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Dropbox\La Cima del Éxito\Futbol\Articulos\Artículos\"/>
    </mc:Choice>
  </mc:AlternateContent>
  <xr:revisionPtr revIDLastSave="0" documentId="8_{B6B6EFE7-A8AA-403B-A33F-A92765DAD05B}" xr6:coauthVersionLast="47" xr6:coauthVersionMax="47" xr10:uidLastSave="{00000000-0000-0000-0000-000000000000}"/>
  <bookViews>
    <workbookView xWindow="-98" yWindow="-98" windowWidth="22695" windowHeight="14595" activeTab="3" xr2:uid="{00000000-000D-0000-FFFF-FFFF00000000}"/>
  </bookViews>
  <sheets>
    <sheet name="Fase regular" sheetId="1" r:id="rId1"/>
    <sheet name="Liguilla" sheetId="2" r:id="rId2"/>
    <sheet name="Análisis-criterio-desempate" sheetId="3" r:id="rId3"/>
    <sheet name="Sheet1" sheetId="4" r:id="rId4"/>
  </sheets>
  <externalReferences>
    <externalReference r:id="rId5"/>
    <externalReference r:id="rId6"/>
  </externalReferences>
  <definedNames>
    <definedName name="Lista">'[1]Sig-Torneo-xClub'!$Z$27:$Z$45</definedName>
    <definedName name="Lista10">'[1]Sig-Torneo-xClub'!$Z$171:$Z$188</definedName>
    <definedName name="Lista11">'[1]Sig-Torneo-xClub'!$Z$189:$Z$206</definedName>
    <definedName name="Lista12">'[1]Sig-Torneo-xClub'!$Z$207:$Z$224</definedName>
    <definedName name="Lista13">'[1]Sig-Torneo-xClub'!$Z$225:$Z$242</definedName>
    <definedName name="Lista14">'[1]Sig-Torneo-xClub'!$Z$243:$Z$260</definedName>
    <definedName name="Lista15">'[1]Sig-Torneo-xClub'!$Z$261:$Z$278</definedName>
    <definedName name="Lista16">'[1]Sig-Torneo-xClub'!$Z$279:$Z$296</definedName>
    <definedName name="Lista17">'[1]Sig-Torneo-xClub'!$Z$297:$Z$314</definedName>
    <definedName name="Lista18">'[1]Sig-Torneo-xClub'!$Z$315:$Z$332</definedName>
    <definedName name="Lista19">'[1]Sig-Torneo-xClub'!$Z$333:$Z$350</definedName>
    <definedName name="Lista2">'[1]Sig-Torneo-xClub'!$Z$27:$Z$44</definedName>
    <definedName name="Lista20">'[1]Sig-Torneo-xClub'!$Z$351:$Z$368</definedName>
    <definedName name="Lista21">'[1]Sig-Torneo-xClub'!$Z$369:$Z$386</definedName>
    <definedName name="Lista22">'[1]Sig-Torneo-xClub'!$Z$387:$Z$404</definedName>
    <definedName name="Lista23">'[1]Sig-Torneo-xClub'!$Z$405:$Z$422</definedName>
    <definedName name="Lista24">'[1]Sig-Torneo-xClub'!$Z$423:$Z$440</definedName>
    <definedName name="Lista25">'[1]Sig-Torneo-xClub'!$Z$441:$Z$458</definedName>
    <definedName name="Lista26">'[1]Sig-Torneo-xClub'!$Z$459:$Z$476</definedName>
    <definedName name="Lista27">'[1]Sig-Torneo-xClub'!$Z$477:$Z$494</definedName>
    <definedName name="Lista28">'[1]Sig-Torneo-xClub'!$Z$495:$Z$512</definedName>
    <definedName name="Lista29">'[1]Sig-Torneo-xClub'!$Z$513:$Z$530</definedName>
    <definedName name="Lista3">'[1]Sig-Torneo-xClub'!$Z$45:$Z$62</definedName>
    <definedName name="Lista30">'[1]Sig-Torneo-xClub'!$Z$531:$Z$548</definedName>
    <definedName name="Lista31">'[1]Sig-Torneo-xClub'!$Z$549:$Z$566</definedName>
    <definedName name="Lista32">'[1]Sig-Torneo-xClub'!$Z$567:$Z$584</definedName>
    <definedName name="Lista33">'[1]Sig-Torneo-xClub'!$Z$585:$Z$602</definedName>
    <definedName name="Lista34">'[1]Sig-Torneo-xClub'!$Z$603:$Z$620</definedName>
    <definedName name="Lista35">'[1]Sig-Torneo-xClub'!$Z$621:$Z$638</definedName>
    <definedName name="Lista36">'[1]Sig-Torneo-xClub'!$Z$639:$Z$656</definedName>
    <definedName name="Lista37">'[1]Sig-Torneo-xClub'!$Z$657:$Z$674</definedName>
    <definedName name="Lista38">'[1]Sig-Torneo-xClub'!$Z$675:$Z$692</definedName>
    <definedName name="Lista39">'[1]Sig-Torneo-xClub'!$Z$693:$Z$710</definedName>
    <definedName name="Lista4">'[1]Sig-Torneo-xClub'!$Z$63:$Z$80</definedName>
    <definedName name="Lista40">'[1]Sig-Torneo-xClub'!$Z$711:$Z$728</definedName>
    <definedName name="Lista41">'[1]Sig-Torneo-xClub'!$Z$729:$Z$746</definedName>
    <definedName name="Lista42">'[1]Sig-Torneo-xClub'!$Z$747:$Z$764</definedName>
    <definedName name="Lista43">'[1]Sig-Torneo-xClub'!$Z$765:$Z$782</definedName>
    <definedName name="Lista44">'[1]Sig-Torneo-xClub'!$Z$783:$Z$800</definedName>
    <definedName name="Lista45">'[1]Sig-Torneo-xClub'!$Z$801:$Z$818</definedName>
    <definedName name="Lista46">'[1]Sig-Torneo-xClub'!$Z$819:$Z$836</definedName>
    <definedName name="Lista47">'[1]Sig-Torneo-xClub'!$Z$837:$Z$854</definedName>
    <definedName name="Lista48">'[1]Sig-Torneo-xClub'!$Z$855:$Z$872</definedName>
    <definedName name="Lista49">'[1]Sig-Torneo-xClub'!$Z$873:$Z$890</definedName>
    <definedName name="Lista5">'[1]Sig-Torneo-xClub'!$Z$81:$Z$98</definedName>
    <definedName name="Lista50">'[1]Sig-Torneo-xClub'!$Z$891:$Z$908</definedName>
    <definedName name="Lista51">'[1]Sig-Torneo-xClub'!$Z$909:$Z$926</definedName>
    <definedName name="Lista52">'[1]Sig-Torneo-xClub'!$Z$927:$Z$944</definedName>
    <definedName name="Lista6">'[1]Sig-Torneo-xClub'!$Z$99:$Z$116</definedName>
    <definedName name="Lista7">'[1]Sig-Torneo-xClub'!$Z$117:$Z$134</definedName>
    <definedName name="Lista8">'[1]Sig-Torneo-xClub'!$Z$135:$Z$152</definedName>
    <definedName name="Lista9">'[1]Sig-Torneo-xClub'!$Z$153:$Z$170</definedName>
    <definedName name="Tabla_BBVA">[2]!Tabla10[#All]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2" i="4"/>
  <c r="T270" i="2"/>
  <c r="P269" i="2"/>
  <c r="R269" i="2" s="1"/>
  <c r="Q269" i="2"/>
  <c r="P268" i="2"/>
  <c r="Q268" i="2"/>
  <c r="W34" i="3"/>
  <c r="W32" i="3"/>
  <c r="W30" i="3"/>
  <c r="W28" i="3"/>
  <c r="W26" i="3"/>
  <c r="Z27" i="3"/>
  <c r="Z25" i="3"/>
  <c r="Z23" i="3"/>
  <c r="P231" i="2"/>
  <c r="Q231" i="2"/>
  <c r="R231" i="2" s="1"/>
  <c r="P232" i="2"/>
  <c r="R232" i="2" s="1"/>
  <c r="Q232" i="2"/>
  <c r="P238" i="2"/>
  <c r="Q238" i="2"/>
  <c r="P239" i="2"/>
  <c r="Q239" i="2"/>
  <c r="P227" i="2"/>
  <c r="Q227" i="2"/>
  <c r="P228" i="2"/>
  <c r="Q228" i="2"/>
  <c r="P229" i="2"/>
  <c r="R229" i="2" s="1"/>
  <c r="Q229" i="2"/>
  <c r="P230" i="2"/>
  <c r="Q230" i="2"/>
  <c r="P233" i="2"/>
  <c r="Q233" i="2"/>
  <c r="P234" i="2"/>
  <c r="R234" i="2" s="1"/>
  <c r="Q234" i="2"/>
  <c r="P235" i="2"/>
  <c r="Q235" i="2"/>
  <c r="P236" i="2"/>
  <c r="Q236" i="2"/>
  <c r="P237" i="2"/>
  <c r="Q237" i="2"/>
  <c r="R237" i="2" s="1"/>
  <c r="P240" i="2"/>
  <c r="Q240" i="2"/>
  <c r="P241" i="2"/>
  <c r="R241" i="2" s="1"/>
  <c r="Q241" i="2"/>
  <c r="P242" i="2"/>
  <c r="Q242" i="2"/>
  <c r="P243" i="2"/>
  <c r="Q243" i="2"/>
  <c r="P244" i="2"/>
  <c r="Q244" i="2"/>
  <c r="P245" i="2"/>
  <c r="Q245" i="2"/>
  <c r="P246" i="2"/>
  <c r="Q246" i="2"/>
  <c r="P247" i="2"/>
  <c r="Q247" i="2"/>
  <c r="P248" i="2"/>
  <c r="Q248" i="2"/>
  <c r="P249" i="2"/>
  <c r="Q249" i="2"/>
  <c r="P250" i="2"/>
  <c r="Q250" i="2"/>
  <c r="P251" i="2"/>
  <c r="Q251" i="2"/>
  <c r="P252" i="2"/>
  <c r="R252" i="2" s="1"/>
  <c r="Q252" i="2"/>
  <c r="P253" i="2"/>
  <c r="Q253" i="2"/>
  <c r="P254" i="2"/>
  <c r="Q254" i="2"/>
  <c r="P255" i="2"/>
  <c r="Q255" i="2"/>
  <c r="P256" i="2"/>
  <c r="R256" i="2" s="1"/>
  <c r="Q256" i="2"/>
  <c r="P257" i="2"/>
  <c r="R257" i="2" s="1"/>
  <c r="Q257" i="2"/>
  <c r="P258" i="2"/>
  <c r="Q258" i="2"/>
  <c r="P259" i="2"/>
  <c r="Q259" i="2"/>
  <c r="P260" i="2"/>
  <c r="R260" i="2" s="1"/>
  <c r="Q260" i="2"/>
  <c r="P261" i="2"/>
  <c r="Q261" i="2"/>
  <c r="P262" i="2"/>
  <c r="Q262" i="2"/>
  <c r="P263" i="2"/>
  <c r="Q263" i="2"/>
  <c r="P264" i="2"/>
  <c r="R264" i="2" s="1"/>
  <c r="Q264" i="2"/>
  <c r="P265" i="2"/>
  <c r="R265" i="2" s="1"/>
  <c r="Q265" i="2"/>
  <c r="P266" i="2"/>
  <c r="Q266" i="2"/>
  <c r="P267" i="2"/>
  <c r="Q267" i="2"/>
  <c r="V28" i="2"/>
  <c r="V27" i="2"/>
  <c r="V26" i="2"/>
  <c r="V25" i="2"/>
  <c r="V23" i="2"/>
  <c r="V22" i="2"/>
  <c r="V21" i="2"/>
  <c r="V20" i="2"/>
  <c r="Z43" i="3"/>
  <c r="Z41" i="3"/>
  <c r="W50" i="3"/>
  <c r="W48" i="3"/>
  <c r="W46" i="3"/>
  <c r="W44" i="3"/>
  <c r="W52" i="3" s="1"/>
  <c r="V50" i="3"/>
  <c r="V48" i="3"/>
  <c r="V46" i="3"/>
  <c r="V44" i="3"/>
  <c r="T51" i="3"/>
  <c r="R53" i="3" s="1"/>
  <c r="T49" i="3"/>
  <c r="T45" i="3"/>
  <c r="T43" i="3"/>
  <c r="R51" i="3"/>
  <c r="R49" i="3"/>
  <c r="Y43" i="3" s="1"/>
  <c r="R45" i="3"/>
  <c r="R43" i="3"/>
  <c r="Y41" i="3" s="1"/>
  <c r="Z13" i="3"/>
  <c r="AA27" i="3" s="1"/>
  <c r="Y27" i="3"/>
  <c r="Y13" i="3"/>
  <c r="Z11" i="3"/>
  <c r="AA25" i="3" s="1"/>
  <c r="Z9" i="3"/>
  <c r="AA23" i="3" s="1"/>
  <c r="W37" i="3"/>
  <c r="W36" i="3"/>
  <c r="V34" i="3"/>
  <c r="V32" i="3"/>
  <c r="V30" i="3"/>
  <c r="V28" i="3"/>
  <c r="V26" i="3"/>
  <c r="W13" i="3"/>
  <c r="W16" i="3" s="1"/>
  <c r="W11" i="3"/>
  <c r="W15" i="3" s="1"/>
  <c r="W9" i="3"/>
  <c r="V13" i="3"/>
  <c r="V11" i="3"/>
  <c r="V9" i="3"/>
  <c r="R33" i="3"/>
  <c r="T33" i="3" s="1"/>
  <c r="R31" i="3"/>
  <c r="T31" i="3" s="1"/>
  <c r="R27" i="3"/>
  <c r="T27" i="3" s="1"/>
  <c r="R25" i="3"/>
  <c r="T25" i="3" s="1"/>
  <c r="T8" i="3"/>
  <c r="R16" i="3"/>
  <c r="T16" i="3" s="1"/>
  <c r="R14" i="3"/>
  <c r="Y11" i="3" s="1"/>
  <c r="R10" i="3"/>
  <c r="T10" i="3" s="1"/>
  <c r="R12" i="3" s="1"/>
  <c r="R8" i="3"/>
  <c r="Y9" i="3" s="1"/>
  <c r="V33" i="2"/>
  <c r="V32" i="2"/>
  <c r="V31" i="2"/>
  <c r="V30" i="2"/>
  <c r="D38" i="3"/>
  <c r="D36" i="3"/>
  <c r="D34" i="3"/>
  <c r="D32" i="3"/>
  <c r="V3" i="2"/>
  <c r="O21" i="3"/>
  <c r="N21" i="3"/>
  <c r="M21" i="3"/>
  <c r="L21" i="3"/>
  <c r="I21" i="3"/>
  <c r="H21" i="3"/>
  <c r="G21" i="3"/>
  <c r="D21" i="3"/>
  <c r="C21" i="3"/>
  <c r="B21" i="3"/>
  <c r="N14" i="3"/>
  <c r="N10" i="3"/>
  <c r="N12" i="3"/>
  <c r="O12" i="3" s="1"/>
  <c r="N16" i="3"/>
  <c r="V18" i="2"/>
  <c r="V17" i="2"/>
  <c r="V16" i="2"/>
  <c r="V15" i="2"/>
  <c r="I16" i="3"/>
  <c r="I14" i="3"/>
  <c r="I12" i="3"/>
  <c r="I10" i="3"/>
  <c r="D16" i="3"/>
  <c r="E16" i="3"/>
  <c r="D14" i="3"/>
  <c r="D12" i="3"/>
  <c r="D10" i="3"/>
  <c r="V8" i="2"/>
  <c r="V7" i="2"/>
  <c r="V6" i="2"/>
  <c r="V13" i="2"/>
  <c r="V12" i="2"/>
  <c r="V11" i="2"/>
  <c r="V10" i="2"/>
  <c r="V5" i="2"/>
  <c r="B7" i="3"/>
  <c r="O16" i="3"/>
  <c r="P221" i="2"/>
  <c r="P222" i="2"/>
  <c r="P223" i="2"/>
  <c r="R223" i="2" s="1"/>
  <c r="P224" i="2"/>
  <c r="R224" i="2" s="1"/>
  <c r="P225" i="2"/>
  <c r="P226" i="2"/>
  <c r="Q221" i="2"/>
  <c r="Q222" i="2"/>
  <c r="Q223" i="2"/>
  <c r="Q224" i="2"/>
  <c r="Q225" i="2"/>
  <c r="Q226" i="2"/>
  <c r="P220" i="2"/>
  <c r="Q220" i="2"/>
  <c r="P214" i="2"/>
  <c r="P215" i="2"/>
  <c r="P216" i="2"/>
  <c r="P217" i="2"/>
  <c r="P218" i="2"/>
  <c r="R218" i="2" s="1"/>
  <c r="P219" i="2"/>
  <c r="R219" i="2" s="1"/>
  <c r="Q214" i="2"/>
  <c r="Q215" i="2"/>
  <c r="Q216" i="2"/>
  <c r="R216" i="2" s="1"/>
  <c r="Q217" i="2"/>
  <c r="R217" i="2" s="1"/>
  <c r="Q218" i="2"/>
  <c r="Q219" i="2"/>
  <c r="P213" i="2"/>
  <c r="Q213" i="2"/>
  <c r="P207" i="2"/>
  <c r="P208" i="2"/>
  <c r="P209" i="2"/>
  <c r="P210" i="2"/>
  <c r="P211" i="2"/>
  <c r="P212" i="2"/>
  <c r="Q207" i="2"/>
  <c r="Q208" i="2"/>
  <c r="Q209" i="2"/>
  <c r="R209" i="2" s="1"/>
  <c r="Q210" i="2"/>
  <c r="Q211" i="2"/>
  <c r="Q212" i="2"/>
  <c r="P206" i="2"/>
  <c r="Q206" i="2"/>
  <c r="P200" i="2"/>
  <c r="R200" i="2" s="1"/>
  <c r="P201" i="2"/>
  <c r="R201" i="2" s="1"/>
  <c r="P202" i="2"/>
  <c r="P203" i="2"/>
  <c r="P204" i="2"/>
  <c r="P205" i="2"/>
  <c r="Q200" i="2"/>
  <c r="Q201" i="2"/>
  <c r="Q202" i="2"/>
  <c r="Q203" i="2"/>
  <c r="Q204" i="2"/>
  <c r="R204" i="2" s="1"/>
  <c r="Q205" i="2"/>
  <c r="P199" i="2"/>
  <c r="Q199" i="2"/>
  <c r="R199" i="2" s="1"/>
  <c r="P192" i="2"/>
  <c r="P193" i="2"/>
  <c r="R193" i="2" s="1"/>
  <c r="P194" i="2"/>
  <c r="R194" i="2" s="1"/>
  <c r="P195" i="2"/>
  <c r="P196" i="2"/>
  <c r="P197" i="2"/>
  <c r="P198" i="2"/>
  <c r="Q192" i="2"/>
  <c r="Q193" i="2"/>
  <c r="Q194" i="2"/>
  <c r="Q195" i="2"/>
  <c r="Q196" i="2"/>
  <c r="Q197" i="2"/>
  <c r="Q198" i="2"/>
  <c r="P185" i="2"/>
  <c r="P186" i="2"/>
  <c r="P187" i="2"/>
  <c r="P188" i="2"/>
  <c r="R188" i="2" s="1"/>
  <c r="P189" i="2"/>
  <c r="R189" i="2" s="1"/>
  <c r="P190" i="2"/>
  <c r="P191" i="2"/>
  <c r="Q185" i="2"/>
  <c r="R185" i="2" s="1"/>
  <c r="Q186" i="2"/>
  <c r="Q187" i="2"/>
  <c r="R187" i="2" s="1"/>
  <c r="Q188" i="2"/>
  <c r="Q189" i="2"/>
  <c r="Q190" i="2"/>
  <c r="Q191" i="2"/>
  <c r="P178" i="2"/>
  <c r="P179" i="2"/>
  <c r="P180" i="2"/>
  <c r="P181" i="2"/>
  <c r="R181" i="2" s="1"/>
  <c r="P182" i="2"/>
  <c r="P183" i="2"/>
  <c r="R183" i="2" s="1"/>
  <c r="P184" i="2"/>
  <c r="R184" i="2" s="1"/>
  <c r="Q178" i="2"/>
  <c r="Q179" i="2"/>
  <c r="Q180" i="2"/>
  <c r="Q181" i="2"/>
  <c r="Q182" i="2"/>
  <c r="Q183" i="2"/>
  <c r="Q184" i="2"/>
  <c r="P172" i="2"/>
  <c r="R172" i="2" s="1"/>
  <c r="P173" i="2"/>
  <c r="R173" i="2" s="1"/>
  <c r="P174" i="2"/>
  <c r="P175" i="2"/>
  <c r="P176" i="2"/>
  <c r="P177" i="2"/>
  <c r="Q172" i="2"/>
  <c r="Q173" i="2"/>
  <c r="Q174" i="2"/>
  <c r="Q175" i="2"/>
  <c r="Q176" i="2"/>
  <c r="R176" i="2" s="1"/>
  <c r="Q177" i="2"/>
  <c r="P171" i="2"/>
  <c r="Q171" i="2"/>
  <c r="P164" i="2"/>
  <c r="P165" i="2"/>
  <c r="P166" i="2"/>
  <c r="R166" i="2" s="1"/>
  <c r="P167" i="2"/>
  <c r="P168" i="2"/>
  <c r="P169" i="2"/>
  <c r="P170" i="2"/>
  <c r="Q164" i="2"/>
  <c r="R164" i="2" s="1"/>
  <c r="Q165" i="2"/>
  <c r="Q166" i="2"/>
  <c r="Q167" i="2"/>
  <c r="Q168" i="2"/>
  <c r="Q169" i="2"/>
  <c r="Q170" i="2"/>
  <c r="P157" i="2"/>
  <c r="P158" i="2"/>
  <c r="P159" i="2"/>
  <c r="P160" i="2"/>
  <c r="P161" i="2"/>
  <c r="R161" i="2" s="1"/>
  <c r="P162" i="2"/>
  <c r="P163" i="2"/>
  <c r="Q157" i="2"/>
  <c r="Q158" i="2"/>
  <c r="Q159" i="2"/>
  <c r="R159" i="2" s="1"/>
  <c r="Q160" i="2"/>
  <c r="Q161" i="2"/>
  <c r="Q162" i="2"/>
  <c r="Q163" i="2"/>
  <c r="P151" i="2"/>
  <c r="P152" i="2"/>
  <c r="P153" i="2"/>
  <c r="P154" i="2"/>
  <c r="P155" i="2"/>
  <c r="P156" i="2"/>
  <c r="Q151" i="2"/>
  <c r="Q152" i="2"/>
  <c r="Q153" i="2"/>
  <c r="Q154" i="2"/>
  <c r="Q155" i="2"/>
  <c r="Q156" i="2"/>
  <c r="P150" i="2"/>
  <c r="Q150" i="2"/>
  <c r="R150" i="2" s="1"/>
  <c r="P143" i="2"/>
  <c r="R143" i="2" s="1"/>
  <c r="P144" i="2"/>
  <c r="P145" i="2"/>
  <c r="P146" i="2"/>
  <c r="P147" i="2"/>
  <c r="P148" i="2"/>
  <c r="P149" i="2"/>
  <c r="Q143" i="2"/>
  <c r="Q144" i="2"/>
  <c r="Q145" i="2"/>
  <c r="Q146" i="2"/>
  <c r="Q147" i="2"/>
  <c r="R147" i="2" s="1"/>
  <c r="Q148" i="2"/>
  <c r="Q149" i="2"/>
  <c r="P136" i="2"/>
  <c r="P137" i="2"/>
  <c r="P138" i="2"/>
  <c r="R138" i="2" s="1"/>
  <c r="P139" i="2"/>
  <c r="P140" i="2"/>
  <c r="P141" i="2"/>
  <c r="P142" i="2"/>
  <c r="Q136" i="2"/>
  <c r="R136" i="2" s="1"/>
  <c r="Q137" i="2"/>
  <c r="Q138" i="2"/>
  <c r="Q139" i="2"/>
  <c r="Q140" i="2"/>
  <c r="Q141" i="2"/>
  <c r="Q142" i="2"/>
  <c r="P131" i="2"/>
  <c r="P132" i="2"/>
  <c r="P133" i="2"/>
  <c r="P134" i="2"/>
  <c r="P135" i="2"/>
  <c r="R135" i="2" s="1"/>
  <c r="Q131" i="2"/>
  <c r="R131" i="2" s="1"/>
  <c r="Q132" i="2"/>
  <c r="Q133" i="2"/>
  <c r="R133" i="2" s="1"/>
  <c r="Q134" i="2"/>
  <c r="Q135" i="2"/>
  <c r="R171" i="2"/>
  <c r="R160" i="2"/>
  <c r="R155" i="2"/>
  <c r="P129" i="2"/>
  <c r="R129" i="2" s="1"/>
  <c r="P130" i="2"/>
  <c r="Q129" i="2"/>
  <c r="Q130" i="2"/>
  <c r="P123" i="2"/>
  <c r="P124" i="2"/>
  <c r="P125" i="2"/>
  <c r="R125" i="2" s="1"/>
  <c r="P126" i="2"/>
  <c r="P127" i="2"/>
  <c r="R127" i="2" s="1"/>
  <c r="P128" i="2"/>
  <c r="Q123" i="2"/>
  <c r="Q124" i="2"/>
  <c r="R124" i="2" s="1"/>
  <c r="Q125" i="2"/>
  <c r="Q126" i="2"/>
  <c r="Q127" i="2"/>
  <c r="Q128" i="2"/>
  <c r="P122" i="2"/>
  <c r="Q122" i="2"/>
  <c r="P116" i="2"/>
  <c r="P117" i="2"/>
  <c r="R117" i="2" s="1"/>
  <c r="P118" i="2"/>
  <c r="P119" i="2"/>
  <c r="P120" i="2"/>
  <c r="P121" i="2"/>
  <c r="Q116" i="2"/>
  <c r="Q117" i="2"/>
  <c r="Q118" i="2"/>
  <c r="Q119" i="2"/>
  <c r="Q120" i="2"/>
  <c r="Q121" i="2"/>
  <c r="P115" i="2"/>
  <c r="R115" i="2" s="1"/>
  <c r="Q115" i="2"/>
  <c r="P109" i="2"/>
  <c r="R109" i="2" s="1"/>
  <c r="P110" i="2"/>
  <c r="P111" i="2"/>
  <c r="P112" i="2"/>
  <c r="P113" i="2"/>
  <c r="P114" i="2"/>
  <c r="Q109" i="2"/>
  <c r="Q110" i="2"/>
  <c r="Q111" i="2"/>
  <c r="Q112" i="2"/>
  <c r="Q113" i="2"/>
  <c r="Q114" i="2"/>
  <c r="R114" i="2" s="1"/>
  <c r="P108" i="2"/>
  <c r="Q108" i="2"/>
  <c r="P102" i="2"/>
  <c r="R102" i="2" s="1"/>
  <c r="P103" i="2"/>
  <c r="P104" i="2"/>
  <c r="R104" i="2" s="1"/>
  <c r="P105" i="2"/>
  <c r="P106" i="2"/>
  <c r="P107" i="2"/>
  <c r="Q102" i="2"/>
  <c r="Q103" i="2"/>
  <c r="Q104" i="2"/>
  <c r="Q105" i="2"/>
  <c r="Q106" i="2"/>
  <c r="Q107" i="2"/>
  <c r="P101" i="2"/>
  <c r="Q101" i="2"/>
  <c r="P95" i="2"/>
  <c r="P96" i="2"/>
  <c r="P97" i="2"/>
  <c r="P98" i="2"/>
  <c r="P99" i="2"/>
  <c r="R99" i="2" s="1"/>
  <c r="P100" i="2"/>
  <c r="Q95" i="2"/>
  <c r="Q96" i="2"/>
  <c r="R96" i="2" s="1"/>
  <c r="Q97" i="2"/>
  <c r="Q98" i="2"/>
  <c r="Q99" i="2"/>
  <c r="Q100" i="2"/>
  <c r="P94" i="2"/>
  <c r="Q94" i="2"/>
  <c r="P88" i="2"/>
  <c r="P89" i="2"/>
  <c r="R89" i="2" s="1"/>
  <c r="P90" i="2"/>
  <c r="P91" i="2"/>
  <c r="P92" i="2"/>
  <c r="R92" i="2" s="1"/>
  <c r="P93" i="2"/>
  <c r="Q88" i="2"/>
  <c r="Q89" i="2"/>
  <c r="Q90" i="2"/>
  <c r="Q91" i="2"/>
  <c r="Q92" i="2"/>
  <c r="Q93" i="2"/>
  <c r="P87" i="2"/>
  <c r="Q87" i="2"/>
  <c r="P81" i="2"/>
  <c r="R81" i="2" s="1"/>
  <c r="P82" i="2"/>
  <c r="R82" i="2" s="1"/>
  <c r="P83" i="2"/>
  <c r="P84" i="2"/>
  <c r="P85" i="2"/>
  <c r="P86" i="2"/>
  <c r="Q81" i="2"/>
  <c r="Q82" i="2"/>
  <c r="Q83" i="2"/>
  <c r="R83" i="2" s="1"/>
  <c r="Q84" i="2"/>
  <c r="Q85" i="2"/>
  <c r="Q86" i="2"/>
  <c r="R86" i="2" s="1"/>
  <c r="P80" i="2"/>
  <c r="Q80" i="2"/>
  <c r="P74" i="2"/>
  <c r="P75" i="2"/>
  <c r="P76" i="2"/>
  <c r="R76" i="2" s="1"/>
  <c r="P77" i="2"/>
  <c r="P78" i="2"/>
  <c r="P79" i="2"/>
  <c r="Q74" i="2"/>
  <c r="Q75" i="2"/>
  <c r="Q76" i="2"/>
  <c r="Q77" i="2"/>
  <c r="Q78" i="2"/>
  <c r="Q79" i="2"/>
  <c r="P73" i="2"/>
  <c r="Q73" i="2"/>
  <c r="P67" i="2"/>
  <c r="P68" i="2"/>
  <c r="P69" i="2"/>
  <c r="P70" i="2"/>
  <c r="P71" i="2"/>
  <c r="R71" i="2" s="1"/>
  <c r="P72" i="2"/>
  <c r="Q67" i="2"/>
  <c r="R67" i="2" s="1"/>
  <c r="Q68" i="2"/>
  <c r="R68" i="2" s="1"/>
  <c r="Q69" i="2"/>
  <c r="Q70" i="2"/>
  <c r="Q71" i="2"/>
  <c r="Q72" i="2"/>
  <c r="P66" i="2"/>
  <c r="R66" i="2" s="1"/>
  <c r="Q66" i="2"/>
  <c r="P60" i="2"/>
  <c r="P61" i="2"/>
  <c r="R61" i="2" s="1"/>
  <c r="P62" i="2"/>
  <c r="P63" i="2"/>
  <c r="P64" i="2"/>
  <c r="P65" i="2"/>
  <c r="Q60" i="2"/>
  <c r="Q61" i="2"/>
  <c r="Q62" i="2"/>
  <c r="R62" i="2" s="1"/>
  <c r="Q63" i="2"/>
  <c r="Q64" i="2"/>
  <c r="Q65" i="2"/>
  <c r="P59" i="2"/>
  <c r="Q59" i="2"/>
  <c r="P53" i="2"/>
  <c r="R53" i="2" s="1"/>
  <c r="P54" i="2"/>
  <c r="R54" i="2" s="1"/>
  <c r="P55" i="2"/>
  <c r="P56" i="2"/>
  <c r="P57" i="2"/>
  <c r="P58" i="2"/>
  <c r="Q53" i="2"/>
  <c r="Q54" i="2"/>
  <c r="Q55" i="2"/>
  <c r="Q56" i="2"/>
  <c r="Q57" i="2"/>
  <c r="R57" i="2" s="1"/>
  <c r="Q58" i="2"/>
  <c r="R58" i="2" s="1"/>
  <c r="P52" i="2"/>
  <c r="Q52" i="2"/>
  <c r="P45" i="2"/>
  <c r="R45" i="2" s="1"/>
  <c r="P46" i="2"/>
  <c r="P47" i="2"/>
  <c r="P48" i="2"/>
  <c r="P49" i="2"/>
  <c r="R49" i="2" s="1"/>
  <c r="P50" i="2"/>
  <c r="P51" i="2"/>
  <c r="Q45" i="2"/>
  <c r="Q46" i="2"/>
  <c r="R46" i="2" s="1"/>
  <c r="Q47" i="2"/>
  <c r="Q48" i="2"/>
  <c r="R48" i="2" s="1"/>
  <c r="Q49" i="2"/>
  <c r="Q50" i="2"/>
  <c r="Q51" i="2"/>
  <c r="R51" i="2" s="1"/>
  <c r="P38" i="2"/>
  <c r="P39" i="2"/>
  <c r="P40" i="2"/>
  <c r="R40" i="2" s="1"/>
  <c r="P41" i="2"/>
  <c r="P42" i="2"/>
  <c r="R42" i="2" s="1"/>
  <c r="P43" i="2"/>
  <c r="P44" i="2"/>
  <c r="R44" i="2" s="1"/>
  <c r="Q38" i="2"/>
  <c r="Q39" i="2"/>
  <c r="Q40" i="2"/>
  <c r="Q41" i="2"/>
  <c r="R41" i="2" s="1"/>
  <c r="Q42" i="2"/>
  <c r="Q43" i="2"/>
  <c r="Q44" i="2"/>
  <c r="P31" i="2"/>
  <c r="P32" i="2"/>
  <c r="P33" i="2"/>
  <c r="P34" i="2"/>
  <c r="P35" i="2"/>
  <c r="R35" i="2" s="1"/>
  <c r="P36" i="2"/>
  <c r="P37" i="2"/>
  <c r="R37" i="2" s="1"/>
  <c r="Q31" i="2"/>
  <c r="Q32" i="2"/>
  <c r="Q33" i="2"/>
  <c r="R33" i="2" s="1"/>
  <c r="Q34" i="2"/>
  <c r="Q35" i="2"/>
  <c r="Q36" i="2"/>
  <c r="R36" i="2" s="1"/>
  <c r="Q37" i="2"/>
  <c r="P25" i="2"/>
  <c r="R25" i="2" s="1"/>
  <c r="P26" i="2"/>
  <c r="P27" i="2"/>
  <c r="P28" i="2"/>
  <c r="P29" i="2"/>
  <c r="P30" i="2"/>
  <c r="Q25" i="2"/>
  <c r="Q26" i="2"/>
  <c r="Q27" i="2"/>
  <c r="Q28" i="2"/>
  <c r="Q29" i="2"/>
  <c r="R29" i="2" s="1"/>
  <c r="Q30" i="2"/>
  <c r="R30" i="2" s="1"/>
  <c r="P24" i="2"/>
  <c r="Q24" i="2"/>
  <c r="P23" i="2"/>
  <c r="Q23" i="2"/>
  <c r="P22" i="2"/>
  <c r="Q22" i="2"/>
  <c r="P21" i="2"/>
  <c r="Q21" i="2"/>
  <c r="P20" i="2"/>
  <c r="Q20" i="2"/>
  <c r="P19" i="2"/>
  <c r="R19" i="2" s="1"/>
  <c r="Q19" i="2"/>
  <c r="P18" i="2"/>
  <c r="Q18" i="2"/>
  <c r="P17" i="2"/>
  <c r="Q17" i="2"/>
  <c r="P16" i="2"/>
  <c r="Q16" i="2"/>
  <c r="P15" i="2"/>
  <c r="R15" i="2" s="1"/>
  <c r="Q15" i="2"/>
  <c r="P14" i="2"/>
  <c r="R14" i="2" s="1"/>
  <c r="Q14" i="2"/>
  <c r="P13" i="2"/>
  <c r="Q13" i="2"/>
  <c r="P12" i="2"/>
  <c r="Q12" i="2"/>
  <c r="P11" i="2"/>
  <c r="Q11" i="2"/>
  <c r="P10" i="2"/>
  <c r="R10" i="2" s="1"/>
  <c r="Q10" i="2"/>
  <c r="P9" i="2"/>
  <c r="Q9" i="2"/>
  <c r="P8" i="2"/>
  <c r="Q8" i="2"/>
  <c r="P7" i="2"/>
  <c r="R7" i="2" s="1"/>
  <c r="Q7" i="2"/>
  <c r="P6" i="2"/>
  <c r="Q6" i="2"/>
  <c r="P5" i="2"/>
  <c r="Q5" i="2"/>
  <c r="P4" i="2"/>
  <c r="Q4" i="2"/>
  <c r="Q3" i="2"/>
  <c r="R3" i="2" s="1"/>
  <c r="P3" i="2"/>
  <c r="N4" i="1"/>
  <c r="O4" i="1"/>
  <c r="P4" i="1"/>
  <c r="R4" i="1"/>
  <c r="S4" i="1"/>
  <c r="N5" i="1"/>
  <c r="O5" i="1"/>
  <c r="P5" i="1"/>
  <c r="R5" i="1"/>
  <c r="S5" i="1"/>
  <c r="Q5" i="1" s="1"/>
  <c r="N6" i="1"/>
  <c r="O6" i="1"/>
  <c r="P6" i="1"/>
  <c r="R6" i="1"/>
  <c r="Q6" i="1" s="1"/>
  <c r="S6" i="1"/>
  <c r="N7" i="1"/>
  <c r="O7" i="1"/>
  <c r="P7" i="1"/>
  <c r="R7" i="1"/>
  <c r="S7" i="1"/>
  <c r="Q7" i="1" s="1"/>
  <c r="N8" i="1"/>
  <c r="O8" i="1"/>
  <c r="P8" i="1"/>
  <c r="R8" i="1"/>
  <c r="S8" i="1"/>
  <c r="N9" i="1"/>
  <c r="O9" i="1"/>
  <c r="P9" i="1"/>
  <c r="R9" i="1"/>
  <c r="S9" i="1"/>
  <c r="N10" i="1"/>
  <c r="O10" i="1"/>
  <c r="P10" i="1"/>
  <c r="R10" i="1"/>
  <c r="Q10" i="1" s="1"/>
  <c r="S10" i="1"/>
  <c r="N11" i="1"/>
  <c r="O11" i="1"/>
  <c r="P11" i="1"/>
  <c r="R11" i="1"/>
  <c r="S11" i="1"/>
  <c r="Q11" i="1" s="1"/>
  <c r="N12" i="1"/>
  <c r="O12" i="1"/>
  <c r="P12" i="1"/>
  <c r="R12" i="1"/>
  <c r="S12" i="1"/>
  <c r="N13" i="1"/>
  <c r="O13" i="1"/>
  <c r="P13" i="1"/>
  <c r="R13" i="1"/>
  <c r="S13" i="1"/>
  <c r="Q13" i="1" s="1"/>
  <c r="N14" i="1"/>
  <c r="O14" i="1"/>
  <c r="P14" i="1"/>
  <c r="R14" i="1"/>
  <c r="Q14" i="1" s="1"/>
  <c r="S14" i="1"/>
  <c r="N15" i="1"/>
  <c r="O15" i="1"/>
  <c r="P15" i="1"/>
  <c r="R15" i="1"/>
  <c r="Q15" i="1" s="1"/>
  <c r="S15" i="1"/>
  <c r="N16" i="1"/>
  <c r="O16" i="1"/>
  <c r="P16" i="1"/>
  <c r="R16" i="1"/>
  <c r="Q16" i="1" s="1"/>
  <c r="S16" i="1"/>
  <c r="N17" i="1"/>
  <c r="O17" i="1"/>
  <c r="P17" i="1"/>
  <c r="R17" i="1"/>
  <c r="Q17" i="1" s="1"/>
  <c r="S17" i="1"/>
  <c r="N18" i="1"/>
  <c r="O18" i="1"/>
  <c r="P18" i="1"/>
  <c r="R18" i="1"/>
  <c r="S18" i="1"/>
  <c r="N19" i="1"/>
  <c r="O19" i="1"/>
  <c r="P19" i="1"/>
  <c r="R19" i="1"/>
  <c r="S19" i="1"/>
  <c r="N20" i="1"/>
  <c r="O20" i="1"/>
  <c r="P20" i="1"/>
  <c r="R20" i="1"/>
  <c r="S20" i="1"/>
  <c r="N21" i="1"/>
  <c r="O21" i="1"/>
  <c r="P21" i="1"/>
  <c r="R21" i="1"/>
  <c r="S21" i="1"/>
  <c r="N22" i="1"/>
  <c r="O22" i="1"/>
  <c r="P22" i="1"/>
  <c r="R22" i="1"/>
  <c r="Q22" i="1" s="1"/>
  <c r="S22" i="1"/>
  <c r="N23" i="1"/>
  <c r="O23" i="1"/>
  <c r="P23" i="1"/>
  <c r="R23" i="1"/>
  <c r="Q23" i="1" s="1"/>
  <c r="S23" i="1"/>
  <c r="N24" i="1"/>
  <c r="O24" i="1"/>
  <c r="P24" i="1"/>
  <c r="R24" i="1"/>
  <c r="Q24" i="1" s="1"/>
  <c r="S24" i="1"/>
  <c r="N25" i="1"/>
  <c r="O25" i="1"/>
  <c r="P25" i="1"/>
  <c r="R25" i="1"/>
  <c r="Q25" i="1" s="1"/>
  <c r="S25" i="1"/>
  <c r="N26" i="1"/>
  <c r="O26" i="1"/>
  <c r="P26" i="1"/>
  <c r="R26" i="1"/>
  <c r="S26" i="1"/>
  <c r="N27" i="1"/>
  <c r="O27" i="1"/>
  <c r="P27" i="1"/>
  <c r="R27" i="1"/>
  <c r="S27" i="1"/>
  <c r="N28" i="1"/>
  <c r="O28" i="1"/>
  <c r="P28" i="1"/>
  <c r="R28" i="1"/>
  <c r="S28" i="1"/>
  <c r="N29" i="1"/>
  <c r="O29" i="1"/>
  <c r="P29" i="1"/>
  <c r="R29" i="1"/>
  <c r="S29" i="1"/>
  <c r="N30" i="1"/>
  <c r="O30" i="1"/>
  <c r="P30" i="1"/>
  <c r="R30" i="1"/>
  <c r="Q30" i="1" s="1"/>
  <c r="S30" i="1"/>
  <c r="N31" i="1"/>
  <c r="O31" i="1"/>
  <c r="P31" i="1"/>
  <c r="R31" i="1"/>
  <c r="Q31" i="1" s="1"/>
  <c r="S31" i="1"/>
  <c r="N32" i="1"/>
  <c r="O32" i="1"/>
  <c r="P32" i="1"/>
  <c r="R32" i="1"/>
  <c r="Q32" i="1" s="1"/>
  <c r="S32" i="1"/>
  <c r="N33" i="1"/>
  <c r="O33" i="1"/>
  <c r="P33" i="1"/>
  <c r="R33" i="1"/>
  <c r="Q33" i="1" s="1"/>
  <c r="S33" i="1"/>
  <c r="N34" i="1"/>
  <c r="O34" i="1"/>
  <c r="P34" i="1"/>
  <c r="R34" i="1"/>
  <c r="Q34" i="1" s="1"/>
  <c r="S34" i="1"/>
  <c r="N35" i="1"/>
  <c r="O35" i="1"/>
  <c r="P35" i="1"/>
  <c r="R35" i="1"/>
  <c r="S35" i="1"/>
  <c r="N36" i="1"/>
  <c r="O36" i="1"/>
  <c r="P36" i="1"/>
  <c r="R36" i="1"/>
  <c r="S36" i="1"/>
  <c r="N37" i="1"/>
  <c r="O37" i="1"/>
  <c r="P37" i="1"/>
  <c r="R37" i="1"/>
  <c r="S37" i="1"/>
  <c r="N38" i="1"/>
  <c r="O38" i="1"/>
  <c r="P38" i="1"/>
  <c r="R38" i="1"/>
  <c r="Q38" i="1" s="1"/>
  <c r="S38" i="1"/>
  <c r="N39" i="1"/>
  <c r="O39" i="1"/>
  <c r="P39" i="1"/>
  <c r="R39" i="1"/>
  <c r="Q39" i="1" s="1"/>
  <c r="S39" i="1"/>
  <c r="N40" i="1"/>
  <c r="O40" i="1"/>
  <c r="P40" i="1"/>
  <c r="R40" i="1"/>
  <c r="Q40" i="1" s="1"/>
  <c r="S40" i="1"/>
  <c r="N41" i="1"/>
  <c r="O41" i="1"/>
  <c r="P41" i="1"/>
  <c r="R41" i="1"/>
  <c r="Q41" i="1" s="1"/>
  <c r="S41" i="1"/>
  <c r="N42" i="1"/>
  <c r="O42" i="1"/>
  <c r="P42" i="1"/>
  <c r="R42" i="1"/>
  <c r="Q42" i="1" s="1"/>
  <c r="S42" i="1"/>
  <c r="N43" i="1"/>
  <c r="O43" i="1"/>
  <c r="P43" i="1"/>
  <c r="R43" i="1"/>
  <c r="S43" i="1"/>
  <c r="N44" i="1"/>
  <c r="O44" i="1"/>
  <c r="P44" i="1"/>
  <c r="R44" i="1"/>
  <c r="S44" i="1"/>
  <c r="N45" i="1"/>
  <c r="O45" i="1"/>
  <c r="P45" i="1"/>
  <c r="R45" i="1"/>
  <c r="S45" i="1"/>
  <c r="N46" i="1"/>
  <c r="O46" i="1"/>
  <c r="P46" i="1"/>
  <c r="R46" i="1"/>
  <c r="Q46" i="1" s="1"/>
  <c r="S46" i="1"/>
  <c r="N47" i="1"/>
  <c r="O47" i="1"/>
  <c r="P47" i="1"/>
  <c r="R47" i="1"/>
  <c r="Q47" i="1" s="1"/>
  <c r="S47" i="1"/>
  <c r="N48" i="1"/>
  <c r="O48" i="1"/>
  <c r="P48" i="1"/>
  <c r="R48" i="1"/>
  <c r="Q48" i="1" s="1"/>
  <c r="S48" i="1"/>
  <c r="N49" i="1"/>
  <c r="O49" i="1"/>
  <c r="P49" i="1"/>
  <c r="R49" i="1"/>
  <c r="Q49" i="1" s="1"/>
  <c r="S49" i="1"/>
  <c r="N50" i="1"/>
  <c r="O50" i="1"/>
  <c r="P50" i="1"/>
  <c r="R50" i="1"/>
  <c r="Q50" i="1" s="1"/>
  <c r="S50" i="1"/>
  <c r="N51" i="1"/>
  <c r="O51" i="1"/>
  <c r="P51" i="1"/>
  <c r="R51" i="1"/>
  <c r="S51" i="1"/>
  <c r="N52" i="1"/>
  <c r="O52" i="1"/>
  <c r="P52" i="1"/>
  <c r="R52" i="1"/>
  <c r="S52" i="1"/>
  <c r="N53" i="1"/>
  <c r="O53" i="1"/>
  <c r="P53" i="1"/>
  <c r="R53" i="1"/>
  <c r="S53" i="1"/>
  <c r="N54" i="1"/>
  <c r="O54" i="1"/>
  <c r="P54" i="1"/>
  <c r="R54" i="1"/>
  <c r="Q54" i="1" s="1"/>
  <c r="S54" i="1"/>
  <c r="N55" i="1"/>
  <c r="O55" i="1"/>
  <c r="P55" i="1"/>
  <c r="R55" i="1"/>
  <c r="Q55" i="1" s="1"/>
  <c r="S55" i="1"/>
  <c r="N56" i="1"/>
  <c r="O56" i="1"/>
  <c r="P56" i="1"/>
  <c r="R56" i="1"/>
  <c r="Q56" i="1" s="1"/>
  <c r="S56" i="1"/>
  <c r="N57" i="1"/>
  <c r="O57" i="1"/>
  <c r="P57" i="1"/>
  <c r="R57" i="1"/>
  <c r="Q57" i="1" s="1"/>
  <c r="S57" i="1"/>
  <c r="N58" i="1"/>
  <c r="O58" i="1"/>
  <c r="P58" i="1"/>
  <c r="R58" i="1"/>
  <c r="Q58" i="1" s="1"/>
  <c r="S58" i="1"/>
  <c r="N59" i="1"/>
  <c r="O59" i="1"/>
  <c r="P59" i="1"/>
  <c r="R59" i="1"/>
  <c r="S59" i="1"/>
  <c r="N60" i="1"/>
  <c r="O60" i="1"/>
  <c r="P60" i="1"/>
  <c r="R60" i="1"/>
  <c r="S60" i="1"/>
  <c r="N61" i="1"/>
  <c r="O61" i="1"/>
  <c r="P61" i="1"/>
  <c r="R61" i="1"/>
  <c r="S61" i="1"/>
  <c r="N62" i="1"/>
  <c r="O62" i="1"/>
  <c r="P62" i="1"/>
  <c r="R62" i="1"/>
  <c r="Q62" i="1" s="1"/>
  <c r="S62" i="1"/>
  <c r="N63" i="1"/>
  <c r="O63" i="1"/>
  <c r="P63" i="1"/>
  <c r="R63" i="1"/>
  <c r="Q63" i="1" s="1"/>
  <c r="S63" i="1"/>
  <c r="N64" i="1"/>
  <c r="O64" i="1"/>
  <c r="P64" i="1"/>
  <c r="R64" i="1"/>
  <c r="Q64" i="1" s="1"/>
  <c r="S64" i="1"/>
  <c r="N65" i="1"/>
  <c r="O65" i="1"/>
  <c r="P65" i="1"/>
  <c r="R65" i="1"/>
  <c r="Q65" i="1" s="1"/>
  <c r="S65" i="1"/>
  <c r="N66" i="1"/>
  <c r="O66" i="1"/>
  <c r="P66" i="1"/>
  <c r="R66" i="1"/>
  <c r="S66" i="1"/>
  <c r="N67" i="1"/>
  <c r="O67" i="1"/>
  <c r="P67" i="1"/>
  <c r="R67" i="1"/>
  <c r="S67" i="1"/>
  <c r="N68" i="1"/>
  <c r="O68" i="1"/>
  <c r="P68" i="1"/>
  <c r="R68" i="1"/>
  <c r="S68" i="1"/>
  <c r="N69" i="1"/>
  <c r="O69" i="1"/>
  <c r="P69" i="1"/>
  <c r="R69" i="1"/>
  <c r="S69" i="1"/>
  <c r="N70" i="1"/>
  <c r="O70" i="1"/>
  <c r="P70" i="1"/>
  <c r="R70" i="1"/>
  <c r="S70" i="1"/>
  <c r="N71" i="1"/>
  <c r="O71" i="1"/>
  <c r="P71" i="1"/>
  <c r="R71" i="1"/>
  <c r="Q71" i="1" s="1"/>
  <c r="S71" i="1"/>
  <c r="N72" i="1"/>
  <c r="O72" i="1"/>
  <c r="P72" i="1"/>
  <c r="R72" i="1"/>
  <c r="S72" i="1"/>
  <c r="N73" i="1"/>
  <c r="O73" i="1"/>
  <c r="P73" i="1"/>
  <c r="R73" i="1"/>
  <c r="Q73" i="1" s="1"/>
  <c r="S73" i="1"/>
  <c r="N74" i="1"/>
  <c r="O74" i="1"/>
  <c r="P74" i="1"/>
  <c r="R74" i="1"/>
  <c r="S74" i="1"/>
  <c r="N75" i="1"/>
  <c r="O75" i="1"/>
  <c r="P75" i="1"/>
  <c r="R75" i="1"/>
  <c r="S75" i="1"/>
  <c r="N76" i="1"/>
  <c r="O76" i="1"/>
  <c r="P76" i="1"/>
  <c r="R76" i="1"/>
  <c r="S76" i="1"/>
  <c r="N77" i="1"/>
  <c r="O77" i="1"/>
  <c r="P77" i="1"/>
  <c r="R77" i="1"/>
  <c r="S77" i="1"/>
  <c r="N78" i="1"/>
  <c r="O78" i="1"/>
  <c r="P78" i="1"/>
  <c r="R78" i="1"/>
  <c r="S78" i="1"/>
  <c r="N79" i="1"/>
  <c r="O79" i="1"/>
  <c r="P79" i="1"/>
  <c r="R79" i="1"/>
  <c r="S79" i="1"/>
  <c r="N80" i="1"/>
  <c r="O80" i="1"/>
  <c r="P80" i="1"/>
  <c r="R80" i="1"/>
  <c r="S80" i="1"/>
  <c r="N81" i="1"/>
  <c r="O81" i="1"/>
  <c r="P81" i="1"/>
  <c r="R81" i="1"/>
  <c r="Q81" i="1" s="1"/>
  <c r="S81" i="1"/>
  <c r="N82" i="1"/>
  <c r="O82" i="1"/>
  <c r="P82" i="1"/>
  <c r="R82" i="1"/>
  <c r="Q82" i="1" s="1"/>
  <c r="S82" i="1"/>
  <c r="N83" i="1"/>
  <c r="O83" i="1"/>
  <c r="P83" i="1"/>
  <c r="R83" i="1"/>
  <c r="S83" i="1"/>
  <c r="N84" i="1"/>
  <c r="O84" i="1"/>
  <c r="P84" i="1"/>
  <c r="R84" i="1"/>
  <c r="S84" i="1"/>
  <c r="N85" i="1"/>
  <c r="O85" i="1"/>
  <c r="P85" i="1"/>
  <c r="R85" i="1"/>
  <c r="S85" i="1"/>
  <c r="N86" i="1"/>
  <c r="O86" i="1"/>
  <c r="P86" i="1"/>
  <c r="R86" i="1"/>
  <c r="Q86" i="1" s="1"/>
  <c r="S86" i="1"/>
  <c r="N87" i="1"/>
  <c r="O87" i="1"/>
  <c r="P87" i="1"/>
  <c r="R87" i="1"/>
  <c r="Q87" i="1" s="1"/>
  <c r="S87" i="1"/>
  <c r="N88" i="1"/>
  <c r="O88" i="1"/>
  <c r="P88" i="1"/>
  <c r="R88" i="1"/>
  <c r="S88" i="1"/>
  <c r="N89" i="1"/>
  <c r="O89" i="1"/>
  <c r="P89" i="1"/>
  <c r="R89" i="1"/>
  <c r="Q89" i="1" s="1"/>
  <c r="S89" i="1"/>
  <c r="N90" i="1"/>
  <c r="O90" i="1"/>
  <c r="P90" i="1"/>
  <c r="R90" i="1"/>
  <c r="Q90" i="1" s="1"/>
  <c r="S90" i="1"/>
  <c r="N91" i="1"/>
  <c r="O91" i="1"/>
  <c r="P91" i="1"/>
  <c r="R91" i="1"/>
  <c r="S91" i="1"/>
  <c r="N92" i="1"/>
  <c r="O92" i="1"/>
  <c r="P92" i="1"/>
  <c r="R92" i="1"/>
  <c r="S92" i="1"/>
  <c r="Q92" i="1" s="1"/>
  <c r="N93" i="1"/>
  <c r="O93" i="1"/>
  <c r="P93" i="1"/>
  <c r="R93" i="1"/>
  <c r="S93" i="1"/>
  <c r="N94" i="1"/>
  <c r="O94" i="1"/>
  <c r="P94" i="1"/>
  <c r="R94" i="1"/>
  <c r="S94" i="1"/>
  <c r="N95" i="1"/>
  <c r="O95" i="1"/>
  <c r="P95" i="1"/>
  <c r="R95" i="1"/>
  <c r="Q95" i="1" s="1"/>
  <c r="S95" i="1"/>
  <c r="N96" i="1"/>
  <c r="O96" i="1"/>
  <c r="P96" i="1"/>
  <c r="R96" i="1"/>
  <c r="Q96" i="1" s="1"/>
  <c r="S96" i="1"/>
  <c r="N97" i="1"/>
  <c r="O97" i="1"/>
  <c r="P97" i="1"/>
  <c r="R97" i="1"/>
  <c r="Q97" i="1" s="1"/>
  <c r="S97" i="1"/>
  <c r="N98" i="1"/>
  <c r="O98" i="1"/>
  <c r="P98" i="1"/>
  <c r="R98" i="1"/>
  <c r="Q98" i="1" s="1"/>
  <c r="S98" i="1"/>
  <c r="N99" i="1"/>
  <c r="O99" i="1"/>
  <c r="P99" i="1"/>
  <c r="R99" i="1"/>
  <c r="Q99" i="1" s="1"/>
  <c r="S99" i="1"/>
  <c r="N100" i="1"/>
  <c r="O100" i="1"/>
  <c r="P100" i="1"/>
  <c r="R100" i="1"/>
  <c r="Q100" i="1" s="1"/>
  <c r="S100" i="1"/>
  <c r="N101" i="1"/>
  <c r="O101" i="1"/>
  <c r="P101" i="1"/>
  <c r="R101" i="1"/>
  <c r="S101" i="1"/>
  <c r="N102" i="1"/>
  <c r="O102" i="1"/>
  <c r="P102" i="1"/>
  <c r="R102" i="1"/>
  <c r="Q102" i="1" s="1"/>
  <c r="S102" i="1"/>
  <c r="N103" i="1"/>
  <c r="O103" i="1"/>
  <c r="P103" i="1"/>
  <c r="R103" i="1"/>
  <c r="Q103" i="1" s="1"/>
  <c r="S103" i="1"/>
  <c r="N104" i="1"/>
  <c r="O104" i="1"/>
  <c r="P104" i="1"/>
  <c r="R104" i="1"/>
  <c r="Q104" i="1" s="1"/>
  <c r="S104" i="1"/>
  <c r="N105" i="1"/>
  <c r="O105" i="1"/>
  <c r="P105" i="1"/>
  <c r="R105" i="1"/>
  <c r="S105" i="1"/>
  <c r="N106" i="1"/>
  <c r="O106" i="1"/>
  <c r="P106" i="1"/>
  <c r="R106" i="1"/>
  <c r="S106" i="1"/>
  <c r="N107" i="1"/>
  <c r="O107" i="1"/>
  <c r="P107" i="1"/>
  <c r="R107" i="1"/>
  <c r="S107" i="1"/>
  <c r="N108" i="1"/>
  <c r="O108" i="1"/>
  <c r="P108" i="1"/>
  <c r="R108" i="1"/>
  <c r="Q108" i="1" s="1"/>
  <c r="S108" i="1"/>
  <c r="N109" i="1"/>
  <c r="O109" i="1"/>
  <c r="P109" i="1"/>
  <c r="R109" i="1"/>
  <c r="Q109" i="1" s="1"/>
  <c r="S109" i="1"/>
  <c r="N110" i="1"/>
  <c r="O110" i="1"/>
  <c r="P110" i="1"/>
  <c r="R110" i="1"/>
  <c r="Q110" i="1" s="1"/>
  <c r="S110" i="1"/>
  <c r="N111" i="1"/>
  <c r="O111" i="1"/>
  <c r="P111" i="1"/>
  <c r="R111" i="1"/>
  <c r="Q111" i="1" s="1"/>
  <c r="S111" i="1"/>
  <c r="N112" i="1"/>
  <c r="O112" i="1"/>
  <c r="P112" i="1"/>
  <c r="R112" i="1"/>
  <c r="Q112" i="1" s="1"/>
  <c r="S112" i="1"/>
  <c r="N113" i="1"/>
  <c r="O113" i="1"/>
  <c r="P113" i="1"/>
  <c r="R113" i="1"/>
  <c r="S113" i="1"/>
  <c r="N114" i="1"/>
  <c r="O114" i="1"/>
  <c r="P114" i="1"/>
  <c r="R114" i="1"/>
  <c r="S114" i="1"/>
  <c r="N115" i="1"/>
  <c r="O115" i="1"/>
  <c r="P115" i="1"/>
  <c r="R115" i="1"/>
  <c r="S115" i="1"/>
  <c r="N116" i="1"/>
  <c r="O116" i="1"/>
  <c r="P116" i="1"/>
  <c r="R116" i="1"/>
  <c r="Q116" i="1" s="1"/>
  <c r="S116" i="1"/>
  <c r="N117" i="1"/>
  <c r="O117" i="1"/>
  <c r="P117" i="1"/>
  <c r="R117" i="1"/>
  <c r="Q117" i="1" s="1"/>
  <c r="S117" i="1"/>
  <c r="N118" i="1"/>
  <c r="O118" i="1"/>
  <c r="P118" i="1"/>
  <c r="R118" i="1"/>
  <c r="Q118" i="1" s="1"/>
  <c r="S118" i="1"/>
  <c r="N119" i="1"/>
  <c r="O119" i="1"/>
  <c r="P119" i="1"/>
  <c r="R119" i="1"/>
  <c r="Q119" i="1" s="1"/>
  <c r="S119" i="1"/>
  <c r="N120" i="1"/>
  <c r="O120" i="1"/>
  <c r="P120" i="1"/>
  <c r="R120" i="1"/>
  <c r="Q120" i="1" s="1"/>
  <c r="S120" i="1"/>
  <c r="N121" i="1"/>
  <c r="O121" i="1"/>
  <c r="P121" i="1"/>
  <c r="R121" i="1"/>
  <c r="S121" i="1"/>
  <c r="N122" i="1"/>
  <c r="O122" i="1"/>
  <c r="P122" i="1"/>
  <c r="R122" i="1"/>
  <c r="S122" i="1"/>
  <c r="N123" i="1"/>
  <c r="O123" i="1"/>
  <c r="P123" i="1"/>
  <c r="R123" i="1"/>
  <c r="S123" i="1"/>
  <c r="N124" i="1"/>
  <c r="O124" i="1"/>
  <c r="P124" i="1"/>
  <c r="R124" i="1"/>
  <c r="Q124" i="1" s="1"/>
  <c r="S124" i="1"/>
  <c r="N125" i="1"/>
  <c r="O125" i="1"/>
  <c r="P125" i="1"/>
  <c r="R125" i="1"/>
  <c r="Q125" i="1" s="1"/>
  <c r="S125" i="1"/>
  <c r="N126" i="1"/>
  <c r="O126" i="1"/>
  <c r="P126" i="1"/>
  <c r="R126" i="1"/>
  <c r="Q126" i="1" s="1"/>
  <c r="S126" i="1"/>
  <c r="N127" i="1"/>
  <c r="O127" i="1"/>
  <c r="P127" i="1"/>
  <c r="R127" i="1"/>
  <c r="Q127" i="1" s="1"/>
  <c r="S127" i="1"/>
  <c r="N128" i="1"/>
  <c r="O128" i="1"/>
  <c r="P128" i="1"/>
  <c r="R128" i="1"/>
  <c r="Q128" i="1" s="1"/>
  <c r="S128" i="1"/>
  <c r="N129" i="1"/>
  <c r="O129" i="1"/>
  <c r="P129" i="1"/>
  <c r="R129" i="1"/>
  <c r="S129" i="1"/>
  <c r="N130" i="1"/>
  <c r="O130" i="1"/>
  <c r="P130" i="1"/>
  <c r="R130" i="1"/>
  <c r="S130" i="1"/>
  <c r="N131" i="1"/>
  <c r="O131" i="1"/>
  <c r="P131" i="1"/>
  <c r="R131" i="1"/>
  <c r="S131" i="1"/>
  <c r="N132" i="1"/>
  <c r="O132" i="1"/>
  <c r="P132" i="1"/>
  <c r="R132" i="1"/>
  <c r="Q132" i="1" s="1"/>
  <c r="S132" i="1"/>
  <c r="N133" i="1"/>
  <c r="O133" i="1"/>
  <c r="P133" i="1"/>
  <c r="R133" i="1"/>
  <c r="Q133" i="1" s="1"/>
  <c r="S133" i="1"/>
  <c r="N134" i="1"/>
  <c r="O134" i="1"/>
  <c r="P134" i="1"/>
  <c r="R134" i="1"/>
  <c r="Q134" i="1" s="1"/>
  <c r="S134" i="1"/>
  <c r="N135" i="1"/>
  <c r="O135" i="1"/>
  <c r="P135" i="1"/>
  <c r="R135" i="1"/>
  <c r="Q135" i="1" s="1"/>
  <c r="S135" i="1"/>
  <c r="N136" i="1"/>
  <c r="O136" i="1"/>
  <c r="P136" i="1"/>
  <c r="R136" i="1"/>
  <c r="Q136" i="1" s="1"/>
  <c r="S136" i="1"/>
  <c r="N137" i="1"/>
  <c r="O137" i="1"/>
  <c r="P137" i="1"/>
  <c r="R137" i="1"/>
  <c r="S137" i="1"/>
  <c r="N138" i="1"/>
  <c r="O138" i="1"/>
  <c r="P138" i="1"/>
  <c r="R138" i="1"/>
  <c r="S138" i="1"/>
  <c r="N139" i="1"/>
  <c r="O139" i="1"/>
  <c r="P139" i="1"/>
  <c r="R139" i="1"/>
  <c r="S139" i="1"/>
  <c r="N140" i="1"/>
  <c r="O140" i="1"/>
  <c r="P140" i="1"/>
  <c r="R140" i="1"/>
  <c r="Q140" i="1" s="1"/>
  <c r="S140" i="1"/>
  <c r="N141" i="1"/>
  <c r="O141" i="1"/>
  <c r="P141" i="1"/>
  <c r="R141" i="1"/>
  <c r="Q141" i="1" s="1"/>
  <c r="S141" i="1"/>
  <c r="N142" i="1"/>
  <c r="O142" i="1"/>
  <c r="P142" i="1"/>
  <c r="R142" i="1"/>
  <c r="Q142" i="1" s="1"/>
  <c r="S142" i="1"/>
  <c r="N143" i="1"/>
  <c r="O143" i="1"/>
  <c r="P143" i="1"/>
  <c r="R143" i="1"/>
  <c r="Q143" i="1" s="1"/>
  <c r="S143" i="1"/>
  <c r="N144" i="1"/>
  <c r="O144" i="1"/>
  <c r="P144" i="1"/>
  <c r="R144" i="1"/>
  <c r="Q144" i="1" s="1"/>
  <c r="S144" i="1"/>
  <c r="N145" i="1"/>
  <c r="O145" i="1"/>
  <c r="P145" i="1"/>
  <c r="R145" i="1"/>
  <c r="S145" i="1"/>
  <c r="N146" i="1"/>
  <c r="O146" i="1"/>
  <c r="P146" i="1"/>
  <c r="R146" i="1"/>
  <c r="S146" i="1"/>
  <c r="N147" i="1"/>
  <c r="O147" i="1"/>
  <c r="P147" i="1"/>
  <c r="R147" i="1"/>
  <c r="S147" i="1"/>
  <c r="N148" i="1"/>
  <c r="O148" i="1"/>
  <c r="P148" i="1"/>
  <c r="R148" i="1"/>
  <c r="Q148" i="1" s="1"/>
  <c r="S148" i="1"/>
  <c r="N149" i="1"/>
  <c r="O149" i="1"/>
  <c r="P149" i="1"/>
  <c r="R149" i="1"/>
  <c r="Q149" i="1" s="1"/>
  <c r="S149" i="1"/>
  <c r="N150" i="1"/>
  <c r="O150" i="1"/>
  <c r="P150" i="1"/>
  <c r="R150" i="1"/>
  <c r="Q150" i="1" s="1"/>
  <c r="S150" i="1"/>
  <c r="N151" i="1"/>
  <c r="O151" i="1"/>
  <c r="P151" i="1"/>
  <c r="R151" i="1"/>
  <c r="Q151" i="1" s="1"/>
  <c r="S151" i="1"/>
  <c r="N152" i="1"/>
  <c r="O152" i="1"/>
  <c r="P152" i="1"/>
  <c r="R152" i="1"/>
  <c r="Q152" i="1" s="1"/>
  <c r="S152" i="1"/>
  <c r="N153" i="1"/>
  <c r="O153" i="1"/>
  <c r="P153" i="1"/>
  <c r="R153" i="1"/>
  <c r="Q153" i="1" s="1"/>
  <c r="S153" i="1"/>
  <c r="N154" i="1"/>
  <c r="O154" i="1"/>
  <c r="P154" i="1"/>
  <c r="R154" i="1"/>
  <c r="S154" i="1"/>
  <c r="N155" i="1"/>
  <c r="O155" i="1"/>
  <c r="P155" i="1"/>
  <c r="R155" i="1"/>
  <c r="S155" i="1"/>
  <c r="N156" i="1"/>
  <c r="O156" i="1"/>
  <c r="P156" i="1"/>
  <c r="R156" i="1"/>
  <c r="Q156" i="1" s="1"/>
  <c r="S156" i="1"/>
  <c r="N157" i="1"/>
  <c r="O157" i="1"/>
  <c r="P157" i="1"/>
  <c r="R157" i="1"/>
  <c r="Q157" i="1" s="1"/>
  <c r="S157" i="1"/>
  <c r="N158" i="1"/>
  <c r="O158" i="1"/>
  <c r="P158" i="1"/>
  <c r="R158" i="1"/>
  <c r="Q158" i="1" s="1"/>
  <c r="S158" i="1"/>
  <c r="N159" i="1"/>
  <c r="O159" i="1"/>
  <c r="P159" i="1"/>
  <c r="R159" i="1"/>
  <c r="Q159" i="1" s="1"/>
  <c r="S159" i="1"/>
  <c r="N160" i="1"/>
  <c r="O160" i="1"/>
  <c r="P160" i="1"/>
  <c r="R160" i="1"/>
  <c r="Q160" i="1" s="1"/>
  <c r="S160" i="1"/>
  <c r="N161" i="1"/>
  <c r="O161" i="1"/>
  <c r="P161" i="1"/>
  <c r="R161" i="1"/>
  <c r="Q161" i="1" s="1"/>
  <c r="S161" i="1"/>
  <c r="N162" i="1"/>
  <c r="O162" i="1"/>
  <c r="P162" i="1"/>
  <c r="R162" i="1"/>
  <c r="S162" i="1"/>
  <c r="N163" i="1"/>
  <c r="O163" i="1"/>
  <c r="P163" i="1"/>
  <c r="R163" i="1"/>
  <c r="S163" i="1"/>
  <c r="N164" i="1"/>
  <c r="O164" i="1"/>
  <c r="P164" i="1"/>
  <c r="R164" i="1"/>
  <c r="Q164" i="1" s="1"/>
  <c r="S164" i="1"/>
  <c r="N165" i="1"/>
  <c r="O165" i="1"/>
  <c r="P165" i="1"/>
  <c r="R165" i="1"/>
  <c r="Q165" i="1" s="1"/>
  <c r="S165" i="1"/>
  <c r="N166" i="1"/>
  <c r="O166" i="1"/>
  <c r="P166" i="1"/>
  <c r="R166" i="1"/>
  <c r="Q166" i="1"/>
  <c r="S166" i="1"/>
  <c r="N167" i="1"/>
  <c r="O167" i="1"/>
  <c r="P167" i="1"/>
  <c r="R167" i="1"/>
  <c r="S167" i="1"/>
  <c r="N168" i="1"/>
  <c r="O168" i="1"/>
  <c r="P168" i="1"/>
  <c r="R168" i="1"/>
  <c r="S168" i="1"/>
  <c r="Q168" i="1" s="1"/>
  <c r="N169" i="1"/>
  <c r="O169" i="1"/>
  <c r="P169" i="1"/>
  <c r="R169" i="1"/>
  <c r="S169" i="1"/>
  <c r="N170" i="1"/>
  <c r="O170" i="1"/>
  <c r="P170" i="1"/>
  <c r="R170" i="1"/>
  <c r="Q170" i="1" s="1"/>
  <c r="S170" i="1"/>
  <c r="N171" i="1"/>
  <c r="O171" i="1"/>
  <c r="P171" i="1"/>
  <c r="R171" i="1"/>
  <c r="S171" i="1"/>
  <c r="N172" i="1"/>
  <c r="O172" i="1"/>
  <c r="P172" i="1"/>
  <c r="R172" i="1"/>
  <c r="Q172" i="1" s="1"/>
  <c r="S172" i="1"/>
  <c r="N173" i="1"/>
  <c r="O173" i="1"/>
  <c r="P173" i="1"/>
  <c r="R173" i="1"/>
  <c r="Q173" i="1" s="1"/>
  <c r="S173" i="1"/>
  <c r="N174" i="1"/>
  <c r="O174" i="1"/>
  <c r="P174" i="1"/>
  <c r="R174" i="1"/>
  <c r="Q174" i="1" s="1"/>
  <c r="S174" i="1"/>
  <c r="N175" i="1"/>
  <c r="O175" i="1"/>
  <c r="P175" i="1"/>
  <c r="R175" i="1"/>
  <c r="Q175" i="1"/>
  <c r="S175" i="1"/>
  <c r="N176" i="1"/>
  <c r="O176" i="1"/>
  <c r="P176" i="1"/>
  <c r="R176" i="1"/>
  <c r="Q176" i="1" s="1"/>
  <c r="S176" i="1"/>
  <c r="N177" i="1"/>
  <c r="O177" i="1"/>
  <c r="P177" i="1"/>
  <c r="R177" i="1"/>
  <c r="Q177" i="1" s="1"/>
  <c r="S177" i="1"/>
  <c r="N178" i="1"/>
  <c r="O178" i="1"/>
  <c r="P178" i="1"/>
  <c r="R178" i="1"/>
  <c r="Q178" i="1" s="1"/>
  <c r="S178" i="1"/>
  <c r="N179" i="1"/>
  <c r="O179" i="1"/>
  <c r="P179" i="1"/>
  <c r="R179" i="1"/>
  <c r="Q179" i="1" s="1"/>
  <c r="S179" i="1"/>
  <c r="N180" i="1"/>
  <c r="O180" i="1"/>
  <c r="P180" i="1"/>
  <c r="R180" i="1"/>
  <c r="Q180" i="1" s="1"/>
  <c r="S180" i="1"/>
  <c r="N181" i="1"/>
  <c r="O181" i="1"/>
  <c r="P181" i="1"/>
  <c r="R181" i="1"/>
  <c r="Q181" i="1" s="1"/>
  <c r="S181" i="1"/>
  <c r="N182" i="1"/>
  <c r="O182" i="1"/>
  <c r="P182" i="1"/>
  <c r="R182" i="1"/>
  <c r="Q182" i="1" s="1"/>
  <c r="S182" i="1"/>
  <c r="N183" i="1"/>
  <c r="O183" i="1"/>
  <c r="P183" i="1"/>
  <c r="R183" i="1"/>
  <c r="Q183" i="1" s="1"/>
  <c r="S183" i="1"/>
  <c r="N184" i="1"/>
  <c r="O184" i="1"/>
  <c r="P184" i="1"/>
  <c r="R184" i="1"/>
  <c r="Q184" i="1" s="1"/>
  <c r="S184" i="1"/>
  <c r="N185" i="1"/>
  <c r="O185" i="1"/>
  <c r="P185" i="1"/>
  <c r="R185" i="1"/>
  <c r="Q185" i="1" s="1"/>
  <c r="S185" i="1"/>
  <c r="N186" i="1"/>
  <c r="O186" i="1"/>
  <c r="P186" i="1"/>
  <c r="R186" i="1"/>
  <c r="Q186" i="1" s="1"/>
  <c r="S186" i="1"/>
  <c r="N187" i="1"/>
  <c r="O187" i="1"/>
  <c r="P187" i="1"/>
  <c r="R187" i="1"/>
  <c r="Q187" i="1" s="1"/>
  <c r="S187" i="1"/>
  <c r="N188" i="1"/>
  <c r="O188" i="1"/>
  <c r="P188" i="1"/>
  <c r="R188" i="1"/>
  <c r="Q188" i="1" s="1"/>
  <c r="S188" i="1"/>
  <c r="N189" i="1"/>
  <c r="O189" i="1"/>
  <c r="P189" i="1"/>
  <c r="R189" i="1"/>
  <c r="Q189" i="1" s="1"/>
  <c r="S189" i="1"/>
  <c r="N190" i="1"/>
  <c r="O190" i="1"/>
  <c r="P190" i="1"/>
  <c r="R190" i="1"/>
  <c r="Q190" i="1" s="1"/>
  <c r="S190" i="1"/>
  <c r="N191" i="1"/>
  <c r="O191" i="1"/>
  <c r="P191" i="1"/>
  <c r="R191" i="1"/>
  <c r="Q191" i="1" s="1"/>
  <c r="S191" i="1"/>
  <c r="N192" i="1"/>
  <c r="O192" i="1"/>
  <c r="P192" i="1"/>
  <c r="R192" i="1"/>
  <c r="Q192" i="1" s="1"/>
  <c r="S192" i="1"/>
  <c r="N193" i="1"/>
  <c r="O193" i="1"/>
  <c r="P193" i="1"/>
  <c r="R193" i="1"/>
  <c r="Q193" i="1" s="1"/>
  <c r="S193" i="1"/>
  <c r="N194" i="1"/>
  <c r="O194" i="1"/>
  <c r="P194" i="1"/>
  <c r="R194" i="1"/>
  <c r="Q194" i="1" s="1"/>
  <c r="S194" i="1"/>
  <c r="N195" i="1"/>
  <c r="O195" i="1"/>
  <c r="P195" i="1"/>
  <c r="R195" i="1"/>
  <c r="Q195" i="1" s="1"/>
  <c r="S195" i="1"/>
  <c r="N196" i="1"/>
  <c r="O196" i="1"/>
  <c r="P196" i="1"/>
  <c r="R196" i="1"/>
  <c r="Q196" i="1" s="1"/>
  <c r="S196" i="1"/>
  <c r="N197" i="1"/>
  <c r="O197" i="1"/>
  <c r="P197" i="1"/>
  <c r="R197" i="1"/>
  <c r="Q197" i="1" s="1"/>
  <c r="S197" i="1"/>
  <c r="N198" i="1"/>
  <c r="O198" i="1"/>
  <c r="P198" i="1"/>
  <c r="R198" i="1"/>
  <c r="Q198" i="1" s="1"/>
  <c r="S198" i="1"/>
  <c r="N199" i="1"/>
  <c r="O199" i="1"/>
  <c r="P199" i="1"/>
  <c r="R199" i="1"/>
  <c r="Q199" i="1" s="1"/>
  <c r="S199" i="1"/>
  <c r="N200" i="1"/>
  <c r="O200" i="1"/>
  <c r="P200" i="1"/>
  <c r="R200" i="1"/>
  <c r="Q200" i="1" s="1"/>
  <c r="S200" i="1"/>
  <c r="N201" i="1"/>
  <c r="O201" i="1"/>
  <c r="P201" i="1"/>
  <c r="R201" i="1"/>
  <c r="Q201" i="1" s="1"/>
  <c r="S201" i="1"/>
  <c r="N202" i="1"/>
  <c r="O202" i="1"/>
  <c r="P202" i="1"/>
  <c r="R202" i="1"/>
  <c r="Q202" i="1" s="1"/>
  <c r="S202" i="1"/>
  <c r="N203" i="1"/>
  <c r="O203" i="1"/>
  <c r="P203" i="1"/>
  <c r="R203" i="1"/>
  <c r="Q203" i="1" s="1"/>
  <c r="S203" i="1"/>
  <c r="N204" i="1"/>
  <c r="O204" i="1"/>
  <c r="P204" i="1"/>
  <c r="R204" i="1"/>
  <c r="Q204" i="1" s="1"/>
  <c r="S204" i="1"/>
  <c r="N205" i="1"/>
  <c r="O205" i="1"/>
  <c r="P205" i="1"/>
  <c r="R205" i="1"/>
  <c r="Q205" i="1" s="1"/>
  <c r="S205" i="1"/>
  <c r="N206" i="1"/>
  <c r="O206" i="1"/>
  <c r="P206" i="1"/>
  <c r="R206" i="1"/>
  <c r="Q206" i="1" s="1"/>
  <c r="S206" i="1"/>
  <c r="N207" i="1"/>
  <c r="O207" i="1"/>
  <c r="P207" i="1"/>
  <c r="R207" i="1"/>
  <c r="Q207" i="1" s="1"/>
  <c r="S207" i="1"/>
  <c r="N208" i="1"/>
  <c r="O208" i="1"/>
  <c r="P208" i="1"/>
  <c r="R208" i="1"/>
  <c r="Q208" i="1" s="1"/>
  <c r="S208" i="1"/>
  <c r="N209" i="1"/>
  <c r="O209" i="1"/>
  <c r="P209" i="1"/>
  <c r="R209" i="1"/>
  <c r="Q209" i="1" s="1"/>
  <c r="S209" i="1"/>
  <c r="N210" i="1"/>
  <c r="O210" i="1"/>
  <c r="P210" i="1"/>
  <c r="R210" i="1"/>
  <c r="Q210" i="1" s="1"/>
  <c r="S210" i="1"/>
  <c r="N211" i="1"/>
  <c r="O211" i="1"/>
  <c r="P211" i="1"/>
  <c r="R211" i="1"/>
  <c r="Q211" i="1" s="1"/>
  <c r="S211" i="1"/>
  <c r="N212" i="1"/>
  <c r="O212" i="1"/>
  <c r="P212" i="1"/>
  <c r="R212" i="1"/>
  <c r="Q212" i="1" s="1"/>
  <c r="S212" i="1"/>
  <c r="N213" i="1"/>
  <c r="O213" i="1"/>
  <c r="P213" i="1"/>
  <c r="R213" i="1"/>
  <c r="Q213" i="1" s="1"/>
  <c r="S213" i="1"/>
  <c r="N214" i="1"/>
  <c r="O214" i="1"/>
  <c r="P214" i="1"/>
  <c r="R214" i="1"/>
  <c r="Q214" i="1" s="1"/>
  <c r="S214" i="1"/>
  <c r="N215" i="1"/>
  <c r="O215" i="1"/>
  <c r="P215" i="1"/>
  <c r="R215" i="1"/>
  <c r="Q215" i="1" s="1"/>
  <c r="S215" i="1"/>
  <c r="N216" i="1"/>
  <c r="O216" i="1"/>
  <c r="P216" i="1"/>
  <c r="R216" i="1"/>
  <c r="Q216" i="1" s="1"/>
  <c r="S216" i="1"/>
  <c r="N217" i="1"/>
  <c r="O217" i="1"/>
  <c r="P217" i="1"/>
  <c r="R217" i="1"/>
  <c r="Q217" i="1" s="1"/>
  <c r="S217" i="1"/>
  <c r="N218" i="1"/>
  <c r="O218" i="1"/>
  <c r="P218" i="1"/>
  <c r="R218" i="1"/>
  <c r="Q218" i="1" s="1"/>
  <c r="S218" i="1"/>
  <c r="N219" i="1"/>
  <c r="O219" i="1"/>
  <c r="P219" i="1"/>
  <c r="R219" i="1"/>
  <c r="Q219" i="1" s="1"/>
  <c r="S219" i="1"/>
  <c r="N220" i="1"/>
  <c r="O220" i="1"/>
  <c r="P220" i="1"/>
  <c r="R220" i="1"/>
  <c r="Q220" i="1" s="1"/>
  <c r="S220" i="1"/>
  <c r="N221" i="1"/>
  <c r="O221" i="1"/>
  <c r="P221" i="1"/>
  <c r="R221" i="1"/>
  <c r="Q221" i="1" s="1"/>
  <c r="S221" i="1"/>
  <c r="N222" i="1"/>
  <c r="O222" i="1"/>
  <c r="P222" i="1"/>
  <c r="R222" i="1"/>
  <c r="Q222" i="1" s="1"/>
  <c r="S222" i="1"/>
  <c r="N223" i="1"/>
  <c r="O223" i="1"/>
  <c r="P223" i="1"/>
  <c r="R223" i="1"/>
  <c r="Q223" i="1" s="1"/>
  <c r="S223" i="1"/>
  <c r="N224" i="1"/>
  <c r="O224" i="1"/>
  <c r="P224" i="1"/>
  <c r="R224" i="1"/>
  <c r="Q224" i="1" s="1"/>
  <c r="S224" i="1"/>
  <c r="N225" i="1"/>
  <c r="O225" i="1"/>
  <c r="P225" i="1"/>
  <c r="R225" i="1"/>
  <c r="Q225" i="1" s="1"/>
  <c r="S225" i="1"/>
  <c r="N226" i="1"/>
  <c r="O226" i="1"/>
  <c r="P226" i="1"/>
  <c r="R226" i="1"/>
  <c r="Q226" i="1" s="1"/>
  <c r="S226" i="1"/>
  <c r="N227" i="1"/>
  <c r="O227" i="1"/>
  <c r="P227" i="1"/>
  <c r="R227" i="1"/>
  <c r="Q227" i="1" s="1"/>
  <c r="S227" i="1"/>
  <c r="N228" i="1"/>
  <c r="O228" i="1"/>
  <c r="P228" i="1"/>
  <c r="R228" i="1"/>
  <c r="Q228" i="1" s="1"/>
  <c r="S228" i="1"/>
  <c r="N229" i="1"/>
  <c r="O229" i="1"/>
  <c r="P229" i="1"/>
  <c r="R229" i="1"/>
  <c r="Q229" i="1" s="1"/>
  <c r="S229" i="1"/>
  <c r="N230" i="1"/>
  <c r="O230" i="1"/>
  <c r="P230" i="1"/>
  <c r="R230" i="1"/>
  <c r="Q230" i="1" s="1"/>
  <c r="S230" i="1"/>
  <c r="N231" i="1"/>
  <c r="O231" i="1"/>
  <c r="P231" i="1"/>
  <c r="R231" i="1"/>
  <c r="Q231" i="1" s="1"/>
  <c r="S231" i="1"/>
  <c r="N232" i="1"/>
  <c r="O232" i="1"/>
  <c r="P232" i="1"/>
  <c r="R232" i="1"/>
  <c r="Q232" i="1" s="1"/>
  <c r="S232" i="1"/>
  <c r="N233" i="1"/>
  <c r="O233" i="1"/>
  <c r="P233" i="1"/>
  <c r="R233" i="1"/>
  <c r="Q233" i="1" s="1"/>
  <c r="S233" i="1"/>
  <c r="N234" i="1"/>
  <c r="O234" i="1"/>
  <c r="P234" i="1"/>
  <c r="R234" i="1"/>
  <c r="Q234" i="1" s="1"/>
  <c r="S234" i="1"/>
  <c r="N235" i="1"/>
  <c r="O235" i="1"/>
  <c r="P235" i="1"/>
  <c r="R235" i="1"/>
  <c r="Q235" i="1" s="1"/>
  <c r="S235" i="1"/>
  <c r="N236" i="1"/>
  <c r="O236" i="1"/>
  <c r="P236" i="1"/>
  <c r="R236" i="1"/>
  <c r="Q236" i="1" s="1"/>
  <c r="S236" i="1"/>
  <c r="N237" i="1"/>
  <c r="O237" i="1"/>
  <c r="P237" i="1"/>
  <c r="R237" i="1"/>
  <c r="Q237" i="1" s="1"/>
  <c r="S237" i="1"/>
  <c r="N238" i="1"/>
  <c r="O238" i="1"/>
  <c r="P238" i="1"/>
  <c r="R238" i="1"/>
  <c r="S238" i="1"/>
  <c r="Q238" i="1" s="1"/>
  <c r="N239" i="1"/>
  <c r="O239" i="1"/>
  <c r="P239" i="1"/>
  <c r="R239" i="1"/>
  <c r="Q239" i="1" s="1"/>
  <c r="S239" i="1"/>
  <c r="N240" i="1"/>
  <c r="O240" i="1"/>
  <c r="P240" i="1"/>
  <c r="R240" i="1"/>
  <c r="Q240" i="1" s="1"/>
  <c r="S240" i="1"/>
  <c r="N241" i="1"/>
  <c r="O241" i="1"/>
  <c r="P241" i="1"/>
  <c r="R241" i="1"/>
  <c r="Q241" i="1"/>
  <c r="S241" i="1"/>
  <c r="N242" i="1"/>
  <c r="O242" i="1"/>
  <c r="P242" i="1"/>
  <c r="R242" i="1"/>
  <c r="S242" i="1"/>
  <c r="N243" i="1"/>
  <c r="O243" i="1"/>
  <c r="P243" i="1"/>
  <c r="R243" i="1"/>
  <c r="Q243" i="1" s="1"/>
  <c r="S243" i="1"/>
  <c r="N244" i="1"/>
  <c r="O244" i="1"/>
  <c r="P244" i="1"/>
  <c r="R244" i="1"/>
  <c r="Q244" i="1" s="1"/>
  <c r="S244" i="1"/>
  <c r="N245" i="1"/>
  <c r="O245" i="1"/>
  <c r="P245" i="1"/>
  <c r="R245" i="1"/>
  <c r="S245" i="1"/>
  <c r="Q245" i="1" s="1"/>
  <c r="N246" i="1"/>
  <c r="O246" i="1"/>
  <c r="P246" i="1"/>
  <c r="R246" i="1"/>
  <c r="S246" i="1"/>
  <c r="N247" i="1"/>
  <c r="O247" i="1"/>
  <c r="P247" i="1"/>
  <c r="R247" i="1"/>
  <c r="Q247" i="1" s="1"/>
  <c r="S247" i="1"/>
  <c r="N248" i="1"/>
  <c r="O248" i="1"/>
  <c r="P248" i="1"/>
  <c r="R248" i="1"/>
  <c r="S248" i="1"/>
  <c r="N249" i="1"/>
  <c r="O249" i="1"/>
  <c r="P249" i="1"/>
  <c r="R249" i="1"/>
  <c r="Q249" i="1"/>
  <c r="S249" i="1"/>
  <c r="N250" i="1"/>
  <c r="O250" i="1"/>
  <c r="P250" i="1"/>
  <c r="R250" i="1"/>
  <c r="Q250" i="1" s="1"/>
  <c r="S250" i="1"/>
  <c r="N251" i="1"/>
  <c r="O251" i="1"/>
  <c r="P251" i="1"/>
  <c r="R251" i="1"/>
  <c r="S251" i="1"/>
  <c r="Q251" i="1" s="1"/>
  <c r="N252" i="1"/>
  <c r="O252" i="1"/>
  <c r="P252" i="1"/>
  <c r="R252" i="1"/>
  <c r="S252" i="1"/>
  <c r="N253" i="1"/>
  <c r="O253" i="1"/>
  <c r="P253" i="1"/>
  <c r="R253" i="1"/>
  <c r="S253" i="1"/>
  <c r="N254" i="1"/>
  <c r="O254" i="1"/>
  <c r="P254" i="1"/>
  <c r="R254" i="1"/>
  <c r="S254" i="1"/>
  <c r="N255" i="1"/>
  <c r="O255" i="1"/>
  <c r="P255" i="1"/>
  <c r="R255" i="1"/>
  <c r="S255" i="1"/>
  <c r="N256" i="1"/>
  <c r="O256" i="1"/>
  <c r="P256" i="1"/>
  <c r="R256" i="1"/>
  <c r="S256" i="1"/>
  <c r="N257" i="1"/>
  <c r="O257" i="1"/>
  <c r="P257" i="1"/>
  <c r="R257" i="1"/>
  <c r="Q257" i="1" s="1"/>
  <c r="S257" i="1"/>
  <c r="N258" i="1"/>
  <c r="O258" i="1"/>
  <c r="P258" i="1"/>
  <c r="R258" i="1"/>
  <c r="Q258" i="1" s="1"/>
  <c r="S258" i="1"/>
  <c r="N259" i="1"/>
  <c r="O259" i="1"/>
  <c r="P259" i="1"/>
  <c r="R259" i="1"/>
  <c r="S259" i="1"/>
  <c r="N260" i="1"/>
  <c r="O260" i="1"/>
  <c r="P260" i="1"/>
  <c r="R260" i="1"/>
  <c r="S260" i="1"/>
  <c r="N261" i="1"/>
  <c r="O261" i="1"/>
  <c r="P261" i="1"/>
  <c r="R261" i="1"/>
  <c r="Q261" i="1" s="1"/>
  <c r="S261" i="1"/>
  <c r="N262" i="1"/>
  <c r="O262" i="1"/>
  <c r="P262" i="1"/>
  <c r="R262" i="1"/>
  <c r="S262" i="1"/>
  <c r="N263" i="1"/>
  <c r="O263" i="1"/>
  <c r="P263" i="1"/>
  <c r="R263" i="1"/>
  <c r="Q263" i="1" s="1"/>
  <c r="S263" i="1"/>
  <c r="N264" i="1"/>
  <c r="O264" i="1"/>
  <c r="P264" i="1"/>
  <c r="R264" i="1"/>
  <c r="S264" i="1"/>
  <c r="N265" i="1"/>
  <c r="O265" i="1"/>
  <c r="P265" i="1"/>
  <c r="R265" i="1"/>
  <c r="Q265" i="1" s="1"/>
  <c r="S265" i="1"/>
  <c r="N266" i="1"/>
  <c r="O266" i="1"/>
  <c r="P266" i="1"/>
  <c r="R266" i="1"/>
  <c r="Q266" i="1" s="1"/>
  <c r="S266" i="1"/>
  <c r="N267" i="1"/>
  <c r="O267" i="1"/>
  <c r="P267" i="1"/>
  <c r="R267" i="1"/>
  <c r="S267" i="1"/>
  <c r="N268" i="1"/>
  <c r="O268" i="1"/>
  <c r="P268" i="1"/>
  <c r="R268" i="1"/>
  <c r="S268" i="1"/>
  <c r="N269" i="1"/>
  <c r="O269" i="1"/>
  <c r="P269" i="1"/>
  <c r="R269" i="1"/>
  <c r="Q269" i="1" s="1"/>
  <c r="S269" i="1"/>
  <c r="N270" i="1"/>
  <c r="O270" i="1"/>
  <c r="P270" i="1"/>
  <c r="R270" i="1"/>
  <c r="S270" i="1"/>
  <c r="N271" i="1"/>
  <c r="O271" i="1"/>
  <c r="P271" i="1"/>
  <c r="R271" i="1"/>
  <c r="Q271" i="1" s="1"/>
  <c r="S271" i="1"/>
  <c r="N272" i="1"/>
  <c r="O272" i="1"/>
  <c r="P272" i="1"/>
  <c r="R272" i="1"/>
  <c r="S272" i="1"/>
  <c r="N273" i="1"/>
  <c r="O273" i="1"/>
  <c r="P273" i="1"/>
  <c r="R273" i="1"/>
  <c r="Q273" i="1" s="1"/>
  <c r="S273" i="1"/>
  <c r="N274" i="1"/>
  <c r="O274" i="1"/>
  <c r="P274" i="1"/>
  <c r="R274" i="1"/>
  <c r="Q274" i="1" s="1"/>
  <c r="S274" i="1"/>
  <c r="N275" i="1"/>
  <c r="O275" i="1"/>
  <c r="P275" i="1"/>
  <c r="R275" i="1"/>
  <c r="S275" i="1"/>
  <c r="N276" i="1"/>
  <c r="O276" i="1"/>
  <c r="P276" i="1"/>
  <c r="R276" i="1"/>
  <c r="S276" i="1"/>
  <c r="N277" i="1"/>
  <c r="O277" i="1"/>
  <c r="P277" i="1"/>
  <c r="R277" i="1"/>
  <c r="Q277" i="1" s="1"/>
  <c r="S277" i="1"/>
  <c r="N278" i="1"/>
  <c r="O278" i="1"/>
  <c r="P278" i="1"/>
  <c r="R278" i="1"/>
  <c r="S278" i="1"/>
  <c r="N279" i="1"/>
  <c r="O279" i="1"/>
  <c r="P279" i="1"/>
  <c r="R279" i="1"/>
  <c r="Q279" i="1" s="1"/>
  <c r="S279" i="1"/>
  <c r="N280" i="1"/>
  <c r="O280" i="1"/>
  <c r="P280" i="1"/>
  <c r="R280" i="1"/>
  <c r="S280" i="1"/>
  <c r="N281" i="1"/>
  <c r="O281" i="1"/>
  <c r="P281" i="1"/>
  <c r="R281" i="1"/>
  <c r="Q281" i="1" s="1"/>
  <c r="S281" i="1"/>
  <c r="N282" i="1"/>
  <c r="O282" i="1"/>
  <c r="P282" i="1"/>
  <c r="R282" i="1"/>
  <c r="Q282" i="1" s="1"/>
  <c r="S282" i="1"/>
  <c r="N283" i="1"/>
  <c r="O283" i="1"/>
  <c r="P283" i="1"/>
  <c r="R283" i="1"/>
  <c r="S283" i="1"/>
  <c r="N284" i="1"/>
  <c r="O284" i="1"/>
  <c r="P284" i="1"/>
  <c r="R284" i="1"/>
  <c r="S284" i="1"/>
  <c r="N285" i="1"/>
  <c r="O285" i="1"/>
  <c r="P285" i="1"/>
  <c r="R285" i="1"/>
  <c r="Q285" i="1" s="1"/>
  <c r="S285" i="1"/>
  <c r="N286" i="1"/>
  <c r="O286" i="1"/>
  <c r="P286" i="1"/>
  <c r="R286" i="1"/>
  <c r="S286" i="1"/>
  <c r="N287" i="1"/>
  <c r="O287" i="1"/>
  <c r="P287" i="1"/>
  <c r="R287" i="1"/>
  <c r="Q287" i="1" s="1"/>
  <c r="S287" i="1"/>
  <c r="N288" i="1"/>
  <c r="O288" i="1"/>
  <c r="P288" i="1"/>
  <c r="R288" i="1"/>
  <c r="S288" i="1"/>
  <c r="N289" i="1"/>
  <c r="O289" i="1"/>
  <c r="P289" i="1"/>
  <c r="R289" i="1"/>
  <c r="Q289" i="1" s="1"/>
  <c r="S289" i="1"/>
  <c r="N290" i="1"/>
  <c r="O290" i="1"/>
  <c r="P290" i="1"/>
  <c r="R290" i="1"/>
  <c r="Q290" i="1" s="1"/>
  <c r="S290" i="1"/>
  <c r="N291" i="1"/>
  <c r="O291" i="1"/>
  <c r="P291" i="1"/>
  <c r="R291" i="1"/>
  <c r="S291" i="1"/>
  <c r="N292" i="1"/>
  <c r="O292" i="1"/>
  <c r="P292" i="1"/>
  <c r="R292" i="1"/>
  <c r="S292" i="1"/>
  <c r="N293" i="1"/>
  <c r="O293" i="1"/>
  <c r="P293" i="1"/>
  <c r="R293" i="1"/>
  <c r="Q293" i="1" s="1"/>
  <c r="S293" i="1"/>
  <c r="N294" i="1"/>
  <c r="O294" i="1"/>
  <c r="P294" i="1"/>
  <c r="R294" i="1"/>
  <c r="S294" i="1"/>
  <c r="N295" i="1"/>
  <c r="O295" i="1"/>
  <c r="P295" i="1"/>
  <c r="R295" i="1"/>
  <c r="Q295" i="1" s="1"/>
  <c r="S295" i="1"/>
  <c r="N296" i="1"/>
  <c r="O296" i="1"/>
  <c r="P296" i="1"/>
  <c r="R296" i="1"/>
  <c r="S296" i="1"/>
  <c r="N297" i="1"/>
  <c r="O297" i="1"/>
  <c r="P297" i="1"/>
  <c r="R297" i="1"/>
  <c r="Q297" i="1" s="1"/>
  <c r="S297" i="1"/>
  <c r="N298" i="1"/>
  <c r="O298" i="1"/>
  <c r="P298" i="1"/>
  <c r="R298" i="1"/>
  <c r="Q298" i="1" s="1"/>
  <c r="S298" i="1"/>
  <c r="N299" i="1"/>
  <c r="O299" i="1"/>
  <c r="P299" i="1"/>
  <c r="R299" i="1"/>
  <c r="S299" i="1"/>
  <c r="N300" i="1"/>
  <c r="O300" i="1"/>
  <c r="P300" i="1"/>
  <c r="R300" i="1"/>
  <c r="S300" i="1"/>
  <c r="N301" i="1"/>
  <c r="O301" i="1"/>
  <c r="P301" i="1"/>
  <c r="R301" i="1"/>
  <c r="Q301" i="1" s="1"/>
  <c r="S301" i="1"/>
  <c r="N302" i="1"/>
  <c r="O302" i="1"/>
  <c r="P302" i="1"/>
  <c r="R302" i="1"/>
  <c r="S302" i="1"/>
  <c r="N303" i="1"/>
  <c r="O303" i="1"/>
  <c r="P303" i="1"/>
  <c r="R303" i="1"/>
  <c r="Q303" i="1" s="1"/>
  <c r="S303" i="1"/>
  <c r="N304" i="1"/>
  <c r="O304" i="1"/>
  <c r="P304" i="1"/>
  <c r="R304" i="1"/>
  <c r="S304" i="1"/>
  <c r="N305" i="1"/>
  <c r="O305" i="1"/>
  <c r="P305" i="1"/>
  <c r="R305" i="1"/>
  <c r="Q305" i="1" s="1"/>
  <c r="S305" i="1"/>
  <c r="N306" i="1"/>
  <c r="O306" i="1"/>
  <c r="P306" i="1"/>
  <c r="R306" i="1"/>
  <c r="Q306" i="1" s="1"/>
  <c r="S306" i="1"/>
  <c r="N307" i="1"/>
  <c r="O307" i="1"/>
  <c r="P307" i="1"/>
  <c r="R307" i="1"/>
  <c r="S307" i="1"/>
  <c r="N308" i="1"/>
  <c r="O308" i="1"/>
  <c r="P308" i="1"/>
  <c r="R308" i="1"/>
  <c r="S308" i="1"/>
  <c r="N309" i="1"/>
  <c r="O309" i="1"/>
  <c r="P309" i="1"/>
  <c r="R309" i="1"/>
  <c r="Q309" i="1" s="1"/>
  <c r="S309" i="1"/>
  <c r="N310" i="1"/>
  <c r="O310" i="1"/>
  <c r="P310" i="1"/>
  <c r="R310" i="1"/>
  <c r="S310" i="1"/>
  <c r="N311" i="1"/>
  <c r="O311" i="1"/>
  <c r="P311" i="1"/>
  <c r="R311" i="1"/>
  <c r="Q311" i="1" s="1"/>
  <c r="S311" i="1"/>
  <c r="N312" i="1"/>
  <c r="O312" i="1"/>
  <c r="P312" i="1"/>
  <c r="R312" i="1"/>
  <c r="S312" i="1"/>
  <c r="N313" i="1"/>
  <c r="O313" i="1"/>
  <c r="P313" i="1"/>
  <c r="R313" i="1"/>
  <c r="Q313" i="1" s="1"/>
  <c r="S313" i="1"/>
  <c r="N314" i="1"/>
  <c r="O314" i="1"/>
  <c r="P314" i="1"/>
  <c r="R314" i="1"/>
  <c r="Q314" i="1" s="1"/>
  <c r="S314" i="1"/>
  <c r="N315" i="1"/>
  <c r="O315" i="1"/>
  <c r="P315" i="1"/>
  <c r="R315" i="1"/>
  <c r="S315" i="1"/>
  <c r="N316" i="1"/>
  <c r="O316" i="1"/>
  <c r="P316" i="1"/>
  <c r="R316" i="1"/>
  <c r="S316" i="1"/>
  <c r="N317" i="1"/>
  <c r="O317" i="1"/>
  <c r="P317" i="1"/>
  <c r="R317" i="1"/>
  <c r="Q317" i="1" s="1"/>
  <c r="S317" i="1"/>
  <c r="N318" i="1"/>
  <c r="O318" i="1"/>
  <c r="P318" i="1"/>
  <c r="R318" i="1"/>
  <c r="S318" i="1"/>
  <c r="N319" i="1"/>
  <c r="O319" i="1"/>
  <c r="P319" i="1"/>
  <c r="R319" i="1"/>
  <c r="Q319" i="1" s="1"/>
  <c r="S319" i="1"/>
  <c r="N320" i="1"/>
  <c r="O320" i="1"/>
  <c r="P320" i="1"/>
  <c r="R320" i="1"/>
  <c r="S320" i="1"/>
  <c r="N321" i="1"/>
  <c r="O321" i="1"/>
  <c r="P321" i="1"/>
  <c r="R321" i="1"/>
  <c r="Q321" i="1" s="1"/>
  <c r="S321" i="1"/>
  <c r="N322" i="1"/>
  <c r="O322" i="1"/>
  <c r="P322" i="1"/>
  <c r="R322" i="1"/>
  <c r="Q322" i="1" s="1"/>
  <c r="S322" i="1"/>
  <c r="N323" i="1"/>
  <c r="O323" i="1"/>
  <c r="P323" i="1"/>
  <c r="R323" i="1"/>
  <c r="S323" i="1"/>
  <c r="N324" i="1"/>
  <c r="O324" i="1"/>
  <c r="P324" i="1"/>
  <c r="R324" i="1"/>
  <c r="S324" i="1"/>
  <c r="N325" i="1"/>
  <c r="O325" i="1"/>
  <c r="P325" i="1"/>
  <c r="R325" i="1"/>
  <c r="Q325" i="1" s="1"/>
  <c r="S325" i="1"/>
  <c r="N326" i="1"/>
  <c r="O326" i="1"/>
  <c r="P326" i="1"/>
  <c r="R326" i="1"/>
  <c r="S326" i="1"/>
  <c r="N327" i="1"/>
  <c r="O327" i="1"/>
  <c r="P327" i="1"/>
  <c r="R327" i="1"/>
  <c r="Q327" i="1" s="1"/>
  <c r="S327" i="1"/>
  <c r="N328" i="1"/>
  <c r="O328" i="1"/>
  <c r="P328" i="1"/>
  <c r="R328" i="1"/>
  <c r="S328" i="1"/>
  <c r="N329" i="1"/>
  <c r="O329" i="1"/>
  <c r="P329" i="1"/>
  <c r="R329" i="1"/>
  <c r="Q329" i="1" s="1"/>
  <c r="S329" i="1"/>
  <c r="N330" i="1"/>
  <c r="O330" i="1"/>
  <c r="P330" i="1"/>
  <c r="R330" i="1"/>
  <c r="Q330" i="1" s="1"/>
  <c r="S330" i="1"/>
  <c r="N331" i="1"/>
  <c r="O331" i="1"/>
  <c r="P331" i="1"/>
  <c r="R331" i="1"/>
  <c r="S331" i="1"/>
  <c r="N332" i="1"/>
  <c r="O332" i="1"/>
  <c r="P332" i="1"/>
  <c r="R332" i="1"/>
  <c r="S332" i="1"/>
  <c r="N333" i="1"/>
  <c r="O333" i="1"/>
  <c r="P333" i="1"/>
  <c r="R333" i="1"/>
  <c r="Q333" i="1" s="1"/>
  <c r="S333" i="1"/>
  <c r="N334" i="1"/>
  <c r="O334" i="1"/>
  <c r="P334" i="1"/>
  <c r="R334" i="1"/>
  <c r="S334" i="1"/>
  <c r="N335" i="1"/>
  <c r="O335" i="1"/>
  <c r="P335" i="1"/>
  <c r="R335" i="1"/>
  <c r="S335" i="1"/>
  <c r="N336" i="1"/>
  <c r="O336" i="1"/>
  <c r="P336" i="1"/>
  <c r="R336" i="1"/>
  <c r="S336" i="1"/>
  <c r="N337" i="1"/>
  <c r="O337" i="1"/>
  <c r="P337" i="1"/>
  <c r="R337" i="1"/>
  <c r="S337" i="1"/>
  <c r="N338" i="1"/>
  <c r="O338" i="1"/>
  <c r="P338" i="1"/>
  <c r="R338" i="1"/>
  <c r="S338" i="1"/>
  <c r="N339" i="1"/>
  <c r="O339" i="1"/>
  <c r="P339" i="1"/>
  <c r="R339" i="1"/>
  <c r="S339" i="1"/>
  <c r="Q339" i="1" s="1"/>
  <c r="N340" i="1"/>
  <c r="O340" i="1"/>
  <c r="P340" i="1"/>
  <c r="R340" i="1"/>
  <c r="Q340" i="1" s="1"/>
  <c r="S340" i="1"/>
  <c r="N341" i="1"/>
  <c r="O341" i="1"/>
  <c r="P341" i="1"/>
  <c r="R341" i="1"/>
  <c r="S341" i="1"/>
  <c r="N342" i="1"/>
  <c r="O342" i="1"/>
  <c r="P342" i="1"/>
  <c r="R342" i="1"/>
  <c r="S342" i="1"/>
  <c r="N343" i="1"/>
  <c r="O343" i="1"/>
  <c r="P343" i="1"/>
  <c r="R343" i="1"/>
  <c r="S343" i="1"/>
  <c r="N344" i="1"/>
  <c r="O344" i="1"/>
  <c r="P344" i="1"/>
  <c r="R344" i="1"/>
  <c r="S344" i="1"/>
  <c r="N345" i="1"/>
  <c r="O345" i="1"/>
  <c r="P345" i="1"/>
  <c r="R345" i="1"/>
  <c r="Q345" i="1" s="1"/>
  <c r="S345" i="1"/>
  <c r="N346" i="1"/>
  <c r="O346" i="1"/>
  <c r="P346" i="1"/>
  <c r="R346" i="1"/>
  <c r="S346" i="1"/>
  <c r="N347" i="1"/>
  <c r="O347" i="1"/>
  <c r="P347" i="1"/>
  <c r="R347" i="1"/>
  <c r="S347" i="1"/>
  <c r="Q347" i="1" s="1"/>
  <c r="N348" i="1"/>
  <c r="O348" i="1"/>
  <c r="P348" i="1"/>
  <c r="R348" i="1"/>
  <c r="Q348" i="1" s="1"/>
  <c r="S348" i="1"/>
  <c r="N349" i="1"/>
  <c r="O349" i="1"/>
  <c r="P349" i="1"/>
  <c r="R349" i="1"/>
  <c r="Q349" i="1"/>
  <c r="S349" i="1"/>
  <c r="N350" i="1"/>
  <c r="O350" i="1"/>
  <c r="P350" i="1"/>
  <c r="R350" i="1"/>
  <c r="S350" i="1"/>
  <c r="N351" i="1"/>
  <c r="O351" i="1"/>
  <c r="P351" i="1"/>
  <c r="R351" i="1"/>
  <c r="Q351" i="1" s="1"/>
  <c r="S351" i="1"/>
  <c r="N352" i="1"/>
  <c r="O352" i="1"/>
  <c r="P352" i="1"/>
  <c r="R352" i="1"/>
  <c r="Q352" i="1" s="1"/>
  <c r="S352" i="1"/>
  <c r="N353" i="1"/>
  <c r="O353" i="1"/>
  <c r="P353" i="1"/>
  <c r="R353" i="1"/>
  <c r="Q353" i="1"/>
  <c r="S353" i="1"/>
  <c r="N354" i="1"/>
  <c r="O354" i="1"/>
  <c r="P354" i="1"/>
  <c r="R354" i="1"/>
  <c r="S354" i="1"/>
  <c r="N355" i="1"/>
  <c r="O355" i="1"/>
  <c r="P355" i="1"/>
  <c r="R355" i="1"/>
  <c r="Q355" i="1" s="1"/>
  <c r="S355" i="1"/>
  <c r="N356" i="1"/>
  <c r="O356" i="1"/>
  <c r="P356" i="1"/>
  <c r="R356" i="1"/>
  <c r="Q356" i="1" s="1"/>
  <c r="S356" i="1"/>
  <c r="N357" i="1"/>
  <c r="O357" i="1"/>
  <c r="P357" i="1"/>
  <c r="R357" i="1"/>
  <c r="S357" i="1"/>
  <c r="Q357" i="1" s="1"/>
  <c r="N358" i="1"/>
  <c r="O358" i="1"/>
  <c r="P358" i="1"/>
  <c r="R358" i="1"/>
  <c r="S358" i="1"/>
  <c r="N359" i="1"/>
  <c r="O359" i="1"/>
  <c r="P359" i="1"/>
  <c r="R359" i="1"/>
  <c r="Q359" i="1" s="1"/>
  <c r="S359" i="1"/>
  <c r="N360" i="1"/>
  <c r="O360" i="1"/>
  <c r="P360" i="1"/>
  <c r="R360" i="1"/>
  <c r="S360" i="1"/>
  <c r="Q360" i="1" s="1"/>
  <c r="N361" i="1"/>
  <c r="O361" i="1"/>
  <c r="P361" i="1"/>
  <c r="R361" i="1"/>
  <c r="Q361" i="1" s="1"/>
  <c r="S361" i="1"/>
  <c r="N362" i="1"/>
  <c r="O362" i="1"/>
  <c r="P362" i="1"/>
  <c r="R362" i="1"/>
  <c r="S362" i="1"/>
  <c r="Q362" i="1" s="1"/>
  <c r="N363" i="1"/>
  <c r="O363" i="1"/>
  <c r="P363" i="1"/>
  <c r="R363" i="1"/>
  <c r="S363" i="1"/>
  <c r="Q363" i="1" s="1"/>
  <c r="N364" i="1"/>
  <c r="O364" i="1"/>
  <c r="P364" i="1"/>
  <c r="R364" i="1"/>
  <c r="S364" i="1"/>
  <c r="N365" i="1"/>
  <c r="O365" i="1"/>
  <c r="P365" i="1"/>
  <c r="R365" i="1"/>
  <c r="Q365" i="1"/>
  <c r="S365" i="1"/>
  <c r="N366" i="1"/>
  <c r="O366" i="1"/>
  <c r="P366" i="1"/>
  <c r="R366" i="1"/>
  <c r="S366" i="1"/>
  <c r="Q366" i="1" s="1"/>
  <c r="N367" i="1"/>
  <c r="O367" i="1"/>
  <c r="P367" i="1"/>
  <c r="R367" i="1"/>
  <c r="Q367" i="1" s="1"/>
  <c r="S367" i="1"/>
  <c r="N368" i="1"/>
  <c r="O368" i="1"/>
  <c r="P368" i="1"/>
  <c r="R368" i="1"/>
  <c r="Q368" i="1" s="1"/>
  <c r="S368" i="1"/>
  <c r="N369" i="1"/>
  <c r="O369" i="1"/>
  <c r="P369" i="1"/>
  <c r="R369" i="1"/>
  <c r="Q369" i="1" s="1"/>
  <c r="S369" i="1"/>
  <c r="N370" i="1"/>
  <c r="O370" i="1"/>
  <c r="P370" i="1"/>
  <c r="R370" i="1"/>
  <c r="S370" i="1"/>
  <c r="Q370" i="1" s="1"/>
  <c r="N371" i="1"/>
  <c r="O371" i="1"/>
  <c r="P371" i="1"/>
  <c r="R371" i="1"/>
  <c r="Q371" i="1" s="1"/>
  <c r="S371" i="1"/>
  <c r="N372" i="1"/>
  <c r="O372" i="1"/>
  <c r="P372" i="1"/>
  <c r="R372" i="1"/>
  <c r="Q372" i="1" s="1"/>
  <c r="S372" i="1"/>
  <c r="N373" i="1"/>
  <c r="O373" i="1"/>
  <c r="P373" i="1"/>
  <c r="R373" i="1"/>
  <c r="Q373" i="1" s="1"/>
  <c r="S373" i="1"/>
  <c r="N374" i="1"/>
  <c r="O374" i="1"/>
  <c r="P374" i="1"/>
  <c r="R374" i="1"/>
  <c r="S374" i="1"/>
  <c r="Q374" i="1" s="1"/>
  <c r="N375" i="1"/>
  <c r="O375" i="1"/>
  <c r="P375" i="1"/>
  <c r="R375" i="1"/>
  <c r="Q375" i="1" s="1"/>
  <c r="S375" i="1"/>
  <c r="N376" i="1"/>
  <c r="O376" i="1"/>
  <c r="P376" i="1"/>
  <c r="R376" i="1"/>
  <c r="Q376" i="1" s="1"/>
  <c r="S376" i="1"/>
  <c r="N377" i="1"/>
  <c r="O377" i="1"/>
  <c r="P377" i="1"/>
  <c r="R377" i="1"/>
  <c r="Q377" i="1" s="1"/>
  <c r="S377" i="1"/>
  <c r="N378" i="1"/>
  <c r="O378" i="1"/>
  <c r="P378" i="1"/>
  <c r="R378" i="1"/>
  <c r="S378" i="1"/>
  <c r="Q378" i="1" s="1"/>
  <c r="N379" i="1"/>
  <c r="O379" i="1"/>
  <c r="P379" i="1"/>
  <c r="R379" i="1"/>
  <c r="Q379" i="1" s="1"/>
  <c r="S379" i="1"/>
  <c r="N380" i="1"/>
  <c r="O380" i="1"/>
  <c r="P380" i="1"/>
  <c r="R380" i="1"/>
  <c r="Q380" i="1" s="1"/>
  <c r="S380" i="1"/>
  <c r="N381" i="1"/>
  <c r="O381" i="1"/>
  <c r="P381" i="1"/>
  <c r="R381" i="1"/>
  <c r="Q381" i="1" s="1"/>
  <c r="S381" i="1"/>
  <c r="N382" i="1"/>
  <c r="O382" i="1"/>
  <c r="P382" i="1"/>
  <c r="R382" i="1"/>
  <c r="S382" i="1"/>
  <c r="Q382" i="1" s="1"/>
  <c r="N383" i="1"/>
  <c r="O383" i="1"/>
  <c r="P383" i="1"/>
  <c r="R383" i="1"/>
  <c r="Q383" i="1" s="1"/>
  <c r="S383" i="1"/>
  <c r="N384" i="1"/>
  <c r="O384" i="1"/>
  <c r="P384" i="1"/>
  <c r="R384" i="1"/>
  <c r="Q384" i="1" s="1"/>
  <c r="S384" i="1"/>
  <c r="N385" i="1"/>
  <c r="O385" i="1"/>
  <c r="P385" i="1"/>
  <c r="R385" i="1"/>
  <c r="Q385" i="1" s="1"/>
  <c r="S385" i="1"/>
  <c r="N386" i="1"/>
  <c r="O386" i="1"/>
  <c r="P386" i="1"/>
  <c r="R386" i="1"/>
  <c r="S386" i="1"/>
  <c r="Q386" i="1" s="1"/>
  <c r="N387" i="1"/>
  <c r="O387" i="1"/>
  <c r="P387" i="1"/>
  <c r="R387" i="1"/>
  <c r="Q387" i="1" s="1"/>
  <c r="S387" i="1"/>
  <c r="N388" i="1"/>
  <c r="O388" i="1"/>
  <c r="P388" i="1"/>
  <c r="R388" i="1"/>
  <c r="Q388" i="1" s="1"/>
  <c r="S388" i="1"/>
  <c r="N389" i="1"/>
  <c r="O389" i="1"/>
  <c r="P389" i="1"/>
  <c r="R389" i="1"/>
  <c r="Q389" i="1" s="1"/>
  <c r="S389" i="1"/>
  <c r="N390" i="1"/>
  <c r="O390" i="1"/>
  <c r="P390" i="1"/>
  <c r="R390" i="1"/>
  <c r="S390" i="1"/>
  <c r="Q390" i="1" s="1"/>
  <c r="N391" i="1"/>
  <c r="O391" i="1"/>
  <c r="P391" i="1"/>
  <c r="R391" i="1"/>
  <c r="Q391" i="1" s="1"/>
  <c r="S391" i="1"/>
  <c r="N392" i="1"/>
  <c r="O392" i="1"/>
  <c r="P392" i="1"/>
  <c r="R392" i="1"/>
  <c r="Q392" i="1" s="1"/>
  <c r="S392" i="1"/>
  <c r="N393" i="1"/>
  <c r="O393" i="1"/>
  <c r="P393" i="1"/>
  <c r="R393" i="1"/>
  <c r="Q393" i="1" s="1"/>
  <c r="S393" i="1"/>
  <c r="N394" i="1"/>
  <c r="O394" i="1"/>
  <c r="P394" i="1"/>
  <c r="R394" i="1"/>
  <c r="S394" i="1"/>
  <c r="Q394" i="1" s="1"/>
  <c r="N395" i="1"/>
  <c r="O395" i="1"/>
  <c r="P395" i="1"/>
  <c r="R395" i="1"/>
  <c r="Q395" i="1" s="1"/>
  <c r="S395" i="1"/>
  <c r="N396" i="1"/>
  <c r="O396" i="1"/>
  <c r="P396" i="1"/>
  <c r="R396" i="1"/>
  <c r="Q396" i="1" s="1"/>
  <c r="S396" i="1"/>
  <c r="N397" i="1"/>
  <c r="O397" i="1"/>
  <c r="P397" i="1"/>
  <c r="R397" i="1"/>
  <c r="Q397" i="1" s="1"/>
  <c r="S397" i="1"/>
  <c r="N398" i="1"/>
  <c r="O398" i="1"/>
  <c r="P398" i="1"/>
  <c r="R398" i="1"/>
  <c r="S398" i="1"/>
  <c r="Q398" i="1" s="1"/>
  <c r="N399" i="1"/>
  <c r="O399" i="1"/>
  <c r="P399" i="1"/>
  <c r="R399" i="1"/>
  <c r="Q399" i="1" s="1"/>
  <c r="S399" i="1"/>
  <c r="N400" i="1"/>
  <c r="O400" i="1"/>
  <c r="P400" i="1"/>
  <c r="R400" i="1"/>
  <c r="Q400" i="1" s="1"/>
  <c r="S400" i="1"/>
  <c r="N401" i="1"/>
  <c r="O401" i="1"/>
  <c r="P401" i="1"/>
  <c r="R401" i="1"/>
  <c r="S401" i="1"/>
  <c r="N402" i="1"/>
  <c r="O402" i="1"/>
  <c r="P402" i="1"/>
  <c r="R402" i="1"/>
  <c r="S402" i="1"/>
  <c r="Q402" i="1" s="1"/>
  <c r="N403" i="1"/>
  <c r="O403" i="1"/>
  <c r="P403" i="1"/>
  <c r="R403" i="1"/>
  <c r="Q403" i="1" s="1"/>
  <c r="S403" i="1"/>
  <c r="N404" i="1"/>
  <c r="O404" i="1"/>
  <c r="P404" i="1"/>
  <c r="R404" i="1"/>
  <c r="Q404" i="1" s="1"/>
  <c r="S404" i="1"/>
  <c r="N405" i="1"/>
  <c r="O405" i="1"/>
  <c r="P405" i="1"/>
  <c r="R405" i="1"/>
  <c r="S405" i="1"/>
  <c r="N406" i="1"/>
  <c r="O406" i="1"/>
  <c r="P406" i="1"/>
  <c r="R406" i="1"/>
  <c r="S406" i="1"/>
  <c r="Q406" i="1" s="1"/>
  <c r="N407" i="1"/>
  <c r="O407" i="1"/>
  <c r="P407" i="1"/>
  <c r="R407" i="1"/>
  <c r="Q407" i="1" s="1"/>
  <c r="S407" i="1"/>
  <c r="N408" i="1"/>
  <c r="O408" i="1"/>
  <c r="P408" i="1"/>
  <c r="R408" i="1"/>
  <c r="Q408" i="1" s="1"/>
  <c r="S408" i="1"/>
  <c r="N409" i="1"/>
  <c r="O409" i="1"/>
  <c r="P409" i="1"/>
  <c r="R409" i="1"/>
  <c r="S409" i="1"/>
  <c r="N410" i="1"/>
  <c r="O410" i="1"/>
  <c r="P410" i="1"/>
  <c r="R410" i="1"/>
  <c r="S410" i="1"/>
  <c r="Q410" i="1" s="1"/>
  <c r="N411" i="1"/>
  <c r="O411" i="1"/>
  <c r="P411" i="1"/>
  <c r="R411" i="1"/>
  <c r="Q411" i="1" s="1"/>
  <c r="S411" i="1"/>
  <c r="N412" i="1"/>
  <c r="O412" i="1"/>
  <c r="P412" i="1"/>
  <c r="R412" i="1"/>
  <c r="Q412" i="1" s="1"/>
  <c r="S412" i="1"/>
  <c r="N413" i="1"/>
  <c r="O413" i="1"/>
  <c r="P413" i="1"/>
  <c r="R413" i="1"/>
  <c r="S413" i="1"/>
  <c r="N414" i="1"/>
  <c r="O414" i="1"/>
  <c r="P414" i="1"/>
  <c r="R414" i="1"/>
  <c r="S414" i="1"/>
  <c r="Q414" i="1" s="1"/>
  <c r="N415" i="1"/>
  <c r="O415" i="1"/>
  <c r="P415" i="1"/>
  <c r="R415" i="1"/>
  <c r="Q415" i="1" s="1"/>
  <c r="S415" i="1"/>
  <c r="N416" i="1"/>
  <c r="O416" i="1"/>
  <c r="P416" i="1"/>
  <c r="R416" i="1"/>
  <c r="Q416" i="1" s="1"/>
  <c r="S416" i="1"/>
  <c r="N417" i="1"/>
  <c r="O417" i="1"/>
  <c r="P417" i="1"/>
  <c r="R417" i="1"/>
  <c r="S417" i="1"/>
  <c r="N418" i="1"/>
  <c r="O418" i="1"/>
  <c r="P418" i="1"/>
  <c r="R418" i="1"/>
  <c r="S418" i="1"/>
  <c r="Q418" i="1" s="1"/>
  <c r="N419" i="1"/>
  <c r="O419" i="1"/>
  <c r="P419" i="1"/>
  <c r="R419" i="1"/>
  <c r="Q419" i="1" s="1"/>
  <c r="S419" i="1"/>
  <c r="N420" i="1"/>
  <c r="O420" i="1"/>
  <c r="P420" i="1"/>
  <c r="R420" i="1"/>
  <c r="S420" i="1"/>
  <c r="N421" i="1"/>
  <c r="O421" i="1"/>
  <c r="P421" i="1"/>
  <c r="R421" i="1"/>
  <c r="S421" i="1"/>
  <c r="N422" i="1"/>
  <c r="O422" i="1"/>
  <c r="P422" i="1"/>
  <c r="R422" i="1"/>
  <c r="Q422" i="1" s="1"/>
  <c r="S422" i="1"/>
  <c r="N423" i="1"/>
  <c r="O423" i="1"/>
  <c r="P423" i="1"/>
  <c r="R423" i="1"/>
  <c r="Q423" i="1" s="1"/>
  <c r="S423" i="1"/>
  <c r="N424" i="1"/>
  <c r="O424" i="1"/>
  <c r="P424" i="1"/>
  <c r="R424" i="1"/>
  <c r="S424" i="1"/>
  <c r="N425" i="1"/>
  <c r="O425" i="1"/>
  <c r="P425" i="1"/>
  <c r="R425" i="1"/>
  <c r="S425" i="1"/>
  <c r="N426" i="1"/>
  <c r="O426" i="1"/>
  <c r="P426" i="1"/>
  <c r="R426" i="1"/>
  <c r="S426" i="1"/>
  <c r="N427" i="1"/>
  <c r="O427" i="1"/>
  <c r="P427" i="1"/>
  <c r="R427" i="1"/>
  <c r="Q427" i="1" s="1"/>
  <c r="S427" i="1"/>
  <c r="N428" i="1"/>
  <c r="O428" i="1"/>
  <c r="P428" i="1"/>
  <c r="R428" i="1"/>
  <c r="S428" i="1"/>
  <c r="Q428" i="1" s="1"/>
  <c r="N429" i="1"/>
  <c r="O429" i="1"/>
  <c r="P429" i="1"/>
  <c r="R429" i="1"/>
  <c r="S429" i="1"/>
  <c r="N430" i="1"/>
  <c r="O430" i="1"/>
  <c r="P430" i="1"/>
  <c r="R430" i="1"/>
  <c r="Q430" i="1" s="1"/>
  <c r="S430" i="1"/>
  <c r="N431" i="1"/>
  <c r="O431" i="1"/>
  <c r="P431" i="1"/>
  <c r="R431" i="1"/>
  <c r="S431" i="1"/>
  <c r="N432" i="1"/>
  <c r="O432" i="1"/>
  <c r="P432" i="1"/>
  <c r="R432" i="1"/>
  <c r="S432" i="1"/>
  <c r="Q432" i="1" s="1"/>
  <c r="N433" i="1"/>
  <c r="O433" i="1"/>
  <c r="P433" i="1"/>
  <c r="R433" i="1"/>
  <c r="Q433" i="1" s="1"/>
  <c r="S433" i="1"/>
  <c r="N434" i="1"/>
  <c r="O434" i="1"/>
  <c r="P434" i="1"/>
  <c r="R434" i="1"/>
  <c r="S434" i="1"/>
  <c r="N435" i="1"/>
  <c r="O435" i="1"/>
  <c r="P435" i="1"/>
  <c r="R435" i="1"/>
  <c r="S435" i="1"/>
  <c r="N436" i="1"/>
  <c r="O436" i="1"/>
  <c r="P436" i="1"/>
  <c r="R436" i="1"/>
  <c r="Q436" i="1" s="1"/>
  <c r="S436" i="1"/>
  <c r="N437" i="1"/>
  <c r="O437" i="1"/>
  <c r="P437" i="1"/>
  <c r="R437" i="1"/>
  <c r="S437" i="1"/>
  <c r="N438" i="1"/>
  <c r="O438" i="1"/>
  <c r="P438" i="1"/>
  <c r="R438" i="1"/>
  <c r="S438" i="1"/>
  <c r="Q438" i="1" s="1"/>
  <c r="N439" i="1"/>
  <c r="O439" i="1"/>
  <c r="P439" i="1"/>
  <c r="R439" i="1"/>
  <c r="Q439" i="1" s="1"/>
  <c r="S439" i="1"/>
  <c r="N440" i="1"/>
  <c r="O440" i="1"/>
  <c r="P440" i="1"/>
  <c r="R440" i="1"/>
  <c r="S440" i="1"/>
  <c r="Q440" i="1" s="1"/>
  <c r="N441" i="1"/>
  <c r="O441" i="1"/>
  <c r="P441" i="1"/>
  <c r="R441" i="1"/>
  <c r="S441" i="1"/>
  <c r="N442" i="1"/>
  <c r="O442" i="1"/>
  <c r="P442" i="1"/>
  <c r="R442" i="1"/>
  <c r="Q442" i="1" s="1"/>
  <c r="S442" i="1"/>
  <c r="N443" i="1"/>
  <c r="O443" i="1"/>
  <c r="P443" i="1"/>
  <c r="R443" i="1"/>
  <c r="S443" i="1"/>
  <c r="N444" i="1"/>
  <c r="O444" i="1"/>
  <c r="P444" i="1"/>
  <c r="R444" i="1"/>
  <c r="Q444" i="1"/>
  <c r="S444" i="1"/>
  <c r="N445" i="1"/>
  <c r="O445" i="1"/>
  <c r="P445" i="1"/>
  <c r="R445" i="1"/>
  <c r="S445" i="1"/>
  <c r="Q445" i="1" s="1"/>
  <c r="N446" i="1"/>
  <c r="O446" i="1"/>
  <c r="P446" i="1"/>
  <c r="R446" i="1"/>
  <c r="Q446" i="1" s="1"/>
  <c r="S446" i="1"/>
  <c r="N447" i="1"/>
  <c r="O447" i="1"/>
  <c r="P447" i="1"/>
  <c r="R447" i="1"/>
  <c r="S447" i="1"/>
  <c r="N448" i="1"/>
  <c r="O448" i="1"/>
  <c r="P448" i="1"/>
  <c r="R448" i="1"/>
  <c r="S448" i="1"/>
  <c r="Q448" i="1" s="1"/>
  <c r="N449" i="1"/>
  <c r="O449" i="1"/>
  <c r="P449" i="1"/>
  <c r="R449" i="1"/>
  <c r="Q449" i="1" s="1"/>
  <c r="S449" i="1"/>
  <c r="N450" i="1"/>
  <c r="O450" i="1"/>
  <c r="P450" i="1"/>
  <c r="R450" i="1"/>
  <c r="Q450" i="1"/>
  <c r="S450" i="1"/>
  <c r="N451" i="1"/>
  <c r="O451" i="1"/>
  <c r="P451" i="1"/>
  <c r="R451" i="1"/>
  <c r="Q451" i="1" s="1"/>
  <c r="S451" i="1"/>
  <c r="N452" i="1"/>
  <c r="O452" i="1"/>
  <c r="P452" i="1"/>
  <c r="R452" i="1"/>
  <c r="S452" i="1"/>
  <c r="Q452" i="1" s="1"/>
  <c r="N453" i="1"/>
  <c r="O453" i="1"/>
  <c r="P453" i="1"/>
  <c r="R453" i="1"/>
  <c r="Q453" i="1" s="1"/>
  <c r="S453" i="1"/>
  <c r="N454" i="1"/>
  <c r="O454" i="1"/>
  <c r="P454" i="1"/>
  <c r="R454" i="1"/>
  <c r="Q454" i="1" s="1"/>
  <c r="S454" i="1"/>
  <c r="N455" i="1"/>
  <c r="O455" i="1"/>
  <c r="P455" i="1"/>
  <c r="R455" i="1"/>
  <c r="S455" i="1"/>
  <c r="N456" i="1"/>
  <c r="O456" i="1"/>
  <c r="P456" i="1"/>
  <c r="R456" i="1"/>
  <c r="Q456" i="1"/>
  <c r="S456" i="1"/>
  <c r="N457" i="1"/>
  <c r="O457" i="1"/>
  <c r="P457" i="1"/>
  <c r="R457" i="1"/>
  <c r="S457" i="1"/>
  <c r="N458" i="1"/>
  <c r="O458" i="1"/>
  <c r="P458" i="1"/>
  <c r="R458" i="1"/>
  <c r="S458" i="1"/>
  <c r="Q458" i="1" s="1"/>
  <c r="N459" i="1"/>
  <c r="O459" i="1"/>
  <c r="P459" i="1"/>
  <c r="R459" i="1"/>
  <c r="Q459" i="1" s="1"/>
  <c r="S459" i="1"/>
  <c r="N460" i="1"/>
  <c r="O460" i="1"/>
  <c r="P460" i="1"/>
  <c r="R460" i="1"/>
  <c r="Q460" i="1" s="1"/>
  <c r="S460" i="1"/>
  <c r="N461" i="1"/>
  <c r="O461" i="1"/>
  <c r="P461" i="1"/>
  <c r="R461" i="1"/>
  <c r="S461" i="1"/>
  <c r="N462" i="1"/>
  <c r="O462" i="1"/>
  <c r="P462" i="1"/>
  <c r="R462" i="1"/>
  <c r="Q462" i="1" s="1"/>
  <c r="S462" i="1"/>
  <c r="N463" i="1"/>
  <c r="O463" i="1"/>
  <c r="P463" i="1"/>
  <c r="R463" i="1"/>
  <c r="S463" i="1"/>
  <c r="N464" i="1"/>
  <c r="O464" i="1"/>
  <c r="P464" i="1"/>
  <c r="R464" i="1"/>
  <c r="Q464" i="1"/>
  <c r="S464" i="1"/>
  <c r="N465" i="1"/>
  <c r="O465" i="1"/>
  <c r="P465" i="1"/>
  <c r="R465" i="1"/>
  <c r="Q465" i="1" s="1"/>
  <c r="S465" i="1"/>
  <c r="N466" i="1"/>
  <c r="O466" i="1"/>
  <c r="P466" i="1"/>
  <c r="R466" i="1"/>
  <c r="S466" i="1"/>
  <c r="Q466" i="1" s="1"/>
  <c r="N467" i="1"/>
  <c r="O467" i="1"/>
  <c r="P467" i="1"/>
  <c r="R467" i="1"/>
  <c r="Q467" i="1" s="1"/>
  <c r="S467" i="1"/>
  <c r="N468" i="1"/>
  <c r="O468" i="1"/>
  <c r="P468" i="1"/>
  <c r="R468" i="1"/>
  <c r="Q468" i="1" s="1"/>
  <c r="S468" i="1"/>
  <c r="N469" i="1"/>
  <c r="O469" i="1"/>
  <c r="P469" i="1"/>
  <c r="R469" i="1"/>
  <c r="S469" i="1"/>
  <c r="N470" i="1"/>
  <c r="O470" i="1"/>
  <c r="P470" i="1"/>
  <c r="R470" i="1"/>
  <c r="Q470" i="1" s="1"/>
  <c r="S470" i="1"/>
  <c r="N471" i="1"/>
  <c r="O471" i="1"/>
  <c r="P471" i="1"/>
  <c r="R471" i="1"/>
  <c r="S471" i="1"/>
  <c r="N472" i="1"/>
  <c r="O472" i="1"/>
  <c r="P472" i="1"/>
  <c r="R472" i="1"/>
  <c r="Q472" i="1"/>
  <c r="S472" i="1"/>
  <c r="N473" i="1"/>
  <c r="O473" i="1"/>
  <c r="P473" i="1"/>
  <c r="R473" i="1"/>
  <c r="Q473" i="1" s="1"/>
  <c r="S473" i="1"/>
  <c r="N474" i="1"/>
  <c r="O474" i="1"/>
  <c r="P474" i="1"/>
  <c r="R474" i="1"/>
  <c r="S474" i="1"/>
  <c r="Q474" i="1" s="1"/>
  <c r="N475" i="1"/>
  <c r="O475" i="1"/>
  <c r="P475" i="1"/>
  <c r="R475" i="1"/>
  <c r="Q475" i="1" s="1"/>
  <c r="S475" i="1"/>
  <c r="N476" i="1"/>
  <c r="O476" i="1"/>
  <c r="P476" i="1"/>
  <c r="R476" i="1"/>
  <c r="Q476" i="1" s="1"/>
  <c r="S476" i="1"/>
  <c r="N477" i="1"/>
  <c r="O477" i="1"/>
  <c r="P477" i="1"/>
  <c r="R477" i="1"/>
  <c r="S477" i="1"/>
  <c r="N478" i="1"/>
  <c r="O478" i="1"/>
  <c r="P478" i="1"/>
  <c r="R478" i="1"/>
  <c r="Q478" i="1" s="1"/>
  <c r="S478" i="1"/>
  <c r="N479" i="1"/>
  <c r="O479" i="1"/>
  <c r="P479" i="1"/>
  <c r="R479" i="1"/>
  <c r="S479" i="1"/>
  <c r="N480" i="1"/>
  <c r="O480" i="1"/>
  <c r="P480" i="1"/>
  <c r="R480" i="1"/>
  <c r="Q480" i="1"/>
  <c r="S480" i="1"/>
  <c r="N481" i="1"/>
  <c r="O481" i="1"/>
  <c r="P481" i="1"/>
  <c r="R481" i="1"/>
  <c r="Q481" i="1" s="1"/>
  <c r="S481" i="1"/>
  <c r="N482" i="1"/>
  <c r="O482" i="1"/>
  <c r="P482" i="1"/>
  <c r="R482" i="1"/>
  <c r="S482" i="1"/>
  <c r="Q482" i="1" s="1"/>
  <c r="N483" i="1"/>
  <c r="O483" i="1"/>
  <c r="P483" i="1"/>
  <c r="R483" i="1"/>
  <c r="S483" i="1"/>
  <c r="N484" i="1"/>
  <c r="O484" i="1"/>
  <c r="P484" i="1"/>
  <c r="R484" i="1"/>
  <c r="Q484" i="1" s="1"/>
  <c r="S484" i="1"/>
  <c r="N485" i="1"/>
  <c r="O485" i="1"/>
  <c r="P485" i="1"/>
  <c r="R485" i="1"/>
  <c r="S485" i="1"/>
  <c r="N486" i="1"/>
  <c r="O486" i="1"/>
  <c r="P486" i="1"/>
  <c r="R486" i="1"/>
  <c r="S486" i="1"/>
  <c r="Q486" i="1" s="1"/>
  <c r="N487" i="1"/>
  <c r="O487" i="1"/>
  <c r="P487" i="1"/>
  <c r="R487" i="1"/>
  <c r="Q487" i="1" s="1"/>
  <c r="S487" i="1"/>
  <c r="N488" i="1"/>
  <c r="O488" i="1"/>
  <c r="P488" i="1"/>
  <c r="R488" i="1"/>
  <c r="S488" i="1"/>
  <c r="N489" i="1"/>
  <c r="O489" i="1"/>
  <c r="P489" i="1"/>
  <c r="R489" i="1"/>
  <c r="S489" i="1"/>
  <c r="N490" i="1"/>
  <c r="O490" i="1"/>
  <c r="P490" i="1"/>
  <c r="R490" i="1"/>
  <c r="S490" i="1"/>
  <c r="Q490" i="1" s="1"/>
  <c r="N491" i="1"/>
  <c r="O491" i="1"/>
  <c r="P491" i="1"/>
  <c r="R491" i="1"/>
  <c r="Q491" i="1" s="1"/>
  <c r="S491" i="1"/>
  <c r="N492" i="1"/>
  <c r="O492" i="1"/>
  <c r="P492" i="1"/>
  <c r="R492" i="1"/>
  <c r="S492" i="1"/>
  <c r="N493" i="1"/>
  <c r="O493" i="1"/>
  <c r="P493" i="1"/>
  <c r="R493" i="1"/>
  <c r="S493" i="1"/>
  <c r="N494" i="1"/>
  <c r="O494" i="1"/>
  <c r="P494" i="1"/>
  <c r="R494" i="1"/>
  <c r="S494" i="1"/>
  <c r="N495" i="1"/>
  <c r="O495" i="1"/>
  <c r="P495" i="1"/>
  <c r="R495" i="1"/>
  <c r="Q495" i="1" s="1"/>
  <c r="S495" i="1"/>
  <c r="N496" i="1"/>
  <c r="O496" i="1"/>
  <c r="P496" i="1"/>
  <c r="R496" i="1"/>
  <c r="Q496" i="1" s="1"/>
  <c r="S496" i="1"/>
  <c r="N497" i="1"/>
  <c r="O497" i="1"/>
  <c r="P497" i="1"/>
  <c r="R497" i="1"/>
  <c r="S497" i="1"/>
  <c r="N498" i="1"/>
  <c r="O498" i="1"/>
  <c r="P498" i="1"/>
  <c r="R498" i="1"/>
  <c r="S498" i="1"/>
  <c r="N499" i="1"/>
  <c r="O499" i="1"/>
  <c r="P499" i="1"/>
  <c r="R499" i="1"/>
  <c r="Q499" i="1" s="1"/>
  <c r="S499" i="1"/>
  <c r="N500" i="1"/>
  <c r="O500" i="1"/>
  <c r="P500" i="1"/>
  <c r="R500" i="1"/>
  <c r="Q500" i="1" s="1"/>
  <c r="S500" i="1"/>
  <c r="N501" i="1"/>
  <c r="O501" i="1"/>
  <c r="P501" i="1"/>
  <c r="R501" i="1"/>
  <c r="S501" i="1"/>
  <c r="N502" i="1"/>
  <c r="O502" i="1"/>
  <c r="P502" i="1"/>
  <c r="R502" i="1"/>
  <c r="S502" i="1"/>
  <c r="N503" i="1"/>
  <c r="O503" i="1"/>
  <c r="P503" i="1"/>
  <c r="R503" i="1"/>
  <c r="Q503" i="1" s="1"/>
  <c r="S503" i="1"/>
  <c r="N504" i="1"/>
  <c r="O504" i="1"/>
  <c r="P504" i="1"/>
  <c r="R504" i="1"/>
  <c r="Q504" i="1" s="1"/>
  <c r="S504" i="1"/>
  <c r="N505" i="1"/>
  <c r="O505" i="1"/>
  <c r="P505" i="1"/>
  <c r="R505" i="1"/>
  <c r="S505" i="1"/>
  <c r="N506" i="1"/>
  <c r="O506" i="1"/>
  <c r="P506" i="1"/>
  <c r="R506" i="1"/>
  <c r="S506" i="1"/>
  <c r="N507" i="1"/>
  <c r="O507" i="1"/>
  <c r="P507" i="1"/>
  <c r="R507" i="1"/>
  <c r="Q507" i="1" s="1"/>
  <c r="S507" i="1"/>
  <c r="N508" i="1"/>
  <c r="O508" i="1"/>
  <c r="P508" i="1"/>
  <c r="R508" i="1"/>
  <c r="Q508" i="1" s="1"/>
  <c r="S508" i="1"/>
  <c r="N509" i="1"/>
  <c r="O509" i="1"/>
  <c r="P509" i="1"/>
  <c r="R509" i="1"/>
  <c r="S509" i="1"/>
  <c r="N510" i="1"/>
  <c r="O510" i="1"/>
  <c r="P510" i="1"/>
  <c r="R510" i="1"/>
  <c r="S510" i="1"/>
  <c r="N511" i="1"/>
  <c r="O511" i="1"/>
  <c r="P511" i="1"/>
  <c r="R511" i="1"/>
  <c r="Q511" i="1" s="1"/>
  <c r="S511" i="1"/>
  <c r="N512" i="1"/>
  <c r="O512" i="1"/>
  <c r="P512" i="1"/>
  <c r="R512" i="1"/>
  <c r="S512" i="1"/>
  <c r="N513" i="1"/>
  <c r="O513" i="1"/>
  <c r="P513" i="1"/>
  <c r="R513" i="1"/>
  <c r="S513" i="1"/>
  <c r="N514" i="1"/>
  <c r="O514" i="1"/>
  <c r="P514" i="1"/>
  <c r="R514" i="1"/>
  <c r="S514" i="1"/>
  <c r="N515" i="1"/>
  <c r="O515" i="1"/>
  <c r="P515" i="1"/>
  <c r="R515" i="1"/>
  <c r="Q515" i="1" s="1"/>
  <c r="S515" i="1"/>
  <c r="N516" i="1"/>
  <c r="O516" i="1"/>
  <c r="P516" i="1"/>
  <c r="R516" i="1"/>
  <c r="S516" i="1"/>
  <c r="N517" i="1"/>
  <c r="O517" i="1"/>
  <c r="P517" i="1"/>
  <c r="R517" i="1"/>
  <c r="S517" i="1"/>
  <c r="N518" i="1"/>
  <c r="O518" i="1"/>
  <c r="P518" i="1"/>
  <c r="R518" i="1"/>
  <c r="S518" i="1"/>
  <c r="N519" i="1"/>
  <c r="O519" i="1"/>
  <c r="P519" i="1"/>
  <c r="R519" i="1"/>
  <c r="Q519" i="1" s="1"/>
  <c r="S519" i="1"/>
  <c r="N520" i="1"/>
  <c r="O520" i="1"/>
  <c r="P520" i="1"/>
  <c r="R520" i="1"/>
  <c r="S520" i="1"/>
  <c r="N521" i="1"/>
  <c r="O521" i="1"/>
  <c r="P521" i="1"/>
  <c r="R521" i="1"/>
  <c r="S521" i="1"/>
  <c r="N522" i="1"/>
  <c r="O522" i="1"/>
  <c r="P522" i="1"/>
  <c r="R522" i="1"/>
  <c r="S522" i="1"/>
  <c r="N523" i="1"/>
  <c r="O523" i="1"/>
  <c r="P523" i="1"/>
  <c r="R523" i="1"/>
  <c r="Q523" i="1" s="1"/>
  <c r="S523" i="1"/>
  <c r="N524" i="1"/>
  <c r="O524" i="1"/>
  <c r="P524" i="1"/>
  <c r="R524" i="1"/>
  <c r="S524" i="1"/>
  <c r="N525" i="1"/>
  <c r="O525" i="1"/>
  <c r="P525" i="1"/>
  <c r="R525" i="1"/>
  <c r="S525" i="1"/>
  <c r="N526" i="1"/>
  <c r="O526" i="1"/>
  <c r="P526" i="1"/>
  <c r="R526" i="1"/>
  <c r="S526" i="1"/>
  <c r="N527" i="1"/>
  <c r="O527" i="1"/>
  <c r="P527" i="1"/>
  <c r="R527" i="1"/>
  <c r="Q527" i="1" s="1"/>
  <c r="S527" i="1"/>
  <c r="N528" i="1"/>
  <c r="O528" i="1"/>
  <c r="P528" i="1"/>
  <c r="R528" i="1"/>
  <c r="S528" i="1"/>
  <c r="N529" i="1"/>
  <c r="O529" i="1"/>
  <c r="P529" i="1"/>
  <c r="R529" i="1"/>
  <c r="S529" i="1"/>
  <c r="Q529" i="1" s="1"/>
  <c r="N530" i="1"/>
  <c r="O530" i="1"/>
  <c r="P530" i="1"/>
  <c r="R530" i="1"/>
  <c r="S530" i="1"/>
  <c r="N531" i="1"/>
  <c r="O531" i="1"/>
  <c r="P531" i="1"/>
  <c r="R531" i="1"/>
  <c r="S531" i="1"/>
  <c r="Q531" i="1"/>
  <c r="N532" i="1"/>
  <c r="O532" i="1"/>
  <c r="P532" i="1"/>
  <c r="R532" i="1"/>
  <c r="S532" i="1"/>
  <c r="N533" i="1"/>
  <c r="O533" i="1"/>
  <c r="P533" i="1"/>
  <c r="R533" i="1"/>
  <c r="S533" i="1"/>
  <c r="N534" i="1"/>
  <c r="O534" i="1"/>
  <c r="P534" i="1"/>
  <c r="R534" i="1"/>
  <c r="Q534" i="1" s="1"/>
  <c r="S534" i="1"/>
  <c r="N535" i="1"/>
  <c r="O535" i="1"/>
  <c r="P535" i="1"/>
  <c r="R535" i="1"/>
  <c r="S535" i="1"/>
  <c r="N536" i="1"/>
  <c r="O536" i="1"/>
  <c r="P536" i="1"/>
  <c r="R536" i="1"/>
  <c r="Q536" i="1"/>
  <c r="S536" i="1"/>
  <c r="N537" i="1"/>
  <c r="O537" i="1"/>
  <c r="P537" i="1"/>
  <c r="R537" i="1"/>
  <c r="Q537" i="1" s="1"/>
  <c r="S537" i="1"/>
  <c r="N538" i="1"/>
  <c r="O538" i="1"/>
  <c r="P538" i="1"/>
  <c r="R538" i="1"/>
  <c r="S538" i="1"/>
  <c r="Q538" i="1" s="1"/>
  <c r="N539" i="1"/>
  <c r="O539" i="1"/>
  <c r="P539" i="1"/>
  <c r="R539" i="1"/>
  <c r="S539" i="1"/>
  <c r="N540" i="1"/>
  <c r="O540" i="1"/>
  <c r="P540" i="1"/>
  <c r="R540" i="1"/>
  <c r="Q540" i="1" s="1"/>
  <c r="S540" i="1"/>
  <c r="N541" i="1"/>
  <c r="O541" i="1"/>
  <c r="P541" i="1"/>
  <c r="R541" i="1"/>
  <c r="S541" i="1"/>
  <c r="N542" i="1"/>
  <c r="O542" i="1"/>
  <c r="P542" i="1"/>
  <c r="R542" i="1"/>
  <c r="S542" i="1"/>
  <c r="N543" i="1"/>
  <c r="O543" i="1"/>
  <c r="P543" i="1"/>
  <c r="R543" i="1"/>
  <c r="S543" i="1"/>
  <c r="N544" i="1"/>
  <c r="O544" i="1"/>
  <c r="P544" i="1"/>
  <c r="R544" i="1"/>
  <c r="Q544" i="1" s="1"/>
  <c r="S544" i="1"/>
  <c r="N545" i="1"/>
  <c r="O545" i="1"/>
  <c r="P545" i="1"/>
  <c r="R545" i="1"/>
  <c r="S545" i="1"/>
  <c r="N546" i="1"/>
  <c r="O546" i="1"/>
  <c r="P546" i="1"/>
  <c r="R546" i="1"/>
  <c r="S546" i="1"/>
  <c r="N547" i="1"/>
  <c r="O547" i="1"/>
  <c r="P547" i="1"/>
  <c r="R547" i="1"/>
  <c r="Q547" i="1" s="1"/>
  <c r="S547" i="1"/>
  <c r="N548" i="1"/>
  <c r="O548" i="1"/>
  <c r="P548" i="1"/>
  <c r="R548" i="1"/>
  <c r="Q548" i="1" s="1"/>
  <c r="S548" i="1"/>
  <c r="N549" i="1"/>
  <c r="O549" i="1"/>
  <c r="P549" i="1"/>
  <c r="R549" i="1"/>
  <c r="S549" i="1"/>
  <c r="N550" i="1"/>
  <c r="O550" i="1"/>
  <c r="P550" i="1"/>
  <c r="R550" i="1"/>
  <c r="S550" i="1"/>
  <c r="N551" i="1"/>
  <c r="O551" i="1"/>
  <c r="P551" i="1"/>
  <c r="R551" i="1"/>
  <c r="Q551" i="1" s="1"/>
  <c r="S551" i="1"/>
  <c r="N552" i="1"/>
  <c r="O552" i="1"/>
  <c r="P552" i="1"/>
  <c r="R552" i="1"/>
  <c r="Q552" i="1" s="1"/>
  <c r="S552" i="1"/>
  <c r="N553" i="1"/>
  <c r="O553" i="1"/>
  <c r="P553" i="1"/>
  <c r="R553" i="1"/>
  <c r="S553" i="1"/>
  <c r="N554" i="1"/>
  <c r="O554" i="1"/>
  <c r="P554" i="1"/>
  <c r="R554" i="1"/>
  <c r="S554" i="1"/>
  <c r="N555" i="1"/>
  <c r="O555" i="1"/>
  <c r="P555" i="1"/>
  <c r="R555" i="1"/>
  <c r="Q555" i="1" s="1"/>
  <c r="S555" i="1"/>
  <c r="N556" i="1"/>
  <c r="O556" i="1"/>
  <c r="P556" i="1"/>
  <c r="R556" i="1"/>
  <c r="Q556" i="1" s="1"/>
  <c r="S556" i="1"/>
  <c r="N557" i="1"/>
  <c r="O557" i="1"/>
  <c r="P557" i="1"/>
  <c r="R557" i="1"/>
  <c r="S557" i="1"/>
  <c r="N558" i="1"/>
  <c r="O558" i="1"/>
  <c r="P558" i="1"/>
  <c r="R558" i="1"/>
  <c r="S558" i="1"/>
  <c r="N559" i="1"/>
  <c r="O559" i="1"/>
  <c r="P559" i="1"/>
  <c r="R559" i="1"/>
  <c r="Q559" i="1" s="1"/>
  <c r="S559" i="1"/>
  <c r="N560" i="1"/>
  <c r="O560" i="1"/>
  <c r="P560" i="1"/>
  <c r="R560" i="1"/>
  <c r="Q560" i="1" s="1"/>
  <c r="S560" i="1"/>
  <c r="N561" i="1"/>
  <c r="O561" i="1"/>
  <c r="P561" i="1"/>
  <c r="R561" i="1"/>
  <c r="S561" i="1"/>
  <c r="N562" i="1"/>
  <c r="O562" i="1"/>
  <c r="P562" i="1"/>
  <c r="R562" i="1"/>
  <c r="S562" i="1"/>
  <c r="N563" i="1"/>
  <c r="O563" i="1"/>
  <c r="P563" i="1"/>
  <c r="R563" i="1"/>
  <c r="Q563" i="1" s="1"/>
  <c r="S563" i="1"/>
  <c r="N564" i="1"/>
  <c r="O564" i="1"/>
  <c r="P564" i="1"/>
  <c r="R564" i="1"/>
  <c r="Q564" i="1" s="1"/>
  <c r="S564" i="1"/>
  <c r="N565" i="1"/>
  <c r="O565" i="1"/>
  <c r="P565" i="1"/>
  <c r="R565" i="1"/>
  <c r="S565" i="1"/>
  <c r="N566" i="1"/>
  <c r="O566" i="1"/>
  <c r="P566" i="1"/>
  <c r="R566" i="1"/>
  <c r="S566" i="1"/>
  <c r="N567" i="1"/>
  <c r="O567" i="1"/>
  <c r="P567" i="1"/>
  <c r="R567" i="1"/>
  <c r="Q567" i="1" s="1"/>
  <c r="S567" i="1"/>
  <c r="N568" i="1"/>
  <c r="O568" i="1"/>
  <c r="P568" i="1"/>
  <c r="R568" i="1"/>
  <c r="Q568" i="1" s="1"/>
  <c r="S568" i="1"/>
  <c r="N569" i="1"/>
  <c r="O569" i="1"/>
  <c r="P569" i="1"/>
  <c r="R569" i="1"/>
  <c r="S569" i="1"/>
  <c r="N570" i="1"/>
  <c r="O570" i="1"/>
  <c r="P570" i="1"/>
  <c r="R570" i="1"/>
  <c r="S570" i="1"/>
  <c r="N571" i="1"/>
  <c r="O571" i="1"/>
  <c r="P571" i="1"/>
  <c r="R571" i="1"/>
  <c r="Q571" i="1" s="1"/>
  <c r="S571" i="1"/>
  <c r="N572" i="1"/>
  <c r="O572" i="1"/>
  <c r="P572" i="1"/>
  <c r="R572" i="1"/>
  <c r="Q572" i="1" s="1"/>
  <c r="S572" i="1"/>
  <c r="N573" i="1"/>
  <c r="O573" i="1"/>
  <c r="P573" i="1"/>
  <c r="R573" i="1"/>
  <c r="S573" i="1"/>
  <c r="N574" i="1"/>
  <c r="O574" i="1"/>
  <c r="P574" i="1"/>
  <c r="R574" i="1"/>
  <c r="S574" i="1"/>
  <c r="N575" i="1"/>
  <c r="O575" i="1"/>
  <c r="P575" i="1"/>
  <c r="R575" i="1"/>
  <c r="Q575" i="1" s="1"/>
  <c r="S575" i="1"/>
  <c r="N576" i="1"/>
  <c r="O576" i="1"/>
  <c r="P576" i="1"/>
  <c r="R576" i="1"/>
  <c r="Q576" i="1" s="1"/>
  <c r="S576" i="1"/>
  <c r="N577" i="1"/>
  <c r="O577" i="1"/>
  <c r="P577" i="1"/>
  <c r="R577" i="1"/>
  <c r="S577" i="1"/>
  <c r="N578" i="1"/>
  <c r="O578" i="1"/>
  <c r="P578" i="1"/>
  <c r="R578" i="1"/>
  <c r="S578" i="1"/>
  <c r="N579" i="1"/>
  <c r="O579" i="1"/>
  <c r="P579" i="1"/>
  <c r="R579" i="1"/>
  <c r="Q579" i="1" s="1"/>
  <c r="S579" i="1"/>
  <c r="N580" i="1"/>
  <c r="O580" i="1"/>
  <c r="P580" i="1"/>
  <c r="R580" i="1"/>
  <c r="Q580" i="1" s="1"/>
  <c r="S580" i="1"/>
  <c r="N581" i="1"/>
  <c r="O581" i="1"/>
  <c r="P581" i="1"/>
  <c r="R581" i="1"/>
  <c r="S581" i="1"/>
  <c r="N582" i="1"/>
  <c r="O582" i="1"/>
  <c r="P582" i="1"/>
  <c r="R582" i="1"/>
  <c r="S582" i="1"/>
  <c r="N583" i="1"/>
  <c r="O583" i="1"/>
  <c r="P583" i="1"/>
  <c r="R583" i="1"/>
  <c r="Q583" i="1" s="1"/>
  <c r="S583" i="1"/>
  <c r="N584" i="1"/>
  <c r="O584" i="1"/>
  <c r="P584" i="1"/>
  <c r="R584" i="1"/>
  <c r="Q584" i="1" s="1"/>
  <c r="S584" i="1"/>
  <c r="N585" i="1"/>
  <c r="O585" i="1"/>
  <c r="P585" i="1"/>
  <c r="R585" i="1"/>
  <c r="S585" i="1"/>
  <c r="N586" i="1"/>
  <c r="O586" i="1"/>
  <c r="P586" i="1"/>
  <c r="R586" i="1"/>
  <c r="S586" i="1"/>
  <c r="N587" i="1"/>
  <c r="O587" i="1"/>
  <c r="P587" i="1"/>
  <c r="R587" i="1"/>
  <c r="Q587" i="1" s="1"/>
  <c r="S587" i="1"/>
  <c r="N588" i="1"/>
  <c r="O588" i="1"/>
  <c r="P588" i="1"/>
  <c r="R588" i="1"/>
  <c r="Q588" i="1" s="1"/>
  <c r="S588" i="1"/>
  <c r="N589" i="1"/>
  <c r="O589" i="1"/>
  <c r="P589" i="1"/>
  <c r="R589" i="1"/>
  <c r="S589" i="1"/>
  <c r="N590" i="1"/>
  <c r="O590" i="1"/>
  <c r="P590" i="1"/>
  <c r="R590" i="1"/>
  <c r="S590" i="1"/>
  <c r="N591" i="1"/>
  <c r="O591" i="1"/>
  <c r="P591" i="1"/>
  <c r="R591" i="1"/>
  <c r="Q591" i="1" s="1"/>
  <c r="S591" i="1"/>
  <c r="N592" i="1"/>
  <c r="O592" i="1"/>
  <c r="P592" i="1"/>
  <c r="R592" i="1"/>
  <c r="Q592" i="1" s="1"/>
  <c r="S592" i="1"/>
  <c r="N593" i="1"/>
  <c r="O593" i="1"/>
  <c r="P593" i="1"/>
  <c r="R593" i="1"/>
  <c r="S593" i="1"/>
  <c r="N594" i="1"/>
  <c r="O594" i="1"/>
  <c r="P594" i="1"/>
  <c r="R594" i="1"/>
  <c r="S594" i="1"/>
  <c r="N595" i="1"/>
  <c r="O595" i="1"/>
  <c r="P595" i="1"/>
  <c r="R595" i="1"/>
  <c r="Q595" i="1" s="1"/>
  <c r="S595" i="1"/>
  <c r="N596" i="1"/>
  <c r="O596" i="1"/>
  <c r="P596" i="1"/>
  <c r="R596" i="1"/>
  <c r="Q596" i="1" s="1"/>
  <c r="S596" i="1"/>
  <c r="N597" i="1"/>
  <c r="O597" i="1"/>
  <c r="P597" i="1"/>
  <c r="R597" i="1"/>
  <c r="S597" i="1"/>
  <c r="N598" i="1"/>
  <c r="O598" i="1"/>
  <c r="P598" i="1"/>
  <c r="R598" i="1"/>
  <c r="S598" i="1"/>
  <c r="N599" i="1"/>
  <c r="O599" i="1"/>
  <c r="P599" i="1"/>
  <c r="R599" i="1"/>
  <c r="Q599" i="1" s="1"/>
  <c r="S599" i="1"/>
  <c r="N600" i="1"/>
  <c r="O600" i="1"/>
  <c r="P600" i="1"/>
  <c r="R600" i="1"/>
  <c r="Q600" i="1" s="1"/>
  <c r="S600" i="1"/>
  <c r="N601" i="1"/>
  <c r="O601" i="1"/>
  <c r="P601" i="1"/>
  <c r="R601" i="1"/>
  <c r="S601" i="1"/>
  <c r="N602" i="1"/>
  <c r="O602" i="1"/>
  <c r="P602" i="1"/>
  <c r="R602" i="1"/>
  <c r="S602" i="1"/>
  <c r="N603" i="1"/>
  <c r="O603" i="1"/>
  <c r="P603" i="1"/>
  <c r="R603" i="1"/>
  <c r="Q603" i="1" s="1"/>
  <c r="S603" i="1"/>
  <c r="N604" i="1"/>
  <c r="O604" i="1"/>
  <c r="P604" i="1"/>
  <c r="R604" i="1"/>
  <c r="Q604" i="1" s="1"/>
  <c r="S604" i="1"/>
  <c r="N605" i="1"/>
  <c r="O605" i="1"/>
  <c r="P605" i="1"/>
  <c r="R605" i="1"/>
  <c r="S605" i="1"/>
  <c r="N606" i="1"/>
  <c r="O606" i="1"/>
  <c r="P606" i="1"/>
  <c r="R606" i="1"/>
  <c r="S606" i="1"/>
  <c r="N607" i="1"/>
  <c r="O607" i="1"/>
  <c r="P607" i="1"/>
  <c r="R607" i="1"/>
  <c r="Q607" i="1" s="1"/>
  <c r="S607" i="1"/>
  <c r="N608" i="1"/>
  <c r="O608" i="1"/>
  <c r="P608" i="1"/>
  <c r="R608" i="1"/>
  <c r="Q608" i="1" s="1"/>
  <c r="S608" i="1"/>
  <c r="N609" i="1"/>
  <c r="O609" i="1"/>
  <c r="P609" i="1"/>
  <c r="R609" i="1"/>
  <c r="S609" i="1"/>
  <c r="N610" i="1"/>
  <c r="O610" i="1"/>
  <c r="P610" i="1"/>
  <c r="R610" i="1"/>
  <c r="S610" i="1"/>
  <c r="N611" i="1"/>
  <c r="O611" i="1"/>
  <c r="P611" i="1"/>
  <c r="R611" i="1"/>
  <c r="Q611" i="1" s="1"/>
  <c r="S611" i="1"/>
  <c r="N612" i="1"/>
  <c r="O612" i="1"/>
  <c r="P612" i="1"/>
  <c r="R612" i="1"/>
  <c r="Q612" i="1" s="1"/>
  <c r="S612" i="1"/>
  <c r="N613" i="1"/>
  <c r="O613" i="1"/>
  <c r="P613" i="1"/>
  <c r="R613" i="1"/>
  <c r="S613" i="1"/>
  <c r="N614" i="1"/>
  <c r="O614" i="1"/>
  <c r="P614" i="1"/>
  <c r="R614" i="1"/>
  <c r="S614" i="1"/>
  <c r="N615" i="1"/>
  <c r="O615" i="1"/>
  <c r="P615" i="1"/>
  <c r="R615" i="1"/>
  <c r="Q615" i="1" s="1"/>
  <c r="S615" i="1"/>
  <c r="N616" i="1"/>
  <c r="O616" i="1"/>
  <c r="P616" i="1"/>
  <c r="R616" i="1"/>
  <c r="Q616" i="1" s="1"/>
  <c r="S616" i="1"/>
  <c r="N617" i="1"/>
  <c r="O617" i="1"/>
  <c r="P617" i="1"/>
  <c r="R617" i="1"/>
  <c r="S617" i="1"/>
  <c r="N618" i="1"/>
  <c r="O618" i="1"/>
  <c r="P618" i="1"/>
  <c r="R618" i="1"/>
  <c r="S618" i="1"/>
  <c r="N619" i="1"/>
  <c r="O619" i="1"/>
  <c r="P619" i="1"/>
  <c r="R619" i="1"/>
  <c r="Q619" i="1" s="1"/>
  <c r="S619" i="1"/>
  <c r="N620" i="1"/>
  <c r="O620" i="1"/>
  <c r="P620" i="1"/>
  <c r="R620" i="1"/>
  <c r="S620" i="1"/>
  <c r="N621" i="1"/>
  <c r="O621" i="1"/>
  <c r="P621" i="1"/>
  <c r="R621" i="1"/>
  <c r="S621" i="1"/>
  <c r="N622" i="1"/>
  <c r="O622" i="1"/>
  <c r="P622" i="1"/>
  <c r="R622" i="1"/>
  <c r="S622" i="1"/>
  <c r="N623" i="1"/>
  <c r="O623" i="1"/>
  <c r="P623" i="1"/>
  <c r="R623" i="1"/>
  <c r="Q623" i="1" s="1"/>
  <c r="S623" i="1"/>
  <c r="N624" i="1"/>
  <c r="O624" i="1"/>
  <c r="P624" i="1"/>
  <c r="R624" i="1"/>
  <c r="Q624" i="1" s="1"/>
  <c r="S624" i="1"/>
  <c r="N625" i="1"/>
  <c r="O625" i="1"/>
  <c r="P625" i="1"/>
  <c r="R625" i="1"/>
  <c r="S625" i="1"/>
  <c r="N7372" i="1"/>
  <c r="O7372" i="1"/>
  <c r="P7372" i="1"/>
  <c r="R7372" i="1"/>
  <c r="S7372" i="1"/>
  <c r="N7373" i="1"/>
  <c r="O7373" i="1"/>
  <c r="P7373" i="1"/>
  <c r="R7373" i="1"/>
  <c r="Q7373" i="1" s="1"/>
  <c r="S7373" i="1"/>
  <c r="N7374" i="1"/>
  <c r="O7374" i="1"/>
  <c r="P7374" i="1"/>
  <c r="R7374" i="1"/>
  <c r="S7374" i="1"/>
  <c r="N7375" i="1"/>
  <c r="O7375" i="1"/>
  <c r="P7375" i="1"/>
  <c r="R7375" i="1"/>
  <c r="S7375" i="1"/>
  <c r="N7376" i="1"/>
  <c r="O7376" i="1"/>
  <c r="P7376" i="1"/>
  <c r="R7376" i="1"/>
  <c r="S7376" i="1"/>
  <c r="N7377" i="1"/>
  <c r="O7377" i="1"/>
  <c r="P7377" i="1"/>
  <c r="R7377" i="1"/>
  <c r="Q7377" i="1" s="1"/>
  <c r="S7377" i="1"/>
  <c r="N7378" i="1"/>
  <c r="O7378" i="1"/>
  <c r="P7378" i="1"/>
  <c r="R7378" i="1"/>
  <c r="Q7378" i="1" s="1"/>
  <c r="S7378" i="1"/>
  <c r="N7379" i="1"/>
  <c r="O7379" i="1"/>
  <c r="P7379" i="1"/>
  <c r="R7379" i="1"/>
  <c r="S7379" i="1"/>
  <c r="N7380" i="1"/>
  <c r="O7380" i="1"/>
  <c r="P7380" i="1"/>
  <c r="R7380" i="1"/>
  <c r="S7380" i="1"/>
  <c r="N7381" i="1"/>
  <c r="O7381" i="1"/>
  <c r="P7381" i="1"/>
  <c r="R7381" i="1"/>
  <c r="Q7381" i="1" s="1"/>
  <c r="S7381" i="1"/>
  <c r="N7382" i="1"/>
  <c r="O7382" i="1"/>
  <c r="P7382" i="1"/>
  <c r="R7382" i="1"/>
  <c r="S7382" i="1"/>
  <c r="N7383" i="1"/>
  <c r="O7383" i="1"/>
  <c r="P7383" i="1"/>
  <c r="R7383" i="1"/>
  <c r="S7383" i="1"/>
  <c r="N7384" i="1"/>
  <c r="O7384" i="1"/>
  <c r="P7384" i="1"/>
  <c r="R7384" i="1"/>
  <c r="S7384" i="1"/>
  <c r="N7385" i="1"/>
  <c r="O7385" i="1"/>
  <c r="P7385" i="1"/>
  <c r="R7385" i="1"/>
  <c r="Q7385" i="1" s="1"/>
  <c r="S7385" i="1"/>
  <c r="N7386" i="1"/>
  <c r="O7386" i="1"/>
  <c r="P7386" i="1"/>
  <c r="R7386" i="1"/>
  <c r="Q7386" i="1" s="1"/>
  <c r="S7386" i="1"/>
  <c r="N7387" i="1"/>
  <c r="O7387" i="1"/>
  <c r="P7387" i="1"/>
  <c r="R7387" i="1"/>
  <c r="S7387" i="1"/>
  <c r="N7388" i="1"/>
  <c r="O7388" i="1"/>
  <c r="P7388" i="1"/>
  <c r="R7388" i="1"/>
  <c r="S7388" i="1"/>
  <c r="N7389" i="1"/>
  <c r="O7389" i="1"/>
  <c r="P7389" i="1"/>
  <c r="R7389" i="1"/>
  <c r="Q7389" i="1" s="1"/>
  <c r="S7389" i="1"/>
  <c r="N7390" i="1"/>
  <c r="O7390" i="1"/>
  <c r="P7390" i="1"/>
  <c r="R7390" i="1"/>
  <c r="S7390" i="1"/>
  <c r="N7391" i="1"/>
  <c r="O7391" i="1"/>
  <c r="P7391" i="1"/>
  <c r="R7391" i="1"/>
  <c r="S7391" i="1"/>
  <c r="N7392" i="1"/>
  <c r="O7392" i="1"/>
  <c r="P7392" i="1"/>
  <c r="R7392" i="1"/>
  <c r="S7392" i="1"/>
  <c r="N7393" i="1"/>
  <c r="O7393" i="1"/>
  <c r="P7393" i="1"/>
  <c r="R7393" i="1"/>
  <c r="Q7393" i="1" s="1"/>
  <c r="S7393" i="1"/>
  <c r="N7394" i="1"/>
  <c r="O7394" i="1"/>
  <c r="P7394" i="1"/>
  <c r="R7394" i="1"/>
  <c r="Q7394" i="1" s="1"/>
  <c r="S7394" i="1"/>
  <c r="N7395" i="1"/>
  <c r="O7395" i="1"/>
  <c r="P7395" i="1"/>
  <c r="R7395" i="1"/>
  <c r="S7395" i="1"/>
  <c r="N7396" i="1"/>
  <c r="O7396" i="1"/>
  <c r="P7396" i="1"/>
  <c r="R7396" i="1"/>
  <c r="S7396" i="1"/>
  <c r="N7397" i="1"/>
  <c r="O7397" i="1"/>
  <c r="P7397" i="1"/>
  <c r="R7397" i="1"/>
  <c r="Q7397" i="1" s="1"/>
  <c r="S7397" i="1"/>
  <c r="N7398" i="1"/>
  <c r="O7398" i="1"/>
  <c r="P7398" i="1"/>
  <c r="R7398" i="1"/>
  <c r="S7398" i="1"/>
  <c r="N7399" i="1"/>
  <c r="O7399" i="1"/>
  <c r="P7399" i="1"/>
  <c r="R7399" i="1"/>
  <c r="S7399" i="1"/>
  <c r="N7400" i="1"/>
  <c r="O7400" i="1"/>
  <c r="P7400" i="1"/>
  <c r="R7400" i="1"/>
  <c r="S7400" i="1"/>
  <c r="N7401" i="1"/>
  <c r="O7401" i="1"/>
  <c r="P7401" i="1"/>
  <c r="R7401" i="1"/>
  <c r="S7401" i="1"/>
  <c r="N7402" i="1"/>
  <c r="O7402" i="1"/>
  <c r="P7402" i="1"/>
  <c r="R7402" i="1"/>
  <c r="S7402" i="1"/>
  <c r="N7403" i="1"/>
  <c r="O7403" i="1"/>
  <c r="P7403" i="1"/>
  <c r="R7403" i="1"/>
  <c r="S7403" i="1"/>
  <c r="N7404" i="1"/>
  <c r="O7404" i="1"/>
  <c r="P7404" i="1"/>
  <c r="R7404" i="1"/>
  <c r="S7404" i="1"/>
  <c r="N7405" i="1"/>
  <c r="O7405" i="1"/>
  <c r="P7405" i="1"/>
  <c r="R7405" i="1"/>
  <c r="S7405" i="1"/>
  <c r="N7406" i="1"/>
  <c r="O7406" i="1"/>
  <c r="P7406" i="1"/>
  <c r="R7406" i="1"/>
  <c r="S7406" i="1"/>
  <c r="N7407" i="1"/>
  <c r="O7407" i="1"/>
  <c r="P7407" i="1"/>
  <c r="R7407" i="1"/>
  <c r="S7407" i="1"/>
  <c r="N7408" i="1"/>
  <c r="O7408" i="1"/>
  <c r="P7408" i="1"/>
  <c r="R7408" i="1"/>
  <c r="S7408" i="1"/>
  <c r="N7409" i="1"/>
  <c r="O7409" i="1"/>
  <c r="P7409" i="1"/>
  <c r="R7409" i="1"/>
  <c r="Q7409" i="1" s="1"/>
  <c r="S7409" i="1"/>
  <c r="N7410" i="1"/>
  <c r="O7410" i="1"/>
  <c r="P7410" i="1"/>
  <c r="R7410" i="1"/>
  <c r="S7410" i="1"/>
  <c r="N7411" i="1"/>
  <c r="O7411" i="1"/>
  <c r="P7411" i="1"/>
  <c r="R7411" i="1"/>
  <c r="S7411" i="1"/>
  <c r="N7412" i="1"/>
  <c r="O7412" i="1"/>
  <c r="P7412" i="1"/>
  <c r="R7412" i="1"/>
  <c r="S7412" i="1"/>
  <c r="N7413" i="1"/>
  <c r="O7413" i="1"/>
  <c r="P7413" i="1"/>
  <c r="R7413" i="1"/>
  <c r="Q7413" i="1" s="1"/>
  <c r="S7413" i="1"/>
  <c r="N7414" i="1"/>
  <c r="O7414" i="1"/>
  <c r="P7414" i="1"/>
  <c r="R7414" i="1"/>
  <c r="S7414" i="1"/>
  <c r="N7415" i="1"/>
  <c r="O7415" i="1"/>
  <c r="P7415" i="1"/>
  <c r="R7415" i="1"/>
  <c r="S7415" i="1"/>
  <c r="N7416" i="1"/>
  <c r="O7416" i="1"/>
  <c r="P7416" i="1"/>
  <c r="R7416" i="1"/>
  <c r="S7416" i="1"/>
  <c r="N7417" i="1"/>
  <c r="O7417" i="1"/>
  <c r="P7417" i="1"/>
  <c r="R7417" i="1"/>
  <c r="S7417" i="1"/>
  <c r="N7418" i="1"/>
  <c r="O7418" i="1"/>
  <c r="P7418" i="1"/>
  <c r="R7418" i="1"/>
  <c r="S7418" i="1"/>
  <c r="N7419" i="1"/>
  <c r="O7419" i="1"/>
  <c r="P7419" i="1"/>
  <c r="R7419" i="1"/>
  <c r="S7419" i="1"/>
  <c r="N7420" i="1"/>
  <c r="O7420" i="1"/>
  <c r="P7420" i="1"/>
  <c r="R7420" i="1"/>
  <c r="S7420" i="1"/>
  <c r="N7421" i="1"/>
  <c r="O7421" i="1"/>
  <c r="P7421" i="1"/>
  <c r="R7421" i="1"/>
  <c r="S7421" i="1"/>
  <c r="N7422" i="1"/>
  <c r="O7422" i="1"/>
  <c r="P7422" i="1"/>
  <c r="R7422" i="1"/>
  <c r="S7422" i="1"/>
  <c r="N7423" i="1"/>
  <c r="O7423" i="1"/>
  <c r="P7423" i="1"/>
  <c r="R7423" i="1"/>
  <c r="S7423" i="1"/>
  <c r="N7424" i="1"/>
  <c r="O7424" i="1"/>
  <c r="P7424" i="1"/>
  <c r="R7424" i="1"/>
  <c r="S7424" i="1"/>
  <c r="N7425" i="1"/>
  <c r="O7425" i="1"/>
  <c r="P7425" i="1"/>
  <c r="R7425" i="1"/>
  <c r="S7425" i="1"/>
  <c r="N7426" i="1"/>
  <c r="O7426" i="1"/>
  <c r="P7426" i="1"/>
  <c r="R7426" i="1"/>
  <c r="S7426" i="1"/>
  <c r="N7427" i="1"/>
  <c r="O7427" i="1"/>
  <c r="P7427" i="1"/>
  <c r="R7427" i="1"/>
  <c r="S7427" i="1"/>
  <c r="N7428" i="1"/>
  <c r="O7428" i="1"/>
  <c r="P7428" i="1"/>
  <c r="R7428" i="1"/>
  <c r="S7428" i="1"/>
  <c r="N7429" i="1"/>
  <c r="O7429" i="1"/>
  <c r="P7429" i="1"/>
  <c r="R7429" i="1"/>
  <c r="Q7429" i="1" s="1"/>
  <c r="S7429" i="1"/>
  <c r="N7430" i="1"/>
  <c r="O7430" i="1"/>
  <c r="P7430" i="1"/>
  <c r="R7430" i="1"/>
  <c r="S7430" i="1"/>
  <c r="N7431" i="1"/>
  <c r="O7431" i="1"/>
  <c r="P7431" i="1"/>
  <c r="R7431" i="1"/>
  <c r="S7431" i="1"/>
  <c r="N7432" i="1"/>
  <c r="O7432" i="1"/>
  <c r="P7432" i="1"/>
  <c r="R7432" i="1"/>
  <c r="S7432" i="1"/>
  <c r="N7433" i="1"/>
  <c r="O7433" i="1"/>
  <c r="P7433" i="1"/>
  <c r="R7433" i="1"/>
  <c r="Q7433" i="1" s="1"/>
  <c r="S7433" i="1"/>
  <c r="N7434" i="1"/>
  <c r="O7434" i="1"/>
  <c r="P7434" i="1"/>
  <c r="R7434" i="1"/>
  <c r="S7434" i="1"/>
  <c r="N7435" i="1"/>
  <c r="O7435" i="1"/>
  <c r="P7435" i="1"/>
  <c r="R7435" i="1"/>
  <c r="S7435" i="1"/>
  <c r="N7436" i="1"/>
  <c r="O7436" i="1"/>
  <c r="P7436" i="1"/>
  <c r="R7436" i="1"/>
  <c r="S7436" i="1"/>
  <c r="N7437" i="1"/>
  <c r="O7437" i="1"/>
  <c r="P7437" i="1"/>
  <c r="R7437" i="1"/>
  <c r="Q7437" i="1" s="1"/>
  <c r="S7437" i="1"/>
  <c r="N7438" i="1"/>
  <c r="O7438" i="1"/>
  <c r="P7438" i="1"/>
  <c r="R7438" i="1"/>
  <c r="S7438" i="1"/>
  <c r="N7439" i="1"/>
  <c r="O7439" i="1"/>
  <c r="P7439" i="1"/>
  <c r="R7439" i="1"/>
  <c r="S7439" i="1"/>
  <c r="N7440" i="1"/>
  <c r="O7440" i="1"/>
  <c r="P7440" i="1"/>
  <c r="R7440" i="1"/>
  <c r="S7440" i="1"/>
  <c r="N7441" i="1"/>
  <c r="O7441" i="1"/>
  <c r="P7441" i="1"/>
  <c r="R7441" i="1"/>
  <c r="Q7441" i="1" s="1"/>
  <c r="S7441" i="1"/>
  <c r="N7442" i="1"/>
  <c r="O7442" i="1"/>
  <c r="P7442" i="1"/>
  <c r="R7442" i="1"/>
  <c r="S7442" i="1"/>
  <c r="N7443" i="1"/>
  <c r="O7443" i="1"/>
  <c r="P7443" i="1"/>
  <c r="R7443" i="1"/>
  <c r="S7443" i="1"/>
  <c r="N7444" i="1"/>
  <c r="O7444" i="1"/>
  <c r="P7444" i="1"/>
  <c r="R7444" i="1"/>
  <c r="S7444" i="1"/>
  <c r="N7445" i="1"/>
  <c r="O7445" i="1"/>
  <c r="P7445" i="1"/>
  <c r="R7445" i="1"/>
  <c r="Q7445" i="1" s="1"/>
  <c r="S7445" i="1"/>
  <c r="N7446" i="1"/>
  <c r="O7446" i="1"/>
  <c r="P7446" i="1"/>
  <c r="R7446" i="1"/>
  <c r="S7446" i="1"/>
  <c r="N7447" i="1"/>
  <c r="O7447" i="1"/>
  <c r="P7447" i="1"/>
  <c r="R7447" i="1"/>
  <c r="S7447" i="1"/>
  <c r="N7448" i="1"/>
  <c r="O7448" i="1"/>
  <c r="P7448" i="1"/>
  <c r="R7448" i="1"/>
  <c r="S7448" i="1"/>
  <c r="N7449" i="1"/>
  <c r="O7449" i="1"/>
  <c r="P7449" i="1"/>
  <c r="R7449" i="1"/>
  <c r="S7449" i="1"/>
  <c r="N7450" i="1"/>
  <c r="O7450" i="1"/>
  <c r="P7450" i="1"/>
  <c r="R7450" i="1"/>
  <c r="Q7450" i="1" s="1"/>
  <c r="S7450" i="1"/>
  <c r="N7451" i="1"/>
  <c r="O7451" i="1"/>
  <c r="P7451" i="1"/>
  <c r="R7451" i="1"/>
  <c r="S7451" i="1"/>
  <c r="N7452" i="1"/>
  <c r="O7452" i="1"/>
  <c r="P7452" i="1"/>
  <c r="R7452" i="1"/>
  <c r="Q7452" i="1"/>
  <c r="S7452" i="1"/>
  <c r="N7453" i="1"/>
  <c r="O7453" i="1"/>
  <c r="P7453" i="1"/>
  <c r="Q7453" i="1"/>
  <c r="R7453" i="1"/>
  <c r="S7453" i="1"/>
  <c r="N7454" i="1"/>
  <c r="O7454" i="1"/>
  <c r="P7454" i="1"/>
  <c r="R7454" i="1"/>
  <c r="Q7454" i="1"/>
  <c r="S7454" i="1"/>
  <c r="N7455" i="1"/>
  <c r="O7455" i="1"/>
  <c r="P7455" i="1"/>
  <c r="R7455" i="1"/>
  <c r="S7455" i="1"/>
  <c r="Q7455" i="1" s="1"/>
  <c r="N7456" i="1"/>
  <c r="O7456" i="1"/>
  <c r="P7456" i="1"/>
  <c r="R7456" i="1"/>
  <c r="S7456" i="1"/>
  <c r="Q7456" i="1" s="1"/>
  <c r="N7457" i="1"/>
  <c r="O7457" i="1"/>
  <c r="P7457" i="1"/>
  <c r="R7457" i="1"/>
  <c r="Q7457" i="1" s="1"/>
  <c r="S7457" i="1"/>
  <c r="N7458" i="1"/>
  <c r="O7458" i="1"/>
  <c r="P7458" i="1"/>
  <c r="R7458" i="1"/>
  <c r="S7458" i="1"/>
  <c r="Q7458" i="1" s="1"/>
  <c r="N7459" i="1"/>
  <c r="O7459" i="1"/>
  <c r="P7459" i="1"/>
  <c r="R7459" i="1"/>
  <c r="S7459" i="1"/>
  <c r="N7460" i="1"/>
  <c r="O7460" i="1"/>
  <c r="P7460" i="1"/>
  <c r="R7460" i="1"/>
  <c r="Q7460" i="1" s="1"/>
  <c r="S7460" i="1"/>
  <c r="N7461" i="1"/>
  <c r="O7461" i="1"/>
  <c r="P7461" i="1"/>
  <c r="R7461" i="1"/>
  <c r="S7461" i="1"/>
  <c r="N7462" i="1"/>
  <c r="O7462" i="1"/>
  <c r="P7462" i="1"/>
  <c r="R7462" i="1"/>
  <c r="S7462" i="1"/>
  <c r="N7463" i="1"/>
  <c r="O7463" i="1"/>
  <c r="P7463" i="1"/>
  <c r="R7463" i="1"/>
  <c r="Q7463" i="1" s="1"/>
  <c r="S7463" i="1"/>
  <c r="N7464" i="1"/>
  <c r="O7464" i="1"/>
  <c r="P7464" i="1"/>
  <c r="R7464" i="1"/>
  <c r="S7464" i="1"/>
  <c r="N7465" i="1"/>
  <c r="O7465" i="1"/>
  <c r="P7465" i="1"/>
  <c r="R7465" i="1"/>
  <c r="S7465" i="1"/>
  <c r="N7466" i="1"/>
  <c r="O7466" i="1"/>
  <c r="P7466" i="1"/>
  <c r="R7466" i="1"/>
  <c r="S7466" i="1"/>
  <c r="N7467" i="1"/>
  <c r="O7467" i="1"/>
  <c r="P7467" i="1"/>
  <c r="R7467" i="1"/>
  <c r="Q7467" i="1" s="1"/>
  <c r="S7467" i="1"/>
  <c r="N7468" i="1"/>
  <c r="O7468" i="1"/>
  <c r="P7468" i="1"/>
  <c r="R7468" i="1"/>
  <c r="Q7468" i="1" s="1"/>
  <c r="S7468" i="1"/>
  <c r="N7469" i="1"/>
  <c r="O7469" i="1"/>
  <c r="P7469" i="1"/>
  <c r="R7469" i="1"/>
  <c r="S7469" i="1"/>
  <c r="N7470" i="1"/>
  <c r="O7470" i="1"/>
  <c r="P7470" i="1"/>
  <c r="R7470" i="1"/>
  <c r="S7470" i="1"/>
  <c r="N7471" i="1"/>
  <c r="O7471" i="1"/>
  <c r="P7471" i="1"/>
  <c r="R7471" i="1"/>
  <c r="S7471" i="1"/>
  <c r="N7472" i="1"/>
  <c r="O7472" i="1"/>
  <c r="P7472" i="1"/>
  <c r="R7472" i="1"/>
  <c r="S7472" i="1"/>
  <c r="N7473" i="1"/>
  <c r="O7473" i="1"/>
  <c r="P7473" i="1"/>
  <c r="R7473" i="1"/>
  <c r="S7473" i="1"/>
  <c r="Q7473" i="1" s="1"/>
  <c r="N7474" i="1"/>
  <c r="O7474" i="1"/>
  <c r="P7474" i="1"/>
  <c r="R7474" i="1"/>
  <c r="S7474" i="1"/>
  <c r="N7475" i="1"/>
  <c r="O7475" i="1"/>
  <c r="P7475" i="1"/>
  <c r="R7475" i="1"/>
  <c r="S7475" i="1"/>
  <c r="N7476" i="1"/>
  <c r="O7476" i="1"/>
  <c r="P7476" i="1"/>
  <c r="R7476" i="1"/>
  <c r="Q7476" i="1" s="1"/>
  <c r="S7476" i="1"/>
  <c r="N7477" i="1"/>
  <c r="O7477" i="1"/>
  <c r="P7477" i="1"/>
  <c r="R7477" i="1"/>
  <c r="S7477" i="1"/>
  <c r="Q7477" i="1" s="1"/>
  <c r="N7478" i="1"/>
  <c r="O7478" i="1"/>
  <c r="P7478" i="1"/>
  <c r="R7478" i="1"/>
  <c r="S7478" i="1"/>
  <c r="N7479" i="1"/>
  <c r="O7479" i="1"/>
  <c r="P7479" i="1"/>
  <c r="R7479" i="1"/>
  <c r="S7479" i="1"/>
  <c r="N7480" i="1"/>
  <c r="O7480" i="1"/>
  <c r="P7480" i="1"/>
  <c r="R7480" i="1"/>
  <c r="S7480" i="1"/>
  <c r="N7481" i="1"/>
  <c r="O7481" i="1"/>
  <c r="P7481" i="1"/>
  <c r="R7481" i="1"/>
  <c r="S7481" i="1"/>
  <c r="N7482" i="1"/>
  <c r="O7482" i="1"/>
  <c r="P7482" i="1"/>
  <c r="R7482" i="1"/>
  <c r="S7482" i="1"/>
  <c r="N7483" i="1"/>
  <c r="O7483" i="1"/>
  <c r="P7483" i="1"/>
  <c r="R7483" i="1"/>
  <c r="Q7483" i="1" s="1"/>
  <c r="S7483" i="1"/>
  <c r="N7484" i="1"/>
  <c r="O7484" i="1"/>
  <c r="P7484" i="1"/>
  <c r="R7484" i="1"/>
  <c r="Q7484" i="1" s="1"/>
  <c r="S7484" i="1"/>
  <c r="N7485" i="1"/>
  <c r="O7485" i="1"/>
  <c r="P7485" i="1"/>
  <c r="R7485" i="1"/>
  <c r="S7485" i="1"/>
  <c r="N7486" i="1"/>
  <c r="O7486" i="1"/>
  <c r="P7486" i="1"/>
  <c r="R7486" i="1"/>
  <c r="S7486" i="1"/>
  <c r="N7487" i="1"/>
  <c r="O7487" i="1"/>
  <c r="P7487" i="1"/>
  <c r="R7487" i="1"/>
  <c r="S7487" i="1"/>
  <c r="N7488" i="1"/>
  <c r="O7488" i="1"/>
  <c r="P7488" i="1"/>
  <c r="R7488" i="1"/>
  <c r="S7488" i="1"/>
  <c r="N7489" i="1"/>
  <c r="O7489" i="1"/>
  <c r="P7489" i="1"/>
  <c r="R7489" i="1"/>
  <c r="S7489" i="1"/>
  <c r="Q7489" i="1" s="1"/>
  <c r="N7490" i="1"/>
  <c r="O7490" i="1"/>
  <c r="P7490" i="1"/>
  <c r="R7490" i="1"/>
  <c r="S7490" i="1"/>
  <c r="N7491" i="1"/>
  <c r="O7491" i="1"/>
  <c r="P7491" i="1"/>
  <c r="R7491" i="1"/>
  <c r="S7491" i="1"/>
  <c r="N7492" i="1"/>
  <c r="O7492" i="1"/>
  <c r="P7492" i="1"/>
  <c r="R7492" i="1"/>
  <c r="Q7492" i="1" s="1"/>
  <c r="S7492" i="1"/>
  <c r="N7493" i="1"/>
  <c r="O7493" i="1"/>
  <c r="P7493" i="1"/>
  <c r="R7493" i="1"/>
  <c r="S7493" i="1"/>
  <c r="Q7493" i="1" s="1"/>
  <c r="N7494" i="1"/>
  <c r="O7494" i="1"/>
  <c r="P7494" i="1"/>
  <c r="R7494" i="1"/>
  <c r="S7494" i="1"/>
  <c r="N7495" i="1"/>
  <c r="O7495" i="1"/>
  <c r="P7495" i="1"/>
  <c r="R7495" i="1"/>
  <c r="Q7495" i="1" s="1"/>
  <c r="S7495" i="1"/>
  <c r="N7496" i="1"/>
  <c r="O7496" i="1"/>
  <c r="P7496" i="1"/>
  <c r="R7496" i="1"/>
  <c r="S7496" i="1"/>
  <c r="N7497" i="1"/>
  <c r="O7497" i="1"/>
  <c r="P7497" i="1"/>
  <c r="R7497" i="1"/>
  <c r="S7497" i="1"/>
  <c r="N7498" i="1"/>
  <c r="O7498" i="1"/>
  <c r="P7498" i="1"/>
  <c r="R7498" i="1"/>
  <c r="S7498" i="1"/>
  <c r="N7499" i="1"/>
  <c r="O7499" i="1"/>
  <c r="P7499" i="1"/>
  <c r="R7499" i="1"/>
  <c r="Q7499" i="1" s="1"/>
  <c r="S7499" i="1"/>
  <c r="N7500" i="1"/>
  <c r="O7500" i="1"/>
  <c r="P7500" i="1"/>
  <c r="R7500" i="1"/>
  <c r="Q7500" i="1" s="1"/>
  <c r="S7500" i="1"/>
  <c r="N7501" i="1"/>
  <c r="O7501" i="1"/>
  <c r="P7501" i="1"/>
  <c r="R7501" i="1"/>
  <c r="S7501" i="1"/>
  <c r="N7502" i="1"/>
  <c r="O7502" i="1"/>
  <c r="P7502" i="1"/>
  <c r="R7502" i="1"/>
  <c r="S7502" i="1"/>
  <c r="N7503" i="1"/>
  <c r="O7503" i="1"/>
  <c r="P7503" i="1"/>
  <c r="R7503" i="1"/>
  <c r="Q7503" i="1" s="1"/>
  <c r="S7503" i="1"/>
  <c r="N7504" i="1"/>
  <c r="O7504" i="1"/>
  <c r="P7504" i="1"/>
  <c r="R7504" i="1"/>
  <c r="S7504" i="1"/>
  <c r="N7505" i="1"/>
  <c r="O7505" i="1"/>
  <c r="P7505" i="1"/>
  <c r="R7505" i="1"/>
  <c r="S7505" i="1"/>
  <c r="N7506" i="1"/>
  <c r="O7506" i="1"/>
  <c r="P7506" i="1"/>
  <c r="R7506" i="1"/>
  <c r="S7506" i="1"/>
  <c r="N7507" i="1"/>
  <c r="O7507" i="1"/>
  <c r="P7507" i="1"/>
  <c r="R7507" i="1"/>
  <c r="Q7507" i="1" s="1"/>
  <c r="S7507" i="1"/>
  <c r="N7508" i="1"/>
  <c r="O7508" i="1"/>
  <c r="P7508" i="1"/>
  <c r="R7508" i="1"/>
  <c r="Q7508" i="1" s="1"/>
  <c r="S7508" i="1"/>
  <c r="N7509" i="1"/>
  <c r="O7509" i="1"/>
  <c r="P7509" i="1"/>
  <c r="R7509" i="1"/>
  <c r="S7509" i="1"/>
  <c r="N7510" i="1"/>
  <c r="O7510" i="1"/>
  <c r="P7510" i="1"/>
  <c r="R7510" i="1"/>
  <c r="S7510" i="1"/>
  <c r="N7511" i="1"/>
  <c r="O7511" i="1"/>
  <c r="P7511" i="1"/>
  <c r="R7511" i="1"/>
  <c r="Q7511" i="1" s="1"/>
  <c r="S7511" i="1"/>
  <c r="N7512" i="1"/>
  <c r="O7512" i="1"/>
  <c r="P7512" i="1"/>
  <c r="R7512" i="1"/>
  <c r="S7512" i="1"/>
  <c r="N7513" i="1"/>
  <c r="O7513" i="1"/>
  <c r="P7513" i="1"/>
  <c r="R7513" i="1"/>
  <c r="S7513" i="1"/>
  <c r="N7514" i="1"/>
  <c r="O7514" i="1"/>
  <c r="P7514" i="1"/>
  <c r="R7514" i="1"/>
  <c r="S7514" i="1"/>
  <c r="N7515" i="1"/>
  <c r="O7515" i="1"/>
  <c r="P7515" i="1"/>
  <c r="R7515" i="1"/>
  <c r="Q7515" i="1" s="1"/>
  <c r="S7515" i="1"/>
  <c r="N7516" i="1"/>
  <c r="O7516" i="1"/>
  <c r="P7516" i="1"/>
  <c r="R7516" i="1"/>
  <c r="Q7516" i="1" s="1"/>
  <c r="S7516" i="1"/>
  <c r="N7517" i="1"/>
  <c r="O7517" i="1"/>
  <c r="P7517" i="1"/>
  <c r="R7517" i="1"/>
  <c r="S7517" i="1"/>
  <c r="N7518" i="1"/>
  <c r="O7518" i="1"/>
  <c r="P7518" i="1"/>
  <c r="R7518" i="1"/>
  <c r="S7518" i="1"/>
  <c r="N7519" i="1"/>
  <c r="O7519" i="1"/>
  <c r="P7519" i="1"/>
  <c r="R7519" i="1"/>
  <c r="Q7519" i="1" s="1"/>
  <c r="S7519" i="1"/>
  <c r="N7520" i="1"/>
  <c r="O7520" i="1"/>
  <c r="P7520" i="1"/>
  <c r="R7520" i="1"/>
  <c r="S7520" i="1"/>
  <c r="N7521" i="1"/>
  <c r="O7521" i="1"/>
  <c r="P7521" i="1"/>
  <c r="R7521" i="1"/>
  <c r="S7521" i="1"/>
  <c r="N7522" i="1"/>
  <c r="O7522" i="1"/>
  <c r="P7522" i="1"/>
  <c r="R7522" i="1"/>
  <c r="S7522" i="1"/>
  <c r="N7523" i="1"/>
  <c r="O7523" i="1"/>
  <c r="P7523" i="1"/>
  <c r="R7523" i="1"/>
  <c r="Q7523" i="1" s="1"/>
  <c r="S7523" i="1"/>
  <c r="N7524" i="1"/>
  <c r="O7524" i="1"/>
  <c r="P7524" i="1"/>
  <c r="R7524" i="1"/>
  <c r="Q7524" i="1" s="1"/>
  <c r="S7524" i="1"/>
  <c r="N7525" i="1"/>
  <c r="O7525" i="1"/>
  <c r="P7525" i="1"/>
  <c r="R7525" i="1"/>
  <c r="S7525" i="1"/>
  <c r="N7526" i="1"/>
  <c r="O7526" i="1"/>
  <c r="P7526" i="1"/>
  <c r="R7526" i="1"/>
  <c r="S7526" i="1"/>
  <c r="N7527" i="1"/>
  <c r="O7527" i="1"/>
  <c r="P7527" i="1"/>
  <c r="R7527" i="1"/>
  <c r="Q7527" i="1" s="1"/>
  <c r="S7527" i="1"/>
  <c r="N7528" i="1"/>
  <c r="O7528" i="1"/>
  <c r="P7528" i="1"/>
  <c r="R7528" i="1"/>
  <c r="S7528" i="1"/>
  <c r="N7529" i="1"/>
  <c r="O7529" i="1"/>
  <c r="P7529" i="1"/>
  <c r="R7529" i="1"/>
  <c r="S7529" i="1"/>
  <c r="N7530" i="1"/>
  <c r="O7530" i="1"/>
  <c r="P7530" i="1"/>
  <c r="R7530" i="1"/>
  <c r="S7530" i="1"/>
  <c r="N7531" i="1"/>
  <c r="O7531" i="1"/>
  <c r="P7531" i="1"/>
  <c r="R7531" i="1"/>
  <c r="Q7531" i="1" s="1"/>
  <c r="S7531" i="1"/>
  <c r="N7532" i="1"/>
  <c r="O7532" i="1"/>
  <c r="P7532" i="1"/>
  <c r="R7532" i="1"/>
  <c r="Q7532" i="1" s="1"/>
  <c r="S7532" i="1"/>
  <c r="N7533" i="1"/>
  <c r="O7533" i="1"/>
  <c r="P7533" i="1"/>
  <c r="R7533" i="1"/>
  <c r="S7533" i="1"/>
  <c r="N7534" i="1"/>
  <c r="O7534" i="1"/>
  <c r="P7534" i="1"/>
  <c r="R7534" i="1"/>
  <c r="S7534" i="1"/>
  <c r="N7535" i="1"/>
  <c r="O7535" i="1"/>
  <c r="P7535" i="1"/>
  <c r="R7535" i="1"/>
  <c r="Q7535" i="1" s="1"/>
  <c r="S7535" i="1"/>
  <c r="N7536" i="1"/>
  <c r="O7536" i="1"/>
  <c r="P7536" i="1"/>
  <c r="R7536" i="1"/>
  <c r="S7536" i="1"/>
  <c r="N7537" i="1"/>
  <c r="O7537" i="1"/>
  <c r="P7537" i="1"/>
  <c r="R7537" i="1"/>
  <c r="S7537" i="1"/>
  <c r="N7538" i="1"/>
  <c r="O7538" i="1"/>
  <c r="P7538" i="1"/>
  <c r="R7538" i="1"/>
  <c r="S7538" i="1"/>
  <c r="N7539" i="1"/>
  <c r="O7539" i="1"/>
  <c r="P7539" i="1"/>
  <c r="R7539" i="1"/>
  <c r="Q7539" i="1" s="1"/>
  <c r="S7539" i="1"/>
  <c r="N7540" i="1"/>
  <c r="O7540" i="1"/>
  <c r="P7540" i="1"/>
  <c r="R7540" i="1"/>
  <c r="Q7540" i="1" s="1"/>
  <c r="S7540" i="1"/>
  <c r="N7541" i="1"/>
  <c r="O7541" i="1"/>
  <c r="P7541" i="1"/>
  <c r="R7541" i="1"/>
  <c r="S7541" i="1"/>
  <c r="N7542" i="1"/>
  <c r="O7542" i="1"/>
  <c r="P7542" i="1"/>
  <c r="R7542" i="1"/>
  <c r="S7542" i="1"/>
  <c r="N7543" i="1"/>
  <c r="O7543" i="1"/>
  <c r="P7543" i="1"/>
  <c r="R7543" i="1"/>
  <c r="Q7543" i="1" s="1"/>
  <c r="S7543" i="1"/>
  <c r="N7544" i="1"/>
  <c r="O7544" i="1"/>
  <c r="P7544" i="1"/>
  <c r="R7544" i="1"/>
  <c r="S7544" i="1"/>
  <c r="N7545" i="1"/>
  <c r="O7545" i="1"/>
  <c r="P7545" i="1"/>
  <c r="R7545" i="1"/>
  <c r="S7545" i="1"/>
  <c r="N7546" i="1"/>
  <c r="O7546" i="1"/>
  <c r="P7546" i="1"/>
  <c r="R7546" i="1"/>
  <c r="S7546" i="1"/>
  <c r="N7547" i="1"/>
  <c r="O7547" i="1"/>
  <c r="P7547" i="1"/>
  <c r="R7547" i="1"/>
  <c r="Q7547" i="1" s="1"/>
  <c r="S7547" i="1"/>
  <c r="N7548" i="1"/>
  <c r="O7548" i="1"/>
  <c r="P7548" i="1"/>
  <c r="R7548" i="1"/>
  <c r="Q7548" i="1" s="1"/>
  <c r="S7548" i="1"/>
  <c r="N7549" i="1"/>
  <c r="O7549" i="1"/>
  <c r="P7549" i="1"/>
  <c r="R7549" i="1"/>
  <c r="S7549" i="1"/>
  <c r="N7550" i="1"/>
  <c r="O7550" i="1"/>
  <c r="P7550" i="1"/>
  <c r="R7550" i="1"/>
  <c r="S7550" i="1"/>
  <c r="N7551" i="1"/>
  <c r="O7551" i="1"/>
  <c r="P7551" i="1"/>
  <c r="R7551" i="1"/>
  <c r="Q7551" i="1" s="1"/>
  <c r="S7551" i="1"/>
  <c r="N7552" i="1"/>
  <c r="O7552" i="1"/>
  <c r="P7552" i="1"/>
  <c r="R7552" i="1"/>
  <c r="S7552" i="1"/>
  <c r="N7553" i="1"/>
  <c r="O7553" i="1"/>
  <c r="P7553" i="1"/>
  <c r="R7553" i="1"/>
  <c r="S7553" i="1"/>
  <c r="N7554" i="1"/>
  <c r="O7554" i="1"/>
  <c r="P7554" i="1"/>
  <c r="R7554" i="1"/>
  <c r="S7554" i="1"/>
  <c r="N7555" i="1"/>
  <c r="O7555" i="1"/>
  <c r="P7555" i="1"/>
  <c r="R7555" i="1"/>
  <c r="Q7555" i="1" s="1"/>
  <c r="S7555" i="1"/>
  <c r="N7556" i="1"/>
  <c r="O7556" i="1"/>
  <c r="P7556" i="1"/>
  <c r="R7556" i="1"/>
  <c r="Q7556" i="1" s="1"/>
  <c r="S7556" i="1"/>
  <c r="N7557" i="1"/>
  <c r="O7557" i="1"/>
  <c r="P7557" i="1"/>
  <c r="R7557" i="1"/>
  <c r="S7557" i="1"/>
  <c r="N7558" i="1"/>
  <c r="O7558" i="1"/>
  <c r="P7558" i="1"/>
  <c r="R7558" i="1"/>
  <c r="S7558" i="1"/>
  <c r="N7559" i="1"/>
  <c r="O7559" i="1"/>
  <c r="P7559" i="1"/>
  <c r="R7559" i="1"/>
  <c r="Q7559" i="1" s="1"/>
  <c r="S7559" i="1"/>
  <c r="N7560" i="1"/>
  <c r="O7560" i="1"/>
  <c r="P7560" i="1"/>
  <c r="R7560" i="1"/>
  <c r="S7560" i="1"/>
  <c r="N7561" i="1"/>
  <c r="O7561" i="1"/>
  <c r="P7561" i="1"/>
  <c r="R7561" i="1"/>
  <c r="S7561" i="1"/>
  <c r="N7562" i="1"/>
  <c r="O7562" i="1"/>
  <c r="P7562" i="1"/>
  <c r="R7562" i="1"/>
  <c r="S7562" i="1"/>
  <c r="N7563" i="1"/>
  <c r="O7563" i="1"/>
  <c r="P7563" i="1"/>
  <c r="R7563" i="1"/>
  <c r="S7563" i="1"/>
  <c r="N7564" i="1"/>
  <c r="O7564" i="1"/>
  <c r="P7564" i="1"/>
  <c r="R7564" i="1"/>
  <c r="Q7564" i="1" s="1"/>
  <c r="S7564" i="1"/>
  <c r="N7565" i="1"/>
  <c r="O7565" i="1"/>
  <c r="P7565" i="1"/>
  <c r="R7565" i="1"/>
  <c r="S7565" i="1"/>
  <c r="N7566" i="1"/>
  <c r="O7566" i="1"/>
  <c r="P7566" i="1"/>
  <c r="R7566" i="1"/>
  <c r="S7566" i="1"/>
  <c r="N7567" i="1"/>
  <c r="O7567" i="1"/>
  <c r="P7567" i="1"/>
  <c r="R7567" i="1"/>
  <c r="S7567" i="1"/>
  <c r="N7568" i="1"/>
  <c r="O7568" i="1"/>
  <c r="P7568" i="1"/>
  <c r="R7568" i="1"/>
  <c r="S7568" i="1"/>
  <c r="N7569" i="1"/>
  <c r="O7569" i="1"/>
  <c r="P7569" i="1"/>
  <c r="R7569" i="1"/>
  <c r="S7569" i="1"/>
  <c r="N7570" i="1"/>
  <c r="O7570" i="1"/>
  <c r="P7570" i="1"/>
  <c r="R7570" i="1"/>
  <c r="S7570" i="1"/>
  <c r="N7571" i="1"/>
  <c r="O7571" i="1"/>
  <c r="P7571" i="1"/>
  <c r="R7571" i="1"/>
  <c r="S7571" i="1"/>
  <c r="N7572" i="1"/>
  <c r="O7572" i="1"/>
  <c r="P7572" i="1"/>
  <c r="R7572" i="1"/>
  <c r="Q7572" i="1" s="1"/>
  <c r="S7572" i="1"/>
  <c r="N7573" i="1"/>
  <c r="O7573" i="1"/>
  <c r="P7573" i="1"/>
  <c r="R7573" i="1"/>
  <c r="S7573" i="1"/>
  <c r="N7574" i="1"/>
  <c r="O7574" i="1"/>
  <c r="P7574" i="1"/>
  <c r="R7574" i="1"/>
  <c r="S7574" i="1"/>
  <c r="N7575" i="1"/>
  <c r="O7575" i="1"/>
  <c r="P7575" i="1"/>
  <c r="R7575" i="1"/>
  <c r="S7575" i="1"/>
  <c r="N7576" i="1"/>
  <c r="O7576" i="1"/>
  <c r="P7576" i="1"/>
  <c r="R7576" i="1"/>
  <c r="S7576" i="1"/>
  <c r="N7577" i="1"/>
  <c r="O7577" i="1"/>
  <c r="P7577" i="1"/>
  <c r="R7577" i="1"/>
  <c r="S7577" i="1"/>
  <c r="N7578" i="1"/>
  <c r="O7578" i="1"/>
  <c r="P7578" i="1"/>
  <c r="R7578" i="1"/>
  <c r="S7578" i="1"/>
  <c r="N7579" i="1"/>
  <c r="O7579" i="1"/>
  <c r="P7579" i="1"/>
  <c r="R7579" i="1"/>
  <c r="S7579" i="1"/>
  <c r="N7580" i="1"/>
  <c r="O7580" i="1"/>
  <c r="P7580" i="1"/>
  <c r="R7580" i="1"/>
  <c r="Q7580" i="1" s="1"/>
  <c r="S7580" i="1"/>
  <c r="N7581" i="1"/>
  <c r="O7581" i="1"/>
  <c r="P7581" i="1"/>
  <c r="R7581" i="1"/>
  <c r="S7581" i="1"/>
  <c r="N7582" i="1"/>
  <c r="O7582" i="1"/>
  <c r="P7582" i="1"/>
  <c r="R7582" i="1"/>
  <c r="S7582" i="1"/>
  <c r="N7583" i="1"/>
  <c r="O7583" i="1"/>
  <c r="P7583" i="1"/>
  <c r="R7583" i="1"/>
  <c r="S7583" i="1"/>
  <c r="N7584" i="1"/>
  <c r="O7584" i="1"/>
  <c r="P7584" i="1"/>
  <c r="R7584" i="1"/>
  <c r="S7584" i="1"/>
  <c r="N7585" i="1"/>
  <c r="O7585" i="1"/>
  <c r="P7585" i="1"/>
  <c r="R7585" i="1"/>
  <c r="S7585" i="1"/>
  <c r="N7586" i="1"/>
  <c r="O7586" i="1"/>
  <c r="P7586" i="1"/>
  <c r="R7586" i="1"/>
  <c r="S7586" i="1"/>
  <c r="N7587" i="1"/>
  <c r="O7587" i="1"/>
  <c r="P7587" i="1"/>
  <c r="R7587" i="1"/>
  <c r="S7587" i="1"/>
  <c r="N7588" i="1"/>
  <c r="O7588" i="1"/>
  <c r="P7588" i="1"/>
  <c r="R7588" i="1"/>
  <c r="Q7588" i="1" s="1"/>
  <c r="S7588" i="1"/>
  <c r="N7589" i="1"/>
  <c r="O7589" i="1"/>
  <c r="P7589" i="1"/>
  <c r="R7589" i="1"/>
  <c r="S7589" i="1"/>
  <c r="N7590" i="1"/>
  <c r="O7590" i="1"/>
  <c r="P7590" i="1"/>
  <c r="R7590" i="1"/>
  <c r="S7590" i="1"/>
  <c r="N7591" i="1"/>
  <c r="O7591" i="1"/>
  <c r="P7591" i="1"/>
  <c r="R7591" i="1"/>
  <c r="S7591" i="1"/>
  <c r="N7592" i="1"/>
  <c r="O7592" i="1"/>
  <c r="P7592" i="1"/>
  <c r="R7592" i="1"/>
  <c r="S7592" i="1"/>
  <c r="N7593" i="1"/>
  <c r="O7593" i="1"/>
  <c r="P7593" i="1"/>
  <c r="R7593" i="1"/>
  <c r="S7593" i="1"/>
  <c r="N7594" i="1"/>
  <c r="O7594" i="1"/>
  <c r="P7594" i="1"/>
  <c r="R7594" i="1"/>
  <c r="S7594" i="1"/>
  <c r="N7595" i="1"/>
  <c r="O7595" i="1"/>
  <c r="P7595" i="1"/>
  <c r="R7595" i="1"/>
  <c r="S7595" i="1"/>
  <c r="N7596" i="1"/>
  <c r="O7596" i="1"/>
  <c r="P7596" i="1"/>
  <c r="R7596" i="1"/>
  <c r="Q7596" i="1" s="1"/>
  <c r="S7596" i="1"/>
  <c r="N7597" i="1"/>
  <c r="O7597" i="1"/>
  <c r="P7597" i="1"/>
  <c r="R7597" i="1"/>
  <c r="S7597" i="1"/>
  <c r="N7598" i="1"/>
  <c r="O7598" i="1"/>
  <c r="P7598" i="1"/>
  <c r="R7598" i="1"/>
  <c r="S7598" i="1"/>
  <c r="N7599" i="1"/>
  <c r="O7599" i="1"/>
  <c r="P7599" i="1"/>
  <c r="R7599" i="1"/>
  <c r="S7599" i="1"/>
  <c r="N7600" i="1"/>
  <c r="O7600" i="1"/>
  <c r="P7600" i="1"/>
  <c r="R7600" i="1"/>
  <c r="S7600" i="1"/>
  <c r="N7601" i="1"/>
  <c r="O7601" i="1"/>
  <c r="P7601" i="1"/>
  <c r="R7601" i="1"/>
  <c r="S7601" i="1"/>
  <c r="N7602" i="1"/>
  <c r="O7602" i="1"/>
  <c r="P7602" i="1"/>
  <c r="R7602" i="1"/>
  <c r="S7602" i="1"/>
  <c r="N7603" i="1"/>
  <c r="O7603" i="1"/>
  <c r="P7603" i="1"/>
  <c r="R7603" i="1"/>
  <c r="S7603" i="1"/>
  <c r="N7604" i="1"/>
  <c r="O7604" i="1"/>
  <c r="P7604" i="1"/>
  <c r="R7604" i="1"/>
  <c r="Q7604" i="1" s="1"/>
  <c r="S7604" i="1"/>
  <c r="N7605" i="1"/>
  <c r="O7605" i="1"/>
  <c r="P7605" i="1"/>
  <c r="R7605" i="1"/>
  <c r="S7605" i="1"/>
  <c r="N7606" i="1"/>
  <c r="O7606" i="1"/>
  <c r="P7606" i="1"/>
  <c r="R7606" i="1"/>
  <c r="S7606" i="1"/>
  <c r="N7607" i="1"/>
  <c r="O7607" i="1"/>
  <c r="P7607" i="1"/>
  <c r="R7607" i="1"/>
  <c r="S7607" i="1"/>
  <c r="N7608" i="1"/>
  <c r="O7608" i="1"/>
  <c r="P7608" i="1"/>
  <c r="R7608" i="1"/>
  <c r="S7608" i="1"/>
  <c r="N7609" i="1"/>
  <c r="O7609" i="1"/>
  <c r="P7609" i="1"/>
  <c r="R7609" i="1"/>
  <c r="S7609" i="1"/>
  <c r="N7610" i="1"/>
  <c r="O7610" i="1"/>
  <c r="P7610" i="1"/>
  <c r="R7610" i="1"/>
  <c r="S7610" i="1"/>
  <c r="N7611" i="1"/>
  <c r="O7611" i="1"/>
  <c r="P7611" i="1"/>
  <c r="R7611" i="1"/>
  <c r="S7611" i="1"/>
  <c r="N7612" i="1"/>
  <c r="O7612" i="1"/>
  <c r="P7612" i="1"/>
  <c r="R7612" i="1"/>
  <c r="Q7612" i="1" s="1"/>
  <c r="S7612" i="1"/>
  <c r="N7613" i="1"/>
  <c r="O7613" i="1"/>
  <c r="P7613" i="1"/>
  <c r="R7613" i="1"/>
  <c r="S7613" i="1"/>
  <c r="N7614" i="1"/>
  <c r="O7614" i="1"/>
  <c r="P7614" i="1"/>
  <c r="R7614" i="1"/>
  <c r="S7614" i="1"/>
  <c r="N7615" i="1"/>
  <c r="O7615" i="1"/>
  <c r="P7615" i="1"/>
  <c r="R7615" i="1"/>
  <c r="S7615" i="1"/>
  <c r="N7616" i="1"/>
  <c r="O7616" i="1"/>
  <c r="P7616" i="1"/>
  <c r="R7616" i="1"/>
  <c r="S7616" i="1"/>
  <c r="N7617" i="1"/>
  <c r="O7617" i="1"/>
  <c r="P7617" i="1"/>
  <c r="R7617" i="1"/>
  <c r="S7617" i="1"/>
  <c r="N7618" i="1"/>
  <c r="O7618" i="1"/>
  <c r="P7618" i="1"/>
  <c r="R7618" i="1"/>
  <c r="S7618" i="1"/>
  <c r="N7619" i="1"/>
  <c r="O7619" i="1"/>
  <c r="P7619" i="1"/>
  <c r="R7619" i="1"/>
  <c r="S7619" i="1"/>
  <c r="N7620" i="1"/>
  <c r="O7620" i="1"/>
  <c r="P7620" i="1"/>
  <c r="R7620" i="1"/>
  <c r="Q7620" i="1" s="1"/>
  <c r="S7620" i="1"/>
  <c r="N7621" i="1"/>
  <c r="O7621" i="1"/>
  <c r="P7621" i="1"/>
  <c r="R7621" i="1"/>
  <c r="Q7621" i="1" s="1"/>
  <c r="S7621" i="1"/>
  <c r="N7622" i="1"/>
  <c r="O7622" i="1"/>
  <c r="P7622" i="1"/>
  <c r="R7622" i="1"/>
  <c r="S7622" i="1"/>
  <c r="N7623" i="1"/>
  <c r="O7623" i="1"/>
  <c r="P7623" i="1"/>
  <c r="R7623" i="1"/>
  <c r="Q7623" i="1" s="1"/>
  <c r="S7623" i="1"/>
  <c r="N7624" i="1"/>
  <c r="O7624" i="1"/>
  <c r="P7624" i="1"/>
  <c r="R7624" i="1"/>
  <c r="Q7624" i="1" s="1"/>
  <c r="S7624" i="1"/>
  <c r="N7625" i="1"/>
  <c r="O7625" i="1"/>
  <c r="P7625" i="1"/>
  <c r="R7625" i="1"/>
  <c r="Q7625" i="1"/>
  <c r="S7625" i="1"/>
  <c r="N7626" i="1"/>
  <c r="O7626" i="1"/>
  <c r="P7626" i="1"/>
  <c r="R7626" i="1"/>
  <c r="S7626" i="1"/>
  <c r="N7627" i="1"/>
  <c r="O7627" i="1"/>
  <c r="P7627" i="1"/>
  <c r="R7627" i="1"/>
  <c r="Q7627" i="1" s="1"/>
  <c r="S7627" i="1"/>
  <c r="N7628" i="1"/>
  <c r="O7628" i="1"/>
  <c r="P7628" i="1"/>
  <c r="R7628" i="1"/>
  <c r="S7628" i="1"/>
  <c r="N7629" i="1"/>
  <c r="O7629" i="1"/>
  <c r="P7629" i="1"/>
  <c r="R7629" i="1"/>
  <c r="Q7629" i="1" s="1"/>
  <c r="S7629" i="1"/>
  <c r="N7630" i="1"/>
  <c r="O7630" i="1"/>
  <c r="P7630" i="1"/>
  <c r="R7630" i="1"/>
  <c r="S7630" i="1"/>
  <c r="N7631" i="1"/>
  <c r="O7631" i="1"/>
  <c r="P7631" i="1"/>
  <c r="R7631" i="1"/>
  <c r="S7631" i="1"/>
  <c r="N7632" i="1"/>
  <c r="O7632" i="1"/>
  <c r="P7632" i="1"/>
  <c r="R7632" i="1"/>
  <c r="Q7632" i="1" s="1"/>
  <c r="S7632" i="1"/>
  <c r="N7633" i="1"/>
  <c r="O7633" i="1"/>
  <c r="P7633" i="1"/>
  <c r="R7633" i="1"/>
  <c r="S7633" i="1"/>
  <c r="N7634" i="1"/>
  <c r="O7634" i="1"/>
  <c r="P7634" i="1"/>
  <c r="R7634" i="1"/>
  <c r="S7634" i="1"/>
  <c r="N7635" i="1"/>
  <c r="O7635" i="1"/>
  <c r="P7635" i="1"/>
  <c r="R7635" i="1"/>
  <c r="S7635" i="1"/>
  <c r="N7636" i="1"/>
  <c r="O7636" i="1"/>
  <c r="P7636" i="1"/>
  <c r="R7636" i="1"/>
  <c r="Q7636" i="1" s="1"/>
  <c r="S7636" i="1"/>
  <c r="N7637" i="1"/>
  <c r="O7637" i="1"/>
  <c r="P7637" i="1"/>
  <c r="R7637" i="1"/>
  <c r="Q7637" i="1" s="1"/>
  <c r="S7637" i="1"/>
  <c r="N7638" i="1"/>
  <c r="O7638" i="1"/>
  <c r="P7638" i="1"/>
  <c r="R7638" i="1"/>
  <c r="Q7638" i="1" s="1"/>
  <c r="S7638" i="1"/>
  <c r="N7639" i="1"/>
  <c r="O7639" i="1"/>
  <c r="P7639" i="1"/>
  <c r="R7639" i="1"/>
  <c r="S7639" i="1"/>
  <c r="N7640" i="1"/>
  <c r="O7640" i="1"/>
  <c r="P7640" i="1"/>
  <c r="R7640" i="1"/>
  <c r="Q7640" i="1" s="1"/>
  <c r="S7640" i="1"/>
  <c r="N7641" i="1"/>
  <c r="O7641" i="1"/>
  <c r="P7641" i="1"/>
  <c r="R7641" i="1"/>
  <c r="S7641" i="1"/>
  <c r="N7642" i="1"/>
  <c r="O7642" i="1"/>
  <c r="P7642" i="1"/>
  <c r="R7642" i="1"/>
  <c r="S7642" i="1"/>
  <c r="N7643" i="1"/>
  <c r="O7643" i="1"/>
  <c r="P7643" i="1"/>
  <c r="R7643" i="1"/>
  <c r="S7643" i="1"/>
  <c r="N7644" i="1"/>
  <c r="O7644" i="1"/>
  <c r="P7644" i="1"/>
  <c r="R7644" i="1"/>
  <c r="Q7644" i="1" s="1"/>
  <c r="S7644" i="1"/>
  <c r="N7645" i="1"/>
  <c r="O7645" i="1"/>
  <c r="P7645" i="1"/>
  <c r="R7645" i="1"/>
  <c r="Q7645" i="1" s="1"/>
  <c r="S7645" i="1"/>
  <c r="N7646" i="1"/>
  <c r="O7646" i="1"/>
  <c r="P7646" i="1"/>
  <c r="R7646" i="1"/>
  <c r="Q7646" i="1" s="1"/>
  <c r="S7646" i="1"/>
  <c r="N7647" i="1"/>
  <c r="O7647" i="1"/>
  <c r="P7647" i="1"/>
  <c r="R7647" i="1"/>
  <c r="S7647" i="1"/>
  <c r="N7648" i="1"/>
  <c r="O7648" i="1"/>
  <c r="P7648" i="1"/>
  <c r="R7648" i="1"/>
  <c r="Q7648" i="1" s="1"/>
  <c r="S7648" i="1"/>
  <c r="N7649" i="1"/>
  <c r="O7649" i="1"/>
  <c r="P7649" i="1"/>
  <c r="R7649" i="1"/>
  <c r="S7649" i="1"/>
  <c r="N7650" i="1"/>
  <c r="O7650" i="1"/>
  <c r="P7650" i="1"/>
  <c r="R7650" i="1"/>
  <c r="S7650" i="1"/>
  <c r="N7651" i="1"/>
  <c r="O7651" i="1"/>
  <c r="P7651" i="1"/>
  <c r="R7651" i="1"/>
  <c r="S7651" i="1"/>
  <c r="N7652" i="1"/>
  <c r="O7652" i="1"/>
  <c r="P7652" i="1"/>
  <c r="R7652" i="1"/>
  <c r="Q7652" i="1" s="1"/>
  <c r="S7652" i="1"/>
  <c r="N7653" i="1"/>
  <c r="O7653" i="1"/>
  <c r="P7653" i="1"/>
  <c r="R7653" i="1"/>
  <c r="Q7653" i="1" s="1"/>
  <c r="S7653" i="1"/>
  <c r="N7654" i="1"/>
  <c r="O7654" i="1"/>
  <c r="P7654" i="1"/>
  <c r="R7654" i="1"/>
  <c r="Q7654" i="1" s="1"/>
  <c r="S7654" i="1"/>
  <c r="N7655" i="1"/>
  <c r="O7655" i="1"/>
  <c r="P7655" i="1"/>
  <c r="R7655" i="1"/>
  <c r="S7655" i="1"/>
  <c r="N7656" i="1"/>
  <c r="O7656" i="1"/>
  <c r="P7656" i="1"/>
  <c r="R7656" i="1"/>
  <c r="Q7656" i="1" s="1"/>
  <c r="S7656" i="1"/>
  <c r="N7657" i="1"/>
  <c r="O7657" i="1"/>
  <c r="P7657" i="1"/>
  <c r="R7657" i="1"/>
  <c r="S7657" i="1"/>
  <c r="N7658" i="1"/>
  <c r="O7658" i="1"/>
  <c r="P7658" i="1"/>
  <c r="R7658" i="1"/>
  <c r="S7658" i="1"/>
  <c r="N7659" i="1"/>
  <c r="O7659" i="1"/>
  <c r="P7659" i="1"/>
  <c r="R7659" i="1"/>
  <c r="S7659" i="1"/>
  <c r="N7660" i="1"/>
  <c r="O7660" i="1"/>
  <c r="P7660" i="1"/>
  <c r="R7660" i="1"/>
  <c r="Q7660" i="1" s="1"/>
  <c r="S7660" i="1"/>
  <c r="N7661" i="1"/>
  <c r="O7661" i="1"/>
  <c r="P7661" i="1"/>
  <c r="R7661" i="1"/>
  <c r="Q7661" i="1" s="1"/>
  <c r="S7661" i="1"/>
  <c r="N7662" i="1"/>
  <c r="O7662" i="1"/>
  <c r="P7662" i="1"/>
  <c r="R7662" i="1"/>
  <c r="Q7662" i="1" s="1"/>
  <c r="S7662" i="1"/>
  <c r="N7663" i="1"/>
  <c r="O7663" i="1"/>
  <c r="P7663" i="1"/>
  <c r="R7663" i="1"/>
  <c r="S7663" i="1"/>
  <c r="N7664" i="1"/>
  <c r="O7664" i="1"/>
  <c r="P7664" i="1"/>
  <c r="R7664" i="1"/>
  <c r="Q7664" i="1" s="1"/>
  <c r="S7664" i="1"/>
  <c r="N7665" i="1"/>
  <c r="O7665" i="1"/>
  <c r="P7665" i="1"/>
  <c r="R7665" i="1"/>
  <c r="S7665" i="1"/>
  <c r="N7666" i="1"/>
  <c r="O7666" i="1"/>
  <c r="P7666" i="1"/>
  <c r="R7666" i="1"/>
  <c r="S7666" i="1"/>
  <c r="N7667" i="1"/>
  <c r="O7667" i="1"/>
  <c r="P7667" i="1"/>
  <c r="R7667" i="1"/>
  <c r="S7667" i="1"/>
  <c r="N7668" i="1"/>
  <c r="O7668" i="1"/>
  <c r="P7668" i="1"/>
  <c r="R7668" i="1"/>
  <c r="Q7668" i="1" s="1"/>
  <c r="S7668" i="1"/>
  <c r="N7669" i="1"/>
  <c r="O7669" i="1"/>
  <c r="P7669" i="1"/>
  <c r="R7669" i="1"/>
  <c r="Q7669" i="1" s="1"/>
  <c r="S7669" i="1"/>
  <c r="N7670" i="1"/>
  <c r="O7670" i="1"/>
  <c r="P7670" i="1"/>
  <c r="R7670" i="1"/>
  <c r="Q7670" i="1" s="1"/>
  <c r="S7670" i="1"/>
  <c r="N7671" i="1"/>
  <c r="O7671" i="1"/>
  <c r="P7671" i="1"/>
  <c r="R7671" i="1"/>
  <c r="S7671" i="1"/>
  <c r="N7672" i="1"/>
  <c r="O7672" i="1"/>
  <c r="P7672" i="1"/>
  <c r="R7672" i="1"/>
  <c r="Q7672" i="1" s="1"/>
  <c r="S7672" i="1"/>
  <c r="N7673" i="1"/>
  <c r="O7673" i="1"/>
  <c r="P7673" i="1"/>
  <c r="R7673" i="1"/>
  <c r="S7673" i="1"/>
  <c r="N7674" i="1"/>
  <c r="O7674" i="1"/>
  <c r="P7674" i="1"/>
  <c r="R7674" i="1"/>
  <c r="S7674" i="1"/>
  <c r="N7675" i="1"/>
  <c r="O7675" i="1"/>
  <c r="P7675" i="1"/>
  <c r="R7675" i="1"/>
  <c r="S7675" i="1"/>
  <c r="N7676" i="1"/>
  <c r="O7676" i="1"/>
  <c r="P7676" i="1"/>
  <c r="R7676" i="1"/>
  <c r="Q7676" i="1" s="1"/>
  <c r="S7676" i="1"/>
  <c r="N7677" i="1"/>
  <c r="O7677" i="1"/>
  <c r="P7677" i="1"/>
  <c r="R7677" i="1"/>
  <c r="Q7677" i="1" s="1"/>
  <c r="S7677" i="1"/>
  <c r="N7678" i="1"/>
  <c r="O7678" i="1"/>
  <c r="P7678" i="1"/>
  <c r="R7678" i="1"/>
  <c r="Q7678" i="1" s="1"/>
  <c r="S7678" i="1"/>
  <c r="N7679" i="1"/>
  <c r="O7679" i="1"/>
  <c r="P7679" i="1"/>
  <c r="R7679" i="1"/>
  <c r="S7679" i="1"/>
  <c r="N7680" i="1"/>
  <c r="O7680" i="1"/>
  <c r="P7680" i="1"/>
  <c r="R7680" i="1"/>
  <c r="Q7680" i="1" s="1"/>
  <c r="S7680" i="1"/>
  <c r="N7681" i="1"/>
  <c r="O7681" i="1"/>
  <c r="P7681" i="1"/>
  <c r="R7681" i="1"/>
  <c r="S7681" i="1"/>
  <c r="N7682" i="1"/>
  <c r="O7682" i="1"/>
  <c r="P7682" i="1"/>
  <c r="R7682" i="1"/>
  <c r="S7682" i="1"/>
  <c r="N7683" i="1"/>
  <c r="O7683" i="1"/>
  <c r="P7683" i="1"/>
  <c r="R7683" i="1"/>
  <c r="S7683" i="1"/>
  <c r="N7684" i="1"/>
  <c r="O7684" i="1"/>
  <c r="P7684" i="1"/>
  <c r="R7684" i="1"/>
  <c r="Q7684" i="1" s="1"/>
  <c r="S7684" i="1"/>
  <c r="N7685" i="1"/>
  <c r="O7685" i="1"/>
  <c r="P7685" i="1"/>
  <c r="R7685" i="1"/>
  <c r="Q7685" i="1" s="1"/>
  <c r="S7685" i="1"/>
  <c r="N7686" i="1"/>
  <c r="O7686" i="1"/>
  <c r="P7686" i="1"/>
  <c r="R7686" i="1"/>
  <c r="Q7686" i="1" s="1"/>
  <c r="S7686" i="1"/>
  <c r="N7687" i="1"/>
  <c r="O7687" i="1"/>
  <c r="P7687" i="1"/>
  <c r="R7687" i="1"/>
  <c r="S7687" i="1"/>
  <c r="N7688" i="1"/>
  <c r="O7688" i="1"/>
  <c r="P7688" i="1"/>
  <c r="R7688" i="1"/>
  <c r="Q7688" i="1" s="1"/>
  <c r="S7688" i="1"/>
  <c r="N7689" i="1"/>
  <c r="O7689" i="1"/>
  <c r="P7689" i="1"/>
  <c r="R7689" i="1"/>
  <c r="S7689" i="1"/>
  <c r="N7690" i="1"/>
  <c r="O7690" i="1"/>
  <c r="P7690" i="1"/>
  <c r="R7690" i="1"/>
  <c r="S7690" i="1"/>
  <c r="N7691" i="1"/>
  <c r="O7691" i="1"/>
  <c r="P7691" i="1"/>
  <c r="R7691" i="1"/>
  <c r="S7691" i="1"/>
  <c r="N7692" i="1"/>
  <c r="O7692" i="1"/>
  <c r="P7692" i="1"/>
  <c r="R7692" i="1"/>
  <c r="Q7692" i="1" s="1"/>
  <c r="S7692" i="1"/>
  <c r="N7693" i="1"/>
  <c r="O7693" i="1"/>
  <c r="P7693" i="1"/>
  <c r="R7693" i="1"/>
  <c r="Q7693" i="1" s="1"/>
  <c r="S7693" i="1"/>
  <c r="N7694" i="1"/>
  <c r="O7694" i="1"/>
  <c r="P7694" i="1"/>
  <c r="R7694" i="1"/>
  <c r="Q7694" i="1" s="1"/>
  <c r="S7694" i="1"/>
  <c r="N7695" i="1"/>
  <c r="O7695" i="1"/>
  <c r="P7695" i="1"/>
  <c r="R7695" i="1"/>
  <c r="S7695" i="1"/>
  <c r="N7696" i="1"/>
  <c r="O7696" i="1"/>
  <c r="P7696" i="1"/>
  <c r="R7696" i="1"/>
  <c r="Q7696" i="1" s="1"/>
  <c r="S7696" i="1"/>
  <c r="N7697" i="1"/>
  <c r="O7697" i="1"/>
  <c r="P7697" i="1"/>
  <c r="R7697" i="1"/>
  <c r="S7697" i="1"/>
  <c r="N7698" i="1"/>
  <c r="O7698" i="1"/>
  <c r="P7698" i="1"/>
  <c r="R7698" i="1"/>
  <c r="S7698" i="1"/>
  <c r="N7699" i="1"/>
  <c r="O7699" i="1"/>
  <c r="P7699" i="1"/>
  <c r="R7699" i="1"/>
  <c r="S7699" i="1"/>
  <c r="N7700" i="1"/>
  <c r="O7700" i="1"/>
  <c r="P7700" i="1"/>
  <c r="R7700" i="1"/>
  <c r="Q7700" i="1" s="1"/>
  <c r="S7700" i="1"/>
  <c r="N7701" i="1"/>
  <c r="O7701" i="1"/>
  <c r="P7701" i="1"/>
  <c r="R7701" i="1"/>
  <c r="Q7701" i="1" s="1"/>
  <c r="S7701" i="1"/>
  <c r="N7702" i="1"/>
  <c r="O7702" i="1"/>
  <c r="P7702" i="1"/>
  <c r="R7702" i="1"/>
  <c r="Q7702" i="1" s="1"/>
  <c r="S7702" i="1"/>
  <c r="N7703" i="1"/>
  <c r="O7703" i="1"/>
  <c r="P7703" i="1"/>
  <c r="R7703" i="1"/>
  <c r="S7703" i="1"/>
  <c r="N7704" i="1"/>
  <c r="O7704" i="1"/>
  <c r="P7704" i="1"/>
  <c r="R7704" i="1"/>
  <c r="Q7704" i="1" s="1"/>
  <c r="S7704" i="1"/>
  <c r="N7705" i="1"/>
  <c r="O7705" i="1"/>
  <c r="P7705" i="1"/>
  <c r="R7705" i="1"/>
  <c r="S7705" i="1"/>
  <c r="N7706" i="1"/>
  <c r="O7706" i="1"/>
  <c r="P7706" i="1"/>
  <c r="R7706" i="1"/>
  <c r="S7706" i="1"/>
  <c r="N7707" i="1"/>
  <c r="O7707" i="1"/>
  <c r="P7707" i="1"/>
  <c r="R7707" i="1"/>
  <c r="S7707" i="1"/>
  <c r="N7708" i="1"/>
  <c r="O7708" i="1"/>
  <c r="P7708" i="1"/>
  <c r="R7708" i="1"/>
  <c r="Q7708" i="1" s="1"/>
  <c r="S7708" i="1"/>
  <c r="N7709" i="1"/>
  <c r="O7709" i="1"/>
  <c r="P7709" i="1"/>
  <c r="R7709" i="1"/>
  <c r="Q7709" i="1" s="1"/>
  <c r="S7709" i="1"/>
  <c r="N7710" i="1"/>
  <c r="O7710" i="1"/>
  <c r="P7710" i="1"/>
  <c r="R7710" i="1"/>
  <c r="Q7710" i="1" s="1"/>
  <c r="S7710" i="1"/>
  <c r="N7711" i="1"/>
  <c r="O7711" i="1"/>
  <c r="P7711" i="1"/>
  <c r="R7711" i="1"/>
  <c r="S7711" i="1"/>
  <c r="N7712" i="1"/>
  <c r="O7712" i="1"/>
  <c r="P7712" i="1"/>
  <c r="R7712" i="1"/>
  <c r="Q7712" i="1" s="1"/>
  <c r="S7712" i="1"/>
  <c r="N7713" i="1"/>
  <c r="O7713" i="1"/>
  <c r="P7713" i="1"/>
  <c r="R7713" i="1"/>
  <c r="S7713" i="1"/>
  <c r="N7714" i="1"/>
  <c r="O7714" i="1"/>
  <c r="P7714" i="1"/>
  <c r="R7714" i="1"/>
  <c r="S7714" i="1"/>
  <c r="N7715" i="1"/>
  <c r="O7715" i="1"/>
  <c r="P7715" i="1"/>
  <c r="R7715" i="1"/>
  <c r="S7715" i="1"/>
  <c r="N7716" i="1"/>
  <c r="O7716" i="1"/>
  <c r="P7716" i="1"/>
  <c r="R7716" i="1"/>
  <c r="Q7716" i="1" s="1"/>
  <c r="S7716" i="1"/>
  <c r="N7717" i="1"/>
  <c r="O7717" i="1"/>
  <c r="P7717" i="1"/>
  <c r="R7717" i="1"/>
  <c r="Q7717" i="1" s="1"/>
  <c r="S7717" i="1"/>
  <c r="N7718" i="1"/>
  <c r="O7718" i="1"/>
  <c r="P7718" i="1"/>
  <c r="R7718" i="1"/>
  <c r="Q7718" i="1" s="1"/>
  <c r="S7718" i="1"/>
  <c r="N7719" i="1"/>
  <c r="O7719" i="1"/>
  <c r="P7719" i="1"/>
  <c r="R7719" i="1"/>
  <c r="S7719" i="1"/>
  <c r="N7720" i="1"/>
  <c r="O7720" i="1"/>
  <c r="P7720" i="1"/>
  <c r="R7720" i="1"/>
  <c r="Q7720" i="1" s="1"/>
  <c r="S7720" i="1"/>
  <c r="N7721" i="1"/>
  <c r="O7721" i="1"/>
  <c r="P7721" i="1"/>
  <c r="R7721" i="1"/>
  <c r="S7721" i="1"/>
  <c r="N7722" i="1"/>
  <c r="O7722" i="1"/>
  <c r="P7722" i="1"/>
  <c r="R7722" i="1"/>
  <c r="S7722" i="1"/>
  <c r="N7723" i="1"/>
  <c r="O7723" i="1"/>
  <c r="P7723" i="1"/>
  <c r="R7723" i="1"/>
  <c r="S7723" i="1"/>
  <c r="N7724" i="1"/>
  <c r="O7724" i="1"/>
  <c r="P7724" i="1"/>
  <c r="R7724" i="1"/>
  <c r="Q7724" i="1" s="1"/>
  <c r="S7724" i="1"/>
  <c r="N7725" i="1"/>
  <c r="O7725" i="1"/>
  <c r="P7725" i="1"/>
  <c r="R7725" i="1"/>
  <c r="Q7725" i="1" s="1"/>
  <c r="S7725" i="1"/>
  <c r="N7726" i="1"/>
  <c r="O7726" i="1"/>
  <c r="P7726" i="1"/>
  <c r="R7726" i="1"/>
  <c r="Q7726" i="1" s="1"/>
  <c r="S7726" i="1"/>
  <c r="N7727" i="1"/>
  <c r="O7727" i="1"/>
  <c r="P7727" i="1"/>
  <c r="R7727" i="1"/>
  <c r="S7727" i="1"/>
  <c r="N7728" i="1"/>
  <c r="O7728" i="1"/>
  <c r="P7728" i="1"/>
  <c r="R7728" i="1"/>
  <c r="Q7728" i="1" s="1"/>
  <c r="S7728" i="1"/>
  <c r="N7729" i="1"/>
  <c r="O7729" i="1"/>
  <c r="P7729" i="1"/>
  <c r="R7729" i="1"/>
  <c r="S7729" i="1"/>
  <c r="N7730" i="1"/>
  <c r="O7730" i="1"/>
  <c r="P7730" i="1"/>
  <c r="R7730" i="1"/>
  <c r="S7730" i="1"/>
  <c r="N7731" i="1"/>
  <c r="O7731" i="1"/>
  <c r="P7731" i="1"/>
  <c r="R7731" i="1"/>
  <c r="S7731" i="1"/>
  <c r="N7732" i="1"/>
  <c r="O7732" i="1"/>
  <c r="P7732" i="1"/>
  <c r="R7732" i="1"/>
  <c r="Q7732" i="1" s="1"/>
  <c r="S7732" i="1"/>
  <c r="N7733" i="1"/>
  <c r="O7733" i="1"/>
  <c r="P7733" i="1"/>
  <c r="R7733" i="1"/>
  <c r="Q7733" i="1" s="1"/>
  <c r="S7733" i="1"/>
  <c r="N7734" i="1"/>
  <c r="O7734" i="1"/>
  <c r="P7734" i="1"/>
  <c r="R7734" i="1"/>
  <c r="Q7734" i="1" s="1"/>
  <c r="S7734" i="1"/>
  <c r="N7735" i="1"/>
  <c r="O7735" i="1"/>
  <c r="P7735" i="1"/>
  <c r="R7735" i="1"/>
  <c r="S7735" i="1"/>
  <c r="N7736" i="1"/>
  <c r="O7736" i="1"/>
  <c r="P7736" i="1"/>
  <c r="R7736" i="1"/>
  <c r="Q7736" i="1" s="1"/>
  <c r="S7736" i="1"/>
  <c r="N7737" i="1"/>
  <c r="O7737" i="1"/>
  <c r="P7737" i="1"/>
  <c r="R7737" i="1"/>
  <c r="S7737" i="1"/>
  <c r="N7738" i="1"/>
  <c r="O7738" i="1"/>
  <c r="P7738" i="1"/>
  <c r="R7738" i="1"/>
  <c r="S7738" i="1"/>
  <c r="N7739" i="1"/>
  <c r="O7739" i="1"/>
  <c r="P7739" i="1"/>
  <c r="R7739" i="1"/>
  <c r="S7739" i="1"/>
  <c r="N7740" i="1"/>
  <c r="O7740" i="1"/>
  <c r="P7740" i="1"/>
  <c r="R7740" i="1"/>
  <c r="Q7740" i="1" s="1"/>
  <c r="S7740" i="1"/>
  <c r="N7741" i="1"/>
  <c r="O7741" i="1"/>
  <c r="P7741" i="1"/>
  <c r="R7741" i="1"/>
  <c r="Q7741" i="1" s="1"/>
  <c r="S7741" i="1"/>
  <c r="N7742" i="1"/>
  <c r="O7742" i="1"/>
  <c r="P7742" i="1"/>
  <c r="R7742" i="1"/>
  <c r="Q7742" i="1" s="1"/>
  <c r="S7742" i="1"/>
  <c r="N7743" i="1"/>
  <c r="O7743" i="1"/>
  <c r="P7743" i="1"/>
  <c r="R7743" i="1"/>
  <c r="S7743" i="1"/>
  <c r="N7744" i="1"/>
  <c r="O7744" i="1"/>
  <c r="P7744" i="1"/>
  <c r="R7744" i="1"/>
  <c r="Q7744" i="1" s="1"/>
  <c r="S7744" i="1"/>
  <c r="N7745" i="1"/>
  <c r="O7745" i="1"/>
  <c r="P7745" i="1"/>
  <c r="R7745" i="1"/>
  <c r="S7745" i="1"/>
  <c r="N7746" i="1"/>
  <c r="O7746" i="1"/>
  <c r="P7746" i="1"/>
  <c r="R7746" i="1"/>
  <c r="S7746" i="1"/>
  <c r="N7747" i="1"/>
  <c r="O7747" i="1"/>
  <c r="P7747" i="1"/>
  <c r="R7747" i="1"/>
  <c r="S7747" i="1"/>
  <c r="N7748" i="1"/>
  <c r="O7748" i="1"/>
  <c r="P7748" i="1"/>
  <c r="R7748" i="1"/>
  <c r="Q7748" i="1" s="1"/>
  <c r="S7748" i="1"/>
  <c r="N7749" i="1"/>
  <c r="O7749" i="1"/>
  <c r="P7749" i="1"/>
  <c r="R7749" i="1"/>
  <c r="Q7749" i="1" s="1"/>
  <c r="S7749" i="1"/>
  <c r="N7750" i="1"/>
  <c r="O7750" i="1"/>
  <c r="P7750" i="1"/>
  <c r="R7750" i="1"/>
  <c r="Q7750" i="1" s="1"/>
  <c r="S7750" i="1"/>
  <c r="N7751" i="1"/>
  <c r="O7751" i="1"/>
  <c r="P7751" i="1"/>
  <c r="R7751" i="1"/>
  <c r="S7751" i="1"/>
  <c r="N7752" i="1"/>
  <c r="O7752" i="1"/>
  <c r="P7752" i="1"/>
  <c r="R7752" i="1"/>
  <c r="Q7752" i="1" s="1"/>
  <c r="S7752" i="1"/>
  <c r="N7753" i="1"/>
  <c r="O7753" i="1"/>
  <c r="P7753" i="1"/>
  <c r="R7753" i="1"/>
  <c r="S7753" i="1"/>
  <c r="N7754" i="1"/>
  <c r="O7754" i="1"/>
  <c r="P7754" i="1"/>
  <c r="R7754" i="1"/>
  <c r="S7754" i="1"/>
  <c r="N7755" i="1"/>
  <c r="O7755" i="1"/>
  <c r="P7755" i="1"/>
  <c r="R7755" i="1"/>
  <c r="S7755" i="1"/>
  <c r="N7756" i="1"/>
  <c r="O7756" i="1"/>
  <c r="P7756" i="1"/>
  <c r="R7756" i="1"/>
  <c r="Q7756" i="1" s="1"/>
  <c r="S7756" i="1"/>
  <c r="N7757" i="1"/>
  <c r="O7757" i="1"/>
  <c r="P7757" i="1"/>
  <c r="R7757" i="1"/>
  <c r="Q7757" i="1" s="1"/>
  <c r="S7757" i="1"/>
  <c r="N7758" i="1"/>
  <c r="O7758" i="1"/>
  <c r="P7758" i="1"/>
  <c r="R7758" i="1"/>
  <c r="Q7758" i="1" s="1"/>
  <c r="S7758" i="1"/>
  <c r="N7759" i="1"/>
  <c r="O7759" i="1"/>
  <c r="P7759" i="1"/>
  <c r="R7759" i="1"/>
  <c r="S7759" i="1"/>
  <c r="N7760" i="1"/>
  <c r="O7760" i="1"/>
  <c r="P7760" i="1"/>
  <c r="R7760" i="1"/>
  <c r="Q7760" i="1" s="1"/>
  <c r="S7760" i="1"/>
  <c r="N7761" i="1"/>
  <c r="O7761" i="1"/>
  <c r="P7761" i="1"/>
  <c r="R7761" i="1"/>
  <c r="S7761" i="1"/>
  <c r="N7762" i="1"/>
  <c r="O7762" i="1"/>
  <c r="P7762" i="1"/>
  <c r="R7762" i="1"/>
  <c r="S7762" i="1"/>
  <c r="N7763" i="1"/>
  <c r="O7763" i="1"/>
  <c r="P7763" i="1"/>
  <c r="R7763" i="1"/>
  <c r="S7763" i="1"/>
  <c r="N7764" i="1"/>
  <c r="O7764" i="1"/>
  <c r="P7764" i="1"/>
  <c r="R7764" i="1"/>
  <c r="Q7764" i="1" s="1"/>
  <c r="S7764" i="1"/>
  <c r="N7765" i="1"/>
  <c r="O7765" i="1"/>
  <c r="P7765" i="1"/>
  <c r="R7765" i="1"/>
  <c r="Q7765" i="1" s="1"/>
  <c r="S7765" i="1"/>
  <c r="N7766" i="1"/>
  <c r="O7766" i="1"/>
  <c r="P7766" i="1"/>
  <c r="R7766" i="1"/>
  <c r="Q7766" i="1" s="1"/>
  <c r="S7766" i="1"/>
  <c r="N7767" i="1"/>
  <c r="O7767" i="1"/>
  <c r="P7767" i="1"/>
  <c r="R7767" i="1"/>
  <c r="S7767" i="1"/>
  <c r="N7768" i="1"/>
  <c r="O7768" i="1"/>
  <c r="P7768" i="1"/>
  <c r="R7768" i="1"/>
  <c r="Q7768" i="1" s="1"/>
  <c r="S7768" i="1"/>
  <c r="N7769" i="1"/>
  <c r="O7769" i="1"/>
  <c r="P7769" i="1"/>
  <c r="R7769" i="1"/>
  <c r="S7769" i="1"/>
  <c r="N7770" i="1"/>
  <c r="O7770" i="1"/>
  <c r="P7770" i="1"/>
  <c r="R7770" i="1"/>
  <c r="S7770" i="1"/>
  <c r="N7771" i="1"/>
  <c r="O7771" i="1"/>
  <c r="P7771" i="1"/>
  <c r="R7771" i="1"/>
  <c r="S7771" i="1"/>
  <c r="N7772" i="1"/>
  <c r="O7772" i="1"/>
  <c r="P7772" i="1"/>
  <c r="R7772" i="1"/>
  <c r="Q7772" i="1" s="1"/>
  <c r="S7772" i="1"/>
  <c r="N7773" i="1"/>
  <c r="O7773" i="1"/>
  <c r="P7773" i="1"/>
  <c r="R7773" i="1"/>
  <c r="Q7773" i="1" s="1"/>
  <c r="S7773" i="1"/>
  <c r="N7774" i="1"/>
  <c r="O7774" i="1"/>
  <c r="P7774" i="1"/>
  <c r="R7774" i="1"/>
  <c r="Q7774" i="1" s="1"/>
  <c r="S7774" i="1"/>
  <c r="N7775" i="1"/>
  <c r="O7775" i="1"/>
  <c r="P7775" i="1"/>
  <c r="R7775" i="1"/>
  <c r="S7775" i="1"/>
  <c r="N7776" i="1"/>
  <c r="O7776" i="1"/>
  <c r="P7776" i="1"/>
  <c r="R7776" i="1"/>
  <c r="Q7776" i="1" s="1"/>
  <c r="S7776" i="1"/>
  <c r="N7777" i="1"/>
  <c r="O7777" i="1"/>
  <c r="P7777" i="1"/>
  <c r="R7777" i="1"/>
  <c r="S7777" i="1"/>
  <c r="N7778" i="1"/>
  <c r="O7778" i="1"/>
  <c r="P7778" i="1"/>
  <c r="R7778" i="1"/>
  <c r="S7778" i="1"/>
  <c r="N7779" i="1"/>
  <c r="O7779" i="1"/>
  <c r="P7779" i="1"/>
  <c r="R7779" i="1"/>
  <c r="S7779" i="1"/>
  <c r="N7780" i="1"/>
  <c r="O7780" i="1"/>
  <c r="P7780" i="1"/>
  <c r="R7780" i="1"/>
  <c r="Q7780" i="1" s="1"/>
  <c r="S7780" i="1"/>
  <c r="N7781" i="1"/>
  <c r="O7781" i="1"/>
  <c r="P7781" i="1"/>
  <c r="R7781" i="1"/>
  <c r="Q7781" i="1" s="1"/>
  <c r="S7781" i="1"/>
  <c r="N7782" i="1"/>
  <c r="O7782" i="1"/>
  <c r="P7782" i="1"/>
  <c r="R7782" i="1"/>
  <c r="Q7782" i="1" s="1"/>
  <c r="S7782" i="1"/>
  <c r="N7783" i="1"/>
  <c r="O7783" i="1"/>
  <c r="P7783" i="1"/>
  <c r="R7783" i="1"/>
  <c r="S7783" i="1"/>
  <c r="N7784" i="1"/>
  <c r="O7784" i="1"/>
  <c r="P7784" i="1"/>
  <c r="R7784" i="1"/>
  <c r="Q7784" i="1" s="1"/>
  <c r="S7784" i="1"/>
  <c r="N7785" i="1"/>
  <c r="O7785" i="1"/>
  <c r="P7785" i="1"/>
  <c r="R7785" i="1"/>
  <c r="S7785" i="1"/>
  <c r="N7786" i="1"/>
  <c r="O7786" i="1"/>
  <c r="P7786" i="1"/>
  <c r="R7786" i="1"/>
  <c r="S7786" i="1"/>
  <c r="Q7786" i="1" s="1"/>
  <c r="N7787" i="1"/>
  <c r="O7787" i="1"/>
  <c r="P7787" i="1"/>
  <c r="R7787" i="1"/>
  <c r="S7787" i="1"/>
  <c r="N7788" i="1"/>
  <c r="O7788" i="1"/>
  <c r="P7788" i="1"/>
  <c r="R7788" i="1"/>
  <c r="S7788" i="1"/>
  <c r="N7789" i="1"/>
  <c r="O7789" i="1"/>
  <c r="P7789" i="1"/>
  <c r="R7789" i="1"/>
  <c r="Q7789" i="1" s="1"/>
  <c r="S7789" i="1"/>
  <c r="N7790" i="1"/>
  <c r="O7790" i="1"/>
  <c r="P7790" i="1"/>
  <c r="R7790" i="1"/>
  <c r="Q7790" i="1" s="1"/>
  <c r="S7790" i="1"/>
  <c r="N7791" i="1"/>
  <c r="O7791" i="1"/>
  <c r="P7791" i="1"/>
  <c r="R7791" i="1"/>
  <c r="S7791" i="1"/>
  <c r="N7792" i="1"/>
  <c r="O7792" i="1"/>
  <c r="P7792" i="1"/>
  <c r="R7792" i="1"/>
  <c r="Q7792" i="1" s="1"/>
  <c r="S7792" i="1"/>
  <c r="N7793" i="1"/>
  <c r="O7793" i="1"/>
  <c r="P7793" i="1"/>
  <c r="R7793" i="1"/>
  <c r="S7793" i="1"/>
  <c r="N7794" i="1"/>
  <c r="O7794" i="1"/>
  <c r="P7794" i="1"/>
  <c r="R7794" i="1"/>
  <c r="S7794" i="1"/>
  <c r="N7795" i="1"/>
  <c r="O7795" i="1"/>
  <c r="P7795" i="1"/>
  <c r="R7795" i="1"/>
  <c r="S7795" i="1"/>
  <c r="N7796" i="1"/>
  <c r="O7796" i="1"/>
  <c r="P7796" i="1"/>
  <c r="R7796" i="1"/>
  <c r="Q7796" i="1" s="1"/>
  <c r="S7796" i="1"/>
  <c r="N7797" i="1"/>
  <c r="O7797" i="1"/>
  <c r="P7797" i="1"/>
  <c r="R7797" i="1"/>
  <c r="Q7797" i="1" s="1"/>
  <c r="S7797" i="1"/>
  <c r="N7798" i="1"/>
  <c r="O7798" i="1"/>
  <c r="P7798" i="1"/>
  <c r="R7798" i="1"/>
  <c r="Q7798" i="1" s="1"/>
  <c r="S7798" i="1"/>
  <c r="N7799" i="1"/>
  <c r="O7799" i="1"/>
  <c r="P7799" i="1"/>
  <c r="R7799" i="1"/>
  <c r="S7799" i="1"/>
  <c r="N7800" i="1"/>
  <c r="O7800" i="1"/>
  <c r="P7800" i="1"/>
  <c r="R7800" i="1"/>
  <c r="Q7800" i="1" s="1"/>
  <c r="S7800" i="1"/>
  <c r="N7801" i="1"/>
  <c r="O7801" i="1"/>
  <c r="P7801" i="1"/>
  <c r="R7801" i="1"/>
  <c r="S7801" i="1"/>
  <c r="N7802" i="1"/>
  <c r="O7802" i="1"/>
  <c r="P7802" i="1"/>
  <c r="R7802" i="1"/>
  <c r="S7802" i="1"/>
  <c r="N7803" i="1"/>
  <c r="O7803" i="1"/>
  <c r="P7803" i="1"/>
  <c r="R7803" i="1"/>
  <c r="S7803" i="1"/>
  <c r="N7804" i="1"/>
  <c r="O7804" i="1"/>
  <c r="P7804" i="1"/>
  <c r="R7804" i="1"/>
  <c r="Q7804" i="1" s="1"/>
  <c r="S7804" i="1"/>
  <c r="N7805" i="1"/>
  <c r="O7805" i="1"/>
  <c r="P7805" i="1"/>
  <c r="R7805" i="1"/>
  <c r="Q7805" i="1" s="1"/>
  <c r="S7805" i="1"/>
  <c r="N7806" i="1"/>
  <c r="O7806" i="1"/>
  <c r="P7806" i="1"/>
  <c r="R7806" i="1"/>
  <c r="Q7806" i="1" s="1"/>
  <c r="S7806" i="1"/>
  <c r="N7807" i="1"/>
  <c r="O7807" i="1"/>
  <c r="P7807" i="1"/>
  <c r="R7807" i="1"/>
  <c r="S7807" i="1"/>
  <c r="N7808" i="1"/>
  <c r="O7808" i="1"/>
  <c r="P7808" i="1"/>
  <c r="R7808" i="1"/>
  <c r="Q7808" i="1" s="1"/>
  <c r="S7808" i="1"/>
  <c r="N7809" i="1"/>
  <c r="O7809" i="1"/>
  <c r="P7809" i="1"/>
  <c r="R7809" i="1"/>
  <c r="S7809" i="1"/>
  <c r="N7810" i="1"/>
  <c r="O7810" i="1"/>
  <c r="P7810" i="1"/>
  <c r="R7810" i="1"/>
  <c r="S7810" i="1"/>
  <c r="N7811" i="1"/>
  <c r="O7811" i="1"/>
  <c r="P7811" i="1"/>
  <c r="R7811" i="1"/>
  <c r="S7811" i="1"/>
  <c r="N7812" i="1"/>
  <c r="O7812" i="1"/>
  <c r="P7812" i="1"/>
  <c r="R7812" i="1"/>
  <c r="Q7812" i="1" s="1"/>
  <c r="S7812" i="1"/>
  <c r="N7813" i="1"/>
  <c r="O7813" i="1"/>
  <c r="P7813" i="1"/>
  <c r="R7813" i="1"/>
  <c r="Q7813" i="1" s="1"/>
  <c r="S7813" i="1"/>
  <c r="N7814" i="1"/>
  <c r="O7814" i="1"/>
  <c r="P7814" i="1"/>
  <c r="R7814" i="1"/>
  <c r="Q7814" i="1" s="1"/>
  <c r="S7814" i="1"/>
  <c r="N7815" i="1"/>
  <c r="O7815" i="1"/>
  <c r="P7815" i="1"/>
  <c r="R7815" i="1"/>
  <c r="S7815" i="1"/>
  <c r="N7816" i="1"/>
  <c r="O7816" i="1"/>
  <c r="P7816" i="1"/>
  <c r="R7816" i="1"/>
  <c r="Q7816" i="1" s="1"/>
  <c r="S7816" i="1"/>
  <c r="N7817" i="1"/>
  <c r="O7817" i="1"/>
  <c r="P7817" i="1"/>
  <c r="R7817" i="1"/>
  <c r="S7817" i="1"/>
  <c r="N7818" i="1"/>
  <c r="O7818" i="1"/>
  <c r="P7818" i="1"/>
  <c r="R7818" i="1"/>
  <c r="S7818" i="1"/>
  <c r="N7819" i="1"/>
  <c r="O7819" i="1"/>
  <c r="P7819" i="1"/>
  <c r="R7819" i="1"/>
  <c r="S7819" i="1"/>
  <c r="N7820" i="1"/>
  <c r="O7820" i="1"/>
  <c r="P7820" i="1"/>
  <c r="R7820" i="1"/>
  <c r="Q7820" i="1" s="1"/>
  <c r="S7820" i="1"/>
  <c r="N7821" i="1"/>
  <c r="O7821" i="1"/>
  <c r="P7821" i="1"/>
  <c r="R7821" i="1"/>
  <c r="Q7821" i="1" s="1"/>
  <c r="S7821" i="1"/>
  <c r="N7822" i="1"/>
  <c r="O7822" i="1"/>
  <c r="P7822" i="1"/>
  <c r="R7822" i="1"/>
  <c r="S7822" i="1"/>
  <c r="N7823" i="1"/>
  <c r="O7823" i="1"/>
  <c r="P7823" i="1"/>
  <c r="R7823" i="1"/>
  <c r="S7823" i="1"/>
  <c r="N7824" i="1"/>
  <c r="O7824" i="1"/>
  <c r="P7824" i="1"/>
  <c r="R7824" i="1"/>
  <c r="S7824" i="1"/>
  <c r="N7825" i="1"/>
  <c r="O7825" i="1"/>
  <c r="P7825" i="1"/>
  <c r="R7825" i="1"/>
  <c r="S7825" i="1"/>
  <c r="N7826" i="1"/>
  <c r="O7826" i="1"/>
  <c r="P7826" i="1"/>
  <c r="R7826" i="1"/>
  <c r="S7826" i="1"/>
  <c r="N7827" i="1"/>
  <c r="O7827" i="1"/>
  <c r="P7827" i="1"/>
  <c r="R7827" i="1"/>
  <c r="S7827" i="1"/>
  <c r="N7828" i="1"/>
  <c r="O7828" i="1"/>
  <c r="P7828" i="1"/>
  <c r="R7828" i="1"/>
  <c r="S7828" i="1"/>
  <c r="N7829" i="1"/>
  <c r="O7829" i="1"/>
  <c r="P7829" i="1"/>
  <c r="R7829" i="1"/>
  <c r="Q7829" i="1" s="1"/>
  <c r="S7829" i="1"/>
  <c r="N7830" i="1"/>
  <c r="O7830" i="1"/>
  <c r="P7830" i="1"/>
  <c r="R7830" i="1"/>
  <c r="S7830" i="1"/>
  <c r="N7831" i="1"/>
  <c r="O7831" i="1"/>
  <c r="P7831" i="1"/>
  <c r="R7831" i="1"/>
  <c r="S7831" i="1"/>
  <c r="N7832" i="1"/>
  <c r="O7832" i="1"/>
  <c r="P7832" i="1"/>
  <c r="R7832" i="1"/>
  <c r="S7832" i="1"/>
  <c r="N7833" i="1"/>
  <c r="O7833" i="1"/>
  <c r="P7833" i="1"/>
  <c r="R7833" i="1"/>
  <c r="S7833" i="1"/>
  <c r="N7834" i="1"/>
  <c r="O7834" i="1"/>
  <c r="P7834" i="1"/>
  <c r="R7834" i="1"/>
  <c r="S7834" i="1"/>
  <c r="N7835" i="1"/>
  <c r="O7835" i="1"/>
  <c r="P7835" i="1"/>
  <c r="R7835" i="1"/>
  <c r="S7835" i="1"/>
  <c r="N7836" i="1"/>
  <c r="O7836" i="1"/>
  <c r="P7836" i="1"/>
  <c r="R7836" i="1"/>
  <c r="S7836" i="1"/>
  <c r="N7837" i="1"/>
  <c r="O7837" i="1"/>
  <c r="P7837" i="1"/>
  <c r="R7837" i="1"/>
  <c r="Q7837" i="1" s="1"/>
  <c r="S7837" i="1"/>
  <c r="N7838" i="1"/>
  <c r="O7838" i="1"/>
  <c r="P7838" i="1"/>
  <c r="R7838" i="1"/>
  <c r="S7838" i="1"/>
  <c r="N7839" i="1"/>
  <c r="O7839" i="1"/>
  <c r="P7839" i="1"/>
  <c r="R7839" i="1"/>
  <c r="S7839" i="1"/>
  <c r="N7840" i="1"/>
  <c r="O7840" i="1"/>
  <c r="P7840" i="1"/>
  <c r="R7840" i="1"/>
  <c r="S7840" i="1"/>
  <c r="N7841" i="1"/>
  <c r="O7841" i="1"/>
  <c r="P7841" i="1"/>
  <c r="R7841" i="1"/>
  <c r="S7841" i="1"/>
  <c r="N7842" i="1"/>
  <c r="O7842" i="1"/>
  <c r="P7842" i="1"/>
  <c r="R7842" i="1"/>
  <c r="S7842" i="1"/>
  <c r="N7843" i="1"/>
  <c r="O7843" i="1"/>
  <c r="P7843" i="1"/>
  <c r="R7843" i="1"/>
  <c r="S7843" i="1"/>
  <c r="N7844" i="1"/>
  <c r="O7844" i="1"/>
  <c r="P7844" i="1"/>
  <c r="R7844" i="1"/>
  <c r="S7844" i="1"/>
  <c r="N7845" i="1"/>
  <c r="O7845" i="1"/>
  <c r="P7845" i="1"/>
  <c r="R7845" i="1"/>
  <c r="Q7845" i="1" s="1"/>
  <c r="S7845" i="1"/>
  <c r="N7846" i="1"/>
  <c r="O7846" i="1"/>
  <c r="P7846" i="1"/>
  <c r="R7846" i="1"/>
  <c r="S7846" i="1"/>
  <c r="N7847" i="1"/>
  <c r="O7847" i="1"/>
  <c r="P7847" i="1"/>
  <c r="R7847" i="1"/>
  <c r="S7847" i="1"/>
  <c r="N7848" i="1"/>
  <c r="O7848" i="1"/>
  <c r="P7848" i="1"/>
  <c r="R7848" i="1"/>
  <c r="S7848" i="1"/>
  <c r="N7849" i="1"/>
  <c r="O7849" i="1"/>
  <c r="P7849" i="1"/>
  <c r="R7849" i="1"/>
  <c r="S7849" i="1"/>
  <c r="N7850" i="1"/>
  <c r="O7850" i="1"/>
  <c r="P7850" i="1"/>
  <c r="R7850" i="1"/>
  <c r="S7850" i="1"/>
  <c r="N7851" i="1"/>
  <c r="O7851" i="1"/>
  <c r="P7851" i="1"/>
  <c r="R7851" i="1"/>
  <c r="S7851" i="1"/>
  <c r="N7852" i="1"/>
  <c r="O7852" i="1"/>
  <c r="P7852" i="1"/>
  <c r="R7852" i="1"/>
  <c r="S7852" i="1"/>
  <c r="N7853" i="1"/>
  <c r="O7853" i="1"/>
  <c r="P7853" i="1"/>
  <c r="R7853" i="1"/>
  <c r="Q7853" i="1" s="1"/>
  <c r="S7853" i="1"/>
  <c r="N7854" i="1"/>
  <c r="O7854" i="1"/>
  <c r="P7854" i="1"/>
  <c r="R7854" i="1"/>
  <c r="S7854" i="1"/>
  <c r="N7855" i="1"/>
  <c r="O7855" i="1"/>
  <c r="P7855" i="1"/>
  <c r="R7855" i="1"/>
  <c r="S7855" i="1"/>
  <c r="N7856" i="1"/>
  <c r="O7856" i="1"/>
  <c r="P7856" i="1"/>
  <c r="R7856" i="1"/>
  <c r="S7856" i="1"/>
  <c r="N7857" i="1"/>
  <c r="O7857" i="1"/>
  <c r="P7857" i="1"/>
  <c r="R7857" i="1"/>
  <c r="S7857" i="1"/>
  <c r="N7858" i="1"/>
  <c r="O7858" i="1"/>
  <c r="P7858" i="1"/>
  <c r="R7858" i="1"/>
  <c r="S7858" i="1"/>
  <c r="N7859" i="1"/>
  <c r="O7859" i="1"/>
  <c r="P7859" i="1"/>
  <c r="R7859" i="1"/>
  <c r="S7859" i="1"/>
  <c r="N7860" i="1"/>
  <c r="O7860" i="1"/>
  <c r="P7860" i="1"/>
  <c r="R7860" i="1"/>
  <c r="S7860" i="1"/>
  <c r="N7861" i="1"/>
  <c r="O7861" i="1"/>
  <c r="P7861" i="1"/>
  <c r="R7861" i="1"/>
  <c r="Q7861" i="1" s="1"/>
  <c r="S7861" i="1"/>
  <c r="N7862" i="1"/>
  <c r="O7862" i="1"/>
  <c r="P7862" i="1"/>
  <c r="R7862" i="1"/>
  <c r="S7862" i="1"/>
  <c r="N7863" i="1"/>
  <c r="O7863" i="1"/>
  <c r="P7863" i="1"/>
  <c r="R7863" i="1"/>
  <c r="S7863" i="1"/>
  <c r="N7864" i="1"/>
  <c r="O7864" i="1"/>
  <c r="P7864" i="1"/>
  <c r="R7864" i="1"/>
  <c r="S7864" i="1"/>
  <c r="N7865" i="1"/>
  <c r="O7865" i="1"/>
  <c r="P7865" i="1"/>
  <c r="R7865" i="1"/>
  <c r="S7865" i="1"/>
  <c r="N7866" i="1"/>
  <c r="O7866" i="1"/>
  <c r="P7866" i="1"/>
  <c r="R7866" i="1"/>
  <c r="S7866" i="1"/>
  <c r="N7867" i="1"/>
  <c r="O7867" i="1"/>
  <c r="P7867" i="1"/>
  <c r="R7867" i="1"/>
  <c r="S7867" i="1"/>
  <c r="N7868" i="1"/>
  <c r="O7868" i="1"/>
  <c r="P7868" i="1"/>
  <c r="R7868" i="1"/>
  <c r="S7868" i="1"/>
  <c r="N7869" i="1"/>
  <c r="O7869" i="1"/>
  <c r="P7869" i="1"/>
  <c r="R7869" i="1"/>
  <c r="Q7869" i="1" s="1"/>
  <c r="S7869" i="1"/>
  <c r="N7870" i="1"/>
  <c r="O7870" i="1"/>
  <c r="P7870" i="1"/>
  <c r="R7870" i="1"/>
  <c r="S7870" i="1"/>
  <c r="N7871" i="1"/>
  <c r="O7871" i="1"/>
  <c r="P7871" i="1"/>
  <c r="R7871" i="1"/>
  <c r="S7871" i="1"/>
  <c r="N7872" i="1"/>
  <c r="O7872" i="1"/>
  <c r="P7872" i="1"/>
  <c r="R7872" i="1"/>
  <c r="S7872" i="1"/>
  <c r="N7873" i="1"/>
  <c r="O7873" i="1"/>
  <c r="P7873" i="1"/>
  <c r="R7873" i="1"/>
  <c r="S7873" i="1"/>
  <c r="N7874" i="1"/>
  <c r="O7874" i="1"/>
  <c r="P7874" i="1"/>
  <c r="R7874" i="1"/>
  <c r="S7874" i="1"/>
  <c r="N7875" i="1"/>
  <c r="O7875" i="1"/>
  <c r="P7875" i="1"/>
  <c r="R7875" i="1"/>
  <c r="S7875" i="1"/>
  <c r="N7876" i="1"/>
  <c r="O7876" i="1"/>
  <c r="P7876" i="1"/>
  <c r="R7876" i="1"/>
  <c r="S7876" i="1"/>
  <c r="N7877" i="1"/>
  <c r="O7877" i="1"/>
  <c r="P7877" i="1"/>
  <c r="R7877" i="1"/>
  <c r="Q7877" i="1" s="1"/>
  <c r="S7877" i="1"/>
  <c r="N7878" i="1"/>
  <c r="O7878" i="1"/>
  <c r="P7878" i="1"/>
  <c r="R7878" i="1"/>
  <c r="S7878" i="1"/>
  <c r="N7879" i="1"/>
  <c r="O7879" i="1"/>
  <c r="P7879" i="1"/>
  <c r="R7879" i="1"/>
  <c r="S7879" i="1"/>
  <c r="N7880" i="1"/>
  <c r="O7880" i="1"/>
  <c r="P7880" i="1"/>
  <c r="R7880" i="1"/>
  <c r="S7880" i="1"/>
  <c r="N7881" i="1"/>
  <c r="O7881" i="1"/>
  <c r="P7881" i="1"/>
  <c r="R7881" i="1"/>
  <c r="S7881" i="1"/>
  <c r="N7882" i="1"/>
  <c r="O7882" i="1"/>
  <c r="P7882" i="1"/>
  <c r="R7882" i="1"/>
  <c r="S7882" i="1"/>
  <c r="N7883" i="1"/>
  <c r="O7883" i="1"/>
  <c r="P7883" i="1"/>
  <c r="R7883" i="1"/>
  <c r="S7883" i="1"/>
  <c r="N7884" i="1"/>
  <c r="O7884" i="1"/>
  <c r="P7884" i="1"/>
  <c r="R7884" i="1"/>
  <c r="S7884" i="1"/>
  <c r="N7885" i="1"/>
  <c r="O7885" i="1"/>
  <c r="P7885" i="1"/>
  <c r="R7885" i="1"/>
  <c r="Q7885" i="1" s="1"/>
  <c r="S7885" i="1"/>
  <c r="N7886" i="1"/>
  <c r="O7886" i="1"/>
  <c r="P7886" i="1"/>
  <c r="R7886" i="1"/>
  <c r="S7886" i="1"/>
  <c r="N7887" i="1"/>
  <c r="O7887" i="1"/>
  <c r="P7887" i="1"/>
  <c r="R7887" i="1"/>
  <c r="S7887" i="1"/>
  <c r="N7888" i="1"/>
  <c r="O7888" i="1"/>
  <c r="P7888" i="1"/>
  <c r="R7888" i="1"/>
  <c r="S7888" i="1"/>
  <c r="N7889" i="1"/>
  <c r="O7889" i="1"/>
  <c r="P7889" i="1"/>
  <c r="R7889" i="1"/>
  <c r="S7889" i="1"/>
  <c r="N7890" i="1"/>
  <c r="O7890" i="1"/>
  <c r="P7890" i="1"/>
  <c r="R7890" i="1"/>
  <c r="S7890" i="1"/>
  <c r="N7891" i="1"/>
  <c r="O7891" i="1"/>
  <c r="P7891" i="1"/>
  <c r="R7891" i="1"/>
  <c r="S7891" i="1"/>
  <c r="N7892" i="1"/>
  <c r="O7892" i="1"/>
  <c r="P7892" i="1"/>
  <c r="R7892" i="1"/>
  <c r="S7892" i="1"/>
  <c r="N7893" i="1"/>
  <c r="O7893" i="1"/>
  <c r="P7893" i="1"/>
  <c r="R7893" i="1"/>
  <c r="Q7893" i="1" s="1"/>
  <c r="S7893" i="1"/>
  <c r="N7894" i="1"/>
  <c r="O7894" i="1"/>
  <c r="P7894" i="1"/>
  <c r="R7894" i="1"/>
  <c r="S7894" i="1"/>
  <c r="N7895" i="1"/>
  <c r="O7895" i="1"/>
  <c r="P7895" i="1"/>
  <c r="R7895" i="1"/>
  <c r="S7895" i="1"/>
  <c r="N7896" i="1"/>
  <c r="O7896" i="1"/>
  <c r="P7896" i="1"/>
  <c r="R7896" i="1"/>
  <c r="S7896" i="1"/>
  <c r="N7897" i="1"/>
  <c r="O7897" i="1"/>
  <c r="P7897" i="1"/>
  <c r="R7897" i="1"/>
  <c r="S7897" i="1"/>
  <c r="N7898" i="1"/>
  <c r="O7898" i="1"/>
  <c r="P7898" i="1"/>
  <c r="R7898" i="1"/>
  <c r="S7898" i="1"/>
  <c r="N7899" i="1"/>
  <c r="O7899" i="1"/>
  <c r="P7899" i="1"/>
  <c r="R7899" i="1"/>
  <c r="S7899" i="1"/>
  <c r="N7900" i="1"/>
  <c r="O7900" i="1"/>
  <c r="P7900" i="1"/>
  <c r="R7900" i="1"/>
  <c r="S7900" i="1"/>
  <c r="N7901" i="1"/>
  <c r="O7901" i="1"/>
  <c r="P7901" i="1"/>
  <c r="R7901" i="1"/>
  <c r="Q7901" i="1" s="1"/>
  <c r="S7901" i="1"/>
  <c r="N7902" i="1"/>
  <c r="O7902" i="1"/>
  <c r="P7902" i="1"/>
  <c r="R7902" i="1"/>
  <c r="S7902" i="1"/>
  <c r="N7903" i="1"/>
  <c r="O7903" i="1"/>
  <c r="P7903" i="1"/>
  <c r="R7903" i="1"/>
  <c r="S7903" i="1"/>
  <c r="N7904" i="1"/>
  <c r="O7904" i="1"/>
  <c r="P7904" i="1"/>
  <c r="R7904" i="1"/>
  <c r="S7904" i="1"/>
  <c r="N7905" i="1"/>
  <c r="O7905" i="1"/>
  <c r="P7905" i="1"/>
  <c r="R7905" i="1"/>
  <c r="S7905" i="1"/>
  <c r="N7906" i="1"/>
  <c r="O7906" i="1"/>
  <c r="P7906" i="1"/>
  <c r="R7906" i="1"/>
  <c r="S7906" i="1"/>
  <c r="N7907" i="1"/>
  <c r="O7907" i="1"/>
  <c r="P7907" i="1"/>
  <c r="R7907" i="1"/>
  <c r="S7907" i="1"/>
  <c r="N7908" i="1"/>
  <c r="O7908" i="1"/>
  <c r="P7908" i="1"/>
  <c r="R7908" i="1"/>
  <c r="S7908" i="1"/>
  <c r="N7909" i="1"/>
  <c r="O7909" i="1"/>
  <c r="P7909" i="1"/>
  <c r="R7909" i="1"/>
  <c r="Q7909" i="1" s="1"/>
  <c r="S7909" i="1"/>
  <c r="N7910" i="1"/>
  <c r="O7910" i="1"/>
  <c r="P7910" i="1"/>
  <c r="R7910" i="1"/>
  <c r="S7910" i="1"/>
  <c r="N7911" i="1"/>
  <c r="O7911" i="1"/>
  <c r="P7911" i="1"/>
  <c r="R7911" i="1"/>
  <c r="S7911" i="1"/>
  <c r="N7912" i="1"/>
  <c r="O7912" i="1"/>
  <c r="P7912" i="1"/>
  <c r="R7912" i="1"/>
  <c r="S7912" i="1"/>
  <c r="N7913" i="1"/>
  <c r="O7913" i="1"/>
  <c r="P7913" i="1"/>
  <c r="R7913" i="1"/>
  <c r="S7913" i="1"/>
  <c r="N7914" i="1"/>
  <c r="O7914" i="1"/>
  <c r="P7914" i="1"/>
  <c r="R7914" i="1"/>
  <c r="S7914" i="1"/>
  <c r="N7915" i="1"/>
  <c r="O7915" i="1"/>
  <c r="P7915" i="1"/>
  <c r="R7915" i="1"/>
  <c r="S7915" i="1"/>
  <c r="N7916" i="1"/>
  <c r="O7916" i="1"/>
  <c r="P7916" i="1"/>
  <c r="R7916" i="1"/>
  <c r="S7916" i="1"/>
  <c r="N7917" i="1"/>
  <c r="O7917" i="1"/>
  <c r="P7917" i="1"/>
  <c r="R7917" i="1"/>
  <c r="Q7917" i="1" s="1"/>
  <c r="S7917" i="1"/>
  <c r="N7918" i="1"/>
  <c r="O7918" i="1"/>
  <c r="P7918" i="1"/>
  <c r="R7918" i="1"/>
  <c r="S7918" i="1"/>
  <c r="N7919" i="1"/>
  <c r="O7919" i="1"/>
  <c r="P7919" i="1"/>
  <c r="R7919" i="1"/>
  <c r="S7919" i="1"/>
  <c r="N7920" i="1"/>
  <c r="O7920" i="1"/>
  <c r="P7920" i="1"/>
  <c r="R7920" i="1"/>
  <c r="S7920" i="1"/>
  <c r="N7921" i="1"/>
  <c r="O7921" i="1"/>
  <c r="P7921" i="1"/>
  <c r="R7921" i="1"/>
  <c r="S7921" i="1"/>
  <c r="N7922" i="1"/>
  <c r="O7922" i="1"/>
  <c r="P7922" i="1"/>
  <c r="R7922" i="1"/>
  <c r="S7922" i="1"/>
  <c r="N7923" i="1"/>
  <c r="O7923" i="1"/>
  <c r="P7923" i="1"/>
  <c r="R7923" i="1"/>
  <c r="S7923" i="1"/>
  <c r="N7924" i="1"/>
  <c r="O7924" i="1"/>
  <c r="P7924" i="1"/>
  <c r="R7924" i="1"/>
  <c r="S7924" i="1"/>
  <c r="N7925" i="1"/>
  <c r="O7925" i="1"/>
  <c r="P7925" i="1"/>
  <c r="R7925" i="1"/>
  <c r="Q7925" i="1" s="1"/>
  <c r="S7925" i="1"/>
  <c r="N7926" i="1"/>
  <c r="O7926" i="1"/>
  <c r="P7926" i="1"/>
  <c r="R7926" i="1"/>
  <c r="S7926" i="1"/>
  <c r="N7927" i="1"/>
  <c r="O7927" i="1"/>
  <c r="P7927" i="1"/>
  <c r="R7927" i="1"/>
  <c r="S7927" i="1"/>
  <c r="N7928" i="1"/>
  <c r="O7928" i="1"/>
  <c r="P7928" i="1"/>
  <c r="R7928" i="1"/>
  <c r="S7928" i="1"/>
  <c r="N7929" i="1"/>
  <c r="O7929" i="1"/>
  <c r="P7929" i="1"/>
  <c r="R7929" i="1"/>
  <c r="S7929" i="1"/>
  <c r="N7930" i="1"/>
  <c r="O7930" i="1"/>
  <c r="P7930" i="1"/>
  <c r="R7930" i="1"/>
  <c r="S7930" i="1"/>
  <c r="N7931" i="1"/>
  <c r="O7931" i="1"/>
  <c r="P7931" i="1"/>
  <c r="R7931" i="1"/>
  <c r="S7931" i="1"/>
  <c r="N7932" i="1"/>
  <c r="O7932" i="1"/>
  <c r="P7932" i="1"/>
  <c r="R7932" i="1"/>
  <c r="S7932" i="1"/>
  <c r="N7933" i="1"/>
  <c r="O7933" i="1"/>
  <c r="P7933" i="1"/>
  <c r="R7933" i="1"/>
  <c r="Q7933" i="1" s="1"/>
  <c r="S7933" i="1"/>
  <c r="N7934" i="1"/>
  <c r="O7934" i="1"/>
  <c r="P7934" i="1"/>
  <c r="R7934" i="1"/>
  <c r="S7934" i="1"/>
  <c r="N7935" i="1"/>
  <c r="O7935" i="1"/>
  <c r="P7935" i="1"/>
  <c r="R7935" i="1"/>
  <c r="S7935" i="1"/>
  <c r="N7936" i="1"/>
  <c r="O7936" i="1"/>
  <c r="P7936" i="1"/>
  <c r="R7936" i="1"/>
  <c r="Q7936" i="1" s="1"/>
  <c r="S7936" i="1"/>
  <c r="N7937" i="1"/>
  <c r="O7937" i="1"/>
  <c r="P7937" i="1"/>
  <c r="R7937" i="1"/>
  <c r="S7937" i="1"/>
  <c r="N7938" i="1"/>
  <c r="O7938" i="1"/>
  <c r="P7938" i="1"/>
  <c r="R7938" i="1"/>
  <c r="S7938" i="1"/>
  <c r="N7939" i="1"/>
  <c r="O7939" i="1"/>
  <c r="P7939" i="1"/>
  <c r="R7939" i="1"/>
  <c r="Q7939" i="1" s="1"/>
  <c r="S7939" i="1"/>
  <c r="N7940" i="1"/>
  <c r="O7940" i="1"/>
  <c r="P7940" i="1"/>
  <c r="R7940" i="1"/>
  <c r="S7940" i="1"/>
  <c r="N7941" i="1"/>
  <c r="O7941" i="1"/>
  <c r="P7941" i="1"/>
  <c r="R7941" i="1"/>
  <c r="S7941" i="1"/>
  <c r="N7942" i="1"/>
  <c r="O7942" i="1"/>
  <c r="P7942" i="1"/>
  <c r="R7942" i="1"/>
  <c r="S7942" i="1"/>
  <c r="N7943" i="1"/>
  <c r="O7943" i="1"/>
  <c r="P7943" i="1"/>
  <c r="R7943" i="1"/>
  <c r="Q7943" i="1" s="1"/>
  <c r="S7943" i="1"/>
  <c r="N7944" i="1"/>
  <c r="O7944" i="1"/>
  <c r="P7944" i="1"/>
  <c r="R7944" i="1"/>
  <c r="Q7944" i="1" s="1"/>
  <c r="S7944" i="1"/>
  <c r="N7945" i="1"/>
  <c r="O7945" i="1"/>
  <c r="P7945" i="1"/>
  <c r="R7945" i="1"/>
  <c r="S7945" i="1"/>
  <c r="N7946" i="1"/>
  <c r="O7946" i="1"/>
  <c r="P7946" i="1"/>
  <c r="R7946" i="1"/>
  <c r="S7946" i="1"/>
  <c r="N7947" i="1"/>
  <c r="O7947" i="1"/>
  <c r="P7947" i="1"/>
  <c r="R7947" i="1"/>
  <c r="Q7947" i="1" s="1"/>
  <c r="S7947" i="1"/>
  <c r="N7948" i="1"/>
  <c r="O7948" i="1"/>
  <c r="P7948" i="1"/>
  <c r="R7948" i="1"/>
  <c r="S7948" i="1"/>
  <c r="N7949" i="1"/>
  <c r="O7949" i="1"/>
  <c r="P7949" i="1"/>
  <c r="R7949" i="1"/>
  <c r="S7949" i="1"/>
  <c r="N7950" i="1"/>
  <c r="O7950" i="1"/>
  <c r="P7950" i="1"/>
  <c r="R7950" i="1"/>
  <c r="S7950" i="1"/>
  <c r="N7951" i="1"/>
  <c r="O7951" i="1"/>
  <c r="P7951" i="1"/>
  <c r="R7951" i="1"/>
  <c r="Q7951" i="1" s="1"/>
  <c r="S7951" i="1"/>
  <c r="N7952" i="1"/>
  <c r="O7952" i="1"/>
  <c r="P7952" i="1"/>
  <c r="R7952" i="1"/>
  <c r="Q7952" i="1" s="1"/>
  <c r="S7952" i="1"/>
  <c r="N7953" i="1"/>
  <c r="O7953" i="1"/>
  <c r="P7953" i="1"/>
  <c r="R7953" i="1"/>
  <c r="S7953" i="1"/>
  <c r="N7954" i="1"/>
  <c r="O7954" i="1"/>
  <c r="P7954" i="1"/>
  <c r="R7954" i="1"/>
  <c r="S7954" i="1"/>
  <c r="N7955" i="1"/>
  <c r="O7955" i="1"/>
  <c r="P7955" i="1"/>
  <c r="R7955" i="1"/>
  <c r="Q7955" i="1" s="1"/>
  <c r="S7955" i="1"/>
  <c r="N7956" i="1"/>
  <c r="O7956" i="1"/>
  <c r="P7956" i="1"/>
  <c r="R7956" i="1"/>
  <c r="S7956" i="1"/>
  <c r="N7957" i="1"/>
  <c r="O7957" i="1"/>
  <c r="P7957" i="1"/>
  <c r="R7957" i="1"/>
  <c r="S7957" i="1"/>
  <c r="N7958" i="1"/>
  <c r="O7958" i="1"/>
  <c r="P7958" i="1"/>
  <c r="R7958" i="1"/>
  <c r="S7958" i="1"/>
  <c r="N7959" i="1"/>
  <c r="O7959" i="1"/>
  <c r="P7959" i="1"/>
  <c r="R7959" i="1"/>
  <c r="Q7959" i="1" s="1"/>
  <c r="S7959" i="1"/>
  <c r="N7960" i="1"/>
  <c r="O7960" i="1"/>
  <c r="P7960" i="1"/>
  <c r="R7960" i="1"/>
  <c r="Q7960" i="1" s="1"/>
  <c r="S7960" i="1"/>
  <c r="N7961" i="1"/>
  <c r="O7961" i="1"/>
  <c r="P7961" i="1"/>
  <c r="R7961" i="1"/>
  <c r="S7961" i="1"/>
  <c r="N7962" i="1"/>
  <c r="O7962" i="1"/>
  <c r="P7962" i="1"/>
  <c r="R7962" i="1"/>
  <c r="S7962" i="1"/>
  <c r="N7963" i="1"/>
  <c r="O7963" i="1"/>
  <c r="P7963" i="1"/>
  <c r="R7963" i="1"/>
  <c r="Q7963" i="1" s="1"/>
  <c r="S7963" i="1"/>
  <c r="N7964" i="1"/>
  <c r="O7964" i="1"/>
  <c r="P7964" i="1"/>
  <c r="R7964" i="1"/>
  <c r="S7964" i="1"/>
  <c r="N7965" i="1"/>
  <c r="O7965" i="1"/>
  <c r="P7965" i="1"/>
  <c r="R7965" i="1"/>
  <c r="S7965" i="1"/>
  <c r="N7966" i="1"/>
  <c r="O7966" i="1"/>
  <c r="P7966" i="1"/>
  <c r="R7966" i="1"/>
  <c r="S7966" i="1"/>
  <c r="N7967" i="1"/>
  <c r="O7967" i="1"/>
  <c r="P7967" i="1"/>
  <c r="R7967" i="1"/>
  <c r="Q7967" i="1" s="1"/>
  <c r="S7967" i="1"/>
  <c r="N7968" i="1"/>
  <c r="O7968" i="1"/>
  <c r="P7968" i="1"/>
  <c r="R7968" i="1"/>
  <c r="Q7968" i="1" s="1"/>
  <c r="S7968" i="1"/>
  <c r="N7969" i="1"/>
  <c r="O7969" i="1"/>
  <c r="P7969" i="1"/>
  <c r="R7969" i="1"/>
  <c r="S7969" i="1"/>
  <c r="N7970" i="1"/>
  <c r="O7970" i="1"/>
  <c r="P7970" i="1"/>
  <c r="R7970" i="1"/>
  <c r="S7970" i="1"/>
  <c r="N7971" i="1"/>
  <c r="O7971" i="1"/>
  <c r="P7971" i="1"/>
  <c r="R7971" i="1"/>
  <c r="Q7971" i="1" s="1"/>
  <c r="S7971" i="1"/>
  <c r="N7972" i="1"/>
  <c r="O7972" i="1"/>
  <c r="P7972" i="1"/>
  <c r="R7972" i="1"/>
  <c r="S7972" i="1"/>
  <c r="N7973" i="1"/>
  <c r="O7973" i="1"/>
  <c r="P7973" i="1"/>
  <c r="R7973" i="1"/>
  <c r="S7973" i="1"/>
  <c r="N7974" i="1"/>
  <c r="O7974" i="1"/>
  <c r="P7974" i="1"/>
  <c r="R7974" i="1"/>
  <c r="S7974" i="1"/>
  <c r="N7975" i="1"/>
  <c r="O7975" i="1"/>
  <c r="P7975" i="1"/>
  <c r="R7975" i="1"/>
  <c r="Q7975" i="1" s="1"/>
  <c r="S7975" i="1"/>
  <c r="N7976" i="1"/>
  <c r="O7976" i="1"/>
  <c r="P7976" i="1"/>
  <c r="R7976" i="1"/>
  <c r="Q7976" i="1" s="1"/>
  <c r="S7976" i="1"/>
  <c r="N7977" i="1"/>
  <c r="O7977" i="1"/>
  <c r="P7977" i="1"/>
  <c r="R7977" i="1"/>
  <c r="S7977" i="1"/>
  <c r="N7978" i="1"/>
  <c r="O7978" i="1"/>
  <c r="P7978" i="1"/>
  <c r="R7978" i="1"/>
  <c r="S7978" i="1"/>
  <c r="N7979" i="1"/>
  <c r="O7979" i="1"/>
  <c r="P7979" i="1"/>
  <c r="R7979" i="1"/>
  <c r="Q7979" i="1" s="1"/>
  <c r="S7979" i="1"/>
  <c r="N7980" i="1"/>
  <c r="O7980" i="1"/>
  <c r="P7980" i="1"/>
  <c r="R7980" i="1"/>
  <c r="S7980" i="1"/>
  <c r="N7981" i="1"/>
  <c r="O7981" i="1"/>
  <c r="P7981" i="1"/>
  <c r="R7981" i="1"/>
  <c r="S7981" i="1"/>
  <c r="N7982" i="1"/>
  <c r="O7982" i="1"/>
  <c r="P7982" i="1"/>
  <c r="R7982" i="1"/>
  <c r="S7982" i="1"/>
  <c r="N7983" i="1"/>
  <c r="O7983" i="1"/>
  <c r="P7983" i="1"/>
  <c r="R7983" i="1"/>
  <c r="Q7983" i="1" s="1"/>
  <c r="S7983" i="1"/>
  <c r="N7984" i="1"/>
  <c r="O7984" i="1"/>
  <c r="P7984" i="1"/>
  <c r="R7984" i="1"/>
  <c r="Q7984" i="1" s="1"/>
  <c r="S7984" i="1"/>
  <c r="N7985" i="1"/>
  <c r="O7985" i="1"/>
  <c r="P7985" i="1"/>
  <c r="R7985" i="1"/>
  <c r="S7985" i="1"/>
  <c r="N7986" i="1"/>
  <c r="O7986" i="1"/>
  <c r="P7986" i="1"/>
  <c r="R7986" i="1"/>
  <c r="S7986" i="1"/>
  <c r="N7987" i="1"/>
  <c r="O7987" i="1"/>
  <c r="P7987" i="1"/>
  <c r="R7987" i="1"/>
  <c r="Q7987" i="1" s="1"/>
  <c r="S7987" i="1"/>
  <c r="N7988" i="1"/>
  <c r="O7988" i="1"/>
  <c r="P7988" i="1"/>
  <c r="R7988" i="1"/>
  <c r="S7988" i="1"/>
  <c r="N7989" i="1"/>
  <c r="O7989" i="1"/>
  <c r="P7989" i="1"/>
  <c r="R7989" i="1"/>
  <c r="S7989" i="1"/>
  <c r="N7990" i="1"/>
  <c r="O7990" i="1"/>
  <c r="P7990" i="1"/>
  <c r="R7990" i="1"/>
  <c r="S7990" i="1"/>
  <c r="N7991" i="1"/>
  <c r="O7991" i="1"/>
  <c r="P7991" i="1"/>
  <c r="R7991" i="1"/>
  <c r="Q7991" i="1" s="1"/>
  <c r="S7991" i="1"/>
  <c r="N7992" i="1"/>
  <c r="O7992" i="1"/>
  <c r="P7992" i="1"/>
  <c r="R7992" i="1"/>
  <c r="Q7992" i="1" s="1"/>
  <c r="S7992" i="1"/>
  <c r="N7993" i="1"/>
  <c r="O7993" i="1"/>
  <c r="P7993" i="1"/>
  <c r="R7993" i="1"/>
  <c r="S7993" i="1"/>
  <c r="R121" i="2"/>
  <c r="R126" i="2"/>
  <c r="R119" i="2"/>
  <c r="R120" i="2"/>
  <c r="R103" i="2"/>
  <c r="R108" i="2"/>
  <c r="R98" i="2"/>
  <c r="R93" i="2"/>
  <c r="R97" i="2"/>
  <c r="R91" i="2"/>
  <c r="R87" i="2"/>
  <c r="R75" i="2"/>
  <c r="R77" i="2"/>
  <c r="R80" i="2"/>
  <c r="R70" i="2"/>
  <c r="R74" i="2"/>
  <c r="R72" i="2"/>
  <c r="R63" i="2"/>
  <c r="R65" i="2"/>
  <c r="R69" i="2"/>
  <c r="R64" i="2"/>
  <c r="R59" i="2"/>
  <c r="R38" i="2"/>
  <c r="R52" i="2"/>
  <c r="R47" i="2"/>
  <c r="R39" i="2"/>
  <c r="R26" i="2"/>
  <c r="R34" i="2"/>
  <c r="R31" i="2"/>
  <c r="R24" i="2"/>
  <c r="R23" i="2"/>
  <c r="R20" i="2"/>
  <c r="R11" i="2"/>
  <c r="R16" i="2"/>
  <c r="R12" i="2"/>
  <c r="R8" i="2"/>
  <c r="R4" i="2"/>
  <c r="Q7444" i="1"/>
  <c r="Q524" i="1"/>
  <c r="Q526" i="1"/>
  <c r="Q528" i="1"/>
  <c r="Q337" i="1"/>
  <c r="Q171" i="1"/>
  <c r="Q163" i="1"/>
  <c r="Q167" i="1"/>
  <c r="R141" i="2" l="1"/>
  <c r="R169" i="2"/>
  <c r="R179" i="2"/>
  <c r="R197" i="2"/>
  <c r="R220" i="2"/>
  <c r="R139" i="2"/>
  <c r="R152" i="2"/>
  <c r="R167" i="2"/>
  <c r="R175" i="2"/>
  <c r="R195" i="2"/>
  <c r="R203" i="2"/>
  <c r="R208" i="2"/>
  <c r="R226" i="2"/>
  <c r="R5" i="2"/>
  <c r="R9" i="2"/>
  <c r="R13" i="2"/>
  <c r="R17" i="2"/>
  <c r="R21" i="2"/>
  <c r="R27" i="2"/>
  <c r="R32" i="2"/>
  <c r="R50" i="2"/>
  <c r="R55" i="2"/>
  <c r="R60" i="2"/>
  <c r="R73" i="2"/>
  <c r="R78" i="2"/>
  <c r="R85" i="2"/>
  <c r="R90" i="2"/>
  <c r="R88" i="2"/>
  <c r="R95" i="2"/>
  <c r="R101" i="2"/>
  <c r="R106" i="2"/>
  <c r="R113" i="2"/>
  <c r="R111" i="2"/>
  <c r="R118" i="2"/>
  <c r="R116" i="2"/>
  <c r="R123" i="2"/>
  <c r="R242" i="2"/>
  <c r="R239" i="2"/>
  <c r="R268" i="2"/>
  <c r="R6" i="2"/>
  <c r="R18" i="2"/>
  <c r="R22" i="2"/>
  <c r="R28" i="2"/>
  <c r="R43" i="2"/>
  <c r="R56" i="2"/>
  <c r="R79" i="2"/>
  <c r="R84" i="2"/>
  <c r="R94" i="2"/>
  <c r="R100" i="2"/>
  <c r="R107" i="2"/>
  <c r="R105" i="2"/>
  <c r="R112" i="2"/>
  <c r="R110" i="2"/>
  <c r="R122" i="2"/>
  <c r="R128" i="2"/>
  <c r="R130" i="2"/>
  <c r="R210" i="2"/>
  <c r="R244" i="2"/>
  <c r="R266" i="2"/>
  <c r="R258" i="2"/>
  <c r="R250" i="2"/>
  <c r="R236" i="2"/>
  <c r="R249" i="2"/>
  <c r="R245" i="2"/>
  <c r="R248" i="2"/>
  <c r="R146" i="2"/>
  <c r="R240" i="2"/>
  <c r="R151" i="2"/>
  <c r="R163" i="2"/>
  <c r="R178" i="2"/>
  <c r="R225" i="2"/>
  <c r="R255" i="2"/>
  <c r="R247" i="2"/>
  <c r="R228" i="2"/>
  <c r="Q7986" i="1"/>
  <c r="Q7989" i="1"/>
  <c r="Q7981" i="1"/>
  <c r="Q7973" i="1"/>
  <c r="Q7965" i="1"/>
  <c r="Q7957" i="1"/>
  <c r="Q7949" i="1"/>
  <c r="Q7941" i="1"/>
  <c r="Q7982" i="1"/>
  <c r="Q7966" i="1"/>
  <c r="Q7958" i="1"/>
  <c r="Q7950" i="1"/>
  <c r="Q7942" i="1"/>
  <c r="Q7931" i="1"/>
  <c r="Q7923" i="1"/>
  <c r="Q7915" i="1"/>
  <c r="Q7907" i="1"/>
  <c r="Q7899" i="1"/>
  <c r="Q7891" i="1"/>
  <c r="Q7883" i="1"/>
  <c r="Q7875" i="1"/>
  <c r="Q7867" i="1"/>
  <c r="Q7859" i="1"/>
  <c r="Q7851" i="1"/>
  <c r="Q7843" i="1"/>
  <c r="Q7835" i="1"/>
  <c r="Q7827" i="1"/>
  <c r="Q7990" i="1"/>
  <c r="Q7974" i="1"/>
  <c r="Q7985" i="1"/>
  <c r="Q7977" i="1"/>
  <c r="Q7961" i="1"/>
  <c r="Q7953" i="1"/>
  <c r="Q7945" i="1"/>
  <c r="Q7993" i="1"/>
  <c r="Q7969" i="1"/>
  <c r="Q7988" i="1"/>
  <c r="Q7980" i="1"/>
  <c r="Q7972" i="1"/>
  <c r="Q7964" i="1"/>
  <c r="Q7956" i="1"/>
  <c r="Q7948" i="1"/>
  <c r="Q7940" i="1"/>
  <c r="Q7929" i="1"/>
  <c r="Q7921" i="1"/>
  <c r="Q7913" i="1"/>
  <c r="Q7905" i="1"/>
  <c r="Q7897" i="1"/>
  <c r="Q7889" i="1"/>
  <c r="Q7881" i="1"/>
  <c r="Q7873" i="1"/>
  <c r="Q7865" i="1"/>
  <c r="Q7978" i="1"/>
  <c r="Q7970" i="1"/>
  <c r="Q7962" i="1"/>
  <c r="Q7954" i="1"/>
  <c r="Q7946" i="1"/>
  <c r="Q7938" i="1"/>
  <c r="Q7935" i="1"/>
  <c r="Q7927" i="1"/>
  <c r="Q7919" i="1"/>
  <c r="Q7911" i="1"/>
  <c r="Q7903" i="1"/>
  <c r="Q7895" i="1"/>
  <c r="Q7887" i="1"/>
  <c r="Q7879" i="1"/>
  <c r="Q7871" i="1"/>
  <c r="Q7863" i="1"/>
  <c r="Q7855" i="1"/>
  <c r="Q7847" i="1"/>
  <c r="Q7839" i="1"/>
  <c r="Q7557" i="1"/>
  <c r="Q7549" i="1"/>
  <c r="Q7541" i="1"/>
  <c r="Q7533" i="1"/>
  <c r="Q7525" i="1"/>
  <c r="Q7517" i="1"/>
  <c r="Q7509" i="1"/>
  <c r="Q7501" i="1"/>
  <c r="Q7485" i="1"/>
  <c r="Q7469" i="1"/>
  <c r="Q7461" i="1"/>
  <c r="Q7443" i="1"/>
  <c r="Q7435" i="1"/>
  <c r="Q7427" i="1"/>
  <c r="Q7419" i="1"/>
  <c r="Q7411" i="1"/>
  <c r="Q7403" i="1"/>
  <c r="Q7395" i="1"/>
  <c r="Q7387" i="1"/>
  <c r="Q7379" i="1"/>
  <c r="Q625" i="1"/>
  <c r="Q617" i="1"/>
  <c r="Q609" i="1"/>
  <c r="Q601" i="1"/>
  <c r="Q593" i="1"/>
  <c r="Q585" i="1"/>
  <c r="Q577" i="1"/>
  <c r="Q569" i="1"/>
  <c r="Q561" i="1"/>
  <c r="Q553" i="1"/>
  <c r="Q545" i="1"/>
  <c r="Q525" i="1"/>
  <c r="Q517" i="1"/>
  <c r="Q509" i="1"/>
  <c r="Q501" i="1"/>
  <c r="Q493" i="1"/>
  <c r="Q488" i="1"/>
  <c r="Q485" i="1"/>
  <c r="Q479" i="1"/>
  <c r="Q463" i="1"/>
  <c r="Q447" i="1"/>
  <c r="Q437" i="1"/>
  <c r="Q434" i="1"/>
  <c r="Q431" i="1"/>
  <c r="Q420" i="1"/>
  <c r="Q7857" i="1"/>
  <c r="Q7849" i="1"/>
  <c r="Q7841" i="1"/>
  <c r="Q7833" i="1"/>
  <c r="Q7825" i="1"/>
  <c r="Q7817" i="1"/>
  <c r="Q7809" i="1"/>
  <c r="Q7801" i="1"/>
  <c r="Q7793" i="1"/>
  <c r="Q7788" i="1"/>
  <c r="Q7785" i="1"/>
  <c r="Q7777" i="1"/>
  <c r="Q7769" i="1"/>
  <c r="Q7761" i="1"/>
  <c r="Q7753" i="1"/>
  <c r="Q7745" i="1"/>
  <c r="Q7737" i="1"/>
  <c r="Q7729" i="1"/>
  <c r="Q7721" i="1"/>
  <c r="Q7713" i="1"/>
  <c r="Q7705" i="1"/>
  <c r="Q7697" i="1"/>
  <c r="Q7689" i="1"/>
  <c r="Q7681" i="1"/>
  <c r="Q7673" i="1"/>
  <c r="Q7665" i="1"/>
  <c r="Q7657" i="1"/>
  <c r="Q7649" i="1"/>
  <c r="Q7641" i="1"/>
  <c r="Q7633" i="1"/>
  <c r="Q7616" i="1"/>
  <c r="Q7608" i="1"/>
  <c r="Q7600" i="1"/>
  <c r="Q7592" i="1"/>
  <c r="Q7584" i="1"/>
  <c r="Q7576" i="1"/>
  <c r="Q7568" i="1"/>
  <c r="Q7560" i="1"/>
  <c r="Q7552" i="1"/>
  <c r="Q7544" i="1"/>
  <c r="Q7536" i="1"/>
  <c r="Q7528" i="1"/>
  <c r="Q7520" i="1"/>
  <c r="Q7512" i="1"/>
  <c r="Q7504" i="1"/>
  <c r="Q7496" i="1"/>
  <c r="Q7491" i="1"/>
  <c r="Q7488" i="1"/>
  <c r="Q7480" i="1"/>
  <c r="Q7475" i="1"/>
  <c r="Q7472" i="1"/>
  <c r="Q7464" i="1"/>
  <c r="Q7390" i="1"/>
  <c r="Q7382" i="1"/>
  <c r="Q7374" i="1"/>
  <c r="Q620" i="1"/>
  <c r="Q543" i="1"/>
  <c r="Q441" i="1"/>
  <c r="Q429" i="1"/>
  <c r="Q426" i="1"/>
  <c r="Q7831" i="1"/>
  <c r="Q7823" i="1"/>
  <c r="Q7815" i="1"/>
  <c r="Q7807" i="1"/>
  <c r="Q7799" i="1"/>
  <c r="Q7791" i="1"/>
  <c r="Q7783" i="1"/>
  <c r="Q7775" i="1"/>
  <c r="Q7767" i="1"/>
  <c r="Q7759" i="1"/>
  <c r="Q7751" i="1"/>
  <c r="Q7743" i="1"/>
  <c r="Q7735" i="1"/>
  <c r="Q7727" i="1"/>
  <c r="Q7719" i="1"/>
  <c r="Q7711" i="1"/>
  <c r="Q7703" i="1"/>
  <c r="Q7695" i="1"/>
  <c r="Q7687" i="1"/>
  <c r="Q7679" i="1"/>
  <c r="Q7671" i="1"/>
  <c r="Q7663" i="1"/>
  <c r="Q7655" i="1"/>
  <c r="Q7647" i="1"/>
  <c r="Q7639" i="1"/>
  <c r="Q7631" i="1"/>
  <c r="Q7628" i="1"/>
  <c r="Q7614" i="1"/>
  <c r="Q7606" i="1"/>
  <c r="Q7598" i="1"/>
  <c r="Q7590" i="1"/>
  <c r="Q7582" i="1"/>
  <c r="Q7574" i="1"/>
  <c r="Q7566" i="1"/>
  <c r="Q7558" i="1"/>
  <c r="Q7550" i="1"/>
  <c r="Q7542" i="1"/>
  <c r="Q7534" i="1"/>
  <c r="Q7526" i="1"/>
  <c r="Q7518" i="1"/>
  <c r="Q7510" i="1"/>
  <c r="Q7502" i="1"/>
  <c r="Q7494" i="1"/>
  <c r="Q7486" i="1"/>
  <c r="Q7478" i="1"/>
  <c r="Q7470" i="1"/>
  <c r="Q7462" i="1"/>
  <c r="Q7459" i="1"/>
  <c r="Q7436" i="1"/>
  <c r="Q7428" i="1"/>
  <c r="Q7420" i="1"/>
  <c r="Q7412" i="1"/>
  <c r="Q7404" i="1"/>
  <c r="Q7396" i="1"/>
  <c r="Q7388" i="1"/>
  <c r="Q7380" i="1"/>
  <c r="Q7372" i="1"/>
  <c r="Q618" i="1"/>
  <c r="Q610" i="1"/>
  <c r="Q602" i="1"/>
  <c r="Q594" i="1"/>
  <c r="Q586" i="1"/>
  <c r="Q578" i="1"/>
  <c r="Q570" i="1"/>
  <c r="Q562" i="1"/>
  <c r="Q554" i="1"/>
  <c r="Q546" i="1"/>
  <c r="Q518" i="1"/>
  <c r="Q510" i="1"/>
  <c r="Q502" i="1"/>
  <c r="Q494" i="1"/>
  <c r="Q483" i="1"/>
  <c r="Q477" i="1"/>
  <c r="Q461" i="1"/>
  <c r="Q435" i="1"/>
  <c r="Q421" i="1"/>
  <c r="Q413" i="1"/>
  <c r="Q405" i="1"/>
  <c r="Q7818" i="1"/>
  <c r="Q7810" i="1"/>
  <c r="Q7802" i="1"/>
  <c r="Q7794" i="1"/>
  <c r="Q7778" i="1"/>
  <c r="Q7770" i="1"/>
  <c r="Q7762" i="1"/>
  <c r="Q7754" i="1"/>
  <c r="Q7746" i="1"/>
  <c r="Q7738" i="1"/>
  <c r="Q7730" i="1"/>
  <c r="Q7722" i="1"/>
  <c r="Q7714" i="1"/>
  <c r="Q7706" i="1"/>
  <c r="Q7698" i="1"/>
  <c r="Q7690" i="1"/>
  <c r="Q7682" i="1"/>
  <c r="Q7674" i="1"/>
  <c r="Q7666" i="1"/>
  <c r="Q7658" i="1"/>
  <c r="Q7650" i="1"/>
  <c r="Q7642" i="1"/>
  <c r="Q7634" i="1"/>
  <c r="Q7561" i="1"/>
  <c r="Q7553" i="1"/>
  <c r="Q7545" i="1"/>
  <c r="Q7537" i="1"/>
  <c r="Q7529" i="1"/>
  <c r="Q7521" i="1"/>
  <c r="Q7513" i="1"/>
  <c r="Q7505" i="1"/>
  <c r="Q7497" i="1"/>
  <c r="Q7481" i="1"/>
  <c r="Q7465" i="1"/>
  <c r="Q7447" i="1"/>
  <c r="Q7439" i="1"/>
  <c r="Q7431" i="1"/>
  <c r="Q7423" i="1"/>
  <c r="Q7415" i="1"/>
  <c r="Q7407" i="1"/>
  <c r="Q7399" i="1"/>
  <c r="Q7391" i="1"/>
  <c r="Q7383" i="1"/>
  <c r="Q7375" i="1"/>
  <c r="Q621" i="1"/>
  <c r="Q613" i="1"/>
  <c r="Q605" i="1"/>
  <c r="Q597" i="1"/>
  <c r="Q589" i="1"/>
  <c r="Q581" i="1"/>
  <c r="Q573" i="1"/>
  <c r="Q565" i="1"/>
  <c r="Q557" i="1"/>
  <c r="Q549" i="1"/>
  <c r="Q541" i="1"/>
  <c r="Q521" i="1"/>
  <c r="Q513" i="1"/>
  <c r="Q505" i="1"/>
  <c r="Q497" i="1"/>
  <c r="Q492" i="1"/>
  <c r="Q489" i="1"/>
  <c r="Q471" i="1"/>
  <c r="Q455" i="1"/>
  <c r="Q424" i="1"/>
  <c r="Q7487" i="1"/>
  <c r="Q7479" i="1"/>
  <c r="Q7471" i="1"/>
  <c r="Q7819" i="1"/>
  <c r="Q7811" i="1"/>
  <c r="Q7803" i="1"/>
  <c r="Q7795" i="1"/>
  <c r="Q7787" i="1"/>
  <c r="Q7779" i="1"/>
  <c r="Q7771" i="1"/>
  <c r="Q7763" i="1"/>
  <c r="Q7755" i="1"/>
  <c r="Q7747" i="1"/>
  <c r="Q7739" i="1"/>
  <c r="Q7731" i="1"/>
  <c r="Q7723" i="1"/>
  <c r="Q7715" i="1"/>
  <c r="Q7707" i="1"/>
  <c r="Q7699" i="1"/>
  <c r="Q7691" i="1"/>
  <c r="Q7683" i="1"/>
  <c r="Q7675" i="1"/>
  <c r="Q7667" i="1"/>
  <c r="Q7659" i="1"/>
  <c r="Q7651" i="1"/>
  <c r="Q7643" i="1"/>
  <c r="Q7635" i="1"/>
  <c r="Q7618" i="1"/>
  <c r="Q7610" i="1"/>
  <c r="Q7602" i="1"/>
  <c r="Q7594" i="1"/>
  <c r="Q7586" i="1"/>
  <c r="Q7578" i="1"/>
  <c r="Q7570" i="1"/>
  <c r="Q7562" i="1"/>
  <c r="Q7554" i="1"/>
  <c r="Q7546" i="1"/>
  <c r="Q7538" i="1"/>
  <c r="Q7530" i="1"/>
  <c r="Q7522" i="1"/>
  <c r="Q7514" i="1"/>
  <c r="Q7506" i="1"/>
  <c r="Q7498" i="1"/>
  <c r="Q7490" i="1"/>
  <c r="Q7482" i="1"/>
  <c r="Q7474" i="1"/>
  <c r="Q7466" i="1"/>
  <c r="Q7448" i="1"/>
  <c r="Q7440" i="1"/>
  <c r="Q7432" i="1"/>
  <c r="Q7424" i="1"/>
  <c r="Q7416" i="1"/>
  <c r="Q7408" i="1"/>
  <c r="Q7400" i="1"/>
  <c r="Q7392" i="1"/>
  <c r="Q7384" i="1"/>
  <c r="Q7376" i="1"/>
  <c r="Q622" i="1"/>
  <c r="Q614" i="1"/>
  <c r="Q606" i="1"/>
  <c r="Q598" i="1"/>
  <c r="Q590" i="1"/>
  <c r="Q582" i="1"/>
  <c r="Q574" i="1"/>
  <c r="Q566" i="1"/>
  <c r="Q558" i="1"/>
  <c r="Q550" i="1"/>
  <c r="Q542" i="1"/>
  <c r="Q522" i="1"/>
  <c r="Q514" i="1"/>
  <c r="Q506" i="1"/>
  <c r="Q498" i="1"/>
  <c r="Q469" i="1"/>
  <c r="Q443" i="1"/>
  <c r="Q425" i="1"/>
  <c r="Q417" i="1"/>
  <c r="Q409" i="1"/>
  <c r="Q401" i="1"/>
  <c r="Q350" i="1"/>
  <c r="Q344" i="1"/>
  <c r="Q336" i="1"/>
  <c r="Q328" i="1"/>
  <c r="Q320" i="1"/>
  <c r="Q312" i="1"/>
  <c r="Q304" i="1"/>
  <c r="Q296" i="1"/>
  <c r="Q288" i="1"/>
  <c r="Q280" i="1"/>
  <c r="Q272" i="1"/>
  <c r="Q264" i="1"/>
  <c r="Q256" i="1"/>
  <c r="Q162" i="1"/>
  <c r="Q154" i="1"/>
  <c r="Q146" i="1"/>
  <c r="Q138" i="1"/>
  <c r="Q130" i="1"/>
  <c r="Q122" i="1"/>
  <c r="Q114" i="1"/>
  <c r="Q106" i="1"/>
  <c r="Q101" i="1"/>
  <c r="Q60" i="1"/>
  <c r="Q52" i="1"/>
  <c r="Q44" i="1"/>
  <c r="Q36" i="1"/>
  <c r="Q28" i="1"/>
  <c r="Q20" i="1"/>
  <c r="Q12" i="1"/>
  <c r="Q4" i="1"/>
  <c r="R137" i="2"/>
  <c r="R149" i="2"/>
  <c r="R165" i="2"/>
  <c r="R182" i="2"/>
  <c r="R192" i="2"/>
  <c r="R206" i="2"/>
  <c r="R211" i="2"/>
  <c r="R221" i="2"/>
  <c r="R267" i="2"/>
  <c r="W27" i="2" s="1"/>
  <c r="R253" i="2"/>
  <c r="R246" i="2"/>
  <c r="R233" i="2"/>
  <c r="W31" i="2" s="1"/>
  <c r="Q331" i="1"/>
  <c r="Q323" i="1"/>
  <c r="Q315" i="1"/>
  <c r="Q307" i="1"/>
  <c r="Q299" i="1"/>
  <c r="Q291" i="1"/>
  <c r="Q283" i="1"/>
  <c r="Q275" i="1"/>
  <c r="Q267" i="1"/>
  <c r="Q259" i="1"/>
  <c r="Q248" i="1"/>
  <c r="R132" i="2"/>
  <c r="W6" i="2" s="1"/>
  <c r="R148" i="2"/>
  <c r="R156" i="2"/>
  <c r="R154" i="2"/>
  <c r="R158" i="2"/>
  <c r="R177" i="2"/>
  <c r="R186" i="2"/>
  <c r="R205" i="2"/>
  <c r="R212" i="2"/>
  <c r="R215" i="2"/>
  <c r="R222" i="2"/>
  <c r="J12" i="3"/>
  <c r="R263" i="2"/>
  <c r="R227" i="2"/>
  <c r="Q457" i="1"/>
  <c r="Q364" i="1"/>
  <c r="Q354" i="1"/>
  <c r="Q342" i="1"/>
  <c r="Q334" i="1"/>
  <c r="Q326" i="1"/>
  <c r="Q318" i="1"/>
  <c r="Q310" i="1"/>
  <c r="Q302" i="1"/>
  <c r="Q294" i="1"/>
  <c r="Q286" i="1"/>
  <c r="Q278" i="1"/>
  <c r="Q270" i="1"/>
  <c r="Q262" i="1"/>
  <c r="Q254" i="1"/>
  <c r="Q242" i="1"/>
  <c r="Q26" i="1"/>
  <c r="Q18" i="1"/>
  <c r="R134" i="2"/>
  <c r="W12" i="2" s="1"/>
  <c r="R142" i="2"/>
  <c r="W15" i="2" s="1"/>
  <c r="R153" i="2"/>
  <c r="R157" i="2"/>
  <c r="R170" i="2"/>
  <c r="R180" i="2"/>
  <c r="R198" i="2"/>
  <c r="R214" i="2"/>
  <c r="J16" i="3"/>
  <c r="R47" i="3"/>
  <c r="R54" i="3" s="1"/>
  <c r="R259" i="2"/>
  <c r="Q169" i="1"/>
  <c r="Q155" i="1"/>
  <c r="Q147" i="1"/>
  <c r="Q139" i="1"/>
  <c r="Q131" i="1"/>
  <c r="Q123" i="1"/>
  <c r="Q115" i="1"/>
  <c r="Q107" i="1"/>
  <c r="Q93" i="1"/>
  <c r="Q85" i="1"/>
  <c r="Q77" i="1"/>
  <c r="Q69" i="1"/>
  <c r="Q61" i="1"/>
  <c r="Q53" i="1"/>
  <c r="Q45" i="1"/>
  <c r="Q37" i="1"/>
  <c r="Q29" i="1"/>
  <c r="Q21" i="1"/>
  <c r="E12" i="3"/>
  <c r="W53" i="3"/>
  <c r="R230" i="2"/>
  <c r="Q358" i="1"/>
  <c r="Q343" i="1"/>
  <c r="Q332" i="1"/>
  <c r="Q324" i="1"/>
  <c r="Q316" i="1"/>
  <c r="Q308" i="1"/>
  <c r="Q300" i="1"/>
  <c r="Q292" i="1"/>
  <c r="Q284" i="1"/>
  <c r="Q276" i="1"/>
  <c r="Q268" i="1"/>
  <c r="Q260" i="1"/>
  <c r="Q255" i="1"/>
  <c r="Q252" i="1"/>
  <c r="Q246" i="1"/>
  <c r="Q8" i="1"/>
  <c r="R262" i="2"/>
  <c r="R251" i="2"/>
  <c r="R235" i="2"/>
  <c r="Q335" i="1"/>
  <c r="Q145" i="1"/>
  <c r="Q137" i="1"/>
  <c r="Q129" i="1"/>
  <c r="Q121" i="1"/>
  <c r="Q113" i="1"/>
  <c r="Q105" i="1"/>
  <c r="Q94" i="1"/>
  <c r="Q91" i="1"/>
  <c r="Q75" i="1"/>
  <c r="Q59" i="1"/>
  <c r="Q51" i="1"/>
  <c r="Q43" i="1"/>
  <c r="Q35" i="1"/>
  <c r="Q27" i="1"/>
  <c r="Q19" i="1"/>
  <c r="R140" i="2"/>
  <c r="R145" i="2"/>
  <c r="R144" i="2"/>
  <c r="R162" i="2"/>
  <c r="R168" i="2"/>
  <c r="R191" i="2"/>
  <c r="R190" i="2"/>
  <c r="R196" i="2"/>
  <c r="R213" i="2"/>
  <c r="R29" i="3"/>
  <c r="AA41" i="3"/>
  <c r="Q346" i="1"/>
  <c r="Q341" i="1"/>
  <c r="Q338" i="1"/>
  <c r="Q253" i="1"/>
  <c r="Q9" i="1"/>
  <c r="R174" i="2"/>
  <c r="R202" i="2"/>
  <c r="R207" i="2"/>
  <c r="AA43" i="3"/>
  <c r="R261" i="2"/>
  <c r="R254" i="2"/>
  <c r="R243" i="2"/>
  <c r="W20" i="2" s="1"/>
  <c r="R238" i="2"/>
  <c r="R35" i="3"/>
  <c r="R36" i="3" s="1"/>
  <c r="Q7937" i="1"/>
  <c r="Q7934" i="1"/>
  <c r="Q7930" i="1"/>
  <c r="Q7926" i="1"/>
  <c r="Q7922" i="1"/>
  <c r="Q7918" i="1"/>
  <c r="Q7914" i="1"/>
  <c r="Q7910" i="1"/>
  <c r="Q7906" i="1"/>
  <c r="Q7902" i="1"/>
  <c r="Q7898" i="1"/>
  <c r="Q7894" i="1"/>
  <c r="Q7890" i="1"/>
  <c r="Q7886" i="1"/>
  <c r="Q7882" i="1"/>
  <c r="Q7878" i="1"/>
  <c r="Q7874" i="1"/>
  <c r="Q7870" i="1"/>
  <c r="Q7866" i="1"/>
  <c r="Q7862" i="1"/>
  <c r="Q7858" i="1"/>
  <c r="Q7854" i="1"/>
  <c r="Q7850" i="1"/>
  <c r="Q7846" i="1"/>
  <c r="Q7842" i="1"/>
  <c r="Q7838" i="1"/>
  <c r="Q7834" i="1"/>
  <c r="Q7830" i="1"/>
  <c r="Q7826" i="1"/>
  <c r="Q7822" i="1"/>
  <c r="Q7932" i="1"/>
  <c r="Q7928" i="1"/>
  <c r="Q7924" i="1"/>
  <c r="Q7920" i="1"/>
  <c r="Q7916" i="1"/>
  <c r="Q7912" i="1"/>
  <c r="Q7908" i="1"/>
  <c r="Q7904" i="1"/>
  <c r="Q7900" i="1"/>
  <c r="Q7896" i="1"/>
  <c r="Q7892" i="1"/>
  <c r="Q7888" i="1"/>
  <c r="Q7884" i="1"/>
  <c r="Q7880" i="1"/>
  <c r="Q7876" i="1"/>
  <c r="Q7872" i="1"/>
  <c r="Q7868" i="1"/>
  <c r="Q7864" i="1"/>
  <c r="Q7860" i="1"/>
  <c r="Q7856" i="1"/>
  <c r="Q7852" i="1"/>
  <c r="Q7848" i="1"/>
  <c r="Q7844" i="1"/>
  <c r="Q7840" i="1"/>
  <c r="Q7836" i="1"/>
  <c r="Q7832" i="1"/>
  <c r="Q7828" i="1"/>
  <c r="Q7824" i="1"/>
  <c r="Q7626" i="1"/>
  <c r="Q7617" i="1"/>
  <c r="Q7613" i="1"/>
  <c r="Q7609" i="1"/>
  <c r="Q7605" i="1"/>
  <c r="Q7601" i="1"/>
  <c r="Q7597" i="1"/>
  <c r="Q7593" i="1"/>
  <c r="Q7589" i="1"/>
  <c r="Q7585" i="1"/>
  <c r="Q7581" i="1"/>
  <c r="Q7577" i="1"/>
  <c r="Q7573" i="1"/>
  <c r="Q7569" i="1"/>
  <c r="Q7565" i="1"/>
  <c r="Q7630" i="1"/>
  <c r="Q7622" i="1"/>
  <c r="Q7619" i="1"/>
  <c r="Q7615" i="1"/>
  <c r="Q7611" i="1"/>
  <c r="Q7607" i="1"/>
  <c r="Q7603" i="1"/>
  <c r="Q7599" i="1"/>
  <c r="Q7595" i="1"/>
  <c r="Q7591" i="1"/>
  <c r="Q7587" i="1"/>
  <c r="Q7583" i="1"/>
  <c r="Q7579" i="1"/>
  <c r="Q7575" i="1"/>
  <c r="Q7571" i="1"/>
  <c r="Q7567" i="1"/>
  <c r="Q7563" i="1"/>
  <c r="Q7449" i="1"/>
  <c r="Q7446" i="1"/>
  <c r="Q7442" i="1"/>
  <c r="Q7438" i="1"/>
  <c r="Q7434" i="1"/>
  <c r="Q7430" i="1"/>
  <c r="Q7426" i="1"/>
  <c r="Q7422" i="1"/>
  <c r="Q7418" i="1"/>
  <c r="Q7414" i="1"/>
  <c r="Q7410" i="1"/>
  <c r="Q7406" i="1"/>
  <c r="Q7402" i="1"/>
  <c r="Q7398" i="1"/>
  <c r="Q7451" i="1"/>
  <c r="Q7425" i="1"/>
  <c r="Q7421" i="1"/>
  <c r="Q7417" i="1"/>
  <c r="Q7405" i="1"/>
  <c r="Q7401" i="1"/>
  <c r="Q539" i="1"/>
  <c r="Q533" i="1"/>
  <c r="Q530" i="1"/>
  <c r="Q532" i="1"/>
  <c r="Q520" i="1"/>
  <c r="Q516" i="1"/>
  <c r="Q512" i="1"/>
  <c r="Q535" i="1"/>
  <c r="Q88" i="1"/>
  <c r="Q84" i="1"/>
  <c r="Q80" i="1"/>
  <c r="Q76" i="1"/>
  <c r="Q72" i="1"/>
  <c r="Q68" i="1"/>
  <c r="Q83" i="1"/>
  <c r="Q79" i="1"/>
  <c r="Q67" i="1"/>
  <c r="Q78" i="1"/>
  <c r="Q74" i="1"/>
  <c r="Q70" i="1"/>
  <c r="Q66" i="1"/>
  <c r="R18" i="3"/>
  <c r="R19" i="3" s="1"/>
  <c r="W25" i="2"/>
  <c r="Y45" i="3"/>
  <c r="Z45" i="3" s="1"/>
  <c r="AA45" i="3" s="1"/>
  <c r="Y25" i="3"/>
  <c r="Y23" i="3"/>
  <c r="T14" i="3"/>
  <c r="W7" i="2" l="1"/>
  <c r="W30" i="2"/>
  <c r="W22" i="2"/>
  <c r="W26" i="2"/>
  <c r="W21" i="2"/>
  <c r="W17" i="2"/>
  <c r="W32" i="2"/>
  <c r="W16" i="2"/>
  <c r="W5" i="2"/>
  <c r="W10" i="2"/>
  <c r="W11" i="2"/>
</calcChain>
</file>

<file path=xl/sharedStrings.xml><?xml version="1.0" encoding="utf-8"?>
<sst xmlns="http://schemas.openxmlformats.org/spreadsheetml/2006/main" count="41335" uniqueCount="273">
  <si>
    <t>Monterrey</t>
  </si>
  <si>
    <t>Chivas</t>
  </si>
  <si>
    <t>Clausura 2014</t>
  </si>
  <si>
    <t>América</t>
  </si>
  <si>
    <t>Toluca</t>
  </si>
  <si>
    <t>Morelia</t>
  </si>
  <si>
    <t>Puebla</t>
  </si>
  <si>
    <t>Atlante</t>
  </si>
  <si>
    <t>Jaguares</t>
  </si>
  <si>
    <t>Atlas</t>
  </si>
  <si>
    <t>Tigres</t>
  </si>
  <si>
    <t>Santos</t>
  </si>
  <si>
    <t>Veracruz</t>
  </si>
  <si>
    <t>Pumas</t>
  </si>
  <si>
    <t>Cruz Azul</t>
  </si>
  <si>
    <t>León</t>
  </si>
  <si>
    <t>Club Tijuana</t>
  </si>
  <si>
    <t>Pachuca</t>
  </si>
  <si>
    <t>Gallos Blancos</t>
  </si>
  <si>
    <t>Apertura 2013</t>
  </si>
  <si>
    <t>Clausura 2013</t>
  </si>
  <si>
    <t>San Luis</t>
  </si>
  <si>
    <t>Apertura 2012</t>
  </si>
  <si>
    <t>Clausura 2012</t>
  </si>
  <si>
    <t>Estudiantes</t>
  </si>
  <si>
    <t>Apertura 2011</t>
  </si>
  <si>
    <t>Clausura 2011</t>
  </si>
  <si>
    <t>Necaxa</t>
  </si>
  <si>
    <t>Apertura 2010</t>
  </si>
  <si>
    <t>Bicentenario 2010</t>
  </si>
  <si>
    <t>Indios</t>
  </si>
  <si>
    <t>Apertura 2009</t>
  </si>
  <si>
    <t>Clausura 2009</t>
  </si>
  <si>
    <t>Apertura 2008</t>
  </si>
  <si>
    <t>Clausura 2008</t>
  </si>
  <si>
    <t>Apertura 2007</t>
  </si>
  <si>
    <t>Clausura 2007</t>
  </si>
  <si>
    <t>Apertura 2006</t>
  </si>
  <si>
    <t>Clausura 2006</t>
  </si>
  <si>
    <t>Dorados</t>
  </si>
  <si>
    <t>Apertura 2005</t>
  </si>
  <si>
    <t>Clausura 2005</t>
  </si>
  <si>
    <t>Apertura 2004</t>
  </si>
  <si>
    <t>Clausura 2004</t>
  </si>
  <si>
    <t>Irapuato</t>
  </si>
  <si>
    <t>Apertura 2003</t>
  </si>
  <si>
    <t>Clausura 2003</t>
  </si>
  <si>
    <t>Cuernavaca</t>
  </si>
  <si>
    <t>Apertura 2002</t>
  </si>
  <si>
    <t>Celaya</t>
  </si>
  <si>
    <t>Verano 2002</t>
  </si>
  <si>
    <t>La Piedad</t>
  </si>
  <si>
    <t>Invierno 2001</t>
  </si>
  <si>
    <t>Verano 2001</t>
  </si>
  <si>
    <t>Invierno 2000</t>
  </si>
  <si>
    <t>Verano 2000</t>
  </si>
  <si>
    <t>Toros Neza</t>
  </si>
  <si>
    <t>Invierno 1999</t>
  </si>
  <si>
    <t>Verano 1999</t>
  </si>
  <si>
    <t>Invierno 1998</t>
  </si>
  <si>
    <t>Verano 1998</t>
  </si>
  <si>
    <t>Invierno 1997</t>
  </si>
  <si>
    <t>Verano 1997</t>
  </si>
  <si>
    <t>Invierno 1996</t>
  </si>
  <si>
    <t>Temporada 1995-1996</t>
  </si>
  <si>
    <t>Temporada 1994-1995</t>
  </si>
  <si>
    <t>Tampico Madero</t>
  </si>
  <si>
    <t>Correcaminos</t>
  </si>
  <si>
    <t>Temporada 1993-1994</t>
  </si>
  <si>
    <t>Leones Negros</t>
  </si>
  <si>
    <t>Temporada 1992- 1993</t>
  </si>
  <si>
    <t>Temporada 1991-1992</t>
  </si>
  <si>
    <t>Cobras CD. Juárez</t>
  </si>
  <si>
    <t>Temporada 1990-1991</t>
  </si>
  <si>
    <t>Temporada 1989-1990</t>
  </si>
  <si>
    <t>Club Irapuato</t>
  </si>
  <si>
    <t>Temporada 1988-1989</t>
  </si>
  <si>
    <t>Potosino</t>
  </si>
  <si>
    <t>Temporada 1987-1988</t>
  </si>
  <si>
    <t>Ángeles</t>
  </si>
  <si>
    <t>Temporada 1986-1987</t>
  </si>
  <si>
    <t>Temporada 1984-1985</t>
  </si>
  <si>
    <t>Zacatepec</t>
  </si>
  <si>
    <t>Oaxtepec</t>
  </si>
  <si>
    <t>Temporada 1983-1984</t>
  </si>
  <si>
    <t>Curtidores</t>
  </si>
  <si>
    <t>Temporada 1982-1983</t>
  </si>
  <si>
    <t>Campesinos</t>
  </si>
  <si>
    <t>Temporada 1981-1982</t>
  </si>
  <si>
    <t>Atlético Español</t>
  </si>
  <si>
    <t>Temporada 1980-1981</t>
  </si>
  <si>
    <t>Temporada 1979-1980</t>
  </si>
  <si>
    <t>Jalisco</t>
  </si>
  <si>
    <t>Temporada 1978-1979</t>
  </si>
  <si>
    <t>Temporada 1977-1978</t>
  </si>
  <si>
    <t>Santos Laguna</t>
  </si>
  <si>
    <t>Temporada 1976-1977</t>
  </si>
  <si>
    <t>Temporada 1975-1976</t>
  </si>
  <si>
    <t>Laguna</t>
  </si>
  <si>
    <t>GV</t>
  </si>
  <si>
    <t>GL</t>
  </si>
  <si>
    <t>GT</t>
  </si>
  <si>
    <t>Visitante</t>
  </si>
  <si>
    <t>Empate</t>
  </si>
  <si>
    <t>Local</t>
  </si>
  <si>
    <t>Jornada</t>
  </si>
  <si>
    <t>TorneoID</t>
  </si>
  <si>
    <t>Resultado</t>
  </si>
  <si>
    <t>mVis</t>
  </si>
  <si>
    <t>mLoc</t>
  </si>
  <si>
    <t>Torneo</t>
  </si>
  <si>
    <t>PartidoID</t>
  </si>
  <si>
    <t>Fase</t>
  </si>
  <si>
    <t>LlaveID</t>
  </si>
  <si>
    <t>mLoc-IDA</t>
  </si>
  <si>
    <t>mVis-IDA</t>
  </si>
  <si>
    <t>mLoc-VUE</t>
  </si>
  <si>
    <t>mVis-VUE</t>
  </si>
  <si>
    <t>Cuartos</t>
  </si>
  <si>
    <t>Llave</t>
  </si>
  <si>
    <t>1vs8</t>
  </si>
  <si>
    <t>Siembra1</t>
  </si>
  <si>
    <t>Siembra2</t>
  </si>
  <si>
    <t>Pos-S1</t>
  </si>
  <si>
    <t>Pos-S2</t>
  </si>
  <si>
    <t>Global-S1</t>
  </si>
  <si>
    <t>Global-S2</t>
  </si>
  <si>
    <t>2vs7</t>
  </si>
  <si>
    <t>Ganador</t>
  </si>
  <si>
    <t>3vs6</t>
  </si>
  <si>
    <t>4vs5</t>
  </si>
  <si>
    <t>Semifinal</t>
  </si>
  <si>
    <t>1vs4</t>
  </si>
  <si>
    <t>2vs3</t>
  </si>
  <si>
    <t>Final</t>
  </si>
  <si>
    <t>1vs2</t>
  </si>
  <si>
    <t>Verano1997</t>
  </si>
  <si>
    <t>Mejor posición en tabla</t>
  </si>
  <si>
    <t>Invierno1997</t>
  </si>
  <si>
    <t>Verano1998</t>
  </si>
  <si>
    <t>Criterio de desempate</t>
  </si>
  <si>
    <t>Invierno1998</t>
  </si>
  <si>
    <t>Invierno1996</t>
  </si>
  <si>
    <t>Verano1999</t>
  </si>
  <si>
    <t>Ronda de penales</t>
  </si>
  <si>
    <t>Llave-real</t>
  </si>
  <si>
    <t>2vs8</t>
  </si>
  <si>
    <t>4vs6</t>
  </si>
  <si>
    <t>2vs6</t>
  </si>
  <si>
    <t>3vs8</t>
  </si>
  <si>
    <t>3vs4</t>
  </si>
  <si>
    <t>1vs6</t>
  </si>
  <si>
    <t>2vs4</t>
  </si>
  <si>
    <t>4vs7</t>
  </si>
  <si>
    <t>1vs5</t>
  </si>
  <si>
    <t>Invierno1999</t>
  </si>
  <si>
    <t>1vs7</t>
  </si>
  <si>
    <t>6vs7</t>
  </si>
  <si>
    <t>Gol de oro</t>
  </si>
  <si>
    <t>Verano2000</t>
  </si>
  <si>
    <t>Invierno2000</t>
  </si>
  <si>
    <t>5vs6</t>
  </si>
  <si>
    <t>2vs5</t>
  </si>
  <si>
    <t>Verano2001</t>
  </si>
  <si>
    <t>Invierno2001</t>
  </si>
  <si>
    <t>1vs3</t>
  </si>
  <si>
    <t>Verano2002</t>
  </si>
  <si>
    <t>7vs8</t>
  </si>
  <si>
    <t>Apertura2002</t>
  </si>
  <si>
    <t>Clausura2003</t>
  </si>
  <si>
    <t>Apertura2003</t>
  </si>
  <si>
    <t>3vs7</t>
  </si>
  <si>
    <t>3vs5</t>
  </si>
  <si>
    <t>Clausura2004</t>
  </si>
  <si>
    <t>Apertura2004</t>
  </si>
  <si>
    <t>4vs8</t>
  </si>
  <si>
    <t>6vs8</t>
  </si>
  <si>
    <t>Clausura2005</t>
  </si>
  <si>
    <t>Apertura2005</t>
  </si>
  <si>
    <t>Clausura2006</t>
  </si>
  <si>
    <t>Chiapas</t>
  </si>
  <si>
    <t>Apertura2006</t>
  </si>
  <si>
    <t>Clausura2007</t>
  </si>
  <si>
    <t>Apertura2007</t>
  </si>
  <si>
    <t>Clausura2008</t>
  </si>
  <si>
    <t>Apertura2008</t>
  </si>
  <si>
    <t>Clausura2009</t>
  </si>
  <si>
    <t>Apertura2009</t>
  </si>
  <si>
    <t>Bicentenario2010</t>
  </si>
  <si>
    <t>5vs7</t>
  </si>
  <si>
    <t>Apertura2010</t>
  </si>
  <si>
    <t>Clausura2011</t>
  </si>
  <si>
    <t>Apertura2011</t>
  </si>
  <si>
    <t>Clausura2012</t>
  </si>
  <si>
    <t>Apertura2012</t>
  </si>
  <si>
    <t>Tijuana</t>
  </si>
  <si>
    <t>Clausura2013</t>
  </si>
  <si>
    <t>Querétaro</t>
  </si>
  <si>
    <t>Apertura2013</t>
  </si>
  <si>
    <t>Gol de visitante</t>
  </si>
  <si>
    <t>Clausura2014</t>
  </si>
  <si>
    <t>Apertura2014</t>
  </si>
  <si>
    <t>Clausura2015</t>
  </si>
  <si>
    <t>Llaves desde Invierno1996 hasta Clausura2012</t>
  </si>
  <si>
    <t>Llaves desde Invierno1996 hasta Clausura 2012 con criterio de desempate de mejor posición en la tabla</t>
  </si>
  <si>
    <t>Finales desde Invierno1996 hasta Clausura2012</t>
  </si>
  <si>
    <t>Goles del local en el partido de VUELTA</t>
  </si>
  <si>
    <t>Cuartos: Goles del Visitante en el partido de IDA</t>
  </si>
  <si>
    <t>Cuartos: Goles del Local en el partido de IDA</t>
  </si>
  <si>
    <t>Cuartos: Goles del Visitante en el partido de VUELTA</t>
  </si>
  <si>
    <t>Semifinales: Goles del Visitante en el partido de IDA</t>
  </si>
  <si>
    <t>Semifinales: Goles del Local en el partido de IDA</t>
  </si>
  <si>
    <t>Cuartos: Goles del Local en el partido de VUELTA</t>
  </si>
  <si>
    <t>Semifinales: Goles del Visitante en el partido de VUELTA</t>
  </si>
  <si>
    <t>Semifinales: Goles del Local en el partido de VUELTA</t>
  </si>
  <si>
    <t>Semifinales desde Invierno1996 hasta Clausura2012</t>
  </si>
  <si>
    <t>Cuartos de final desde Invierno1996 hasta Clausura2012</t>
  </si>
  <si>
    <t>Finales: Goles del Visitante en el partido de IDA</t>
  </si>
  <si>
    <t>Finales: Goles del Local en el partido de IDA</t>
  </si>
  <si>
    <t>Finales: Goles del Visitante en el partido de VUELTA</t>
  </si>
  <si>
    <t>Finales: Goles del Local en el partido de VUELTA</t>
  </si>
  <si>
    <t>Distribución de las llaves</t>
  </si>
  <si>
    <t>Siembra1-E</t>
  </si>
  <si>
    <t>Siembra2-E</t>
  </si>
  <si>
    <t>Llaves desde Apertura2012 hasta el 24-05-2015</t>
  </si>
  <si>
    <t>224 llaves desde Invierno1996 hasta Clausura2012</t>
  </si>
  <si>
    <t>39 llaves desde Apertura2012 hasta el 24-05-2015</t>
  </si>
  <si>
    <t>Llaves desde Apertura 2012 hasta el 24-05-2015</t>
  </si>
  <si>
    <t>Cuartos de final desde Apertura2012 hasta el 24-05-2015</t>
  </si>
  <si>
    <t>Semifinales desde Apertura2012 hasta el 24-05-2015</t>
  </si>
  <si>
    <t>Finales desde Apertura2012 hasta el 24-05-2015</t>
  </si>
  <si>
    <t>Siembra2-G</t>
  </si>
  <si>
    <t>Siembra1-G</t>
  </si>
  <si>
    <t>Llaves con posición en la tabla como criterio de desempate</t>
  </si>
  <si>
    <t>Goles de visitante en el partido de IDA</t>
  </si>
  <si>
    <t>Goles de local en el partido de IDA</t>
  </si>
  <si>
    <t>Goles de visitante en el partido de VUELTA</t>
  </si>
  <si>
    <t>Llaves con goles de visitante como criterio de desempate</t>
  </si>
  <si>
    <t>Distribución</t>
  </si>
  <si>
    <t>Diferencia de GPP en partido de IDA</t>
  </si>
  <si>
    <t>Diferencia de GPP en partido de VUELTA</t>
  </si>
  <si>
    <t>A favor de S2</t>
  </si>
  <si>
    <t>A favor de S1</t>
  </si>
  <si>
    <t>TOTAL</t>
  </si>
  <si>
    <t>S1</t>
  </si>
  <si>
    <t>S2</t>
  </si>
  <si>
    <t>Goles</t>
  </si>
  <si>
    <t>Partido de IDA</t>
  </si>
  <si>
    <t>Partido de VUELTA</t>
  </si>
  <si>
    <t>Totales</t>
  </si>
  <si>
    <t>Finales</t>
  </si>
  <si>
    <t>Goles del local en el partido de IDA</t>
  </si>
  <si>
    <t>Goles del visitante en el partido de VUELTA</t>
  </si>
  <si>
    <t>Diferencia de GPP en el partido de VUELTA</t>
  </si>
  <si>
    <t>Partido de Ida</t>
  </si>
  <si>
    <t>Partido de Vuelta</t>
  </si>
  <si>
    <t>GPP</t>
  </si>
  <si>
    <t>Criterio de desempate: posición en la tabla</t>
  </si>
  <si>
    <t>Criterio de desempate: gol de visitante</t>
  </si>
  <si>
    <t>GPP del visitante</t>
  </si>
  <si>
    <t>GPP del local</t>
  </si>
  <si>
    <t>Partido de vuelta</t>
  </si>
  <si>
    <t>GPP vuelta</t>
  </si>
  <si>
    <t>GPP ida</t>
  </si>
  <si>
    <t>Diferencia</t>
  </si>
  <si>
    <t>0.06 (a favor del mejor sembrado en la llave)</t>
  </si>
  <si>
    <t>0.47 (a favor del mejor sembrado en la llave)</t>
  </si>
  <si>
    <t>5vs8</t>
  </si>
  <si>
    <t>MEJOR SEMBRADO en la llave</t>
  </si>
  <si>
    <t>PEOR SEMBRADO en la llave</t>
  </si>
  <si>
    <t>NOTA: CAMBIAR "QUERÉTARO" POR "GALLOS BLANCOS"</t>
  </si>
  <si>
    <t>Criterio</t>
  </si>
  <si>
    <t>Incidencias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</si>
</sst>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thick">
        <color theme="4" tint="0.499984740745262"/>
      </bottom>
      <diagonal/>
    </border>
    <border>
      <left/>
      <right/>
      <top style="medium">
        <color indexed="64"/>
      </top>
      <bottom style="thick">
        <color theme="4" tint="0.499984740745262"/>
      </bottom>
      <diagonal/>
    </border>
    <border>
      <left/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ck">
        <color theme="4" tint="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rgb="FF3F3F3F"/>
      </top>
      <bottom/>
      <diagonal/>
    </border>
    <border>
      <left/>
      <right style="medium">
        <color indexed="64"/>
      </right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3" borderId="2" applyNumberFormat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75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  <xf numFmtId="2" fontId="0" fillId="0" borderId="0" xfId="0" applyNumberFormat="1"/>
    <xf numFmtId="9" fontId="0" fillId="0" borderId="0" xfId="1" applyFont="1"/>
    <xf numFmtId="0" fontId="0" fillId="2" borderId="0" xfId="0" applyFill="1"/>
    <xf numFmtId="9" fontId="0" fillId="0" borderId="0" xfId="0" applyNumberFormat="1"/>
    <xf numFmtId="0" fontId="5" fillId="0" borderId="3" xfId="2" applyBorder="1"/>
    <xf numFmtId="0" fontId="2" fillId="5" borderId="6" xfId="5" applyBorder="1"/>
    <xf numFmtId="0" fontId="2" fillId="5" borderId="0" xfId="5" applyBorder="1"/>
    <xf numFmtId="0" fontId="2" fillId="5" borderId="7" xfId="5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2" fillId="5" borderId="8" xfId="5" applyBorder="1"/>
    <xf numFmtId="0" fontId="2" fillId="5" borderId="9" xfId="5" applyBorder="1"/>
    <xf numFmtId="0" fontId="2" fillId="5" borderId="10" xfId="5" applyBorder="1"/>
    <xf numFmtId="0" fontId="5" fillId="0" borderId="1" xfId="2" applyBorder="1"/>
    <xf numFmtId="0" fontId="5" fillId="0" borderId="12" xfId="2" applyBorder="1"/>
    <xf numFmtId="0" fontId="2" fillId="4" borderId="21" xfId="4" applyBorder="1"/>
    <xf numFmtId="0" fontId="2" fillId="4" borderId="22" xfId="4" applyBorder="1"/>
    <xf numFmtId="0" fontId="3" fillId="2" borderId="0" xfId="0" applyFont="1" applyFill="1"/>
    <xf numFmtId="0" fontId="3" fillId="6" borderId="0" xfId="0" applyFont="1" applyFill="1"/>
    <xf numFmtId="0" fontId="0" fillId="4" borderId="21" xfId="4" applyFont="1" applyBorder="1"/>
    <xf numFmtId="0" fontId="0" fillId="0" borderId="27" xfId="0" applyBorder="1" applyAlignment="1">
      <alignment horizontal="center" vertical="center"/>
    </xf>
    <xf numFmtId="0" fontId="2" fillId="4" borderId="26" xfId="4" applyBorder="1" applyAlignment="1">
      <alignment horizontal="center" vertical="center"/>
    </xf>
    <xf numFmtId="0" fontId="5" fillId="0" borderId="5" xfId="2" applyBorder="1" applyAlignment="1">
      <alignment horizontal="center" vertical="center" wrapText="1"/>
    </xf>
    <xf numFmtId="0" fontId="5" fillId="0" borderId="10" xfId="2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5" fillId="0" borderId="3" xfId="2" applyFill="1" applyBorder="1" applyAlignment="1">
      <alignment horizontal="center" vertical="center" wrapText="1"/>
    </xf>
    <xf numFmtId="0" fontId="5" fillId="0" borderId="8" xfId="2" applyFill="1" applyBorder="1" applyAlignment="1">
      <alignment horizontal="center" vertical="center" wrapText="1"/>
    </xf>
    <xf numFmtId="0" fontId="5" fillId="0" borderId="4" xfId="2" applyFill="1" applyBorder="1" applyAlignment="1">
      <alignment horizontal="center" vertical="center" wrapText="1"/>
    </xf>
    <xf numFmtId="0" fontId="5" fillId="0" borderId="9" xfId="2" applyFill="1" applyBorder="1" applyAlignment="1">
      <alignment horizontal="center" vertical="center" wrapText="1"/>
    </xf>
    <xf numFmtId="0" fontId="5" fillId="0" borderId="5" xfId="2" applyFill="1" applyBorder="1" applyAlignment="1">
      <alignment horizontal="center" vertical="center" wrapText="1"/>
    </xf>
    <xf numFmtId="0" fontId="5" fillId="0" borderId="10" xfId="2" applyFill="1" applyBorder="1" applyAlignment="1">
      <alignment horizontal="center" vertical="center" wrapText="1"/>
    </xf>
    <xf numFmtId="0" fontId="8" fillId="4" borderId="27" xfId="4" applyFont="1" applyBorder="1" applyAlignment="1">
      <alignment horizontal="center" vertical="center"/>
    </xf>
    <xf numFmtId="0" fontId="8" fillId="4" borderId="28" xfId="4" applyFont="1" applyBorder="1" applyAlignment="1">
      <alignment horizontal="center" vertical="center"/>
    </xf>
    <xf numFmtId="0" fontId="6" fillId="3" borderId="31" xfId="3" applyBorder="1" applyAlignment="1">
      <alignment horizontal="center" vertical="center" wrapText="1"/>
    </xf>
    <xf numFmtId="0" fontId="6" fillId="3" borderId="32" xfId="3" applyBorder="1" applyAlignment="1">
      <alignment horizontal="center" vertical="center" wrapText="1"/>
    </xf>
    <xf numFmtId="0" fontId="6" fillId="3" borderId="33" xfId="3" applyBorder="1" applyAlignment="1">
      <alignment horizontal="center" vertical="center" wrapText="1"/>
    </xf>
    <xf numFmtId="0" fontId="6" fillId="3" borderId="34" xfId="3" applyBorder="1" applyAlignment="1">
      <alignment horizontal="center" vertical="center" wrapText="1"/>
    </xf>
    <xf numFmtId="0" fontId="6" fillId="3" borderId="35" xfId="3" applyBorder="1" applyAlignment="1">
      <alignment horizontal="center" vertical="center" wrapText="1"/>
    </xf>
    <xf numFmtId="0" fontId="6" fillId="3" borderId="36" xfId="3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2" fillId="4" borderId="29" xfId="4" applyBorder="1" applyAlignment="1">
      <alignment horizontal="center"/>
    </xf>
    <xf numFmtId="0" fontId="2" fillId="4" borderId="30" xfId="4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6" xfId="4" applyFont="1" applyBorder="1" applyAlignment="1">
      <alignment horizontal="center" vertical="center" wrapText="1"/>
    </xf>
    <xf numFmtId="0" fontId="0" fillId="4" borderId="7" xfId="4" applyFont="1" applyBorder="1" applyAlignment="1">
      <alignment horizontal="center" vertical="center" wrapText="1"/>
    </xf>
    <xf numFmtId="0" fontId="0" fillId="4" borderId="8" xfId="4" applyFont="1" applyBorder="1" applyAlignment="1">
      <alignment horizontal="center" vertical="center" wrapText="1"/>
    </xf>
    <xf numFmtId="0" fontId="0" fillId="4" borderId="10" xfId="4" applyFont="1" applyBorder="1" applyAlignment="1">
      <alignment horizontal="center" vertical="center" wrapText="1"/>
    </xf>
    <xf numFmtId="0" fontId="2" fillId="4" borderId="6" xfId="4" applyBorder="1" applyAlignment="1">
      <alignment horizontal="center" vertical="center" wrapText="1"/>
    </xf>
    <xf numFmtId="0" fontId="2" fillId="4" borderId="7" xfId="4" applyBorder="1" applyAlignment="1">
      <alignment horizontal="center" vertical="center" wrapText="1"/>
    </xf>
    <xf numFmtId="0" fontId="2" fillId="4" borderId="8" xfId="4" applyBorder="1" applyAlignment="1">
      <alignment horizontal="center" vertical="center" wrapText="1"/>
    </xf>
    <xf numFmtId="0" fontId="2" fillId="4" borderId="10" xfId="4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</cellXfs>
  <cellStyles count="6">
    <cellStyle name="20% - Accent1" xfId="4" builtinId="30"/>
    <cellStyle name="20% - Accent5" xfId="5" builtinId="46"/>
    <cellStyle name="Check Cell" xfId="3" builtinId="23"/>
    <cellStyle name="Heading 2" xfId="2" builtinId="17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imeEduardo\Editoriales\ULTIMO-falta%20de%20nombr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 completa"/>
      <sheetName val="Sig-Torneo"/>
      <sheetName val="Sig-Torneo-xClub"/>
      <sheetName val="Dispersión"/>
      <sheetName val="Hoja3"/>
    </sheetNames>
    <sheetDataSet>
      <sheetData sheetId="0" refreshError="1"/>
      <sheetData sheetId="1" refreshError="1"/>
      <sheetData sheetId="2">
        <row r="27">
          <cell r="Z27">
            <v>9.97539700328961E-2</v>
          </cell>
        </row>
        <row r="28">
          <cell r="Z28">
            <v>5.3082883719571372E-2</v>
          </cell>
        </row>
        <row r="29">
          <cell r="Z29">
            <v>0.85244065668077007</v>
          </cell>
        </row>
        <row r="30">
          <cell r="Z30">
            <v>0.91021619119963415</v>
          </cell>
        </row>
        <row r="31">
          <cell r="Z31">
            <v>0.57424064555345655</v>
          </cell>
        </row>
        <row r="32">
          <cell r="Z32">
            <v>0.47736465380160342</v>
          </cell>
        </row>
        <row r="33">
          <cell r="Z33">
            <v>0.53942809823948878</v>
          </cell>
        </row>
        <row r="34">
          <cell r="Z34">
            <v>0.79624613143352718</v>
          </cell>
        </row>
        <row r="35">
          <cell r="Z35">
            <v>0.60777678800847645</v>
          </cell>
        </row>
        <row r="36">
          <cell r="Z36">
            <v>0.4403770726035352</v>
          </cell>
        </row>
        <row r="37">
          <cell r="Z37">
            <v>0.17992564711649284</v>
          </cell>
        </row>
        <row r="38">
          <cell r="Z38">
            <v>0.48315918849344419</v>
          </cell>
        </row>
        <row r="39">
          <cell r="Z39">
            <v>0.91262328095784662</v>
          </cell>
        </row>
        <row r="40">
          <cell r="Z40">
            <v>0.12282181336028541</v>
          </cell>
        </row>
        <row r="41">
          <cell r="Z41">
            <v>0.29746847447648761</v>
          </cell>
        </row>
        <row r="42">
          <cell r="Z42">
            <v>0.14923912503084769</v>
          </cell>
        </row>
        <row r="43">
          <cell r="Z43">
            <v>0.86630072942852532</v>
          </cell>
        </row>
        <row r="44">
          <cell r="Z44">
            <v>4.5796989122946274E-2</v>
          </cell>
        </row>
        <row r="45">
          <cell r="Z45">
            <v>6.5289142830775693E-2</v>
          </cell>
        </row>
        <row r="46">
          <cell r="Z46">
            <v>0.78523706674957494</v>
          </cell>
        </row>
        <row r="47">
          <cell r="Z47">
            <v>0.91637996652263742</v>
          </cell>
        </row>
        <row r="48">
          <cell r="Z48">
            <v>0.13105386388189666</v>
          </cell>
        </row>
        <row r="49">
          <cell r="Z49">
            <v>7.5523099726162446E-2</v>
          </cell>
        </row>
        <row r="50">
          <cell r="Z50">
            <v>0.75681376472861761</v>
          </cell>
        </row>
        <row r="51">
          <cell r="Z51">
            <v>0.30213404279594192</v>
          </cell>
        </row>
        <row r="52">
          <cell r="Z52">
            <v>0.97992003527272309</v>
          </cell>
        </row>
        <row r="53">
          <cell r="Z53">
            <v>0.48282942970551623</v>
          </cell>
        </row>
        <row r="54">
          <cell r="Z54">
            <v>0.87944569227545033</v>
          </cell>
        </row>
        <row r="55">
          <cell r="Z55">
            <v>0.96439730357158771</v>
          </cell>
        </row>
        <row r="56">
          <cell r="Z56">
            <v>0.14616030204055297</v>
          </cell>
        </row>
        <row r="57">
          <cell r="Z57">
            <v>0.96681912637121648</v>
          </cell>
        </row>
        <row r="58">
          <cell r="Z58">
            <v>0.59549445866945516</v>
          </cell>
        </row>
        <row r="59">
          <cell r="Z59">
            <v>0.5248534712309969</v>
          </cell>
        </row>
        <row r="60">
          <cell r="Z60">
            <v>0.70408833616757271</v>
          </cell>
        </row>
        <row r="61">
          <cell r="Z61">
            <v>0.93961564227172534</v>
          </cell>
        </row>
        <row r="62">
          <cell r="Z62">
            <v>8.606942747094537E-2</v>
          </cell>
        </row>
        <row r="63">
          <cell r="Z63">
            <v>0.45748951237879598</v>
          </cell>
        </row>
        <row r="64">
          <cell r="Z64">
            <v>8.8925835125728159E-2</v>
          </cell>
        </row>
        <row r="65">
          <cell r="Z65">
            <v>0.46756615695816839</v>
          </cell>
        </row>
        <row r="66">
          <cell r="Z66">
            <v>0.65388872391407016</v>
          </cell>
        </row>
        <row r="67">
          <cell r="Z67">
            <v>0.78768832191859361</v>
          </cell>
        </row>
        <row r="68">
          <cell r="Z68">
            <v>0.21513073796798088</v>
          </cell>
        </row>
        <row r="69">
          <cell r="Z69">
            <v>0.8753293153500139</v>
          </cell>
        </row>
        <row r="70">
          <cell r="Z70">
            <v>0.24615964771366816</v>
          </cell>
        </row>
        <row r="71">
          <cell r="Z71">
            <v>0.93080007078140314</v>
          </cell>
        </row>
        <row r="72">
          <cell r="Z72">
            <v>0.74045766092748366</v>
          </cell>
        </row>
        <row r="73">
          <cell r="Z73">
            <v>0.66822876252150043</v>
          </cell>
        </row>
        <row r="74">
          <cell r="Z74">
            <v>0.35426333971609414</v>
          </cell>
        </row>
        <row r="75">
          <cell r="Z75">
            <v>0.50067663177950772</v>
          </cell>
        </row>
        <row r="76">
          <cell r="Z76">
            <v>0.46182648632079581</v>
          </cell>
        </row>
        <row r="77">
          <cell r="Z77">
            <v>0.27828410701884387</v>
          </cell>
        </row>
        <row r="78">
          <cell r="Z78">
            <v>0.80183440178330079</v>
          </cell>
        </row>
        <row r="79">
          <cell r="Z79">
            <v>0.97625031757586422</v>
          </cell>
        </row>
        <row r="80">
          <cell r="Z80">
            <v>0.9396313774609546</v>
          </cell>
        </row>
        <row r="81">
          <cell r="Z81">
            <v>0.36403661969265488</v>
          </cell>
        </row>
        <row r="82">
          <cell r="Z82">
            <v>0.88884584614129603</v>
          </cell>
        </row>
        <row r="83">
          <cell r="Z83">
            <v>0.41382832493784494</v>
          </cell>
        </row>
        <row r="84">
          <cell r="Z84">
            <v>0.36977631894326535</v>
          </cell>
        </row>
        <row r="85">
          <cell r="Z85">
            <v>0.13470523146239832</v>
          </cell>
        </row>
        <row r="86">
          <cell r="Z86">
            <v>0.20385554741756451</v>
          </cell>
        </row>
        <row r="87">
          <cell r="Z87">
            <v>0.70849974146318873</v>
          </cell>
        </row>
        <row r="88">
          <cell r="Z88">
            <v>0.88061603648905784</v>
          </cell>
        </row>
        <row r="89">
          <cell r="Z89">
            <v>0.54099333922047776</v>
          </cell>
        </row>
        <row r="90">
          <cell r="Z90">
            <v>0.51615064522050624</v>
          </cell>
        </row>
        <row r="91">
          <cell r="Z91">
            <v>0.20273698682007379</v>
          </cell>
        </row>
        <row r="92">
          <cell r="Z92">
            <v>0.18888110444946349</v>
          </cell>
        </row>
        <row r="93">
          <cell r="Z93">
            <v>0.3063273064191645</v>
          </cell>
        </row>
        <row r="94">
          <cell r="Z94">
            <v>0.15434792466684721</v>
          </cell>
        </row>
        <row r="95">
          <cell r="Z95">
            <v>0.61052320620180611</v>
          </cell>
        </row>
        <row r="96">
          <cell r="Z96">
            <v>3.2470936469384259E-2</v>
          </cell>
        </row>
        <row r="97">
          <cell r="Z97">
            <v>0.84785895841409209</v>
          </cell>
        </row>
        <row r="98">
          <cell r="Z98">
            <v>0.9119796236479093</v>
          </cell>
        </row>
        <row r="99">
          <cell r="Z99">
            <v>6.3658883347072481E-2</v>
          </cell>
        </row>
        <row r="100">
          <cell r="Z100">
            <v>0.78628931250727818</v>
          </cell>
        </row>
        <row r="101">
          <cell r="Z101">
            <v>8.3317016148701684E-2</v>
          </cell>
        </row>
        <row r="102">
          <cell r="Z102">
            <v>0.43922239322546852</v>
          </cell>
        </row>
        <row r="103">
          <cell r="Z103">
            <v>0.38645456000699363</v>
          </cell>
        </row>
        <row r="104">
          <cell r="Z104">
            <v>0.49135925776338829</v>
          </cell>
        </row>
        <row r="105">
          <cell r="Z105">
            <v>0.22228056216546799</v>
          </cell>
        </row>
        <row r="106">
          <cell r="Z106">
            <v>0.58896293538068012</v>
          </cell>
        </row>
        <row r="107">
          <cell r="Z107">
            <v>0.15541598079646723</v>
          </cell>
        </row>
        <row r="108">
          <cell r="Z108">
            <v>0.23250668532677199</v>
          </cell>
        </row>
        <row r="109">
          <cell r="Z109">
            <v>0.77725280628424664</v>
          </cell>
        </row>
        <row r="110">
          <cell r="Z110">
            <v>0.19513702600730942</v>
          </cell>
        </row>
        <row r="111">
          <cell r="Z111">
            <v>0.64908809010077217</v>
          </cell>
        </row>
        <row r="112">
          <cell r="Z112">
            <v>0.57706984466285127</v>
          </cell>
        </row>
        <row r="113">
          <cell r="Z113">
            <v>0.2963730336275664</v>
          </cell>
        </row>
        <row r="114">
          <cell r="Z114">
            <v>0.83329722738917134</v>
          </cell>
        </row>
        <row r="115">
          <cell r="Z115">
            <v>6.5627178029561195E-2</v>
          </cell>
        </row>
        <row r="116">
          <cell r="Z116">
            <v>0.15893439979799195</v>
          </cell>
        </row>
        <row r="117">
          <cell r="Z117">
            <v>0.4795652424664083</v>
          </cell>
        </row>
        <row r="118">
          <cell r="Z118">
            <v>0.80734823890979157</v>
          </cell>
        </row>
        <row r="119">
          <cell r="Z119">
            <v>0.45912751502316806</v>
          </cell>
        </row>
        <row r="120">
          <cell r="Z120">
            <v>0.597773819445375</v>
          </cell>
        </row>
        <row r="121">
          <cell r="Z121">
            <v>0.73194498745301761</v>
          </cell>
        </row>
        <row r="122">
          <cell r="Z122">
            <v>0.28609758691473763</v>
          </cell>
        </row>
        <row r="123">
          <cell r="Z123">
            <v>0.75658324845397484</v>
          </cell>
        </row>
        <row r="124">
          <cell r="Z124">
            <v>0.65457572160701727</v>
          </cell>
        </row>
        <row r="125">
          <cell r="Z125">
            <v>0.95163600362002798</v>
          </cell>
        </row>
        <row r="126">
          <cell r="Z126">
            <v>0.83174195385628402</v>
          </cell>
        </row>
        <row r="127">
          <cell r="Z127">
            <v>0.19877963005159105</v>
          </cell>
        </row>
        <row r="128">
          <cell r="Z128">
            <v>0.90177510839888331</v>
          </cell>
        </row>
        <row r="129">
          <cell r="Z129">
            <v>0.43922125310956606</v>
          </cell>
        </row>
        <row r="130">
          <cell r="Z130">
            <v>0.96254143745383458</v>
          </cell>
        </row>
        <row r="131">
          <cell r="Z131">
            <v>0.39815955868017783</v>
          </cell>
        </row>
        <row r="132">
          <cell r="Z132">
            <v>0.10467046730686747</v>
          </cell>
        </row>
        <row r="133">
          <cell r="Z133">
            <v>8.7109976922956078E-2</v>
          </cell>
        </row>
        <row r="134">
          <cell r="Z134">
            <v>0.40632777545884857</v>
          </cell>
        </row>
        <row r="135">
          <cell r="Z135">
            <v>0.94908703267478356</v>
          </cell>
        </row>
        <row r="136">
          <cell r="Z136">
            <v>0.64066702690293409</v>
          </cell>
        </row>
        <row r="137">
          <cell r="Z137">
            <v>0.49909400102026835</v>
          </cell>
        </row>
        <row r="138">
          <cell r="Z138">
            <v>5.6384110295764067E-2</v>
          </cell>
        </row>
        <row r="139">
          <cell r="Z139">
            <v>0.43917838833582301</v>
          </cell>
        </row>
        <row r="140">
          <cell r="Z140">
            <v>0.71785676712644109</v>
          </cell>
        </row>
        <row r="141">
          <cell r="Z141">
            <v>0.43517073812008999</v>
          </cell>
        </row>
        <row r="142">
          <cell r="Z142">
            <v>0.53652665243719599</v>
          </cell>
        </row>
        <row r="143">
          <cell r="Z143">
            <v>0.57362199579531992</v>
          </cell>
        </row>
        <row r="144">
          <cell r="Z144">
            <v>0.3649835139370452</v>
          </cell>
        </row>
        <row r="145">
          <cell r="Z145">
            <v>0.1951795107289388</v>
          </cell>
        </row>
        <row r="146">
          <cell r="Z146">
            <v>0.64616084430012455</v>
          </cell>
        </row>
        <row r="147">
          <cell r="Z147">
            <v>0.62715076237625977</v>
          </cell>
        </row>
        <row r="148">
          <cell r="Z148">
            <v>9.439407965096791E-3</v>
          </cell>
        </row>
        <row r="149">
          <cell r="Z149">
            <v>8.891900930531893E-2</v>
          </cell>
        </row>
        <row r="150">
          <cell r="Z150">
            <v>1.4991154405266438E-2</v>
          </cell>
        </row>
        <row r="151">
          <cell r="Z151">
            <v>0.85879718203040756</v>
          </cell>
        </row>
        <row r="152">
          <cell r="Z152">
            <v>0.1491790957032062</v>
          </cell>
        </row>
        <row r="153">
          <cell r="Z153">
            <v>0.42365140504140397</v>
          </cell>
        </row>
        <row r="154">
          <cell r="Z154">
            <v>0.94600771521366811</v>
          </cell>
        </row>
        <row r="155">
          <cell r="Z155">
            <v>0.10167518667198561</v>
          </cell>
        </row>
        <row r="156">
          <cell r="Z156">
            <v>0.33570226474161302</v>
          </cell>
        </row>
        <row r="157">
          <cell r="Z157">
            <v>0.24851489854524378</v>
          </cell>
        </row>
        <row r="158">
          <cell r="Z158">
            <v>0.7382957013161533</v>
          </cell>
        </row>
        <row r="159">
          <cell r="Z159">
            <v>0.16276493131223901</v>
          </cell>
        </row>
        <row r="160">
          <cell r="Z160">
            <v>5.426073457589109E-2</v>
          </cell>
        </row>
        <row r="161">
          <cell r="Z161">
            <v>0.92621222676593262</v>
          </cell>
        </row>
        <row r="162">
          <cell r="Z162">
            <v>0.73303207249639379</v>
          </cell>
        </row>
        <row r="163">
          <cell r="Z163">
            <v>0.82228161327760818</v>
          </cell>
        </row>
        <row r="164">
          <cell r="Z164">
            <v>0.64956320636943987</v>
          </cell>
        </row>
        <row r="165">
          <cell r="Z165">
            <v>0.38185222257162588</v>
          </cell>
        </row>
        <row r="166">
          <cell r="Z166">
            <v>0.62409134750277773</v>
          </cell>
        </row>
        <row r="167">
          <cell r="Z167">
            <v>0.50708551866335405</v>
          </cell>
        </row>
        <row r="168">
          <cell r="Z168">
            <v>0.6093370191813865</v>
          </cell>
        </row>
        <row r="169">
          <cell r="Z169">
            <v>0.20967893346016864</v>
          </cell>
        </row>
        <row r="170">
          <cell r="Z170">
            <v>0.56822816954581501</v>
          </cell>
        </row>
        <row r="171">
          <cell r="Z171">
            <v>0.27502606477144187</v>
          </cell>
        </row>
        <row r="172">
          <cell r="Z172">
            <v>0.50951227010104605</v>
          </cell>
        </row>
        <row r="173">
          <cell r="Z173">
            <v>0.37236032063385704</v>
          </cell>
        </row>
        <row r="174">
          <cell r="Z174">
            <v>8.2743394638784662E-2</v>
          </cell>
        </row>
        <row r="175">
          <cell r="Z175">
            <v>0.90589250047072234</v>
          </cell>
        </row>
        <row r="176">
          <cell r="Z176">
            <v>0.50621283257519545</v>
          </cell>
        </row>
        <row r="177">
          <cell r="Z177">
            <v>0.30222176403798473</v>
          </cell>
        </row>
        <row r="178">
          <cell r="Z178">
            <v>0.61065882023643903</v>
          </cell>
        </row>
        <row r="179">
          <cell r="Z179">
            <v>0.3851986334435783</v>
          </cell>
        </row>
        <row r="180">
          <cell r="Z180">
            <v>9.519336999082717E-2</v>
          </cell>
        </row>
        <row r="181">
          <cell r="Z181">
            <v>0.85652219140864372</v>
          </cell>
        </row>
        <row r="182">
          <cell r="Z182">
            <v>0.17375602026602999</v>
          </cell>
        </row>
        <row r="183">
          <cell r="Z183">
            <v>0.25258116136061193</v>
          </cell>
        </row>
        <row r="184">
          <cell r="Z184">
            <v>4.6573565479418266E-2</v>
          </cell>
        </row>
        <row r="185">
          <cell r="Z185">
            <v>0.81550889341599797</v>
          </cell>
        </row>
        <row r="186">
          <cell r="Z186">
            <v>0.60871857933361839</v>
          </cell>
        </row>
        <row r="187">
          <cell r="Z187">
            <v>0.61827302956780616</v>
          </cell>
        </row>
        <row r="188">
          <cell r="Z188">
            <v>0.72674017551448011</v>
          </cell>
        </row>
        <row r="189">
          <cell r="Z189">
            <v>0.96336568150877322</v>
          </cell>
        </row>
        <row r="190">
          <cell r="Z190">
            <v>0.18793489167920985</v>
          </cell>
        </row>
        <row r="191">
          <cell r="Z191">
            <v>0.76807065378558692</v>
          </cell>
        </row>
        <row r="192">
          <cell r="Z192">
            <v>0.10335495098516811</v>
          </cell>
        </row>
        <row r="193">
          <cell r="Z193">
            <v>0.7039703045350022</v>
          </cell>
        </row>
        <row r="194">
          <cell r="Z194">
            <v>2.7781550514406894E-2</v>
          </cell>
        </row>
        <row r="195">
          <cell r="Z195">
            <v>0.82115779260386235</v>
          </cell>
        </row>
        <row r="196">
          <cell r="Z196">
            <v>0.40471493026391614</v>
          </cell>
        </row>
        <row r="197">
          <cell r="Z197">
            <v>0.1294006501276117</v>
          </cell>
        </row>
        <row r="198">
          <cell r="Z198">
            <v>0.77191430361567714</v>
          </cell>
        </row>
        <row r="199">
          <cell r="Z199">
            <v>0.36293086649481276</v>
          </cell>
        </row>
        <row r="200">
          <cell r="Z200">
            <v>0.95358529016976668</v>
          </cell>
        </row>
        <row r="201">
          <cell r="Z201">
            <v>0.66279285890065076</v>
          </cell>
        </row>
        <row r="202">
          <cell r="Z202">
            <v>0.56424995925195076</v>
          </cell>
        </row>
        <row r="203">
          <cell r="Z203">
            <v>0.41921156328485687</v>
          </cell>
        </row>
        <row r="204">
          <cell r="Z204">
            <v>0.9077997590772886</v>
          </cell>
        </row>
        <row r="205">
          <cell r="Z205">
            <v>0.6177651050148778</v>
          </cell>
        </row>
        <row r="206">
          <cell r="Z206">
            <v>0.72419513608281949</v>
          </cell>
        </row>
        <row r="207">
          <cell r="Z207">
            <v>0.54856923169849781</v>
          </cell>
        </row>
        <row r="208">
          <cell r="Z208">
            <v>0.36730633013235259</v>
          </cell>
        </row>
        <row r="209">
          <cell r="Z209">
            <v>0.65595647593883943</v>
          </cell>
        </row>
        <row r="210">
          <cell r="Z210">
            <v>0.89438523417718252</v>
          </cell>
        </row>
        <row r="211">
          <cell r="Z211">
            <v>0.22410375680379147</v>
          </cell>
        </row>
        <row r="212">
          <cell r="Z212">
            <v>0.24804073242237978</v>
          </cell>
        </row>
        <row r="213">
          <cell r="Z213">
            <v>0.68247294762580946</v>
          </cell>
        </row>
        <row r="214">
          <cell r="Z214">
            <v>0.19952030045377211</v>
          </cell>
        </row>
        <row r="215">
          <cell r="Z215">
            <v>0.3896903251747722</v>
          </cell>
        </row>
        <row r="216">
          <cell r="Z216">
            <v>0.50882428176000416</v>
          </cell>
        </row>
        <row r="217">
          <cell r="Z217">
            <v>0.6292742985407489</v>
          </cell>
        </row>
        <row r="218">
          <cell r="Z218">
            <v>0.40442198219809744</v>
          </cell>
        </row>
        <row r="219">
          <cell r="Z219">
            <v>0.70562618900024254</v>
          </cell>
        </row>
        <row r="220">
          <cell r="Z220">
            <v>0.63443387307204424</v>
          </cell>
        </row>
        <row r="221">
          <cell r="Z221">
            <v>0.3256609930849077</v>
          </cell>
        </row>
        <row r="222">
          <cell r="Z222">
            <v>6.4929484158808726E-2</v>
          </cell>
        </row>
        <row r="223">
          <cell r="Z223">
            <v>0.73767231452037518</v>
          </cell>
        </row>
        <row r="224">
          <cell r="Z224">
            <v>0.63672998684151527</v>
          </cell>
        </row>
        <row r="225">
          <cell r="Z225">
            <v>0.16414208380324169</v>
          </cell>
        </row>
        <row r="226">
          <cell r="Z226">
            <v>0.91978117834356199</v>
          </cell>
        </row>
        <row r="227">
          <cell r="Z227">
            <v>0.10666619741798045</v>
          </cell>
        </row>
        <row r="228">
          <cell r="Z228">
            <v>2.5584491673307563E-2</v>
          </cell>
        </row>
        <row r="229">
          <cell r="Z229">
            <v>0.10656306063883081</v>
          </cell>
        </row>
        <row r="230">
          <cell r="Z230">
            <v>0.18902164094682239</v>
          </cell>
        </row>
        <row r="231">
          <cell r="Z231">
            <v>0.28479301878431851</v>
          </cell>
        </row>
        <row r="232">
          <cell r="Z232">
            <v>0.71242875764244118</v>
          </cell>
        </row>
        <row r="233">
          <cell r="Z233">
            <v>0.34744286350292652</v>
          </cell>
        </row>
        <row r="234">
          <cell r="Z234">
            <v>0.93716504285673985</v>
          </cell>
        </row>
        <row r="235">
          <cell r="Z235">
            <v>1.343893108812666E-3</v>
          </cell>
        </row>
        <row r="236">
          <cell r="Z236">
            <v>0.1140676574056767</v>
          </cell>
        </row>
        <row r="237">
          <cell r="Z237">
            <v>7.6730922544308022E-3</v>
          </cell>
        </row>
        <row r="238">
          <cell r="Z238">
            <v>0.88438759124965305</v>
          </cell>
        </row>
        <row r="239">
          <cell r="Z239">
            <v>0.15738826361449099</v>
          </cell>
        </row>
        <row r="240">
          <cell r="Z240">
            <v>0.92469949389940864</v>
          </cell>
        </row>
        <row r="241">
          <cell r="Z241">
            <v>9.0021245143971362E-2</v>
          </cell>
        </row>
        <row r="242">
          <cell r="Z242">
            <v>6.2984030263939395E-2</v>
          </cell>
        </row>
        <row r="243">
          <cell r="Z243">
            <v>9.0433703130170406E-2</v>
          </cell>
        </row>
        <row r="244">
          <cell r="Z244">
            <v>0.29384073243973952</v>
          </cell>
        </row>
        <row r="245">
          <cell r="Z245">
            <v>0.5224506873381991</v>
          </cell>
        </row>
        <row r="246">
          <cell r="Z246">
            <v>0.89933598787411384</v>
          </cell>
        </row>
        <row r="247">
          <cell r="Z247">
            <v>0.23264934991061015</v>
          </cell>
        </row>
        <row r="248">
          <cell r="Z248">
            <v>0.43112626974275026</v>
          </cell>
        </row>
        <row r="249">
          <cell r="Z249">
            <v>4.4531139701609934E-2</v>
          </cell>
        </row>
        <row r="250">
          <cell r="Z250">
            <v>3.0135642234100368E-2</v>
          </cell>
        </row>
        <row r="251">
          <cell r="Z251">
            <v>0.71763710668814717</v>
          </cell>
        </row>
        <row r="252">
          <cell r="Z252">
            <v>0.23628633387893783</v>
          </cell>
        </row>
        <row r="253">
          <cell r="Z253">
            <v>0.86987326939440057</v>
          </cell>
        </row>
        <row r="254">
          <cell r="Z254">
            <v>0.46761311012315854</v>
          </cell>
        </row>
        <row r="255">
          <cell r="Z255">
            <v>0.75441921788565991</v>
          </cell>
        </row>
        <row r="256">
          <cell r="Z256">
            <v>0.17152893572114047</v>
          </cell>
        </row>
        <row r="257">
          <cell r="Z257">
            <v>0.98354135114519403</v>
          </cell>
        </row>
        <row r="258">
          <cell r="Z258">
            <v>0.62147843587433771</v>
          </cell>
        </row>
        <row r="259">
          <cell r="Z259">
            <v>0.24676175062487515</v>
          </cell>
        </row>
        <row r="260">
          <cell r="Z260">
            <v>0.10986173466470162</v>
          </cell>
        </row>
        <row r="261">
          <cell r="Z261">
            <v>0.25287202053690006</v>
          </cell>
        </row>
        <row r="262">
          <cell r="Z262">
            <v>0.90083747112427959</v>
          </cell>
        </row>
        <row r="263">
          <cell r="Z263">
            <v>0.6053014425989236</v>
          </cell>
        </row>
        <row r="264">
          <cell r="Z264">
            <v>0.65114475831258878</v>
          </cell>
        </row>
        <row r="265">
          <cell r="Z265">
            <v>0.13827674115355615</v>
          </cell>
        </row>
        <row r="266">
          <cell r="Z266">
            <v>0.47746616882489989</v>
          </cell>
        </row>
        <row r="267">
          <cell r="Z267">
            <v>0.59209321305454266</v>
          </cell>
        </row>
        <row r="268">
          <cell r="Z268">
            <v>0.57976587546907465</v>
          </cell>
        </row>
        <row r="269">
          <cell r="Z269">
            <v>0.19432981941244398</v>
          </cell>
        </row>
        <row r="270">
          <cell r="Z270">
            <v>0.12471481048946587</v>
          </cell>
        </row>
        <row r="271">
          <cell r="Z271">
            <v>0.76564887178524843</v>
          </cell>
        </row>
        <row r="272">
          <cell r="Z272">
            <v>0.86817752826486516</v>
          </cell>
        </row>
        <row r="273">
          <cell r="Z273">
            <v>0.48132445347651676</v>
          </cell>
        </row>
        <row r="274">
          <cell r="Z274">
            <v>0.10583247901374981</v>
          </cell>
        </row>
        <row r="275">
          <cell r="Z275">
            <v>0.44279184346561473</v>
          </cell>
        </row>
        <row r="276">
          <cell r="Z276">
            <v>0.58009045679231774</v>
          </cell>
        </row>
        <row r="277">
          <cell r="Z277">
            <v>0.84816137608723474</v>
          </cell>
        </row>
        <row r="278">
          <cell r="Z278">
            <v>0.64813059812728202</v>
          </cell>
        </row>
        <row r="279">
          <cell r="Z279">
            <v>0.71789411548826898</v>
          </cell>
        </row>
        <row r="280">
          <cell r="Z280">
            <v>0.53268913806824703</v>
          </cell>
        </row>
        <row r="281">
          <cell r="Z281">
            <v>0.15949561782844279</v>
          </cell>
        </row>
        <row r="282">
          <cell r="Z282">
            <v>5.5421354363162423E-2</v>
          </cell>
        </row>
        <row r="283">
          <cell r="Z283">
            <v>0.27767738896361505</v>
          </cell>
        </row>
        <row r="284">
          <cell r="Z284">
            <v>3.961625549825587E-2</v>
          </cell>
        </row>
        <row r="285">
          <cell r="Z285">
            <v>0.33579158413451005</v>
          </cell>
        </row>
        <row r="286">
          <cell r="Z286">
            <v>0.64420152651681573</v>
          </cell>
        </row>
        <row r="287">
          <cell r="Z287">
            <v>0.58161463371881728</v>
          </cell>
        </row>
        <row r="288">
          <cell r="Z288">
            <v>0.28113934920739669</v>
          </cell>
        </row>
        <row r="289">
          <cell r="Z289">
            <v>0.6376247865548117</v>
          </cell>
        </row>
        <row r="290">
          <cell r="Z290">
            <v>0.82046890339751211</v>
          </cell>
        </row>
        <row r="291">
          <cell r="Z291">
            <v>0.86554664986799268</v>
          </cell>
        </row>
        <row r="292">
          <cell r="Z292">
            <v>0.84650959884966148</v>
          </cell>
        </row>
        <row r="293">
          <cell r="Z293">
            <v>0.57633539973157721</v>
          </cell>
        </row>
        <row r="294">
          <cell r="Z294">
            <v>0.17309461614821764</v>
          </cell>
        </row>
        <row r="295">
          <cell r="Z295">
            <v>0.94476092737163408</v>
          </cell>
        </row>
        <row r="296">
          <cell r="Z296">
            <v>0.48244006892776681</v>
          </cell>
        </row>
        <row r="297">
          <cell r="Z297">
            <v>0.28686828589828628</v>
          </cell>
        </row>
        <row r="298">
          <cell r="Z298">
            <v>0.66872155906489328</v>
          </cell>
        </row>
        <row r="299">
          <cell r="Z299">
            <v>0.80451692900046179</v>
          </cell>
        </row>
        <row r="300">
          <cell r="Z300">
            <v>0.14345135550513932</v>
          </cell>
        </row>
        <row r="301">
          <cell r="Z301">
            <v>0.89207705481194732</v>
          </cell>
        </row>
        <row r="302">
          <cell r="Z302">
            <v>0.44744102619711501</v>
          </cell>
        </row>
        <row r="303">
          <cell r="Z303">
            <v>0.73474240592998785</v>
          </cell>
        </row>
        <row r="304">
          <cell r="Z304">
            <v>0.98837649266249772</v>
          </cell>
        </row>
        <row r="305">
          <cell r="Z305">
            <v>0.15338465095981668</v>
          </cell>
        </row>
        <row r="306">
          <cell r="Z306">
            <v>0.68892543271558693</v>
          </cell>
        </row>
        <row r="307">
          <cell r="Z307">
            <v>0.28196457815360998</v>
          </cell>
        </row>
        <row r="308">
          <cell r="Z308">
            <v>0.93234692819555354</v>
          </cell>
        </row>
        <row r="309">
          <cell r="Z309">
            <v>0.16188687936982971</v>
          </cell>
        </row>
        <row r="310">
          <cell r="Z310">
            <v>0.82557909521328288</v>
          </cell>
        </row>
        <row r="311">
          <cell r="Z311">
            <v>0.39585352575177635</v>
          </cell>
        </row>
        <row r="312">
          <cell r="Z312">
            <v>0.72952926421661068</v>
          </cell>
        </row>
        <row r="313">
          <cell r="Z313">
            <v>0.40266356768242129</v>
          </cell>
        </row>
        <row r="314">
          <cell r="Z314">
            <v>0.18983298408642546</v>
          </cell>
        </row>
        <row r="315">
          <cell r="Z315">
            <v>0.87050068359426847</v>
          </cell>
        </row>
        <row r="316">
          <cell r="Z316">
            <v>0.10030598293495396</v>
          </cell>
        </row>
        <row r="317">
          <cell r="Z317">
            <v>0.67152742504362073</v>
          </cell>
        </row>
        <row r="318">
          <cell r="Z318">
            <v>8.9679956600537847E-2</v>
          </cell>
        </row>
        <row r="319">
          <cell r="Z319">
            <v>8.4075194169119793E-4</v>
          </cell>
        </row>
        <row r="320">
          <cell r="Z320">
            <v>0.73475330869356881</v>
          </cell>
        </row>
        <row r="321">
          <cell r="Z321">
            <v>0.69267132554118249</v>
          </cell>
        </row>
        <row r="322">
          <cell r="Z322">
            <v>8.9671593736235566E-2</v>
          </cell>
        </row>
        <row r="323">
          <cell r="Z323">
            <v>0.64887161790639936</v>
          </cell>
        </row>
        <row r="324">
          <cell r="Z324">
            <v>0.11819241067526964</v>
          </cell>
        </row>
        <row r="325">
          <cell r="Z325">
            <v>0.42175912734543963</v>
          </cell>
        </row>
        <row r="326">
          <cell r="Z326">
            <v>0.48411702441608095</v>
          </cell>
        </row>
        <row r="327">
          <cell r="Z327">
            <v>0.27166484710429506</v>
          </cell>
        </row>
        <row r="328">
          <cell r="Z328">
            <v>0.43352611826997633</v>
          </cell>
        </row>
        <row r="329">
          <cell r="Z329">
            <v>0.90391418241064148</v>
          </cell>
        </row>
        <row r="330">
          <cell r="Z330">
            <v>0.41169314171265137</v>
          </cell>
        </row>
        <row r="331">
          <cell r="Z331">
            <v>0.22264300163841588</v>
          </cell>
        </row>
        <row r="332">
          <cell r="Z332">
            <v>1.7655285693132239E-3</v>
          </cell>
        </row>
        <row r="333">
          <cell r="Z333">
            <v>0.31805264491594842</v>
          </cell>
        </row>
        <row r="334">
          <cell r="Z334">
            <v>0.92296944852885188</v>
          </cell>
        </row>
        <row r="335">
          <cell r="Z335">
            <v>0.56041785360026375</v>
          </cell>
        </row>
        <row r="336">
          <cell r="Z336">
            <v>0.82066139432986684</v>
          </cell>
        </row>
        <row r="337">
          <cell r="Z337">
            <v>2.8118130647246553E-2</v>
          </cell>
        </row>
        <row r="338">
          <cell r="Z338">
            <v>0.85837131165609448</v>
          </cell>
        </row>
        <row r="339">
          <cell r="Z339">
            <v>0.92583683962899044</v>
          </cell>
        </row>
        <row r="340">
          <cell r="Z340">
            <v>0.5145454955129739</v>
          </cell>
        </row>
        <row r="341">
          <cell r="Z341">
            <v>0.44751678601226352</v>
          </cell>
        </row>
        <row r="342">
          <cell r="Z342">
            <v>0.42380393481345435</v>
          </cell>
        </row>
        <row r="343">
          <cell r="Z343">
            <v>0.8814699657259043</v>
          </cell>
        </row>
        <row r="344">
          <cell r="Z344">
            <v>0.82232472665664857</v>
          </cell>
        </row>
        <row r="345">
          <cell r="Z345">
            <v>4.8109044792075117E-3</v>
          </cell>
        </row>
        <row r="346">
          <cell r="Z346">
            <v>0.48329058229887534</v>
          </cell>
        </row>
        <row r="347">
          <cell r="Z347">
            <v>0.860217300193307</v>
          </cell>
        </row>
        <row r="348">
          <cell r="Z348">
            <v>0.44092649504019121</v>
          </cell>
        </row>
        <row r="349">
          <cell r="Z349">
            <v>0.70780597365581677</v>
          </cell>
        </row>
        <row r="350">
          <cell r="Z350">
            <v>0.18017632762566438</v>
          </cell>
        </row>
        <row r="351">
          <cell r="Z351">
            <v>0.56246234696816499</v>
          </cell>
        </row>
        <row r="352">
          <cell r="Z352">
            <v>0.89132919792311338</v>
          </cell>
        </row>
        <row r="353">
          <cell r="Z353">
            <v>0.55746162771394525</v>
          </cell>
        </row>
        <row r="354">
          <cell r="Z354">
            <v>0.57162739806448359</v>
          </cell>
        </row>
        <row r="355">
          <cell r="Z355">
            <v>1.6111954977400922E-2</v>
          </cell>
        </row>
        <row r="356">
          <cell r="Z356">
            <v>0.19815772666018072</v>
          </cell>
        </row>
        <row r="357">
          <cell r="Z357">
            <v>0.57187951602518483</v>
          </cell>
        </row>
        <row r="358">
          <cell r="Z358">
            <v>0.55233533588742767</v>
          </cell>
        </row>
        <row r="359">
          <cell r="Z359">
            <v>0.83881599413113206</v>
          </cell>
        </row>
        <row r="360">
          <cell r="Z360">
            <v>0.8876975737659818</v>
          </cell>
        </row>
        <row r="361">
          <cell r="Z361">
            <v>0.69655298527430654</v>
          </cell>
        </row>
        <row r="362">
          <cell r="Z362">
            <v>0.81894203828195122</v>
          </cell>
        </row>
        <row r="363">
          <cell r="Z363">
            <v>0.54483584203881097</v>
          </cell>
        </row>
        <row r="364">
          <cell r="Z364">
            <v>0.81371180725890513</v>
          </cell>
        </row>
        <row r="365">
          <cell r="Z365">
            <v>0.74238343382603789</v>
          </cell>
        </row>
        <row r="366">
          <cell r="Z366">
            <v>4.9456825985130015E-2</v>
          </cell>
        </row>
        <row r="367">
          <cell r="Z367">
            <v>7.0993274079294677E-2</v>
          </cell>
        </row>
        <row r="368">
          <cell r="Z368">
            <v>0.47116640012172162</v>
          </cell>
        </row>
        <row r="369">
          <cell r="Z369">
            <v>0.41327796463202648</v>
          </cell>
        </row>
        <row r="370">
          <cell r="Z370">
            <v>0.12839364619983451</v>
          </cell>
        </row>
        <row r="371">
          <cell r="Z371">
            <v>0.93273160467020566</v>
          </cell>
        </row>
        <row r="372">
          <cell r="Z372">
            <v>0.48920021574798178</v>
          </cell>
        </row>
        <row r="373">
          <cell r="Z373">
            <v>1.0753727639330024E-2</v>
          </cell>
        </row>
        <row r="374">
          <cell r="Z374">
            <v>0.19942153044953081</v>
          </cell>
        </row>
        <row r="375">
          <cell r="Z375">
            <v>0.41396901318786461</v>
          </cell>
        </row>
        <row r="376">
          <cell r="Z376">
            <v>0.37302919288088721</v>
          </cell>
        </row>
        <row r="377">
          <cell r="Z377">
            <v>2.7278693012108834E-2</v>
          </cell>
        </row>
        <row r="378">
          <cell r="Z378">
            <v>0.55098679544608153</v>
          </cell>
        </row>
        <row r="379">
          <cell r="Z379">
            <v>0.73183922087320463</v>
          </cell>
        </row>
        <row r="380">
          <cell r="Z380">
            <v>0.10120912020019801</v>
          </cell>
        </row>
        <row r="381">
          <cell r="Z381">
            <v>0.82415805685500287</v>
          </cell>
        </row>
        <row r="382">
          <cell r="Z382">
            <v>0.70643032336350253</v>
          </cell>
        </row>
        <row r="383">
          <cell r="Z383">
            <v>0.72027814535004497</v>
          </cell>
        </row>
        <row r="384">
          <cell r="Z384">
            <v>0.37387446693266146</v>
          </cell>
        </row>
        <row r="385">
          <cell r="Z385">
            <v>0.91177571723965201</v>
          </cell>
        </row>
        <row r="386">
          <cell r="Z386">
            <v>0.56953179627896333</v>
          </cell>
        </row>
        <row r="387">
          <cell r="Z387">
            <v>6.2939489139808957E-2</v>
          </cell>
        </row>
        <row r="388">
          <cell r="Z388">
            <v>0.8310689192739994</v>
          </cell>
        </row>
        <row r="389">
          <cell r="Z389">
            <v>0.57500120978046776</v>
          </cell>
        </row>
        <row r="390">
          <cell r="Z390">
            <v>0.54428546444951753</v>
          </cell>
        </row>
        <row r="391">
          <cell r="Z391">
            <v>9.9066976274618468E-2</v>
          </cell>
        </row>
        <row r="392">
          <cell r="Z392">
            <v>0.80693168773604196</v>
          </cell>
        </row>
        <row r="393">
          <cell r="Z393">
            <v>0.96745600721738145</v>
          </cell>
        </row>
        <row r="394">
          <cell r="Z394">
            <v>0.77222238152541367</v>
          </cell>
        </row>
        <row r="395">
          <cell r="Z395">
            <v>0.18031073900816341</v>
          </cell>
        </row>
        <row r="396">
          <cell r="Z396">
            <v>0.83439935523804787</v>
          </cell>
        </row>
        <row r="397">
          <cell r="Z397">
            <v>0.28871423298697185</v>
          </cell>
        </row>
        <row r="398">
          <cell r="Z398">
            <v>0.17701156574757515</v>
          </cell>
        </row>
        <row r="399">
          <cell r="Z399">
            <v>0.5690847431210726</v>
          </cell>
        </row>
        <row r="400">
          <cell r="Z400">
            <v>0.52263039362023178</v>
          </cell>
        </row>
        <row r="401">
          <cell r="Z401">
            <v>0.36247352210580941</v>
          </cell>
        </row>
        <row r="402">
          <cell r="Z402">
            <v>0.6535834769419806</v>
          </cell>
        </row>
        <row r="403">
          <cell r="Z403">
            <v>0.98554522117803212</v>
          </cell>
        </row>
        <row r="404">
          <cell r="Z404">
            <v>0.66621765353937157</v>
          </cell>
        </row>
        <row r="405">
          <cell r="Z405">
            <v>0.80664526213415555</v>
          </cell>
        </row>
        <row r="406">
          <cell r="Z406">
            <v>0.23753599791040414</v>
          </cell>
        </row>
        <row r="407">
          <cell r="Z407">
            <v>0.48234122952278657</v>
          </cell>
        </row>
        <row r="408">
          <cell r="Z408">
            <v>8.5029989175335552E-2</v>
          </cell>
        </row>
        <row r="409">
          <cell r="Z409">
            <v>0.96253228138614488</v>
          </cell>
        </row>
        <row r="410">
          <cell r="Z410">
            <v>0.59230139218318856</v>
          </cell>
        </row>
        <row r="411">
          <cell r="Z411">
            <v>0.96162821365426332</v>
          </cell>
        </row>
        <row r="412">
          <cell r="Z412">
            <v>0.47026845634464232</v>
          </cell>
        </row>
        <row r="413">
          <cell r="Z413">
            <v>1.4581247831633948E-2</v>
          </cell>
        </row>
        <row r="414">
          <cell r="Z414">
            <v>0.94496608275433103</v>
          </cell>
        </row>
        <row r="415">
          <cell r="Z415">
            <v>5.8648194353411398E-2</v>
          </cell>
        </row>
        <row r="416">
          <cell r="Z416">
            <v>0.38838378412328678</v>
          </cell>
        </row>
        <row r="417">
          <cell r="Z417">
            <v>0.13358049147613449</v>
          </cell>
        </row>
        <row r="418">
          <cell r="Z418">
            <v>0.16683428956374413</v>
          </cell>
        </row>
        <row r="419">
          <cell r="Z419">
            <v>0.87385713734724768</v>
          </cell>
        </row>
        <row r="420">
          <cell r="Z420">
            <v>0.70551715180350205</v>
          </cell>
        </row>
        <row r="421">
          <cell r="Z421">
            <v>0.6759744861122251</v>
          </cell>
        </row>
        <row r="422">
          <cell r="Z422">
            <v>0.97219219362005271</v>
          </cell>
        </row>
        <row r="423">
          <cell r="Z423">
            <v>0.84594115466715325</v>
          </cell>
        </row>
        <row r="424">
          <cell r="Z424">
            <v>0.17599391897956862</v>
          </cell>
        </row>
        <row r="425">
          <cell r="Z425">
            <v>0.28445488180289458</v>
          </cell>
        </row>
        <row r="426">
          <cell r="Z426">
            <v>0.84118495890612821</v>
          </cell>
        </row>
        <row r="427">
          <cell r="Z427">
            <v>0.60804440289380224</v>
          </cell>
        </row>
        <row r="428">
          <cell r="Z428">
            <v>0.99535684910705191</v>
          </cell>
        </row>
        <row r="429">
          <cell r="Z429">
            <v>0.77146358804157933</v>
          </cell>
        </row>
        <row r="430">
          <cell r="Z430">
            <v>0.38435542081881535</v>
          </cell>
        </row>
        <row r="431">
          <cell r="Z431">
            <v>0.52659956970452348</v>
          </cell>
        </row>
        <row r="432">
          <cell r="Z432">
            <v>0.64094432701453907</v>
          </cell>
        </row>
        <row r="433">
          <cell r="Z433">
            <v>0.46641632962221702</v>
          </cell>
        </row>
        <row r="434">
          <cell r="Z434">
            <v>0.72435423095833429</v>
          </cell>
        </row>
        <row r="435">
          <cell r="Z435">
            <v>0.66144475547141557</v>
          </cell>
        </row>
        <row r="436">
          <cell r="Z436">
            <v>0.87968641472063436</v>
          </cell>
        </row>
        <row r="437">
          <cell r="Z437">
            <v>0.33089272220708599</v>
          </cell>
        </row>
        <row r="438">
          <cell r="Z438">
            <v>0.5925014055347203</v>
          </cell>
        </row>
        <row r="439">
          <cell r="Z439">
            <v>0.43863324395312153</v>
          </cell>
        </row>
        <row r="440">
          <cell r="Z440">
            <v>0.43541214936209105</v>
          </cell>
        </row>
        <row r="441">
          <cell r="Z441">
            <v>0.19110233595220871</v>
          </cell>
        </row>
        <row r="442">
          <cell r="Z442">
            <v>0.64059507622140577</v>
          </cell>
        </row>
        <row r="443">
          <cell r="Z443">
            <v>0.25775668609243851</v>
          </cell>
        </row>
        <row r="444">
          <cell r="Z444">
            <v>0.65182639896530681</v>
          </cell>
        </row>
        <row r="445">
          <cell r="Z445">
            <v>0.30605506537481364</v>
          </cell>
        </row>
        <row r="446">
          <cell r="Z446">
            <v>0.64480531524979157</v>
          </cell>
        </row>
        <row r="447">
          <cell r="Z447">
            <v>0.6222340912828026</v>
          </cell>
        </row>
        <row r="448">
          <cell r="Z448">
            <v>0.2217178639284979</v>
          </cell>
        </row>
        <row r="449">
          <cell r="Z449">
            <v>0.5988590485737999</v>
          </cell>
        </row>
        <row r="450">
          <cell r="Z450">
            <v>0.214345865100663</v>
          </cell>
        </row>
        <row r="451">
          <cell r="Z451">
            <v>0.5413583212743156</v>
          </cell>
        </row>
        <row r="452">
          <cell r="Z452">
            <v>0.12965756044175958</v>
          </cell>
        </row>
        <row r="453">
          <cell r="Z453">
            <v>2.8530332501083389E-2</v>
          </cell>
        </row>
        <row r="454">
          <cell r="Z454">
            <v>0.35215034985491289</v>
          </cell>
        </row>
        <row r="455">
          <cell r="Z455">
            <v>0.75212292183975216</v>
          </cell>
        </row>
        <row r="456">
          <cell r="Z456">
            <v>0.34350739101426786</v>
          </cell>
        </row>
        <row r="457">
          <cell r="Z457">
            <v>2.1874714817397334E-2</v>
          </cell>
        </row>
        <row r="458">
          <cell r="Z458">
            <v>0.56452452737343994</v>
          </cell>
        </row>
        <row r="459">
          <cell r="Z459">
            <v>0.68951174265150794</v>
          </cell>
        </row>
        <row r="460">
          <cell r="Z460">
            <v>0.32740857723405703</v>
          </cell>
        </row>
        <row r="461">
          <cell r="Z461">
            <v>0.98579800355758529</v>
          </cell>
        </row>
        <row r="462">
          <cell r="Z462">
            <v>0.81001775148260913</v>
          </cell>
        </row>
        <row r="463">
          <cell r="Z463">
            <v>0.12142010232529621</v>
          </cell>
        </row>
        <row r="464">
          <cell r="Z464">
            <v>0.47203635836464253</v>
          </cell>
        </row>
        <row r="465">
          <cell r="Z465">
            <v>0.77322306795458329</v>
          </cell>
        </row>
        <row r="466">
          <cell r="Z466">
            <v>0.30720583952437086</v>
          </cell>
        </row>
        <row r="467">
          <cell r="Z467">
            <v>0.30917557468297041</v>
          </cell>
        </row>
        <row r="468">
          <cell r="Z468">
            <v>0.50201163699071116</v>
          </cell>
        </row>
        <row r="469">
          <cell r="Z469">
            <v>0.28626733839611362</v>
          </cell>
        </row>
        <row r="470">
          <cell r="Z470">
            <v>0.37510258920847162</v>
          </cell>
        </row>
        <row r="471">
          <cell r="Z471">
            <v>0.38886403960596361</v>
          </cell>
        </row>
        <row r="472">
          <cell r="Z472">
            <v>0.69065186556211833</v>
          </cell>
        </row>
        <row r="473">
          <cell r="Z473">
            <v>0.52756942709578358</v>
          </cell>
        </row>
        <row r="474">
          <cell r="Z474">
            <v>0.46963566096771947</v>
          </cell>
        </row>
        <row r="475">
          <cell r="Z475">
            <v>0.34646251138652684</v>
          </cell>
        </row>
        <row r="476">
          <cell r="Z476">
            <v>0.54887848795780525</v>
          </cell>
        </row>
        <row r="477">
          <cell r="Z477">
            <v>0.21676482837781053</v>
          </cell>
        </row>
        <row r="478">
          <cell r="Z478">
            <v>0.69494064923257315</v>
          </cell>
        </row>
        <row r="479">
          <cell r="Z479">
            <v>0.52634460492342838</v>
          </cell>
        </row>
        <row r="480">
          <cell r="Z480">
            <v>0.36666347347339379</v>
          </cell>
        </row>
        <row r="481">
          <cell r="Z481">
            <v>0.4350527880705799</v>
          </cell>
        </row>
        <row r="482">
          <cell r="Z482">
            <v>0.87254329682265397</v>
          </cell>
        </row>
        <row r="483">
          <cell r="Z483">
            <v>0.12888245025644873</v>
          </cell>
        </row>
        <row r="484">
          <cell r="Z484">
            <v>0.42919567415092585</v>
          </cell>
        </row>
        <row r="485">
          <cell r="Z485">
            <v>5.2362448814177398E-2</v>
          </cell>
        </row>
        <row r="486">
          <cell r="Z486">
            <v>0.45887571679524897</v>
          </cell>
        </row>
        <row r="487">
          <cell r="Z487">
            <v>0.9938214787280123</v>
          </cell>
        </row>
        <row r="488">
          <cell r="Z488">
            <v>0.79075232232953918</v>
          </cell>
        </row>
        <row r="489">
          <cell r="Z489">
            <v>0.89474926332341198</v>
          </cell>
        </row>
        <row r="490">
          <cell r="Z490">
            <v>6.2491868198330081E-2</v>
          </cell>
        </row>
        <row r="491">
          <cell r="Z491">
            <v>0.62994243011588213</v>
          </cell>
        </row>
        <row r="492">
          <cell r="Z492">
            <v>0.68777122036751159</v>
          </cell>
        </row>
        <row r="493">
          <cell r="Z493">
            <v>0.37586197406260879</v>
          </cell>
        </row>
        <row r="494">
          <cell r="Z494">
            <v>0.34967095324992226</v>
          </cell>
        </row>
        <row r="495">
          <cell r="Z495">
            <v>0.56809972850197232</v>
          </cell>
        </row>
        <row r="496">
          <cell r="Z496">
            <v>0.72902590157481362</v>
          </cell>
        </row>
        <row r="497">
          <cell r="Z497">
            <v>0.87823969139618085</v>
          </cell>
        </row>
        <row r="498">
          <cell r="Z498">
            <v>0.66834383180365287</v>
          </cell>
        </row>
        <row r="499">
          <cell r="Z499">
            <v>7.3490931979761531E-2</v>
          </cell>
        </row>
        <row r="500">
          <cell r="Z500">
            <v>0.1732435411512806</v>
          </cell>
        </row>
        <row r="501">
          <cell r="Z501">
            <v>0.19101879716890502</v>
          </cell>
        </row>
        <row r="502">
          <cell r="Z502">
            <v>0.74718157377923544</v>
          </cell>
        </row>
        <row r="503">
          <cell r="Z503">
            <v>0.33295216388667614</v>
          </cell>
        </row>
        <row r="504">
          <cell r="Z504">
            <v>0.60068132436082777</v>
          </cell>
        </row>
        <row r="505">
          <cell r="Z505">
            <v>0.77848596068734766</v>
          </cell>
        </row>
        <row r="506">
          <cell r="Z506">
            <v>0.52525158049907594</v>
          </cell>
        </row>
        <row r="507">
          <cell r="Z507">
            <v>0.28620463454073153</v>
          </cell>
        </row>
        <row r="508">
          <cell r="Z508">
            <v>0.35894106885989263</v>
          </cell>
        </row>
        <row r="509">
          <cell r="Z509">
            <v>0.89086416879485875</v>
          </cell>
        </row>
        <row r="510">
          <cell r="Z510">
            <v>0.48615594498675108</v>
          </cell>
        </row>
        <row r="511">
          <cell r="Z511">
            <v>0.48468678497916529</v>
          </cell>
        </row>
        <row r="512">
          <cell r="Z512">
            <v>0.7288693438642756</v>
          </cell>
        </row>
        <row r="513">
          <cell r="Z513">
            <v>0.19936206103175846</v>
          </cell>
        </row>
        <row r="514">
          <cell r="Z514">
            <v>2.7142118123397063E-2</v>
          </cell>
        </row>
        <row r="515">
          <cell r="Z515">
            <v>0.80380446325254951</v>
          </cell>
        </row>
        <row r="516">
          <cell r="Z516">
            <v>0.87547992020861098</v>
          </cell>
        </row>
        <row r="517">
          <cell r="Z517">
            <v>0.68887722855577471</v>
          </cell>
        </row>
        <row r="518">
          <cell r="Z518">
            <v>0.709943960810139</v>
          </cell>
        </row>
        <row r="519">
          <cell r="Z519">
            <v>0.51257257537508405</v>
          </cell>
        </row>
        <row r="520">
          <cell r="Z520">
            <v>0.59226817189634839</v>
          </cell>
        </row>
        <row r="521">
          <cell r="Z521">
            <v>0.73671695020797734</v>
          </cell>
        </row>
        <row r="522">
          <cell r="Z522">
            <v>0.20096307811449421</v>
          </cell>
        </row>
        <row r="523">
          <cell r="Z523">
            <v>0.78435360997263015</v>
          </cell>
        </row>
        <row r="524">
          <cell r="Z524">
            <v>0.38507108034899074</v>
          </cell>
        </row>
        <row r="525">
          <cell r="Z525">
            <v>0.38913339605695574</v>
          </cell>
        </row>
        <row r="526">
          <cell r="Z526">
            <v>0.56461341688987121</v>
          </cell>
        </row>
        <row r="527">
          <cell r="Z527">
            <v>0.34378630056168369</v>
          </cell>
        </row>
        <row r="528">
          <cell r="Z528">
            <v>0.40466534789377928</v>
          </cell>
        </row>
        <row r="529">
          <cell r="Z529">
            <v>0.80529222887141005</v>
          </cell>
        </row>
        <row r="530">
          <cell r="Z530">
            <v>1.2675245681717295E-2</v>
          </cell>
        </row>
        <row r="531">
          <cell r="Z531">
            <v>0.7188688825340569</v>
          </cell>
        </row>
        <row r="532">
          <cell r="Z532">
            <v>0.36235089321032976</v>
          </cell>
        </row>
        <row r="533">
          <cell r="Z533">
            <v>0.82080381553306092</v>
          </cell>
        </row>
        <row r="534">
          <cell r="Z534">
            <v>1.8690760688651609E-2</v>
          </cell>
        </row>
        <row r="535">
          <cell r="Z535">
            <v>6.8988521271184711E-2</v>
          </cell>
        </row>
        <row r="536">
          <cell r="Z536">
            <v>0.93003533997825405</v>
          </cell>
        </row>
        <row r="537">
          <cell r="Z537">
            <v>0.83042429669355255</v>
          </cell>
        </row>
        <row r="538">
          <cell r="Z538">
            <v>0.4205874750784705</v>
          </cell>
        </row>
        <row r="539">
          <cell r="Z539">
            <v>4.1281864018329228E-2</v>
          </cell>
        </row>
        <row r="540">
          <cell r="Z540">
            <v>0.29181743497842005</v>
          </cell>
        </row>
        <row r="541">
          <cell r="Z541">
            <v>0.38469973807545366</v>
          </cell>
        </row>
        <row r="542">
          <cell r="Z542">
            <v>0.83771062265402163</v>
          </cell>
        </row>
        <row r="543">
          <cell r="Z543">
            <v>0.92469557641607669</v>
          </cell>
        </row>
        <row r="544">
          <cell r="Z544">
            <v>0.96613292875499868</v>
          </cell>
        </row>
        <row r="545">
          <cell r="Z545">
            <v>8.4455347596412711E-2</v>
          </cell>
        </row>
        <row r="546">
          <cell r="Z546">
            <v>0.82966286052207072</v>
          </cell>
        </row>
        <row r="547">
          <cell r="Z547">
            <v>0.49672336272071704</v>
          </cell>
        </row>
        <row r="548">
          <cell r="Z548">
            <v>0.75091357875878217</v>
          </cell>
        </row>
        <row r="549">
          <cell r="Z549">
            <v>0.77955722289796658</v>
          </cell>
        </row>
        <row r="550">
          <cell r="Z550">
            <v>0.60968820135502921</v>
          </cell>
        </row>
        <row r="551">
          <cell r="Z551">
            <v>0.57313448583323501</v>
          </cell>
        </row>
        <row r="552">
          <cell r="Z552">
            <v>0.52793271380452289</v>
          </cell>
        </row>
        <row r="553">
          <cell r="Z553">
            <v>0.45908239949321794</v>
          </cell>
        </row>
        <row r="554">
          <cell r="Z554">
            <v>0.34343081552825183</v>
          </cell>
        </row>
        <row r="555">
          <cell r="Z555">
            <v>0.17629443619776264</v>
          </cell>
        </row>
        <row r="556">
          <cell r="Z556">
            <v>8.8594679417017819E-3</v>
          </cell>
        </row>
        <row r="557">
          <cell r="Z557">
            <v>0.24862700882067357</v>
          </cell>
        </row>
        <row r="558">
          <cell r="Z558">
            <v>8.9677697697967851E-2</v>
          </cell>
        </row>
        <row r="559">
          <cell r="Z559">
            <v>0.77023157092365857</v>
          </cell>
        </row>
        <row r="560">
          <cell r="Z560">
            <v>0.55915608357380819</v>
          </cell>
        </row>
        <row r="561">
          <cell r="Z561">
            <v>0.19881090831639914</v>
          </cell>
        </row>
        <row r="562">
          <cell r="Z562">
            <v>4.8198876015111192E-2</v>
          </cell>
        </row>
        <row r="563">
          <cell r="Z563">
            <v>0.26701766557274276</v>
          </cell>
        </row>
        <row r="564">
          <cell r="Z564">
            <v>0.33658835227212547</v>
          </cell>
        </row>
        <row r="565">
          <cell r="Z565">
            <v>0.16462543369428306</v>
          </cell>
        </row>
        <row r="566">
          <cell r="Z566">
            <v>0.21873862072458994</v>
          </cell>
        </row>
        <row r="567">
          <cell r="Z567">
            <v>0.73720298417655283</v>
          </cell>
        </row>
        <row r="568">
          <cell r="Z568">
            <v>0.18385734699998846</v>
          </cell>
        </row>
        <row r="569">
          <cell r="Z569">
            <v>1.4959512868186864E-2</v>
          </cell>
        </row>
        <row r="570">
          <cell r="Z570">
            <v>7.8978946757077173E-2</v>
          </cell>
        </row>
        <row r="571">
          <cell r="Z571">
            <v>0.26702937110637237</v>
          </cell>
        </row>
        <row r="572">
          <cell r="Z572">
            <v>0.92916084013606848</v>
          </cell>
        </row>
        <row r="573">
          <cell r="Z573">
            <v>0.91919585862307895</v>
          </cell>
        </row>
        <row r="574">
          <cell r="Z574">
            <v>0.60134215809305447</v>
          </cell>
        </row>
        <row r="575">
          <cell r="Z575">
            <v>0.90326257240215835</v>
          </cell>
        </row>
        <row r="576">
          <cell r="Z576">
            <v>0.67793685379892066</v>
          </cell>
        </row>
        <row r="577">
          <cell r="Z577">
            <v>1.6802291442519213E-2</v>
          </cell>
        </row>
        <row r="578">
          <cell r="Z578">
            <v>0.14907376999498656</v>
          </cell>
        </row>
        <row r="579">
          <cell r="Z579">
            <v>0.4231876474190891</v>
          </cell>
        </row>
        <row r="580">
          <cell r="Z580">
            <v>0.60764199367004212</v>
          </cell>
        </row>
        <row r="581">
          <cell r="Z581">
            <v>0.79189161482484871</v>
          </cell>
        </row>
        <row r="582">
          <cell r="Z582">
            <v>0.56830358164560879</v>
          </cell>
        </row>
        <row r="583">
          <cell r="Z583">
            <v>0.59531306610855284</v>
          </cell>
        </row>
        <row r="584">
          <cell r="Z584">
            <v>0.15395350198098312</v>
          </cell>
        </row>
        <row r="585">
          <cell r="Z585">
            <v>0.7589251912171483</v>
          </cell>
        </row>
        <row r="586">
          <cell r="Z586">
            <v>0.45873004228927461</v>
          </cell>
        </row>
        <row r="587">
          <cell r="Z587">
            <v>0.78537418473455833</v>
          </cell>
        </row>
        <row r="588">
          <cell r="Z588">
            <v>0.61932224737287944</v>
          </cell>
        </row>
        <row r="589">
          <cell r="Z589">
            <v>0.13314310727649237</v>
          </cell>
        </row>
        <row r="590">
          <cell r="Z590">
            <v>0.5133671910012213</v>
          </cell>
        </row>
        <row r="591">
          <cell r="Z591">
            <v>0.68786113395040038</v>
          </cell>
        </row>
        <row r="592">
          <cell r="Z592">
            <v>0.18386463064337411</v>
          </cell>
        </row>
        <row r="593">
          <cell r="Z593">
            <v>0.57288304786759547</v>
          </cell>
        </row>
        <row r="594">
          <cell r="Z594">
            <v>0.25363114233992357</v>
          </cell>
        </row>
        <row r="595">
          <cell r="Z595">
            <v>0.37836983047940054</v>
          </cell>
        </row>
        <row r="596">
          <cell r="Z596">
            <v>1.4034785658732174E-2</v>
          </cell>
        </row>
        <row r="597">
          <cell r="Z597">
            <v>0.59323314494092361</v>
          </cell>
        </row>
        <row r="598">
          <cell r="Z598">
            <v>0.13687891965581578</v>
          </cell>
        </row>
        <row r="599">
          <cell r="Z599">
            <v>0.87953382539258951</v>
          </cell>
        </row>
        <row r="600">
          <cell r="Z600">
            <v>0.29398064539127555</v>
          </cell>
        </row>
        <row r="601">
          <cell r="Z601">
            <v>0.44163830770615564</v>
          </cell>
        </row>
        <row r="602">
          <cell r="Z602">
            <v>0.96171150413929229</v>
          </cell>
        </row>
        <row r="603">
          <cell r="Z603">
            <v>0.15895989238185249</v>
          </cell>
        </row>
        <row r="604">
          <cell r="Z604">
            <v>0.85532587135651705</v>
          </cell>
        </row>
        <row r="605">
          <cell r="Z605">
            <v>0.65458193715932966</v>
          </cell>
        </row>
        <row r="606">
          <cell r="Z606">
            <v>0.89678839185071269</v>
          </cell>
        </row>
        <row r="607">
          <cell r="Z607">
            <v>0.48678228196315676</v>
          </cell>
        </row>
        <row r="608">
          <cell r="Z608">
            <v>0.102842521214628</v>
          </cell>
        </row>
        <row r="609">
          <cell r="Z609">
            <v>0.37431741434238064</v>
          </cell>
        </row>
        <row r="610">
          <cell r="Z610">
            <v>0.12704166332428912</v>
          </cell>
        </row>
        <row r="611">
          <cell r="Z611">
            <v>0.60397310278436744</v>
          </cell>
        </row>
        <row r="612">
          <cell r="Z612">
            <v>0.20255053257010625</v>
          </cell>
        </row>
        <row r="613">
          <cell r="Z613">
            <v>0.66554659541098515</v>
          </cell>
        </row>
        <row r="614">
          <cell r="Z614">
            <v>0.68475834107430034</v>
          </cell>
        </row>
        <row r="615">
          <cell r="Z615">
            <v>0.46080950163814693</v>
          </cell>
        </row>
        <row r="616">
          <cell r="Z616">
            <v>0.67012983177664165</v>
          </cell>
        </row>
        <row r="617">
          <cell r="Z617">
            <v>0.43788376949844077</v>
          </cell>
        </row>
        <row r="618">
          <cell r="Z618">
            <v>0.80466188109292436</v>
          </cell>
        </row>
        <row r="619">
          <cell r="Z619">
            <v>0.41231944813513144</v>
          </cell>
        </row>
        <row r="620">
          <cell r="Z620">
            <v>0.74003787117966691</v>
          </cell>
        </row>
        <row r="621">
          <cell r="Z621">
            <v>0.39299824242264259</v>
          </cell>
        </row>
        <row r="622">
          <cell r="Z622">
            <v>0.2135971078995974</v>
          </cell>
        </row>
        <row r="623">
          <cell r="Z623">
            <v>0.12672485422562896</v>
          </cell>
        </row>
        <row r="624">
          <cell r="Z624">
            <v>0.29824637697319945</v>
          </cell>
        </row>
        <row r="625">
          <cell r="Z625">
            <v>0.48715607315049869</v>
          </cell>
        </row>
        <row r="626">
          <cell r="Z626">
            <v>0.90535555022359304</v>
          </cell>
        </row>
        <row r="627">
          <cell r="Z627">
            <v>0.88159364666889117</v>
          </cell>
        </row>
        <row r="628">
          <cell r="Z628">
            <v>0.95941413765976724</v>
          </cell>
        </row>
        <row r="629">
          <cell r="Z629">
            <v>0.96470643458473548</v>
          </cell>
        </row>
        <row r="630">
          <cell r="Z630">
            <v>0.85570289639470565</v>
          </cell>
        </row>
        <row r="631">
          <cell r="Z631">
            <v>0.7984682982231599</v>
          </cell>
        </row>
        <row r="632">
          <cell r="Z632">
            <v>2.8790019771678832E-2</v>
          </cell>
        </row>
        <row r="633">
          <cell r="Z633">
            <v>5.6505996666851965E-2</v>
          </cell>
        </row>
        <row r="634">
          <cell r="Z634">
            <v>0.48884134330013806</v>
          </cell>
        </row>
        <row r="635">
          <cell r="Z635">
            <v>0.79038414600292095</v>
          </cell>
        </row>
        <row r="636">
          <cell r="Z636">
            <v>0.91849759760973781</v>
          </cell>
        </row>
        <row r="637">
          <cell r="Z637">
            <v>0.79260370436022798</v>
          </cell>
        </row>
        <row r="638">
          <cell r="Z638">
            <v>0.68042461214336425</v>
          </cell>
        </row>
        <row r="639">
          <cell r="Z639">
            <v>0.84438155763050771</v>
          </cell>
        </row>
        <row r="640">
          <cell r="Z640">
            <v>2.7140254668770347E-2</v>
          </cell>
        </row>
        <row r="641">
          <cell r="Z641">
            <v>0.26547336008595201</v>
          </cell>
        </row>
        <row r="642">
          <cell r="Z642">
            <v>0.40226553718651337</v>
          </cell>
        </row>
        <row r="643">
          <cell r="Z643">
            <v>0.48252642936550816</v>
          </cell>
        </row>
        <row r="644">
          <cell r="Z644">
            <v>0.77352875722039915</v>
          </cell>
        </row>
        <row r="645">
          <cell r="Z645">
            <v>0.97351986684190028</v>
          </cell>
        </row>
        <row r="646">
          <cell r="Z646">
            <v>2.2967746863179483E-3</v>
          </cell>
        </row>
        <row r="647">
          <cell r="Z647">
            <v>0.51194961099608938</v>
          </cell>
        </row>
        <row r="648">
          <cell r="Z648">
            <v>0.81280930434427723</v>
          </cell>
        </row>
        <row r="649">
          <cell r="Z649">
            <v>0.94510172963234373</v>
          </cell>
        </row>
        <row r="650">
          <cell r="Z650">
            <v>0.47437754073697302</v>
          </cell>
        </row>
        <row r="651">
          <cell r="Z651">
            <v>0.43447805530401429</v>
          </cell>
        </row>
        <row r="652">
          <cell r="Z652">
            <v>0.84209821418554542</v>
          </cell>
        </row>
        <row r="653">
          <cell r="Z653">
            <v>0.51652034179630191</v>
          </cell>
        </row>
        <row r="654">
          <cell r="Z654">
            <v>0.81427356423837371</v>
          </cell>
        </row>
        <row r="655">
          <cell r="Z655">
            <v>0.71481860407939157</v>
          </cell>
        </row>
        <row r="656">
          <cell r="Z656">
            <v>0.63700996541202559</v>
          </cell>
        </row>
        <row r="657">
          <cell r="Z657">
            <v>0.12818266014413804</v>
          </cell>
        </row>
        <row r="658">
          <cell r="Z658">
            <v>0.66698781297503207</v>
          </cell>
        </row>
        <row r="659">
          <cell r="Z659">
            <v>0.51530746559352281</v>
          </cell>
        </row>
        <row r="660">
          <cell r="Z660">
            <v>5.6365446729710333E-3</v>
          </cell>
        </row>
        <row r="661">
          <cell r="Z661">
            <v>0.58032115148853125</v>
          </cell>
        </row>
        <row r="662">
          <cell r="Z662">
            <v>6.5790960578412827E-2</v>
          </cell>
        </row>
        <row r="663">
          <cell r="Z663">
            <v>0.20897045553113325</v>
          </cell>
        </row>
        <row r="664">
          <cell r="Z664">
            <v>0.98612779479909751</v>
          </cell>
        </row>
        <row r="665">
          <cell r="Z665">
            <v>3.7771689679602316E-2</v>
          </cell>
        </row>
        <row r="666">
          <cell r="Z666">
            <v>0.71287797947311182</v>
          </cell>
        </row>
        <row r="667">
          <cell r="Z667">
            <v>0.58148751759184525</v>
          </cell>
        </row>
        <row r="668">
          <cell r="Z668">
            <v>5.5537703580735731E-2</v>
          </cell>
        </row>
        <row r="669">
          <cell r="Z669">
            <v>0.29120067690916918</v>
          </cell>
        </row>
        <row r="670">
          <cell r="Z670">
            <v>0.93704399663624072</v>
          </cell>
        </row>
        <row r="671">
          <cell r="Z671">
            <v>0.90142012570442509</v>
          </cell>
        </row>
        <row r="672">
          <cell r="Z672">
            <v>0.6993611226811981</v>
          </cell>
        </row>
        <row r="673">
          <cell r="Z673">
            <v>0.23370556889001637</v>
          </cell>
        </row>
        <row r="674">
          <cell r="Z674">
            <v>0.935177654927277</v>
          </cell>
        </row>
        <row r="675">
          <cell r="Z675">
            <v>0.52896139040347967</v>
          </cell>
        </row>
        <row r="676">
          <cell r="Z676">
            <v>0.52041851803582484</v>
          </cell>
        </row>
        <row r="677">
          <cell r="Z677">
            <v>0.29528304739847067</v>
          </cell>
        </row>
        <row r="678">
          <cell r="Z678">
            <v>0.47059396273498444</v>
          </cell>
        </row>
        <row r="679">
          <cell r="Z679">
            <v>0.73612261945950819</v>
          </cell>
        </row>
        <row r="680">
          <cell r="Z680">
            <v>0.49769252833759881</v>
          </cell>
        </row>
        <row r="681">
          <cell r="Z681">
            <v>0.44138295718195131</v>
          </cell>
        </row>
        <row r="682">
          <cell r="Z682">
            <v>0.65382025303088653</v>
          </cell>
        </row>
        <row r="683">
          <cell r="Z683">
            <v>0.16258712780426943</v>
          </cell>
        </row>
        <row r="684">
          <cell r="Z684">
            <v>0.83314868219254179</v>
          </cell>
        </row>
        <row r="685">
          <cell r="Z685">
            <v>7.8236070148385406E-2</v>
          </cell>
        </row>
        <row r="686">
          <cell r="Z686">
            <v>0.30258201539905571</v>
          </cell>
        </row>
        <row r="687">
          <cell r="Z687">
            <v>0.26988954328752102</v>
          </cell>
        </row>
        <row r="688">
          <cell r="Z688">
            <v>2.1111370635443882E-2</v>
          </cell>
        </row>
        <row r="689">
          <cell r="Z689">
            <v>0.86289579637615277</v>
          </cell>
        </row>
        <row r="690">
          <cell r="Z690">
            <v>0.15743836042337023</v>
          </cell>
        </row>
        <row r="691">
          <cell r="Z691">
            <v>0.4574309041198299</v>
          </cell>
        </row>
        <row r="692">
          <cell r="Z692">
            <v>0.86554991220896882</v>
          </cell>
        </row>
        <row r="693">
          <cell r="Z693">
            <v>0.29428231653148751</v>
          </cell>
        </row>
        <row r="694">
          <cell r="Z694">
            <v>0.64613179140529375</v>
          </cell>
        </row>
        <row r="695">
          <cell r="Z695">
            <v>0.79948324221160227</v>
          </cell>
        </row>
        <row r="696">
          <cell r="Z696">
            <v>0.33856963139150009</v>
          </cell>
        </row>
        <row r="697">
          <cell r="Z697">
            <v>0.55200220084452756</v>
          </cell>
        </row>
        <row r="698">
          <cell r="Z698">
            <v>0.48199775767942299</v>
          </cell>
        </row>
        <row r="699">
          <cell r="Z699">
            <v>0.73983366262399552</v>
          </cell>
        </row>
        <row r="700">
          <cell r="Z700">
            <v>0.64493294841034887</v>
          </cell>
        </row>
        <row r="701">
          <cell r="Z701">
            <v>0.50868502241388791</v>
          </cell>
        </row>
        <row r="702">
          <cell r="Z702">
            <v>0.61367189635589214</v>
          </cell>
        </row>
        <row r="703">
          <cell r="Z703">
            <v>5.417843860545668E-3</v>
          </cell>
        </row>
        <row r="704">
          <cell r="Z704">
            <v>0.55536219842753143</v>
          </cell>
        </row>
        <row r="705">
          <cell r="Z705">
            <v>0.22280033313286796</v>
          </cell>
        </row>
        <row r="706">
          <cell r="Z706">
            <v>4.2593086829852744E-2</v>
          </cell>
        </row>
        <row r="707">
          <cell r="Z707">
            <v>0.77542260464227253</v>
          </cell>
        </row>
        <row r="708">
          <cell r="Z708">
            <v>2.0416980737582024E-2</v>
          </cell>
        </row>
        <row r="709">
          <cell r="Z709">
            <v>0.64809335350781927</v>
          </cell>
        </row>
        <row r="710">
          <cell r="Z710">
            <v>0.45527590788228334</v>
          </cell>
        </row>
        <row r="711">
          <cell r="Z711">
            <v>5.5131342102381575E-2</v>
          </cell>
        </row>
        <row r="712">
          <cell r="Z712">
            <v>0.89914609981086868</v>
          </cell>
        </row>
        <row r="713">
          <cell r="Z713">
            <v>0.73140697786941211</v>
          </cell>
        </row>
        <row r="714">
          <cell r="Z714">
            <v>0.79107442926880822</v>
          </cell>
        </row>
        <row r="715">
          <cell r="Z715">
            <v>0.78393329720014382</v>
          </cell>
        </row>
        <row r="716">
          <cell r="Z716">
            <v>1.8089158866861577E-2</v>
          </cell>
        </row>
        <row r="717">
          <cell r="Z717">
            <v>0.29467200758118073</v>
          </cell>
        </row>
        <row r="718">
          <cell r="Z718">
            <v>0.54862924578750227</v>
          </cell>
        </row>
        <row r="719">
          <cell r="Z719">
            <v>0.95047249681242152</v>
          </cell>
        </row>
        <row r="720">
          <cell r="Z720">
            <v>0.22347131251940899</v>
          </cell>
        </row>
        <row r="721">
          <cell r="Z721">
            <v>0.76907710263405415</v>
          </cell>
        </row>
        <row r="722">
          <cell r="Z722">
            <v>0.90465104679938213</v>
          </cell>
        </row>
        <row r="723">
          <cell r="Z723">
            <v>0.20006258893235029</v>
          </cell>
        </row>
        <row r="724">
          <cell r="Z724">
            <v>0.68693523746554297</v>
          </cell>
        </row>
        <row r="725">
          <cell r="Z725">
            <v>0.11893657289935189</v>
          </cell>
        </row>
        <row r="726">
          <cell r="Z726">
            <v>0.86857514874655783</v>
          </cell>
        </row>
        <row r="727">
          <cell r="Z727">
            <v>0.9846843802458527</v>
          </cell>
        </row>
        <row r="728">
          <cell r="Z728">
            <v>0.37512826215466499</v>
          </cell>
        </row>
        <row r="729">
          <cell r="Z729">
            <v>0.37265468247427147</v>
          </cell>
        </row>
        <row r="730">
          <cell r="Z730">
            <v>0.38219640169440927</v>
          </cell>
        </row>
        <row r="731">
          <cell r="Z731">
            <v>0.45857672404411165</v>
          </cell>
        </row>
        <row r="732">
          <cell r="Z732">
            <v>0.10481771356286151</v>
          </cell>
        </row>
        <row r="733">
          <cell r="Z733">
            <v>0.54580278039740682</v>
          </cell>
        </row>
        <row r="734">
          <cell r="Z734">
            <v>4.6197826854379453E-3</v>
          </cell>
        </row>
        <row r="735">
          <cell r="Z735">
            <v>2.4339146814493562E-2</v>
          </cell>
        </row>
        <row r="736">
          <cell r="Z736">
            <v>0.62386993355924458</v>
          </cell>
        </row>
        <row r="737">
          <cell r="Z737">
            <v>5.6189843553526408E-2</v>
          </cell>
        </row>
        <row r="738">
          <cell r="Z738">
            <v>0.68449395564978122</v>
          </cell>
        </row>
        <row r="739">
          <cell r="Z739">
            <v>0.66188935732007237</v>
          </cell>
        </row>
        <row r="740">
          <cell r="Z740">
            <v>0.86794725284528029</v>
          </cell>
        </row>
        <row r="741">
          <cell r="Z741">
            <v>0.25359154777147463</v>
          </cell>
        </row>
        <row r="742">
          <cell r="Z742">
            <v>8.1005372261320763E-2</v>
          </cell>
        </row>
        <row r="743">
          <cell r="Z743">
            <v>0.30661602014099765</v>
          </cell>
        </row>
        <row r="744">
          <cell r="Z744">
            <v>0.10800083348329304</v>
          </cell>
        </row>
        <row r="745">
          <cell r="Z745">
            <v>4.5292956078493263E-2</v>
          </cell>
        </row>
        <row r="746">
          <cell r="Z746">
            <v>0.29882181243464312</v>
          </cell>
        </row>
        <row r="747">
          <cell r="Z747">
            <v>0.53527361260937123</v>
          </cell>
        </row>
        <row r="748">
          <cell r="Z748">
            <v>0.16806634544322374</v>
          </cell>
        </row>
        <row r="749">
          <cell r="Z749">
            <v>0.37782294316941634</v>
          </cell>
        </row>
        <row r="750">
          <cell r="Z750">
            <v>0.77265124828289111</v>
          </cell>
        </row>
        <row r="751">
          <cell r="Z751">
            <v>7.0337283341925128E-2</v>
          </cell>
        </row>
        <row r="752">
          <cell r="Z752">
            <v>1.5689833959338539E-2</v>
          </cell>
        </row>
        <row r="753">
          <cell r="Z753">
            <v>0.93576535952151008</v>
          </cell>
        </row>
        <row r="754">
          <cell r="Z754">
            <v>0.24584449523358565</v>
          </cell>
        </row>
        <row r="755">
          <cell r="Z755">
            <v>0.65663527125990939</v>
          </cell>
        </row>
        <row r="756">
          <cell r="Z756">
            <v>0.27221172958832418</v>
          </cell>
        </row>
        <row r="757">
          <cell r="Z757">
            <v>0.88151581903772613</v>
          </cell>
        </row>
        <row r="758">
          <cell r="Z758">
            <v>0.21862761653281937</v>
          </cell>
        </row>
        <row r="759">
          <cell r="Z759">
            <v>0.1386183205143332</v>
          </cell>
        </row>
        <row r="760">
          <cell r="Z760">
            <v>0.58597083282397622</v>
          </cell>
        </row>
        <row r="761">
          <cell r="Z761">
            <v>0.97465667063440553</v>
          </cell>
        </row>
        <row r="762">
          <cell r="Z762">
            <v>8.965055619998763E-2</v>
          </cell>
        </row>
        <row r="763">
          <cell r="Z763">
            <v>0.16777069940395928</v>
          </cell>
        </row>
        <row r="764">
          <cell r="Z764">
            <v>0.26071374022903027</v>
          </cell>
        </row>
        <row r="765">
          <cell r="Z765">
            <v>0.52831796174511991</v>
          </cell>
        </row>
        <row r="766">
          <cell r="Z766">
            <v>7.3313782168454189E-2</v>
          </cell>
        </row>
        <row r="767">
          <cell r="Z767">
            <v>0.23996589630224352</v>
          </cell>
        </row>
        <row r="768">
          <cell r="Z768">
            <v>0.8663063324042114</v>
          </cell>
        </row>
        <row r="769">
          <cell r="Z769">
            <v>0.89168486700824168</v>
          </cell>
        </row>
        <row r="770">
          <cell r="Z770">
            <v>0.39380297194281633</v>
          </cell>
        </row>
        <row r="771">
          <cell r="Z771">
            <v>0.31711833938243639</v>
          </cell>
        </row>
        <row r="772">
          <cell r="Z772">
            <v>0.30896255567471176</v>
          </cell>
        </row>
        <row r="773">
          <cell r="Z773">
            <v>0.94269369584610974</v>
          </cell>
        </row>
        <row r="774">
          <cell r="Z774">
            <v>0.29586430967929256</v>
          </cell>
        </row>
        <row r="775">
          <cell r="Z775">
            <v>1.1590380253365451E-2</v>
          </cell>
        </row>
        <row r="776">
          <cell r="Z776">
            <v>2.4463084049093919E-2</v>
          </cell>
        </row>
        <row r="777">
          <cell r="Z777">
            <v>0.71708642495504993</v>
          </cell>
        </row>
        <row r="778">
          <cell r="Z778">
            <v>0.76520503676631957</v>
          </cell>
        </row>
        <row r="779">
          <cell r="Z779">
            <v>0.15421929123188582</v>
          </cell>
        </row>
        <row r="780">
          <cell r="Z780">
            <v>0.58720110548093496</v>
          </cell>
        </row>
        <row r="781">
          <cell r="Z781">
            <v>0.39607988625716628</v>
          </cell>
        </row>
        <row r="782">
          <cell r="Z782">
            <v>8.4042784723276531E-2</v>
          </cell>
        </row>
        <row r="783">
          <cell r="Z783">
            <v>0.81974800939683179</v>
          </cell>
        </row>
        <row r="784">
          <cell r="Z784">
            <v>0.93679254374498311</v>
          </cell>
        </row>
        <row r="785">
          <cell r="Z785">
            <v>0.27563119132342973</v>
          </cell>
        </row>
        <row r="786">
          <cell r="Z786">
            <v>0.27961096130461649</v>
          </cell>
        </row>
        <row r="787">
          <cell r="Z787">
            <v>0.43839955691842003</v>
          </cell>
        </row>
        <row r="788">
          <cell r="Z788">
            <v>0.39962455352495496</v>
          </cell>
        </row>
        <row r="789">
          <cell r="Z789">
            <v>0.8735931918090748</v>
          </cell>
        </row>
        <row r="790">
          <cell r="Z790">
            <v>0.58046692801555044</v>
          </cell>
        </row>
        <row r="791">
          <cell r="Z791">
            <v>0.1083476260356574</v>
          </cell>
        </row>
        <row r="792">
          <cell r="Z792">
            <v>0.67600173610589287</v>
          </cell>
        </row>
        <row r="793">
          <cell r="Z793">
            <v>0.99571290400419454</v>
          </cell>
        </row>
        <row r="794">
          <cell r="Z794">
            <v>0.48458235848426612</v>
          </cell>
        </row>
        <row r="795">
          <cell r="Z795">
            <v>0.14642963114582619</v>
          </cell>
        </row>
        <row r="796">
          <cell r="Z796">
            <v>0.64936430123628608</v>
          </cell>
        </row>
        <row r="797">
          <cell r="Z797">
            <v>0.27283795620175766</v>
          </cell>
        </row>
        <row r="798">
          <cell r="Z798">
            <v>0.99403525097200007</v>
          </cell>
        </row>
        <row r="799">
          <cell r="Z799">
            <v>0.30776440014115558</v>
          </cell>
        </row>
        <row r="800">
          <cell r="Z800">
            <v>4.9512156793171891E-2</v>
          </cell>
        </row>
        <row r="801">
          <cell r="Z801">
            <v>0.77422534982239888</v>
          </cell>
        </row>
        <row r="802">
          <cell r="Z802">
            <v>0.97983107555706828</v>
          </cell>
        </row>
        <row r="803">
          <cell r="Z803">
            <v>0.72036524590248152</v>
          </cell>
        </row>
        <row r="804">
          <cell r="Z804">
            <v>0.44133941620399597</v>
          </cell>
        </row>
        <row r="805">
          <cell r="Z805">
            <v>0.7495163715183556</v>
          </cell>
        </row>
        <row r="806">
          <cell r="Z806">
            <v>0.45588666984780635</v>
          </cell>
        </row>
        <row r="807">
          <cell r="Z807">
            <v>0.18997439209853528</v>
          </cell>
        </row>
        <row r="808">
          <cell r="Z808">
            <v>0.58119443381959013</v>
          </cell>
        </row>
        <row r="809">
          <cell r="Z809">
            <v>0.56209016545172763</v>
          </cell>
        </row>
        <row r="810">
          <cell r="Z810">
            <v>0.10474353887484678</v>
          </cell>
        </row>
        <row r="811">
          <cell r="Z811">
            <v>0.96082540727690102</v>
          </cell>
        </row>
        <row r="812">
          <cell r="Z812">
            <v>7.5904788311241589E-2</v>
          </cell>
        </row>
        <row r="813">
          <cell r="Z813">
            <v>0.72783682245928927</v>
          </cell>
        </row>
        <row r="814">
          <cell r="Z814">
            <v>0.34677316724722107</v>
          </cell>
        </row>
        <row r="815">
          <cell r="Z815">
            <v>0.63121715620768359</v>
          </cell>
        </row>
        <row r="816">
          <cell r="Z816">
            <v>0.74631824904830824</v>
          </cell>
        </row>
        <row r="817">
          <cell r="Z817">
            <v>0.83776139099422042</v>
          </cell>
        </row>
        <row r="818">
          <cell r="Z818">
            <v>0.17745062537907863</v>
          </cell>
        </row>
        <row r="819">
          <cell r="Z819">
            <v>0.71738317818462505</v>
          </cell>
        </row>
        <row r="820">
          <cell r="Z820">
            <v>0.94380882426956869</v>
          </cell>
        </row>
        <row r="821">
          <cell r="Z821">
            <v>0.85982987694164481</v>
          </cell>
        </row>
        <row r="822">
          <cell r="Z822">
            <v>0.37276787624908991</v>
          </cell>
        </row>
        <row r="823">
          <cell r="Z823">
            <v>0.32055262127312323</v>
          </cell>
        </row>
        <row r="824">
          <cell r="Z824">
            <v>4.0422211090213378E-2</v>
          </cell>
        </row>
        <row r="825">
          <cell r="Z825">
            <v>0.71973998573969822</v>
          </cell>
        </row>
        <row r="826">
          <cell r="Z826">
            <v>0.80770534504710612</v>
          </cell>
        </row>
        <row r="827">
          <cell r="Z827">
            <v>0.26871837778087226</v>
          </cell>
        </row>
        <row r="828">
          <cell r="Z828">
            <v>0.78505541136610646</v>
          </cell>
        </row>
        <row r="829">
          <cell r="Z829">
            <v>0.5924989878250122</v>
          </cell>
        </row>
        <row r="830">
          <cell r="Z830">
            <v>4.343729116233952E-2</v>
          </cell>
        </row>
        <row r="831">
          <cell r="Z831">
            <v>0.4444582638793847</v>
          </cell>
        </row>
        <row r="832">
          <cell r="Z832">
            <v>0.13292321524739659</v>
          </cell>
        </row>
        <row r="833">
          <cell r="Z833">
            <v>0.19584505926294349</v>
          </cell>
        </row>
        <row r="834">
          <cell r="Z834">
            <v>8.5594712475534407E-2</v>
          </cell>
        </row>
        <row r="835">
          <cell r="Z835">
            <v>0.19281310829086229</v>
          </cell>
        </row>
        <row r="836">
          <cell r="Z836">
            <v>0.86438372426545651</v>
          </cell>
        </row>
        <row r="837">
          <cell r="Z837">
            <v>0.21807656159830902</v>
          </cell>
        </row>
        <row r="838">
          <cell r="Z838">
            <v>6.8260566822834767E-2</v>
          </cell>
        </row>
        <row r="839">
          <cell r="Z839">
            <v>0.33373668757351804</v>
          </cell>
        </row>
        <row r="840">
          <cell r="Z840">
            <v>0.20584563833261305</v>
          </cell>
        </row>
        <row r="841">
          <cell r="Z841">
            <v>8.4487107605840439E-2</v>
          </cell>
        </row>
        <row r="842">
          <cell r="Z842">
            <v>0.80846640027042427</v>
          </cell>
        </row>
        <row r="843">
          <cell r="Z843">
            <v>0.27139268256312254</v>
          </cell>
        </row>
        <row r="844">
          <cell r="Z844">
            <v>0.81256639751711179</v>
          </cell>
        </row>
        <row r="845">
          <cell r="Z845">
            <v>0.59840614891594168</v>
          </cell>
        </row>
        <row r="846">
          <cell r="Z846">
            <v>0.61627247118083439</v>
          </cell>
        </row>
        <row r="847">
          <cell r="Z847">
            <v>0.4928399164226015</v>
          </cell>
        </row>
        <row r="848">
          <cell r="Z848">
            <v>0.50842463770899982</v>
          </cell>
        </row>
        <row r="849">
          <cell r="Z849">
            <v>0.76134526110408074</v>
          </cell>
        </row>
        <row r="850">
          <cell r="Z850">
            <v>0.85859992456226164</v>
          </cell>
        </row>
        <row r="851">
          <cell r="Z851">
            <v>0.46162027007141693</v>
          </cell>
        </row>
        <row r="852">
          <cell r="Z852">
            <v>0.55615270565848063</v>
          </cell>
        </row>
        <row r="853">
          <cell r="Z853">
            <v>0.41482099062733957</v>
          </cell>
        </row>
        <row r="854">
          <cell r="Z854">
            <v>3.2305519767299229E-2</v>
          </cell>
        </row>
        <row r="855">
          <cell r="Z855">
            <v>0.91962297964313</v>
          </cell>
        </row>
        <row r="856">
          <cell r="Z856">
            <v>0.41632625015499236</v>
          </cell>
        </row>
        <row r="857">
          <cell r="Z857">
            <v>0.70919635243940438</v>
          </cell>
        </row>
        <row r="858">
          <cell r="Z858">
            <v>0.57049312437445709</v>
          </cell>
        </row>
        <row r="859">
          <cell r="Z859">
            <v>0.39848257573139734</v>
          </cell>
        </row>
        <row r="860">
          <cell r="Z860">
            <v>0.2024635308660061</v>
          </cell>
        </row>
        <row r="861">
          <cell r="Z861">
            <v>0.62870473030167562</v>
          </cell>
        </row>
        <row r="862">
          <cell r="Z862">
            <v>0.84817385546874569</v>
          </cell>
        </row>
        <row r="863">
          <cell r="Z863">
            <v>0.38389764488324474</v>
          </cell>
        </row>
        <row r="864">
          <cell r="Z864">
            <v>0.66857244077351674</v>
          </cell>
        </row>
        <row r="865">
          <cell r="Z865">
            <v>0.77482699689989409</v>
          </cell>
        </row>
        <row r="866">
          <cell r="Z866">
            <v>0.52217746712606627</v>
          </cell>
        </row>
        <row r="867">
          <cell r="Z867">
            <v>0.51497211873445892</v>
          </cell>
        </row>
        <row r="868">
          <cell r="Z868">
            <v>0.80782542512277078</v>
          </cell>
        </row>
        <row r="869">
          <cell r="Z869">
            <v>0.55388407524165306</v>
          </cell>
        </row>
        <row r="870">
          <cell r="Z870">
            <v>0.74349820208792838</v>
          </cell>
        </row>
        <row r="871">
          <cell r="Z871">
            <v>0.74651641149265247</v>
          </cell>
        </row>
        <row r="872">
          <cell r="Z872">
            <v>0.19900211491665587</v>
          </cell>
        </row>
        <row r="873">
          <cell r="Z873">
            <v>0.80710577056533594</v>
          </cell>
        </row>
        <row r="874">
          <cell r="Z874">
            <v>0.9061916118239165</v>
          </cell>
        </row>
        <row r="875">
          <cell r="Z875">
            <v>0.61191723238155182</v>
          </cell>
        </row>
        <row r="876">
          <cell r="Z876">
            <v>0.55727851958158048</v>
          </cell>
        </row>
        <row r="877">
          <cell r="Z877">
            <v>0.51927241074815045</v>
          </cell>
        </row>
        <row r="878">
          <cell r="Z878">
            <v>2.4196617043017787E-2</v>
          </cell>
        </row>
        <row r="879">
          <cell r="Z879">
            <v>0.85327059316983722</v>
          </cell>
        </row>
        <row r="880">
          <cell r="Z880">
            <v>0.71867300655509303</v>
          </cell>
        </row>
        <row r="881">
          <cell r="Z881">
            <v>0.16450400361814455</v>
          </cell>
        </row>
        <row r="882">
          <cell r="Z882">
            <v>0.38873424979215576</v>
          </cell>
        </row>
        <row r="883">
          <cell r="Z883">
            <v>7.527957526296869E-2</v>
          </cell>
        </row>
        <row r="884">
          <cell r="Z884">
            <v>0.8664855560475474</v>
          </cell>
        </row>
        <row r="885">
          <cell r="Z885">
            <v>0.64750805995515792</v>
          </cell>
        </row>
        <row r="886">
          <cell r="Z886">
            <v>7.3619439803698672E-2</v>
          </cell>
        </row>
        <row r="887">
          <cell r="Z887">
            <v>0.98650588618791868</v>
          </cell>
        </row>
        <row r="888">
          <cell r="Z888">
            <v>0.83901067590562595</v>
          </cell>
        </row>
        <row r="889">
          <cell r="Z889">
            <v>0.2352785118700943</v>
          </cell>
        </row>
        <row r="890">
          <cell r="Z890">
            <v>0.86157998803179492</v>
          </cell>
        </row>
        <row r="891">
          <cell r="Z891">
            <v>0.40844731498095677</v>
          </cell>
        </row>
        <row r="892">
          <cell r="Z892">
            <v>0.39046553729439126</v>
          </cell>
        </row>
        <row r="893">
          <cell r="Z893">
            <v>0.49419163810236932</v>
          </cell>
        </row>
        <row r="894">
          <cell r="Z894">
            <v>0.91056155374297898</v>
          </cell>
        </row>
        <row r="895">
          <cell r="Z895">
            <v>0.29056163342166019</v>
          </cell>
        </row>
        <row r="896">
          <cell r="Z896">
            <v>0.80381710513354232</v>
          </cell>
        </row>
        <row r="897">
          <cell r="Z897">
            <v>0.57913522256990246</v>
          </cell>
        </row>
        <row r="898">
          <cell r="Z898">
            <v>0.83255998713415003</v>
          </cell>
        </row>
        <row r="899">
          <cell r="Z899">
            <v>0.47080944428383287</v>
          </cell>
        </row>
        <row r="900">
          <cell r="Z900">
            <v>0.30471266322718105</v>
          </cell>
        </row>
        <row r="901">
          <cell r="Z901">
            <v>2.5265508719292895E-2</v>
          </cell>
        </row>
        <row r="902">
          <cell r="Z902">
            <v>0.69584323715804874</v>
          </cell>
        </row>
        <row r="903">
          <cell r="Z903">
            <v>0.21265761298924146</v>
          </cell>
        </row>
        <row r="904">
          <cell r="Z904">
            <v>0.96988072150775895</v>
          </cell>
        </row>
        <row r="905">
          <cell r="Z905">
            <v>4.0759882520860269E-2</v>
          </cell>
        </row>
        <row r="906">
          <cell r="Z906">
            <v>0.21339213297159343</v>
          </cell>
        </row>
        <row r="907">
          <cell r="Z907">
            <v>0.85935415061600717</v>
          </cell>
        </row>
        <row r="908">
          <cell r="Z908">
            <v>0.43740503723950619</v>
          </cell>
        </row>
        <row r="909">
          <cell r="Z909">
            <v>0.17655763623508181</v>
          </cell>
        </row>
        <row r="910">
          <cell r="Z910">
            <v>0.93153063676345393</v>
          </cell>
        </row>
        <row r="911">
          <cell r="Z911">
            <v>0.26160284335101736</v>
          </cell>
        </row>
        <row r="912">
          <cell r="Z912">
            <v>0.56171549204295823</v>
          </cell>
        </row>
        <row r="913">
          <cell r="Z913">
            <v>0.37656987612431192</v>
          </cell>
        </row>
        <row r="914">
          <cell r="Z914">
            <v>0.79848079841541542</v>
          </cell>
        </row>
        <row r="915">
          <cell r="Z915">
            <v>0.2911028486256001</v>
          </cell>
        </row>
        <row r="916">
          <cell r="Z916">
            <v>0.99519846518581734</v>
          </cell>
        </row>
        <row r="917">
          <cell r="Z917">
            <v>0.65231315293905168</v>
          </cell>
        </row>
        <row r="918">
          <cell r="Z918">
            <v>0.20037632794723637</v>
          </cell>
        </row>
        <row r="919">
          <cell r="Z919">
            <v>1.1354982283137027E-2</v>
          </cell>
        </row>
        <row r="920">
          <cell r="Z920">
            <v>0.61509443118875295</v>
          </cell>
        </row>
        <row r="921">
          <cell r="Z921">
            <v>0.7408330192147049</v>
          </cell>
        </row>
        <row r="922">
          <cell r="Z922">
            <v>0.77951852639455832</v>
          </cell>
        </row>
        <row r="923">
          <cell r="Z923">
            <v>0.56738438807801639</v>
          </cell>
        </row>
        <row r="924">
          <cell r="Z924">
            <v>0.82440985816569679</v>
          </cell>
        </row>
        <row r="925">
          <cell r="Z925">
            <v>0.16651831781640325</v>
          </cell>
        </row>
        <row r="926">
          <cell r="Z926">
            <v>0.67820465038195432</v>
          </cell>
        </row>
        <row r="927">
          <cell r="Z927">
            <v>0.94370690303072757</v>
          </cell>
        </row>
        <row r="928">
          <cell r="Z928">
            <v>0.40946994421223393</v>
          </cell>
        </row>
        <row r="929">
          <cell r="Z929">
            <v>0.93855784726416891</v>
          </cell>
        </row>
        <row r="930">
          <cell r="Z930">
            <v>0.60725364922205427</v>
          </cell>
        </row>
        <row r="931">
          <cell r="Z931">
            <v>0.86530374723349346</v>
          </cell>
        </row>
        <row r="932">
          <cell r="Z932">
            <v>1.3674324532760296E-2</v>
          </cell>
        </row>
        <row r="933">
          <cell r="Z933">
            <v>0.26436272113370451</v>
          </cell>
        </row>
        <row r="934">
          <cell r="Z934">
            <v>7.9168329390850278E-2</v>
          </cell>
        </row>
        <row r="935">
          <cell r="Z935">
            <v>0.74991367175165358</v>
          </cell>
        </row>
        <row r="936">
          <cell r="Z936">
            <v>0.54514341458437165</v>
          </cell>
        </row>
        <row r="937">
          <cell r="Z937">
            <v>0.96616100142628614</v>
          </cell>
        </row>
        <row r="938">
          <cell r="Z938">
            <v>0.69133095359329588</v>
          </cell>
        </row>
        <row r="939">
          <cell r="Z939">
            <v>0.69863392201927432</v>
          </cell>
        </row>
        <row r="940">
          <cell r="Z940">
            <v>0.32225918955597721</v>
          </cell>
        </row>
        <row r="941">
          <cell r="Z941">
            <v>0.49678469706043826</v>
          </cell>
        </row>
        <row r="942">
          <cell r="Z942">
            <v>0.32388340755039347</v>
          </cell>
        </row>
        <row r="943">
          <cell r="Z943">
            <v>0.76617783320057908</v>
          </cell>
        </row>
        <row r="944">
          <cell r="Z944">
            <v>0.98361989495742597</v>
          </cell>
        </row>
      </sheetData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Libro1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3:J13063" totalsRowShown="0">
  <autoFilter ref="B3:J13063" xr:uid="{00000000-0009-0000-0100-000001000000}"/>
  <tableColumns count="9">
    <tableColumn id="1" xr3:uid="{00000000-0010-0000-0000-000001000000}" name="PartidoID"/>
    <tableColumn id="2" xr3:uid="{00000000-0010-0000-0000-000002000000}" name="Torneo"/>
    <tableColumn id="3" xr3:uid="{00000000-0010-0000-0000-000003000000}" name="TorneoID"/>
    <tableColumn id="4" xr3:uid="{00000000-0010-0000-0000-000004000000}" name="Jornada"/>
    <tableColumn id="5" xr3:uid="{00000000-0010-0000-0000-000005000000}" name="Local"/>
    <tableColumn id="6" xr3:uid="{00000000-0010-0000-0000-000006000000}" name="mLoc"/>
    <tableColumn id="7" xr3:uid="{00000000-0010-0000-0000-000007000000}" name="mVis"/>
    <tableColumn id="8" xr3:uid="{00000000-0010-0000-0000-000008000000}" name="Visitante"/>
    <tableColumn id="9" xr3:uid="{00000000-0010-0000-0000-000009000000}" name="Resultado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3" displayName="Tabla3" ref="L3:S8045" totalsRowShown="0">
  <autoFilter ref="L3:S8045" xr:uid="{00000000-0009-0000-0100-000002000000}"/>
  <tableColumns count="8">
    <tableColumn id="2" xr3:uid="{00000000-0010-0000-0100-000002000000}" name="TorneoID"/>
    <tableColumn id="3" xr3:uid="{00000000-0010-0000-0100-000003000000}" name="Jornada"/>
    <tableColumn id="4" xr3:uid="{00000000-0010-0000-0100-000004000000}" name="Local"/>
    <tableColumn id="5" xr3:uid="{00000000-0010-0000-0100-000005000000}" name="Empate"/>
    <tableColumn id="6" xr3:uid="{00000000-0010-0000-0100-000006000000}" name="Visitante"/>
    <tableColumn id="7" xr3:uid="{00000000-0010-0000-0100-000007000000}" name="GT"/>
    <tableColumn id="8" xr3:uid="{00000000-0010-0000-0100-000008000000}" name="GL"/>
    <tableColumn id="9" xr3:uid="{00000000-0010-0000-0100-000009000000}" name="GV"/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4" displayName="Tabla4" ref="B2:T270" totalsRowCount="1">
  <autoFilter ref="B2:T269" xr:uid="{00000000-0009-0000-0100-000003000000}"/>
  <tableColumns count="19">
    <tableColumn id="1" xr3:uid="{00000000-0010-0000-0200-000001000000}" name="LlaveID"/>
    <tableColumn id="2" xr3:uid="{00000000-0010-0000-0200-000002000000}" name="Torneo"/>
    <tableColumn id="3" xr3:uid="{00000000-0010-0000-0200-000003000000}" name="TorneoID"/>
    <tableColumn id="4" xr3:uid="{00000000-0010-0000-0200-000004000000}" name="Fase"/>
    <tableColumn id="5" xr3:uid="{00000000-0010-0000-0200-000005000000}" name="Llave"/>
    <tableColumn id="20" xr3:uid="{00000000-0010-0000-0200-000014000000}" name="Llave-real"/>
    <tableColumn id="6" xr3:uid="{00000000-0010-0000-0200-000006000000}" name="Siembra1"/>
    <tableColumn id="7" xr3:uid="{00000000-0010-0000-0200-000007000000}" name="Pos-S1"/>
    <tableColumn id="8" xr3:uid="{00000000-0010-0000-0200-000008000000}" name="Siembra2"/>
    <tableColumn id="9" xr3:uid="{00000000-0010-0000-0200-000009000000}" name="Pos-S2"/>
    <tableColumn id="10" xr3:uid="{00000000-0010-0000-0200-00000A000000}" name="mVis-IDA"/>
    <tableColumn id="11" xr3:uid="{00000000-0010-0000-0200-00000B000000}" name="mLoc-IDA"/>
    <tableColumn id="12" xr3:uid="{00000000-0010-0000-0200-00000C000000}" name="mLoc-VUE"/>
    <tableColumn id="13" xr3:uid="{00000000-0010-0000-0200-00000D000000}" name="mVis-VUE"/>
    <tableColumn id="14" xr3:uid="{00000000-0010-0000-0200-00000E000000}" name="Global-S1">
      <calculatedColumnFormula>Tabla4[[#This Row],[mVis-IDA]]+Tabla4[[#This Row],[mLoc-VUE]]</calculatedColumnFormula>
    </tableColumn>
    <tableColumn id="15" xr3:uid="{00000000-0010-0000-0200-00000F000000}" name="Global-S2">
      <calculatedColumnFormula>Tabla4[[#This Row],[mLoc-IDA]]+Tabla4[[#This Row],[mVis-VUE]]</calculatedColumnFormula>
    </tableColumn>
    <tableColumn id="16" xr3:uid="{00000000-0010-0000-0200-000010000000}" name="Resultado">
      <calculatedColumnFormula>IF(Tabla4[[#This Row],[Global-S1]]&gt;Tabla4[[#This Row],[Global-S2]],1,IF(Tabla4[[#This Row],[Global-S1]]=Tabla4[[#This Row],[Global-S2]],0,-1))</calculatedColumnFormula>
    </tableColumn>
    <tableColumn id="17" xr3:uid="{00000000-0010-0000-0200-000011000000}" name="Ganador"/>
    <tableColumn id="18" xr3:uid="{00000000-0010-0000-0200-000012000000}" name="Criterio de desempate" totalsRowFunction="count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S13063"/>
  <sheetViews>
    <sheetView topLeftCell="A3" workbookViewId="0">
      <selection activeCell="C3" sqref="C3"/>
    </sheetView>
  </sheetViews>
  <sheetFormatPr defaultColWidth="10.6640625" defaultRowHeight="14.25" x14ac:dyDescent="0.45"/>
  <cols>
    <col min="3" max="3" width="20.73046875" bestFit="1" customWidth="1"/>
    <col min="6" max="6" width="16.59765625" bestFit="1" customWidth="1"/>
    <col min="9" max="9" width="16.59765625" bestFit="1" customWidth="1"/>
    <col min="12" max="19" width="12" customWidth="1"/>
    <col min="20" max="24" width="13" customWidth="1"/>
  </cols>
  <sheetData>
    <row r="3" spans="2:19" x14ac:dyDescent="0.45">
      <c r="B3" t="s">
        <v>111</v>
      </c>
      <c r="C3" t="s">
        <v>110</v>
      </c>
      <c r="D3" t="s">
        <v>106</v>
      </c>
      <c r="E3" t="s">
        <v>105</v>
      </c>
      <c r="F3" t="s">
        <v>104</v>
      </c>
      <c r="G3" t="s">
        <v>109</v>
      </c>
      <c r="H3" t="s">
        <v>108</v>
      </c>
      <c r="I3" t="s">
        <v>102</v>
      </c>
      <c r="J3" t="s">
        <v>107</v>
      </c>
      <c r="L3" t="s">
        <v>106</v>
      </c>
      <c r="M3" t="s">
        <v>105</v>
      </c>
      <c r="N3" t="s">
        <v>104</v>
      </c>
      <c r="O3" t="s">
        <v>103</v>
      </c>
      <c r="P3" t="s">
        <v>102</v>
      </c>
      <c r="Q3" t="s">
        <v>101</v>
      </c>
      <c r="R3" t="s">
        <v>100</v>
      </c>
      <c r="S3" t="s">
        <v>99</v>
      </c>
    </row>
    <row r="4" spans="2:19" x14ac:dyDescent="0.45">
      <c r="B4">
        <v>20057</v>
      </c>
      <c r="C4" t="s">
        <v>97</v>
      </c>
      <c r="D4">
        <v>1</v>
      </c>
      <c r="E4">
        <v>1</v>
      </c>
      <c r="F4" t="s">
        <v>92</v>
      </c>
      <c r="G4">
        <v>0</v>
      </c>
      <c r="H4">
        <v>0</v>
      </c>
      <c r="I4" t="s">
        <v>24</v>
      </c>
      <c r="J4">
        <v>0</v>
      </c>
      <c r="L4">
        <v>21</v>
      </c>
      <c r="M4">
        <v>1</v>
      </c>
      <c r="N4">
        <f>COUNTIFS(Tabla1[TorneoID],Tabla3[[#This Row],[TorneoID]],Tabla1[Jornada],Tabla3[[#This Row],[Jornada]],Tabla1[Resultado],1)</f>
        <v>5</v>
      </c>
      <c r="O4">
        <f>COUNTIFS(Tabla1[TorneoID],Tabla3[[#This Row],[TorneoID]],Tabla1[Jornada],Tabla3[[#This Row],[Jornada]],Tabla1[Resultado],0)</f>
        <v>3</v>
      </c>
      <c r="P4">
        <f>COUNTIFS(Tabla1[TorneoID],Tabla3[[#This Row],[TorneoID]],Tabla1[Jornada],Tabla3[[#This Row],[Jornada]],Tabla1[Resultado],-1)</f>
        <v>1</v>
      </c>
      <c r="Q4">
        <f>Tabla3[[#This Row],[GL]]+Tabla3[[#This Row],[GV]]</f>
        <v>19</v>
      </c>
      <c r="R4">
        <f>SUMIFS(Tabla1[mLoc],Tabla1[TorneoID],Tabla3[[#This Row],[TorneoID]],Tabla1[Jornada],Tabla3[[#This Row],[Jornada]])</f>
        <v>14</v>
      </c>
      <c r="S4">
        <f>SUMIFS(Tabla1[mVis],Tabla1[TorneoID],Tabla3[[#This Row],[TorneoID]],Tabla1[Jornada],Tabla3[[#This Row],[Jornada]])</f>
        <v>5</v>
      </c>
    </row>
    <row r="5" spans="2:19" x14ac:dyDescent="0.45">
      <c r="B5">
        <v>20058</v>
      </c>
      <c r="C5" t="s">
        <v>97</v>
      </c>
      <c r="D5">
        <v>1</v>
      </c>
      <c r="E5">
        <v>1</v>
      </c>
      <c r="F5" t="s">
        <v>3</v>
      </c>
      <c r="G5">
        <v>1</v>
      </c>
      <c r="H5">
        <v>0</v>
      </c>
      <c r="I5" t="s">
        <v>10</v>
      </c>
      <c r="J5">
        <v>1</v>
      </c>
      <c r="L5">
        <v>21</v>
      </c>
      <c r="M5">
        <v>2</v>
      </c>
      <c r="N5">
        <f>COUNTIFS(Tabla1[TorneoID],Tabla3[[#This Row],[TorneoID]],Tabla1[Jornada],Tabla3[[#This Row],[Jornada]],Tabla1[Resultado],1)</f>
        <v>3</v>
      </c>
      <c r="O5">
        <f>COUNTIFS(Tabla1[TorneoID],Tabla3[[#This Row],[TorneoID]],Tabla1[Jornada],Tabla3[[#This Row],[Jornada]],Tabla1[Resultado],0)</f>
        <v>2</v>
      </c>
      <c r="P5">
        <f>COUNTIFS(Tabla1[TorneoID],Tabla3[[#This Row],[TorneoID]],Tabla1[Jornada],Tabla3[[#This Row],[Jornada]],Tabla1[Resultado],-1)</f>
        <v>4</v>
      </c>
      <c r="Q5">
        <f>Tabla3[[#This Row],[GL]]+Tabla3[[#This Row],[GV]]</f>
        <v>29</v>
      </c>
      <c r="R5">
        <f>SUMIFS(Tabla1[mLoc],Tabla1[TorneoID],Tabla3[[#This Row],[TorneoID]],Tabla1[Jornada],Tabla3[[#This Row],[Jornada]])</f>
        <v>18</v>
      </c>
      <c r="S5">
        <f>SUMIFS(Tabla1[mVis],Tabla1[TorneoID],Tabla3[[#This Row],[TorneoID]],Tabla1[Jornada],Tabla3[[#This Row],[Jornada]])</f>
        <v>11</v>
      </c>
    </row>
    <row r="6" spans="2:19" x14ac:dyDescent="0.45">
      <c r="B6">
        <v>20059</v>
      </c>
      <c r="C6" t="s">
        <v>97</v>
      </c>
      <c r="D6">
        <v>1</v>
      </c>
      <c r="E6">
        <v>1</v>
      </c>
      <c r="F6" t="s">
        <v>69</v>
      </c>
      <c r="G6">
        <v>3</v>
      </c>
      <c r="H6">
        <v>1</v>
      </c>
      <c r="I6" t="s">
        <v>98</v>
      </c>
      <c r="J6">
        <v>1</v>
      </c>
      <c r="L6">
        <v>21</v>
      </c>
      <c r="M6">
        <v>3</v>
      </c>
      <c r="N6">
        <f>COUNTIFS(Tabla1[TorneoID],Tabla3[[#This Row],[TorneoID]],Tabla1[Jornada],Tabla3[[#This Row],[Jornada]],Tabla1[Resultado],1)</f>
        <v>5</v>
      </c>
      <c r="O6">
        <f>COUNTIFS(Tabla1[TorneoID],Tabla3[[#This Row],[TorneoID]],Tabla1[Jornada],Tabla3[[#This Row],[Jornada]],Tabla1[Resultado],0)</f>
        <v>2</v>
      </c>
      <c r="P6">
        <f>COUNTIFS(Tabla1[TorneoID],Tabla3[[#This Row],[TorneoID]],Tabla1[Jornada],Tabla3[[#This Row],[Jornada]],Tabla1[Resultado],-1)</f>
        <v>2</v>
      </c>
      <c r="Q6">
        <f>Tabla3[[#This Row],[GL]]+Tabla3[[#This Row],[GV]]</f>
        <v>29</v>
      </c>
      <c r="R6">
        <f>SUMIFS(Tabla1[mLoc],Tabla1[TorneoID],Tabla3[[#This Row],[TorneoID]],Tabla1[Jornada],Tabla3[[#This Row],[Jornada]])</f>
        <v>19</v>
      </c>
      <c r="S6">
        <f>SUMIFS(Tabla1[mVis],Tabla1[TorneoID],Tabla3[[#This Row],[TorneoID]],Tabla1[Jornada],Tabla3[[#This Row],[Jornada]])</f>
        <v>10</v>
      </c>
    </row>
    <row r="7" spans="2:19" x14ac:dyDescent="0.45">
      <c r="B7">
        <v>20060</v>
      </c>
      <c r="C7" t="s">
        <v>97</v>
      </c>
      <c r="D7">
        <v>1</v>
      </c>
      <c r="E7">
        <v>1</v>
      </c>
      <c r="F7" t="s">
        <v>0</v>
      </c>
      <c r="G7">
        <v>0</v>
      </c>
      <c r="H7">
        <v>0</v>
      </c>
      <c r="I7" t="s">
        <v>7</v>
      </c>
      <c r="J7">
        <v>0</v>
      </c>
      <c r="L7">
        <v>21</v>
      </c>
      <c r="M7">
        <v>4</v>
      </c>
      <c r="N7">
        <f>COUNTIFS(Tabla1[TorneoID],Tabla3[[#This Row],[TorneoID]],Tabla1[Jornada],Tabla3[[#This Row],[Jornada]],Tabla1[Resultado],1)</f>
        <v>4</v>
      </c>
      <c r="O7">
        <f>COUNTIFS(Tabla1[TorneoID],Tabla3[[#This Row],[TorneoID]],Tabla1[Jornada],Tabla3[[#This Row],[Jornada]],Tabla1[Resultado],0)</f>
        <v>3</v>
      </c>
      <c r="P7">
        <f>COUNTIFS(Tabla1[TorneoID],Tabla3[[#This Row],[TorneoID]],Tabla1[Jornada],Tabla3[[#This Row],[Jornada]],Tabla1[Resultado],-1)</f>
        <v>2</v>
      </c>
      <c r="Q7">
        <f>Tabla3[[#This Row],[GL]]+Tabla3[[#This Row],[GV]]</f>
        <v>26</v>
      </c>
      <c r="R7">
        <f>SUMIFS(Tabla1[mLoc],Tabla1[TorneoID],Tabla3[[#This Row],[TorneoID]],Tabla1[Jornada],Tabla3[[#This Row],[Jornada]])</f>
        <v>15</v>
      </c>
      <c r="S7">
        <f>SUMIFS(Tabla1[mVis],Tabla1[TorneoID],Tabla3[[#This Row],[TorneoID]],Tabla1[Jornada],Tabla3[[#This Row],[Jornada]])</f>
        <v>11</v>
      </c>
    </row>
    <row r="8" spans="2:19" x14ac:dyDescent="0.45">
      <c r="B8">
        <v>20061</v>
      </c>
      <c r="C8" t="s">
        <v>97</v>
      </c>
      <c r="D8">
        <v>1</v>
      </c>
      <c r="E8">
        <v>1</v>
      </c>
      <c r="F8" t="s">
        <v>13</v>
      </c>
      <c r="G8">
        <v>0</v>
      </c>
      <c r="H8">
        <v>0</v>
      </c>
      <c r="I8" t="s">
        <v>85</v>
      </c>
      <c r="J8">
        <v>0</v>
      </c>
      <c r="L8">
        <v>21</v>
      </c>
      <c r="M8">
        <v>5</v>
      </c>
      <c r="N8">
        <f>COUNTIFS(Tabla1[TorneoID],Tabla3[[#This Row],[TorneoID]],Tabla1[Jornada],Tabla3[[#This Row],[Jornada]],Tabla1[Resultado],1)</f>
        <v>1</v>
      </c>
      <c r="O8">
        <f>COUNTIFS(Tabla1[TorneoID],Tabla3[[#This Row],[TorneoID]],Tabla1[Jornada],Tabla3[[#This Row],[Jornada]],Tabla1[Resultado],0)</f>
        <v>5</v>
      </c>
      <c r="P8">
        <f>COUNTIFS(Tabla1[TorneoID],Tabla3[[#This Row],[TorneoID]],Tabla1[Jornada],Tabla3[[#This Row],[Jornada]],Tabla1[Resultado],-1)</f>
        <v>3</v>
      </c>
      <c r="Q8">
        <f>Tabla3[[#This Row],[GL]]+Tabla3[[#This Row],[GV]]</f>
        <v>10</v>
      </c>
      <c r="R8">
        <f>SUMIFS(Tabla1[mLoc],Tabla1[TorneoID],Tabla3[[#This Row],[TorneoID]],Tabla1[Jornada],Tabla3[[#This Row],[Jornada]])</f>
        <v>4</v>
      </c>
      <c r="S8">
        <f>SUMIFS(Tabla1[mVis],Tabla1[TorneoID],Tabla3[[#This Row],[TorneoID]],Tabla1[Jornada],Tabla3[[#This Row],[Jornada]])</f>
        <v>6</v>
      </c>
    </row>
    <row r="9" spans="2:19" x14ac:dyDescent="0.45">
      <c r="B9">
        <v>20062</v>
      </c>
      <c r="C9" t="s">
        <v>97</v>
      </c>
      <c r="D9">
        <v>1</v>
      </c>
      <c r="E9">
        <v>1</v>
      </c>
      <c r="F9" t="s">
        <v>15</v>
      </c>
      <c r="G9">
        <v>0</v>
      </c>
      <c r="H9">
        <v>1</v>
      </c>
      <c r="I9" t="s">
        <v>82</v>
      </c>
      <c r="J9">
        <v>-1</v>
      </c>
      <c r="L9">
        <v>21</v>
      </c>
      <c r="M9">
        <v>6</v>
      </c>
      <c r="N9">
        <f>COUNTIFS(Tabla1[TorneoID],Tabla3[[#This Row],[TorneoID]],Tabla1[Jornada],Tabla3[[#This Row],[Jornada]],Tabla1[Resultado],1)</f>
        <v>2</v>
      </c>
      <c r="O9">
        <f>COUNTIFS(Tabla1[TorneoID],Tabla3[[#This Row],[TorneoID]],Tabla1[Jornada],Tabla3[[#This Row],[Jornada]],Tabla1[Resultado],0)</f>
        <v>3</v>
      </c>
      <c r="P9">
        <f>COUNTIFS(Tabla1[TorneoID],Tabla3[[#This Row],[TorneoID]],Tabla1[Jornada],Tabla3[[#This Row],[Jornada]],Tabla1[Resultado],-1)</f>
        <v>4</v>
      </c>
      <c r="Q9">
        <f>Tabla3[[#This Row],[GL]]+Tabla3[[#This Row],[GV]]</f>
        <v>25</v>
      </c>
      <c r="R9">
        <f>SUMIFS(Tabla1[mLoc],Tabla1[TorneoID],Tabla3[[#This Row],[TorneoID]],Tabla1[Jornada],Tabla3[[#This Row],[Jornada]])</f>
        <v>11</v>
      </c>
      <c r="S9">
        <f>SUMIFS(Tabla1[mVis],Tabla1[TorneoID],Tabla3[[#This Row],[TorneoID]],Tabla1[Jornada],Tabla3[[#This Row],[Jornada]])</f>
        <v>14</v>
      </c>
    </row>
    <row r="10" spans="2:19" x14ac:dyDescent="0.45">
      <c r="B10">
        <v>20063</v>
      </c>
      <c r="C10" t="s">
        <v>97</v>
      </c>
      <c r="D10">
        <v>1</v>
      </c>
      <c r="E10">
        <v>1</v>
      </c>
      <c r="F10" t="s">
        <v>4</v>
      </c>
      <c r="G10">
        <v>1</v>
      </c>
      <c r="H10">
        <v>0</v>
      </c>
      <c r="I10" t="s">
        <v>9</v>
      </c>
      <c r="J10">
        <v>1</v>
      </c>
      <c r="L10">
        <v>21</v>
      </c>
      <c r="M10">
        <v>7</v>
      </c>
      <c r="N10">
        <f>COUNTIFS(Tabla1[TorneoID],Tabla3[[#This Row],[TorneoID]],Tabla1[Jornada],Tabla3[[#This Row],[Jornada]],Tabla1[Resultado],1)</f>
        <v>3</v>
      </c>
      <c r="O10">
        <f>COUNTIFS(Tabla1[TorneoID],Tabla3[[#This Row],[TorneoID]],Tabla1[Jornada],Tabla3[[#This Row],[Jornada]],Tabla1[Resultado],0)</f>
        <v>3</v>
      </c>
      <c r="P10">
        <f>COUNTIFS(Tabla1[TorneoID],Tabla3[[#This Row],[TorneoID]],Tabla1[Jornada],Tabla3[[#This Row],[Jornada]],Tabla1[Resultado],-1)</f>
        <v>3</v>
      </c>
      <c r="Q10">
        <f>Tabla3[[#This Row],[GL]]+Tabla3[[#This Row],[GV]]</f>
        <v>21</v>
      </c>
      <c r="R10">
        <f>SUMIFS(Tabla1[mLoc],Tabla1[TorneoID],Tabla3[[#This Row],[TorneoID]],Tabla1[Jornada],Tabla3[[#This Row],[Jornada]])</f>
        <v>11</v>
      </c>
      <c r="S10">
        <f>SUMIFS(Tabla1[mVis],Tabla1[TorneoID],Tabla3[[#This Row],[TorneoID]],Tabla1[Jornada],Tabla3[[#This Row],[Jornada]])</f>
        <v>10</v>
      </c>
    </row>
    <row r="11" spans="2:19" x14ac:dyDescent="0.45">
      <c r="B11">
        <v>20064</v>
      </c>
      <c r="C11" t="s">
        <v>97</v>
      </c>
      <c r="D11">
        <v>1</v>
      </c>
      <c r="E11">
        <v>1</v>
      </c>
      <c r="F11" t="s">
        <v>6</v>
      </c>
      <c r="G11">
        <v>1</v>
      </c>
      <c r="H11">
        <v>0</v>
      </c>
      <c r="I11" t="s">
        <v>1</v>
      </c>
      <c r="J11">
        <v>1</v>
      </c>
      <c r="L11">
        <v>21</v>
      </c>
      <c r="M11">
        <v>8</v>
      </c>
      <c r="N11">
        <f>COUNTIFS(Tabla1[TorneoID],Tabla3[[#This Row],[TorneoID]],Tabla1[Jornada],Tabla3[[#This Row],[Jornada]],Tabla1[Resultado],1)</f>
        <v>6</v>
      </c>
      <c r="O11">
        <f>COUNTIFS(Tabla1[TorneoID],Tabla3[[#This Row],[TorneoID]],Tabla1[Jornada],Tabla3[[#This Row],[Jornada]],Tabla1[Resultado],0)</f>
        <v>2</v>
      </c>
      <c r="P11">
        <f>COUNTIFS(Tabla1[TorneoID],Tabla3[[#This Row],[TorneoID]],Tabla1[Jornada],Tabla3[[#This Row],[Jornada]],Tabla1[Resultado],-1)</f>
        <v>1</v>
      </c>
      <c r="Q11">
        <f>Tabla3[[#This Row],[GL]]+Tabla3[[#This Row],[GV]]</f>
        <v>28</v>
      </c>
      <c r="R11">
        <f>SUMIFS(Tabla1[mLoc],Tabla1[TorneoID],Tabla3[[#This Row],[TorneoID]],Tabla1[Jornada],Tabla3[[#This Row],[Jornada]])</f>
        <v>21</v>
      </c>
      <c r="S11">
        <f>SUMIFS(Tabla1[mVis],Tabla1[TorneoID],Tabla3[[#This Row],[TorneoID]],Tabla1[Jornada],Tabla3[[#This Row],[Jornada]])</f>
        <v>7</v>
      </c>
    </row>
    <row r="12" spans="2:19" x14ac:dyDescent="0.45">
      <c r="B12">
        <v>20065</v>
      </c>
      <c r="C12" t="s">
        <v>97</v>
      </c>
      <c r="D12">
        <v>1</v>
      </c>
      <c r="E12">
        <v>1</v>
      </c>
      <c r="F12" t="s">
        <v>12</v>
      </c>
      <c r="G12">
        <v>2</v>
      </c>
      <c r="H12">
        <v>0</v>
      </c>
      <c r="I12" t="s">
        <v>89</v>
      </c>
      <c r="J12">
        <v>1</v>
      </c>
      <c r="L12">
        <v>21</v>
      </c>
      <c r="M12">
        <v>9</v>
      </c>
      <c r="N12">
        <f>COUNTIFS(Tabla1[TorneoID],Tabla3[[#This Row],[TorneoID]],Tabla1[Jornada],Tabla3[[#This Row],[Jornada]],Tabla1[Resultado],1)</f>
        <v>4</v>
      </c>
      <c r="O12">
        <f>COUNTIFS(Tabla1[TorneoID],Tabla3[[#This Row],[TorneoID]],Tabla1[Jornada],Tabla3[[#This Row],[Jornada]],Tabla1[Resultado],0)</f>
        <v>3</v>
      </c>
      <c r="P12">
        <f>COUNTIFS(Tabla1[TorneoID],Tabla3[[#This Row],[TorneoID]],Tabla1[Jornada],Tabla3[[#This Row],[Jornada]],Tabla1[Resultado],-1)</f>
        <v>2</v>
      </c>
      <c r="Q12">
        <f>Tabla3[[#This Row],[GL]]+Tabla3[[#This Row],[GV]]</f>
        <v>16</v>
      </c>
      <c r="R12">
        <f>SUMIFS(Tabla1[mLoc],Tabla1[TorneoID],Tabla3[[#This Row],[TorneoID]],Tabla1[Jornada],Tabla3[[#This Row],[Jornada]])</f>
        <v>9</v>
      </c>
      <c r="S12">
        <f>SUMIFS(Tabla1[mVis],Tabla1[TorneoID],Tabla3[[#This Row],[TorneoID]],Tabla1[Jornada],Tabla3[[#This Row],[Jornada]])</f>
        <v>7</v>
      </c>
    </row>
    <row r="13" spans="2:19" x14ac:dyDescent="0.45">
      <c r="B13">
        <v>20066</v>
      </c>
      <c r="C13" t="s">
        <v>97</v>
      </c>
      <c r="D13">
        <v>1</v>
      </c>
      <c r="E13">
        <v>1</v>
      </c>
      <c r="F13" t="s">
        <v>77</v>
      </c>
      <c r="G13">
        <v>1</v>
      </c>
      <c r="H13">
        <v>0</v>
      </c>
      <c r="I13" t="s">
        <v>14</v>
      </c>
      <c r="J13">
        <v>1</v>
      </c>
      <c r="L13">
        <v>21</v>
      </c>
      <c r="M13">
        <v>10</v>
      </c>
      <c r="N13">
        <f>COUNTIFS(Tabla1[TorneoID],Tabla3[[#This Row],[TorneoID]],Tabla1[Jornada],Tabla3[[#This Row],[Jornada]],Tabla1[Resultado],1)</f>
        <v>5</v>
      </c>
      <c r="O13">
        <f>COUNTIFS(Tabla1[TorneoID],Tabla3[[#This Row],[TorneoID]],Tabla1[Jornada],Tabla3[[#This Row],[Jornada]],Tabla1[Resultado],0)</f>
        <v>0</v>
      </c>
      <c r="P13">
        <f>COUNTIFS(Tabla1[TorneoID],Tabla3[[#This Row],[TorneoID]],Tabla1[Jornada],Tabla3[[#This Row],[Jornada]],Tabla1[Resultado],-1)</f>
        <v>4</v>
      </c>
      <c r="Q13">
        <f>Tabla3[[#This Row],[GL]]+Tabla3[[#This Row],[GV]]</f>
        <v>30</v>
      </c>
      <c r="R13">
        <f>SUMIFS(Tabla1[mLoc],Tabla1[TorneoID],Tabla3[[#This Row],[TorneoID]],Tabla1[Jornada],Tabla3[[#This Row],[Jornada]])</f>
        <v>18</v>
      </c>
      <c r="S13">
        <f>SUMIFS(Tabla1[mVis],Tabla1[TorneoID],Tabla3[[#This Row],[TorneoID]],Tabla1[Jornada],Tabla3[[#This Row],[Jornada]])</f>
        <v>12</v>
      </c>
    </row>
    <row r="14" spans="2:19" x14ac:dyDescent="0.45">
      <c r="B14">
        <v>21883</v>
      </c>
      <c r="C14" t="s">
        <v>97</v>
      </c>
      <c r="D14">
        <v>1</v>
      </c>
      <c r="E14">
        <v>1</v>
      </c>
      <c r="F14" t="s">
        <v>7</v>
      </c>
      <c r="G14">
        <v>1</v>
      </c>
      <c r="H14">
        <v>2</v>
      </c>
      <c r="I14" t="s">
        <v>77</v>
      </c>
      <c r="J14">
        <v>-1</v>
      </c>
      <c r="L14">
        <v>21</v>
      </c>
      <c r="M14">
        <v>11</v>
      </c>
      <c r="N14">
        <f>COUNTIFS(Tabla1[TorneoID],Tabla3[[#This Row],[TorneoID]],Tabla1[Jornada],Tabla3[[#This Row],[Jornada]],Tabla1[Resultado],1)</f>
        <v>4</v>
      </c>
      <c r="O14">
        <f>COUNTIFS(Tabla1[TorneoID],Tabla3[[#This Row],[TorneoID]],Tabla1[Jornada],Tabla3[[#This Row],[Jornada]],Tabla1[Resultado],0)</f>
        <v>2</v>
      </c>
      <c r="P14">
        <f>COUNTIFS(Tabla1[TorneoID],Tabla3[[#This Row],[TorneoID]],Tabla1[Jornada],Tabla3[[#This Row],[Jornada]],Tabla1[Resultado],-1)</f>
        <v>3</v>
      </c>
      <c r="Q14">
        <f>Tabla3[[#This Row],[GL]]+Tabla3[[#This Row],[GV]]</f>
        <v>26</v>
      </c>
      <c r="R14">
        <f>SUMIFS(Tabla1[mLoc],Tabla1[TorneoID],Tabla3[[#This Row],[TorneoID]],Tabla1[Jornada],Tabla3[[#This Row],[Jornada]])</f>
        <v>14</v>
      </c>
      <c r="S14">
        <f>SUMIFS(Tabla1[mVis],Tabla1[TorneoID],Tabla3[[#This Row],[TorneoID]],Tabla1[Jornada],Tabla3[[#This Row],[Jornada]])</f>
        <v>12</v>
      </c>
    </row>
    <row r="15" spans="2:19" x14ac:dyDescent="0.45">
      <c r="B15">
        <v>21884</v>
      </c>
      <c r="C15" t="s">
        <v>97</v>
      </c>
      <c r="D15">
        <v>1</v>
      </c>
      <c r="E15">
        <v>1</v>
      </c>
      <c r="F15" t="s">
        <v>77</v>
      </c>
      <c r="G15">
        <v>2</v>
      </c>
      <c r="H15">
        <v>1</v>
      </c>
      <c r="I15" t="s">
        <v>7</v>
      </c>
      <c r="J15">
        <v>1</v>
      </c>
      <c r="L15">
        <v>21</v>
      </c>
      <c r="M15">
        <v>12</v>
      </c>
      <c r="N15">
        <f>COUNTIFS(Tabla1[TorneoID],Tabla3[[#This Row],[TorneoID]],Tabla1[Jornada],Tabla3[[#This Row],[Jornada]],Tabla1[Resultado],1)</f>
        <v>1</v>
      </c>
      <c r="O15">
        <f>COUNTIFS(Tabla1[TorneoID],Tabla3[[#This Row],[TorneoID]],Tabla1[Jornada],Tabla3[[#This Row],[Jornada]],Tabla1[Resultado],0)</f>
        <v>3</v>
      </c>
      <c r="P15">
        <f>COUNTIFS(Tabla1[TorneoID],Tabla3[[#This Row],[TorneoID]],Tabla1[Jornada],Tabla3[[#This Row],[Jornada]],Tabla1[Resultado],-1)</f>
        <v>5</v>
      </c>
      <c r="Q15">
        <f>Tabla3[[#This Row],[GL]]+Tabla3[[#This Row],[GV]]</f>
        <v>30</v>
      </c>
      <c r="R15">
        <f>SUMIFS(Tabla1[mLoc],Tabla1[TorneoID],Tabla3[[#This Row],[TorneoID]],Tabla1[Jornada],Tabla3[[#This Row],[Jornada]])</f>
        <v>12</v>
      </c>
      <c r="S15">
        <f>SUMIFS(Tabla1[mVis],Tabla1[TorneoID],Tabla3[[#This Row],[TorneoID]],Tabla1[Jornada],Tabla3[[#This Row],[Jornada]])</f>
        <v>18</v>
      </c>
    </row>
    <row r="16" spans="2:19" x14ac:dyDescent="0.45">
      <c r="B16">
        <v>20067</v>
      </c>
      <c r="C16" t="s">
        <v>97</v>
      </c>
      <c r="D16">
        <v>1</v>
      </c>
      <c r="E16">
        <v>2</v>
      </c>
      <c r="F16" t="s">
        <v>24</v>
      </c>
      <c r="G16">
        <v>0</v>
      </c>
      <c r="H16">
        <v>0</v>
      </c>
      <c r="I16" t="s">
        <v>4</v>
      </c>
      <c r="J16">
        <v>0</v>
      </c>
      <c r="L16">
        <v>21</v>
      </c>
      <c r="M16">
        <v>13</v>
      </c>
      <c r="N16">
        <f>COUNTIFS(Tabla1[TorneoID],Tabla3[[#This Row],[TorneoID]],Tabla1[Jornada],Tabla3[[#This Row],[Jornada]],Tabla1[Resultado],1)</f>
        <v>6</v>
      </c>
      <c r="O16">
        <f>COUNTIFS(Tabla1[TorneoID],Tabla3[[#This Row],[TorneoID]],Tabla1[Jornada],Tabla3[[#This Row],[Jornada]],Tabla1[Resultado],0)</f>
        <v>0</v>
      </c>
      <c r="P16">
        <f>COUNTIFS(Tabla1[TorneoID],Tabla3[[#This Row],[TorneoID]],Tabla1[Jornada],Tabla3[[#This Row],[Jornada]],Tabla1[Resultado],-1)</f>
        <v>3</v>
      </c>
      <c r="Q16">
        <f>Tabla3[[#This Row],[GL]]+Tabla3[[#This Row],[GV]]</f>
        <v>30</v>
      </c>
      <c r="R16">
        <f>SUMIFS(Tabla1[mLoc],Tabla1[TorneoID],Tabla3[[#This Row],[TorneoID]],Tabla1[Jornada],Tabla3[[#This Row],[Jornada]])</f>
        <v>15</v>
      </c>
      <c r="S16">
        <f>SUMIFS(Tabla1[mVis],Tabla1[TorneoID],Tabla3[[#This Row],[TorneoID]],Tabla1[Jornada],Tabla3[[#This Row],[Jornada]])</f>
        <v>15</v>
      </c>
    </row>
    <row r="17" spans="2:19" x14ac:dyDescent="0.45">
      <c r="B17">
        <v>20068</v>
      </c>
      <c r="C17" t="s">
        <v>97</v>
      </c>
      <c r="D17">
        <v>1</v>
      </c>
      <c r="E17">
        <v>2</v>
      </c>
      <c r="F17" t="s">
        <v>1</v>
      </c>
      <c r="G17">
        <v>1</v>
      </c>
      <c r="H17">
        <v>1</v>
      </c>
      <c r="I17" t="s">
        <v>69</v>
      </c>
      <c r="J17">
        <v>0</v>
      </c>
      <c r="L17">
        <v>21</v>
      </c>
      <c r="M17">
        <v>14</v>
      </c>
      <c r="N17">
        <f>COUNTIFS(Tabla1[TorneoID],Tabla3[[#This Row],[TorneoID]],Tabla1[Jornada],Tabla3[[#This Row],[Jornada]],Tabla1[Resultado],1)</f>
        <v>2</v>
      </c>
      <c r="O17">
        <f>COUNTIFS(Tabla1[TorneoID],Tabla3[[#This Row],[TorneoID]],Tabla1[Jornada],Tabla3[[#This Row],[Jornada]],Tabla1[Resultado],0)</f>
        <v>2</v>
      </c>
      <c r="P17">
        <f>COUNTIFS(Tabla1[TorneoID],Tabla3[[#This Row],[TorneoID]],Tabla1[Jornada],Tabla3[[#This Row],[Jornada]],Tabla1[Resultado],-1)</f>
        <v>5</v>
      </c>
      <c r="Q17">
        <f>Tabla3[[#This Row],[GL]]+Tabla3[[#This Row],[GV]]</f>
        <v>31</v>
      </c>
      <c r="R17">
        <f>SUMIFS(Tabla1[mLoc],Tabla1[TorneoID],Tabla3[[#This Row],[TorneoID]],Tabla1[Jornada],Tabla3[[#This Row],[Jornada]])</f>
        <v>15</v>
      </c>
      <c r="S17">
        <f>SUMIFS(Tabla1[mVis],Tabla1[TorneoID],Tabla3[[#This Row],[TorneoID]],Tabla1[Jornada],Tabla3[[#This Row],[Jornada]])</f>
        <v>16</v>
      </c>
    </row>
    <row r="18" spans="2:19" x14ac:dyDescent="0.45">
      <c r="B18">
        <v>20069</v>
      </c>
      <c r="C18" t="s">
        <v>97</v>
      </c>
      <c r="D18">
        <v>1</v>
      </c>
      <c r="E18">
        <v>2</v>
      </c>
      <c r="F18" t="s">
        <v>14</v>
      </c>
      <c r="G18">
        <v>2</v>
      </c>
      <c r="H18">
        <v>2</v>
      </c>
      <c r="I18" t="s">
        <v>3</v>
      </c>
      <c r="J18">
        <v>0</v>
      </c>
      <c r="L18">
        <v>21</v>
      </c>
      <c r="M18">
        <v>15</v>
      </c>
      <c r="N18">
        <f>COUNTIFS(Tabla1[TorneoID],Tabla3[[#This Row],[TorneoID]],Tabla1[Jornada],Tabla3[[#This Row],[Jornada]],Tabla1[Resultado],1)</f>
        <v>6</v>
      </c>
      <c r="O18">
        <f>COUNTIFS(Tabla1[TorneoID],Tabla3[[#This Row],[TorneoID]],Tabla1[Jornada],Tabla3[[#This Row],[Jornada]],Tabla1[Resultado],0)</f>
        <v>2</v>
      </c>
      <c r="P18">
        <f>COUNTIFS(Tabla1[TorneoID],Tabla3[[#This Row],[TorneoID]],Tabla1[Jornada],Tabla3[[#This Row],[Jornada]],Tabla1[Resultado],-1)</f>
        <v>1</v>
      </c>
      <c r="Q18">
        <f>Tabla3[[#This Row],[GL]]+Tabla3[[#This Row],[GV]]</f>
        <v>27</v>
      </c>
      <c r="R18">
        <f>SUMIFS(Tabla1[mLoc],Tabla1[TorneoID],Tabla3[[#This Row],[TorneoID]],Tabla1[Jornada],Tabla3[[#This Row],[Jornada]])</f>
        <v>15</v>
      </c>
      <c r="S18">
        <f>SUMIFS(Tabla1[mVis],Tabla1[TorneoID],Tabla3[[#This Row],[TorneoID]],Tabla1[Jornada],Tabla3[[#This Row],[Jornada]])</f>
        <v>12</v>
      </c>
    </row>
    <row r="19" spans="2:19" x14ac:dyDescent="0.45">
      <c r="B19">
        <v>20070</v>
      </c>
      <c r="C19" t="s">
        <v>97</v>
      </c>
      <c r="D19">
        <v>1</v>
      </c>
      <c r="E19">
        <v>2</v>
      </c>
      <c r="F19" t="s">
        <v>9</v>
      </c>
      <c r="G19">
        <v>5</v>
      </c>
      <c r="H19">
        <v>1</v>
      </c>
      <c r="I19" t="s">
        <v>77</v>
      </c>
      <c r="J19">
        <v>1</v>
      </c>
      <c r="L19">
        <v>21</v>
      </c>
      <c r="M19">
        <v>16</v>
      </c>
      <c r="N19">
        <f>COUNTIFS(Tabla1[TorneoID],Tabla3[[#This Row],[TorneoID]],Tabla1[Jornada],Tabla3[[#This Row],[Jornada]],Tabla1[Resultado],1)</f>
        <v>6</v>
      </c>
      <c r="O19">
        <f>COUNTIFS(Tabla1[TorneoID],Tabla3[[#This Row],[TorneoID]],Tabla1[Jornada],Tabla3[[#This Row],[Jornada]],Tabla1[Resultado],0)</f>
        <v>2</v>
      </c>
      <c r="P19">
        <f>COUNTIFS(Tabla1[TorneoID],Tabla3[[#This Row],[TorneoID]],Tabla1[Jornada],Tabla3[[#This Row],[Jornada]],Tabla1[Resultado],-1)</f>
        <v>1</v>
      </c>
      <c r="Q19">
        <f>Tabla3[[#This Row],[GL]]+Tabla3[[#This Row],[GV]]</f>
        <v>32</v>
      </c>
      <c r="R19">
        <f>SUMIFS(Tabla1[mLoc],Tabla1[TorneoID],Tabla3[[#This Row],[TorneoID]],Tabla1[Jornada],Tabla3[[#This Row],[Jornada]])</f>
        <v>23</v>
      </c>
      <c r="S19">
        <f>SUMIFS(Tabla1[mVis],Tabla1[TorneoID],Tabla3[[#This Row],[TorneoID]],Tabla1[Jornada],Tabla3[[#This Row],[Jornada]])</f>
        <v>9</v>
      </c>
    </row>
    <row r="20" spans="2:19" x14ac:dyDescent="0.45">
      <c r="B20">
        <v>20071</v>
      </c>
      <c r="C20" t="s">
        <v>97</v>
      </c>
      <c r="D20">
        <v>1</v>
      </c>
      <c r="E20">
        <v>2</v>
      </c>
      <c r="F20" t="s">
        <v>10</v>
      </c>
      <c r="G20">
        <v>0</v>
      </c>
      <c r="H20">
        <v>0</v>
      </c>
      <c r="I20" t="s">
        <v>15</v>
      </c>
      <c r="J20">
        <v>0</v>
      </c>
      <c r="L20">
        <v>21</v>
      </c>
      <c r="M20">
        <v>17</v>
      </c>
      <c r="N20">
        <f>COUNTIFS(Tabla1[TorneoID],Tabla3[[#This Row],[TorneoID]],Tabla1[Jornada],Tabla3[[#This Row],[Jornada]],Tabla1[Resultado],1)</f>
        <v>4</v>
      </c>
      <c r="O20">
        <f>COUNTIFS(Tabla1[TorneoID],Tabla3[[#This Row],[TorneoID]],Tabla1[Jornada],Tabla3[[#This Row],[Jornada]],Tabla1[Resultado],0)</f>
        <v>2</v>
      </c>
      <c r="P20">
        <f>COUNTIFS(Tabla1[TorneoID],Tabla3[[#This Row],[TorneoID]],Tabla1[Jornada],Tabla3[[#This Row],[Jornada]],Tabla1[Resultado],-1)</f>
        <v>3</v>
      </c>
      <c r="Q20">
        <f>Tabla3[[#This Row],[GL]]+Tabla3[[#This Row],[GV]]</f>
        <v>25</v>
      </c>
      <c r="R20">
        <f>SUMIFS(Tabla1[mLoc],Tabla1[TorneoID],Tabla3[[#This Row],[TorneoID]],Tabla1[Jornada],Tabla3[[#This Row],[Jornada]])</f>
        <v>14</v>
      </c>
      <c r="S20">
        <f>SUMIFS(Tabla1[mVis],Tabla1[TorneoID],Tabla3[[#This Row],[TorneoID]],Tabla1[Jornada],Tabla3[[#This Row],[Jornada]])</f>
        <v>11</v>
      </c>
    </row>
    <row r="21" spans="2:19" x14ac:dyDescent="0.45">
      <c r="B21">
        <v>20072</v>
      </c>
      <c r="C21" t="s">
        <v>97</v>
      </c>
      <c r="D21">
        <v>1</v>
      </c>
      <c r="E21">
        <v>2</v>
      </c>
      <c r="F21" t="s">
        <v>89</v>
      </c>
      <c r="G21">
        <v>1</v>
      </c>
      <c r="H21">
        <v>2</v>
      </c>
      <c r="I21" t="s">
        <v>0</v>
      </c>
      <c r="J21">
        <v>-1</v>
      </c>
      <c r="L21">
        <v>22</v>
      </c>
      <c r="M21">
        <v>1</v>
      </c>
      <c r="N21">
        <f>COUNTIFS(Tabla1[TorneoID],Tabla3[[#This Row],[TorneoID]],Tabla1[Jornada],Tabla3[[#This Row],[Jornada]],Tabla1[Resultado],1)</f>
        <v>6</v>
      </c>
      <c r="O21">
        <f>COUNTIFS(Tabla1[TorneoID],Tabla3[[#This Row],[TorneoID]],Tabla1[Jornada],Tabla3[[#This Row],[Jornada]],Tabla1[Resultado],0)</f>
        <v>2</v>
      </c>
      <c r="P21">
        <f>COUNTIFS(Tabla1[TorneoID],Tabla3[[#This Row],[TorneoID]],Tabla1[Jornada],Tabla3[[#This Row],[Jornada]],Tabla1[Resultado],-1)</f>
        <v>1</v>
      </c>
      <c r="Q21">
        <f>Tabla3[[#This Row],[GL]]+Tabla3[[#This Row],[GV]]</f>
        <v>26</v>
      </c>
      <c r="R21">
        <f>SUMIFS(Tabla1[mLoc],Tabla1[TorneoID],Tabla3[[#This Row],[TorneoID]],Tabla1[Jornada],Tabla3[[#This Row],[Jornada]])</f>
        <v>16</v>
      </c>
      <c r="S21">
        <f>SUMIFS(Tabla1[mVis],Tabla1[TorneoID],Tabla3[[#This Row],[TorneoID]],Tabla1[Jornada],Tabla3[[#This Row],[Jornada]])</f>
        <v>10</v>
      </c>
    </row>
    <row r="22" spans="2:19" x14ac:dyDescent="0.45">
      <c r="B22">
        <v>20073</v>
      </c>
      <c r="C22" t="s">
        <v>97</v>
      </c>
      <c r="D22">
        <v>1</v>
      </c>
      <c r="E22">
        <v>2</v>
      </c>
      <c r="F22" t="s">
        <v>85</v>
      </c>
      <c r="G22">
        <v>4</v>
      </c>
      <c r="H22">
        <v>2</v>
      </c>
      <c r="I22" t="s">
        <v>12</v>
      </c>
      <c r="J22">
        <v>1</v>
      </c>
      <c r="L22">
        <v>22</v>
      </c>
      <c r="M22">
        <v>2</v>
      </c>
      <c r="N22">
        <f>COUNTIFS(Tabla1[TorneoID],Tabla3[[#This Row],[TorneoID]],Tabla1[Jornada],Tabla3[[#This Row],[Jornada]],Tabla1[Resultado],1)</f>
        <v>1</v>
      </c>
      <c r="O22">
        <f>COUNTIFS(Tabla1[TorneoID],Tabla3[[#This Row],[TorneoID]],Tabla1[Jornada],Tabla3[[#This Row],[Jornada]],Tabla1[Resultado],0)</f>
        <v>6</v>
      </c>
      <c r="P22">
        <f>COUNTIFS(Tabla1[TorneoID],Tabla3[[#This Row],[TorneoID]],Tabla1[Jornada],Tabla3[[#This Row],[Jornada]],Tabla1[Resultado],-1)</f>
        <v>2</v>
      </c>
      <c r="Q22">
        <f>Tabla3[[#This Row],[GL]]+Tabla3[[#This Row],[GV]]</f>
        <v>17</v>
      </c>
      <c r="R22">
        <f>SUMIFS(Tabla1[mLoc],Tabla1[TorneoID],Tabla3[[#This Row],[TorneoID]],Tabla1[Jornada],Tabla3[[#This Row],[Jornada]])</f>
        <v>8</v>
      </c>
      <c r="S22">
        <f>SUMIFS(Tabla1[mVis],Tabla1[TorneoID],Tabla3[[#This Row],[TorneoID]],Tabla1[Jornada],Tabla3[[#This Row],[Jornada]])</f>
        <v>9</v>
      </c>
    </row>
    <row r="23" spans="2:19" x14ac:dyDescent="0.45">
      <c r="B23">
        <v>20074</v>
      </c>
      <c r="C23" t="s">
        <v>97</v>
      </c>
      <c r="D23">
        <v>1</v>
      </c>
      <c r="E23">
        <v>2</v>
      </c>
      <c r="F23" t="s">
        <v>82</v>
      </c>
      <c r="G23">
        <v>1</v>
      </c>
      <c r="H23">
        <v>0</v>
      </c>
      <c r="I23" t="s">
        <v>13</v>
      </c>
      <c r="J23">
        <v>1</v>
      </c>
      <c r="L23">
        <v>22</v>
      </c>
      <c r="M23">
        <v>3</v>
      </c>
      <c r="N23">
        <f>COUNTIFS(Tabla1[TorneoID],Tabla3[[#This Row],[TorneoID]],Tabla1[Jornada],Tabla3[[#This Row],[Jornada]],Tabla1[Resultado],1)</f>
        <v>5</v>
      </c>
      <c r="O23">
        <f>COUNTIFS(Tabla1[TorneoID],Tabla3[[#This Row],[TorneoID]],Tabla1[Jornada],Tabla3[[#This Row],[Jornada]],Tabla1[Resultado],0)</f>
        <v>4</v>
      </c>
      <c r="P23">
        <f>COUNTIFS(Tabla1[TorneoID],Tabla3[[#This Row],[TorneoID]],Tabla1[Jornada],Tabla3[[#This Row],[Jornada]],Tabla1[Resultado],-1)</f>
        <v>0</v>
      </c>
      <c r="Q23">
        <f>Tabla3[[#This Row],[GL]]+Tabla3[[#This Row],[GV]]</f>
        <v>22</v>
      </c>
      <c r="R23">
        <f>SUMIFS(Tabla1[mLoc],Tabla1[TorneoID],Tabla3[[#This Row],[TorneoID]],Tabla1[Jornada],Tabla3[[#This Row],[Jornada]])</f>
        <v>15</v>
      </c>
      <c r="S23">
        <f>SUMIFS(Tabla1[mVis],Tabla1[TorneoID],Tabla3[[#This Row],[TorneoID]],Tabla1[Jornada],Tabla3[[#This Row],[Jornada]])</f>
        <v>7</v>
      </c>
    </row>
    <row r="24" spans="2:19" x14ac:dyDescent="0.45">
      <c r="B24">
        <v>20075</v>
      </c>
      <c r="C24" t="s">
        <v>97</v>
      </c>
      <c r="D24">
        <v>1</v>
      </c>
      <c r="E24">
        <v>2</v>
      </c>
      <c r="F24" t="s">
        <v>98</v>
      </c>
      <c r="G24">
        <v>2</v>
      </c>
      <c r="H24">
        <v>2</v>
      </c>
      <c r="I24" t="s">
        <v>92</v>
      </c>
      <c r="J24">
        <v>0</v>
      </c>
      <c r="L24">
        <v>22</v>
      </c>
      <c r="M24">
        <v>4</v>
      </c>
      <c r="N24">
        <f>COUNTIFS(Tabla1[TorneoID],Tabla3[[#This Row],[TorneoID]],Tabla1[Jornada],Tabla3[[#This Row],[Jornada]],Tabla1[Resultado],1)</f>
        <v>7</v>
      </c>
      <c r="O24">
        <f>COUNTIFS(Tabla1[TorneoID],Tabla3[[#This Row],[TorneoID]],Tabla1[Jornada],Tabla3[[#This Row],[Jornada]],Tabla1[Resultado],0)</f>
        <v>2</v>
      </c>
      <c r="P24">
        <f>COUNTIFS(Tabla1[TorneoID],Tabla3[[#This Row],[TorneoID]],Tabla1[Jornada],Tabla3[[#This Row],[Jornada]],Tabla1[Resultado],-1)</f>
        <v>0</v>
      </c>
      <c r="Q24">
        <f>Tabla3[[#This Row],[GL]]+Tabla3[[#This Row],[GV]]</f>
        <v>32</v>
      </c>
      <c r="R24">
        <f>SUMIFS(Tabla1[mLoc],Tabla1[TorneoID],Tabla3[[#This Row],[TorneoID]],Tabla1[Jornada],Tabla3[[#This Row],[Jornada]])</f>
        <v>22</v>
      </c>
      <c r="S24">
        <f>SUMIFS(Tabla1[mVis],Tabla1[TorneoID],Tabla3[[#This Row],[TorneoID]],Tabla1[Jornada],Tabla3[[#This Row],[Jornada]])</f>
        <v>10</v>
      </c>
    </row>
    <row r="25" spans="2:19" x14ac:dyDescent="0.45">
      <c r="B25">
        <v>20076</v>
      </c>
      <c r="C25" t="s">
        <v>97</v>
      </c>
      <c r="D25">
        <v>1</v>
      </c>
      <c r="E25">
        <v>2</v>
      </c>
      <c r="F25" t="s">
        <v>7</v>
      </c>
      <c r="G25">
        <v>1</v>
      </c>
      <c r="H25">
        <v>0</v>
      </c>
      <c r="I25" t="s">
        <v>6</v>
      </c>
      <c r="J25">
        <v>1</v>
      </c>
      <c r="L25">
        <v>22</v>
      </c>
      <c r="M25">
        <v>5</v>
      </c>
      <c r="N25">
        <f>COUNTIFS(Tabla1[TorneoID],Tabla3[[#This Row],[TorneoID]],Tabla1[Jornada],Tabla3[[#This Row],[Jornada]],Tabla1[Resultado],1)</f>
        <v>6</v>
      </c>
      <c r="O25">
        <f>COUNTIFS(Tabla1[TorneoID],Tabla3[[#This Row],[TorneoID]],Tabla1[Jornada],Tabla3[[#This Row],[Jornada]],Tabla1[Resultado],0)</f>
        <v>2</v>
      </c>
      <c r="P25">
        <f>COUNTIFS(Tabla1[TorneoID],Tabla3[[#This Row],[TorneoID]],Tabla1[Jornada],Tabla3[[#This Row],[Jornada]],Tabla1[Resultado],-1)</f>
        <v>1</v>
      </c>
      <c r="Q25">
        <f>Tabla3[[#This Row],[GL]]+Tabla3[[#This Row],[GV]]</f>
        <v>24</v>
      </c>
      <c r="R25">
        <f>SUMIFS(Tabla1[mLoc],Tabla1[TorneoID],Tabla3[[#This Row],[TorneoID]],Tabla1[Jornada],Tabla3[[#This Row],[Jornada]])</f>
        <v>17</v>
      </c>
      <c r="S25">
        <f>SUMIFS(Tabla1[mVis],Tabla1[TorneoID],Tabla3[[#This Row],[TorneoID]],Tabla1[Jornada],Tabla3[[#This Row],[Jornada]])</f>
        <v>7</v>
      </c>
    </row>
    <row r="26" spans="2:19" x14ac:dyDescent="0.45">
      <c r="B26">
        <v>20077</v>
      </c>
      <c r="C26" t="s">
        <v>97</v>
      </c>
      <c r="D26">
        <v>1</v>
      </c>
      <c r="E26">
        <v>3</v>
      </c>
      <c r="F26" t="s">
        <v>69</v>
      </c>
      <c r="G26">
        <v>3</v>
      </c>
      <c r="H26">
        <v>0</v>
      </c>
      <c r="I26" t="s">
        <v>7</v>
      </c>
      <c r="J26">
        <v>1</v>
      </c>
      <c r="L26">
        <v>22</v>
      </c>
      <c r="M26">
        <v>6</v>
      </c>
      <c r="N26">
        <f>COUNTIFS(Tabla1[TorneoID],Tabla3[[#This Row],[TorneoID]],Tabla1[Jornada],Tabla3[[#This Row],[Jornada]],Tabla1[Resultado],1)</f>
        <v>1</v>
      </c>
      <c r="O26">
        <f>COUNTIFS(Tabla1[TorneoID],Tabla3[[#This Row],[TorneoID]],Tabla1[Jornada],Tabla3[[#This Row],[Jornada]],Tabla1[Resultado],0)</f>
        <v>3</v>
      </c>
      <c r="P26">
        <f>COUNTIFS(Tabla1[TorneoID],Tabla3[[#This Row],[TorneoID]],Tabla1[Jornada],Tabla3[[#This Row],[Jornada]],Tabla1[Resultado],-1)</f>
        <v>5</v>
      </c>
      <c r="Q26">
        <f>Tabla3[[#This Row],[GL]]+Tabla3[[#This Row],[GV]]</f>
        <v>24</v>
      </c>
      <c r="R26">
        <f>SUMIFS(Tabla1[mLoc],Tabla1[TorneoID],Tabla3[[#This Row],[TorneoID]],Tabla1[Jornada],Tabla3[[#This Row],[Jornada]])</f>
        <v>8</v>
      </c>
      <c r="S26">
        <f>SUMIFS(Tabla1[mVis],Tabla1[TorneoID],Tabla3[[#This Row],[TorneoID]],Tabla1[Jornada],Tabla3[[#This Row],[Jornada]])</f>
        <v>16</v>
      </c>
    </row>
    <row r="27" spans="2:19" x14ac:dyDescent="0.45">
      <c r="B27">
        <v>20078</v>
      </c>
      <c r="C27" t="s">
        <v>97</v>
      </c>
      <c r="D27">
        <v>1</v>
      </c>
      <c r="E27">
        <v>3</v>
      </c>
      <c r="F27" t="s">
        <v>13</v>
      </c>
      <c r="G27">
        <v>0</v>
      </c>
      <c r="H27">
        <v>0</v>
      </c>
      <c r="I27" t="s">
        <v>12</v>
      </c>
      <c r="J27">
        <v>0</v>
      </c>
      <c r="L27">
        <v>22</v>
      </c>
      <c r="M27">
        <v>7</v>
      </c>
      <c r="N27">
        <f>COUNTIFS(Tabla1[TorneoID],Tabla3[[#This Row],[TorneoID]],Tabla1[Jornada],Tabla3[[#This Row],[Jornada]],Tabla1[Resultado],1)</f>
        <v>5</v>
      </c>
      <c r="O27">
        <f>COUNTIFS(Tabla1[TorneoID],Tabla3[[#This Row],[TorneoID]],Tabla1[Jornada],Tabla3[[#This Row],[Jornada]],Tabla1[Resultado],0)</f>
        <v>1</v>
      </c>
      <c r="P27">
        <f>COUNTIFS(Tabla1[TorneoID],Tabla3[[#This Row],[TorneoID]],Tabla1[Jornada],Tabla3[[#This Row],[Jornada]],Tabla1[Resultado],-1)</f>
        <v>3</v>
      </c>
      <c r="Q27">
        <f>Tabla3[[#This Row],[GL]]+Tabla3[[#This Row],[GV]]</f>
        <v>29</v>
      </c>
      <c r="R27">
        <f>SUMIFS(Tabla1[mLoc],Tabla1[TorneoID],Tabla3[[#This Row],[TorneoID]],Tabla1[Jornada],Tabla3[[#This Row],[Jornada]])</f>
        <v>17</v>
      </c>
      <c r="S27">
        <f>SUMIFS(Tabla1[mVis],Tabla1[TorneoID],Tabla3[[#This Row],[TorneoID]],Tabla1[Jornada],Tabla3[[#This Row],[Jornada]])</f>
        <v>12</v>
      </c>
    </row>
    <row r="28" spans="2:19" x14ac:dyDescent="0.45">
      <c r="B28">
        <v>20079</v>
      </c>
      <c r="C28" t="s">
        <v>97</v>
      </c>
      <c r="D28">
        <v>1</v>
      </c>
      <c r="E28">
        <v>3</v>
      </c>
      <c r="F28" t="s">
        <v>15</v>
      </c>
      <c r="G28">
        <v>3</v>
      </c>
      <c r="H28">
        <v>1</v>
      </c>
      <c r="I28" t="s">
        <v>14</v>
      </c>
      <c r="J28">
        <v>1</v>
      </c>
      <c r="L28">
        <v>22</v>
      </c>
      <c r="M28">
        <v>8</v>
      </c>
      <c r="N28">
        <f>COUNTIFS(Tabla1[TorneoID],Tabla3[[#This Row],[TorneoID]],Tabla1[Jornada],Tabla3[[#This Row],[Jornada]],Tabla1[Resultado],1)</f>
        <v>2</v>
      </c>
      <c r="O28">
        <f>COUNTIFS(Tabla1[TorneoID],Tabla3[[#This Row],[TorneoID]],Tabla1[Jornada],Tabla3[[#This Row],[Jornada]],Tabla1[Resultado],0)</f>
        <v>4</v>
      </c>
      <c r="P28">
        <f>COUNTIFS(Tabla1[TorneoID],Tabla3[[#This Row],[TorneoID]],Tabla1[Jornada],Tabla3[[#This Row],[Jornada]],Tabla1[Resultado],-1)</f>
        <v>3</v>
      </c>
      <c r="Q28">
        <f>Tabla3[[#This Row],[GL]]+Tabla3[[#This Row],[GV]]</f>
        <v>26</v>
      </c>
      <c r="R28">
        <f>SUMIFS(Tabla1[mLoc],Tabla1[TorneoID],Tabla3[[#This Row],[TorneoID]],Tabla1[Jornada],Tabla3[[#This Row],[Jornada]])</f>
        <v>12</v>
      </c>
      <c r="S28">
        <f>SUMIFS(Tabla1[mVis],Tabla1[TorneoID],Tabla3[[#This Row],[TorneoID]],Tabla1[Jornada],Tabla3[[#This Row],[Jornada]])</f>
        <v>14</v>
      </c>
    </row>
    <row r="29" spans="2:19" x14ac:dyDescent="0.45">
      <c r="B29">
        <v>20080</v>
      </c>
      <c r="C29" t="s">
        <v>97</v>
      </c>
      <c r="D29">
        <v>1</v>
      </c>
      <c r="E29">
        <v>3</v>
      </c>
      <c r="F29" t="s">
        <v>0</v>
      </c>
      <c r="G29">
        <v>3</v>
      </c>
      <c r="H29">
        <v>1</v>
      </c>
      <c r="I29" t="s">
        <v>85</v>
      </c>
      <c r="J29">
        <v>1</v>
      </c>
      <c r="L29">
        <v>22</v>
      </c>
      <c r="M29">
        <v>9</v>
      </c>
      <c r="N29">
        <f>COUNTIFS(Tabla1[TorneoID],Tabla3[[#This Row],[TorneoID]],Tabla1[Jornada],Tabla3[[#This Row],[Jornada]],Tabla1[Resultado],1)</f>
        <v>5</v>
      </c>
      <c r="O29">
        <f>COUNTIFS(Tabla1[TorneoID],Tabla3[[#This Row],[TorneoID]],Tabla1[Jornada],Tabla3[[#This Row],[Jornada]],Tabla1[Resultado],0)</f>
        <v>2</v>
      </c>
      <c r="P29">
        <f>COUNTIFS(Tabla1[TorneoID],Tabla3[[#This Row],[TorneoID]],Tabla1[Jornada],Tabla3[[#This Row],[Jornada]],Tabla1[Resultado],-1)</f>
        <v>2</v>
      </c>
      <c r="Q29">
        <f>Tabla3[[#This Row],[GL]]+Tabla3[[#This Row],[GV]]</f>
        <v>28</v>
      </c>
      <c r="R29">
        <f>SUMIFS(Tabla1[mLoc],Tabla1[TorneoID],Tabla3[[#This Row],[TorneoID]],Tabla1[Jornada],Tabla3[[#This Row],[Jornada]])</f>
        <v>18</v>
      </c>
      <c r="S29">
        <f>SUMIFS(Tabla1[mVis],Tabla1[TorneoID],Tabla3[[#This Row],[TorneoID]],Tabla1[Jornada],Tabla3[[#This Row],[Jornada]])</f>
        <v>10</v>
      </c>
    </row>
    <row r="30" spans="2:19" x14ac:dyDescent="0.45">
      <c r="B30">
        <v>20081</v>
      </c>
      <c r="C30" t="s">
        <v>97</v>
      </c>
      <c r="D30">
        <v>1</v>
      </c>
      <c r="E30">
        <v>3</v>
      </c>
      <c r="F30" t="s">
        <v>92</v>
      </c>
      <c r="G30">
        <v>2</v>
      </c>
      <c r="H30">
        <v>2</v>
      </c>
      <c r="I30" t="s">
        <v>1</v>
      </c>
      <c r="J30">
        <v>0</v>
      </c>
      <c r="L30">
        <v>22</v>
      </c>
      <c r="M30">
        <v>10</v>
      </c>
      <c r="N30">
        <f>COUNTIFS(Tabla1[TorneoID],Tabla3[[#This Row],[TorneoID]],Tabla1[Jornada],Tabla3[[#This Row],[Jornada]],Tabla1[Resultado],1)</f>
        <v>2</v>
      </c>
      <c r="O30">
        <f>COUNTIFS(Tabla1[TorneoID],Tabla3[[#This Row],[TorneoID]],Tabla1[Jornada],Tabla3[[#This Row],[Jornada]],Tabla1[Resultado],0)</f>
        <v>2</v>
      </c>
      <c r="P30">
        <f>COUNTIFS(Tabla1[TorneoID],Tabla3[[#This Row],[TorneoID]],Tabla1[Jornada],Tabla3[[#This Row],[Jornada]],Tabla1[Resultado],-1)</f>
        <v>5</v>
      </c>
      <c r="Q30">
        <f>Tabla3[[#This Row],[GL]]+Tabla3[[#This Row],[GV]]</f>
        <v>21</v>
      </c>
      <c r="R30">
        <f>SUMIFS(Tabla1[mLoc],Tabla1[TorneoID],Tabla3[[#This Row],[TorneoID]],Tabla1[Jornada],Tabla3[[#This Row],[Jornada]])</f>
        <v>8</v>
      </c>
      <c r="S30">
        <f>SUMIFS(Tabla1[mVis],Tabla1[TorneoID],Tabla3[[#This Row],[TorneoID]],Tabla1[Jornada],Tabla3[[#This Row],[Jornada]])</f>
        <v>13</v>
      </c>
    </row>
    <row r="31" spans="2:19" x14ac:dyDescent="0.45">
      <c r="B31">
        <v>20082</v>
      </c>
      <c r="C31" t="s">
        <v>97</v>
      </c>
      <c r="D31">
        <v>1</v>
      </c>
      <c r="E31">
        <v>3</v>
      </c>
      <c r="F31" t="s">
        <v>3</v>
      </c>
      <c r="G31">
        <v>3</v>
      </c>
      <c r="H31">
        <v>2</v>
      </c>
      <c r="I31" t="s">
        <v>9</v>
      </c>
      <c r="J31">
        <v>1</v>
      </c>
      <c r="L31">
        <v>22</v>
      </c>
      <c r="M31">
        <v>11</v>
      </c>
      <c r="N31">
        <f>COUNTIFS(Tabla1[TorneoID],Tabla3[[#This Row],[TorneoID]],Tabla1[Jornada],Tabla3[[#This Row],[Jornada]],Tabla1[Resultado],1)</f>
        <v>8</v>
      </c>
      <c r="O31">
        <f>COUNTIFS(Tabla1[TorneoID],Tabla3[[#This Row],[TorneoID]],Tabla1[Jornada],Tabla3[[#This Row],[Jornada]],Tabla1[Resultado],0)</f>
        <v>1</v>
      </c>
      <c r="P31">
        <f>COUNTIFS(Tabla1[TorneoID],Tabla3[[#This Row],[TorneoID]],Tabla1[Jornada],Tabla3[[#This Row],[Jornada]],Tabla1[Resultado],-1)</f>
        <v>0</v>
      </c>
      <c r="Q31">
        <f>Tabla3[[#This Row],[GL]]+Tabla3[[#This Row],[GV]]</f>
        <v>26</v>
      </c>
      <c r="R31">
        <f>SUMIFS(Tabla1[mLoc],Tabla1[TorneoID],Tabla3[[#This Row],[TorneoID]],Tabla1[Jornada],Tabla3[[#This Row],[Jornada]])</f>
        <v>19</v>
      </c>
      <c r="S31">
        <f>SUMIFS(Tabla1[mVis],Tabla1[TorneoID],Tabla3[[#This Row],[TorneoID]],Tabla1[Jornada],Tabla3[[#This Row],[Jornada]])</f>
        <v>7</v>
      </c>
    </row>
    <row r="32" spans="2:19" x14ac:dyDescent="0.45">
      <c r="B32">
        <v>20083</v>
      </c>
      <c r="C32" t="s">
        <v>97</v>
      </c>
      <c r="D32">
        <v>1</v>
      </c>
      <c r="E32">
        <v>3</v>
      </c>
      <c r="F32" t="s">
        <v>4</v>
      </c>
      <c r="G32">
        <v>0</v>
      </c>
      <c r="H32">
        <v>1</v>
      </c>
      <c r="I32" t="s">
        <v>98</v>
      </c>
      <c r="J32">
        <v>-1</v>
      </c>
      <c r="L32">
        <v>22</v>
      </c>
      <c r="M32">
        <v>12</v>
      </c>
      <c r="N32">
        <f>COUNTIFS(Tabla1[TorneoID],Tabla3[[#This Row],[TorneoID]],Tabla1[Jornada],Tabla3[[#This Row],[Jornada]],Tabla1[Resultado],1)</f>
        <v>4</v>
      </c>
      <c r="O32">
        <f>COUNTIFS(Tabla1[TorneoID],Tabla3[[#This Row],[TorneoID]],Tabla1[Jornada],Tabla3[[#This Row],[Jornada]],Tabla1[Resultado],0)</f>
        <v>3</v>
      </c>
      <c r="P32">
        <f>COUNTIFS(Tabla1[TorneoID],Tabla3[[#This Row],[TorneoID]],Tabla1[Jornada],Tabla3[[#This Row],[Jornada]],Tabla1[Resultado],-1)</f>
        <v>2</v>
      </c>
      <c r="Q32">
        <f>Tabla3[[#This Row],[GL]]+Tabla3[[#This Row],[GV]]</f>
        <v>21</v>
      </c>
      <c r="R32">
        <f>SUMIFS(Tabla1[mLoc],Tabla1[TorneoID],Tabla3[[#This Row],[TorneoID]],Tabla1[Jornada],Tabla3[[#This Row],[Jornada]])</f>
        <v>12</v>
      </c>
      <c r="S32">
        <f>SUMIFS(Tabla1[mVis],Tabla1[TorneoID],Tabla3[[#This Row],[TorneoID]],Tabla1[Jornada],Tabla3[[#This Row],[Jornada]])</f>
        <v>9</v>
      </c>
    </row>
    <row r="33" spans="2:19" x14ac:dyDescent="0.45">
      <c r="B33">
        <v>20084</v>
      </c>
      <c r="C33" t="s">
        <v>97</v>
      </c>
      <c r="D33">
        <v>1</v>
      </c>
      <c r="E33">
        <v>3</v>
      </c>
      <c r="F33" t="s">
        <v>6</v>
      </c>
      <c r="G33">
        <v>0</v>
      </c>
      <c r="H33">
        <v>0</v>
      </c>
      <c r="I33" t="s">
        <v>89</v>
      </c>
      <c r="J33">
        <v>0</v>
      </c>
      <c r="L33">
        <v>22</v>
      </c>
      <c r="M33">
        <v>13</v>
      </c>
      <c r="N33">
        <f>COUNTIFS(Tabla1[TorneoID],Tabla3[[#This Row],[TorneoID]],Tabla1[Jornada],Tabla3[[#This Row],[Jornada]],Tabla1[Resultado],1)</f>
        <v>6</v>
      </c>
      <c r="O33">
        <f>COUNTIFS(Tabla1[TorneoID],Tabla3[[#This Row],[TorneoID]],Tabla1[Jornada],Tabla3[[#This Row],[Jornada]],Tabla1[Resultado],0)</f>
        <v>1</v>
      </c>
      <c r="P33">
        <f>COUNTIFS(Tabla1[TorneoID],Tabla3[[#This Row],[TorneoID]],Tabla1[Jornada],Tabla3[[#This Row],[Jornada]],Tabla1[Resultado],-1)</f>
        <v>2</v>
      </c>
      <c r="Q33">
        <f>Tabla3[[#This Row],[GL]]+Tabla3[[#This Row],[GV]]</f>
        <v>27</v>
      </c>
      <c r="R33">
        <f>SUMIFS(Tabla1[mLoc],Tabla1[TorneoID],Tabla3[[#This Row],[TorneoID]],Tabla1[Jornada],Tabla3[[#This Row],[Jornada]])</f>
        <v>17</v>
      </c>
      <c r="S33">
        <f>SUMIFS(Tabla1[mVis],Tabla1[TorneoID],Tabla3[[#This Row],[TorneoID]],Tabla1[Jornada],Tabla3[[#This Row],[Jornada]])</f>
        <v>10</v>
      </c>
    </row>
    <row r="34" spans="2:19" x14ac:dyDescent="0.45">
      <c r="B34">
        <v>20085</v>
      </c>
      <c r="C34" t="s">
        <v>97</v>
      </c>
      <c r="D34">
        <v>1</v>
      </c>
      <c r="E34">
        <v>3</v>
      </c>
      <c r="F34" t="s">
        <v>82</v>
      </c>
      <c r="G34">
        <v>0</v>
      </c>
      <c r="H34">
        <v>0</v>
      </c>
      <c r="I34" t="s">
        <v>10</v>
      </c>
      <c r="J34">
        <v>0</v>
      </c>
      <c r="L34">
        <v>22</v>
      </c>
      <c r="M34">
        <v>14</v>
      </c>
      <c r="N34">
        <f>COUNTIFS(Tabla1[TorneoID],Tabla3[[#This Row],[TorneoID]],Tabla1[Jornada],Tabla3[[#This Row],[Jornada]],Tabla1[Resultado],1)</f>
        <v>4</v>
      </c>
      <c r="O34">
        <f>COUNTIFS(Tabla1[TorneoID],Tabla3[[#This Row],[TorneoID]],Tabla1[Jornada],Tabla3[[#This Row],[Jornada]],Tabla1[Resultado],0)</f>
        <v>2</v>
      </c>
      <c r="P34">
        <f>COUNTIFS(Tabla1[TorneoID],Tabla3[[#This Row],[TorneoID]],Tabla1[Jornada],Tabla3[[#This Row],[Jornada]],Tabla1[Resultado],-1)</f>
        <v>3</v>
      </c>
      <c r="Q34">
        <f>Tabla3[[#This Row],[GL]]+Tabla3[[#This Row],[GV]]</f>
        <v>28</v>
      </c>
      <c r="R34">
        <f>SUMIFS(Tabla1[mLoc],Tabla1[TorneoID],Tabla3[[#This Row],[TorneoID]],Tabla1[Jornada],Tabla3[[#This Row],[Jornada]])</f>
        <v>17</v>
      </c>
      <c r="S34">
        <f>SUMIFS(Tabla1[mVis],Tabla1[TorneoID],Tabla3[[#This Row],[TorneoID]],Tabla1[Jornada],Tabla3[[#This Row],[Jornada]])</f>
        <v>11</v>
      </c>
    </row>
    <row r="35" spans="2:19" x14ac:dyDescent="0.45">
      <c r="B35">
        <v>20086</v>
      </c>
      <c r="C35" t="s">
        <v>97</v>
      </c>
      <c r="D35">
        <v>1</v>
      </c>
      <c r="E35">
        <v>3</v>
      </c>
      <c r="F35" t="s">
        <v>77</v>
      </c>
      <c r="G35">
        <v>1</v>
      </c>
      <c r="H35">
        <v>1</v>
      </c>
      <c r="I35" t="s">
        <v>24</v>
      </c>
      <c r="J35">
        <v>0</v>
      </c>
      <c r="L35">
        <v>22</v>
      </c>
      <c r="M35">
        <v>15</v>
      </c>
      <c r="N35">
        <f>COUNTIFS(Tabla1[TorneoID],Tabla3[[#This Row],[TorneoID]],Tabla1[Jornada],Tabla3[[#This Row],[Jornada]],Tabla1[Resultado],1)</f>
        <v>3</v>
      </c>
      <c r="O35">
        <f>COUNTIFS(Tabla1[TorneoID],Tabla3[[#This Row],[TorneoID]],Tabla1[Jornada],Tabla3[[#This Row],[Jornada]],Tabla1[Resultado],0)</f>
        <v>4</v>
      </c>
      <c r="P35">
        <f>COUNTIFS(Tabla1[TorneoID],Tabla3[[#This Row],[TorneoID]],Tabla1[Jornada],Tabla3[[#This Row],[Jornada]],Tabla1[Resultado],-1)</f>
        <v>2</v>
      </c>
      <c r="Q35">
        <f>Tabla3[[#This Row],[GL]]+Tabla3[[#This Row],[GV]]</f>
        <v>28</v>
      </c>
      <c r="R35">
        <f>SUMIFS(Tabla1[mLoc],Tabla1[TorneoID],Tabla3[[#This Row],[TorneoID]],Tabla1[Jornada],Tabla3[[#This Row],[Jornada]])</f>
        <v>14</v>
      </c>
      <c r="S35">
        <f>SUMIFS(Tabla1[mVis],Tabla1[TorneoID],Tabla3[[#This Row],[TorneoID]],Tabla1[Jornada],Tabla3[[#This Row],[Jornada]])</f>
        <v>14</v>
      </c>
    </row>
    <row r="36" spans="2:19" x14ac:dyDescent="0.45">
      <c r="B36">
        <v>20087</v>
      </c>
      <c r="C36" t="s">
        <v>97</v>
      </c>
      <c r="D36">
        <v>1</v>
      </c>
      <c r="E36">
        <v>4</v>
      </c>
      <c r="F36" t="s">
        <v>9</v>
      </c>
      <c r="G36">
        <v>1</v>
      </c>
      <c r="H36">
        <v>0</v>
      </c>
      <c r="I36" t="s">
        <v>15</v>
      </c>
      <c r="J36">
        <v>1</v>
      </c>
      <c r="L36">
        <v>22</v>
      </c>
      <c r="M36">
        <v>16</v>
      </c>
      <c r="N36">
        <f>COUNTIFS(Tabla1[TorneoID],Tabla3[[#This Row],[TorneoID]],Tabla1[Jornada],Tabla3[[#This Row],[Jornada]],Tabla1[Resultado],1)</f>
        <v>4</v>
      </c>
      <c r="O36">
        <f>COUNTIFS(Tabla1[TorneoID],Tabla3[[#This Row],[TorneoID]],Tabla1[Jornada],Tabla3[[#This Row],[Jornada]],Tabla1[Resultado],0)</f>
        <v>3</v>
      </c>
      <c r="P36">
        <f>COUNTIFS(Tabla1[TorneoID],Tabla3[[#This Row],[TorneoID]],Tabla1[Jornada],Tabla3[[#This Row],[Jornada]],Tabla1[Resultado],-1)</f>
        <v>2</v>
      </c>
      <c r="Q36">
        <f>Tabla3[[#This Row],[GL]]+Tabla3[[#This Row],[GV]]</f>
        <v>35</v>
      </c>
      <c r="R36">
        <f>SUMIFS(Tabla1[mLoc],Tabla1[TorneoID],Tabla3[[#This Row],[TorneoID]],Tabla1[Jornada],Tabla3[[#This Row],[Jornada]])</f>
        <v>19</v>
      </c>
      <c r="S36">
        <f>SUMIFS(Tabla1[mVis],Tabla1[TorneoID],Tabla3[[#This Row],[TorneoID]],Tabla1[Jornada],Tabla3[[#This Row],[Jornada]])</f>
        <v>16</v>
      </c>
    </row>
    <row r="37" spans="2:19" x14ac:dyDescent="0.45">
      <c r="B37">
        <v>20088</v>
      </c>
      <c r="C37" t="s">
        <v>97</v>
      </c>
      <c r="D37">
        <v>1</v>
      </c>
      <c r="E37">
        <v>4</v>
      </c>
      <c r="F37" t="s">
        <v>89</v>
      </c>
      <c r="G37">
        <v>0</v>
      </c>
      <c r="H37">
        <v>0</v>
      </c>
      <c r="I37" t="s">
        <v>69</v>
      </c>
      <c r="J37">
        <v>0</v>
      </c>
      <c r="L37">
        <v>22</v>
      </c>
      <c r="M37">
        <v>17</v>
      </c>
      <c r="N37">
        <f>COUNTIFS(Tabla1[TorneoID],Tabla3[[#This Row],[TorneoID]],Tabla1[Jornada],Tabla3[[#This Row],[Jornada]],Tabla1[Resultado],1)</f>
        <v>7</v>
      </c>
      <c r="O37">
        <f>COUNTIFS(Tabla1[TorneoID],Tabla3[[#This Row],[TorneoID]],Tabla1[Jornada],Tabla3[[#This Row],[Jornada]],Tabla1[Resultado],0)</f>
        <v>0</v>
      </c>
      <c r="P37">
        <f>COUNTIFS(Tabla1[TorneoID],Tabla3[[#This Row],[TorneoID]],Tabla1[Jornada],Tabla3[[#This Row],[Jornada]],Tabla1[Resultado],-1)</f>
        <v>2</v>
      </c>
      <c r="Q37">
        <f>Tabla3[[#This Row],[GL]]+Tabla3[[#This Row],[GV]]</f>
        <v>32</v>
      </c>
      <c r="R37">
        <f>SUMIFS(Tabla1[mLoc],Tabla1[TorneoID],Tabla3[[#This Row],[TorneoID]],Tabla1[Jornada],Tabla3[[#This Row],[Jornada]])</f>
        <v>19</v>
      </c>
      <c r="S37">
        <f>SUMIFS(Tabla1[mVis],Tabla1[TorneoID],Tabla3[[#This Row],[TorneoID]],Tabla1[Jornada],Tabla3[[#This Row],[Jornada]])</f>
        <v>13</v>
      </c>
    </row>
    <row r="38" spans="2:19" x14ac:dyDescent="0.45">
      <c r="B38">
        <v>20089</v>
      </c>
      <c r="C38" t="s">
        <v>97</v>
      </c>
      <c r="D38">
        <v>1</v>
      </c>
      <c r="E38">
        <v>4</v>
      </c>
      <c r="F38" t="s">
        <v>14</v>
      </c>
      <c r="G38">
        <v>2</v>
      </c>
      <c r="H38">
        <v>1</v>
      </c>
      <c r="I38" t="s">
        <v>82</v>
      </c>
      <c r="J38">
        <v>1</v>
      </c>
      <c r="L38">
        <v>23</v>
      </c>
      <c r="M38">
        <v>1</v>
      </c>
      <c r="N38">
        <f>COUNTIFS(Tabla1[TorneoID],Tabla3[[#This Row],[TorneoID]],Tabla1[Jornada],Tabla3[[#This Row],[Jornada]],Tabla1[Resultado],1)</f>
        <v>4</v>
      </c>
      <c r="O38">
        <f>COUNTIFS(Tabla1[TorneoID],Tabla3[[#This Row],[TorneoID]],Tabla1[Jornada],Tabla3[[#This Row],[Jornada]],Tabla1[Resultado],0)</f>
        <v>3</v>
      </c>
      <c r="P38">
        <f>COUNTIFS(Tabla1[TorneoID],Tabla3[[#This Row],[TorneoID]],Tabla1[Jornada],Tabla3[[#This Row],[Jornada]],Tabla1[Resultado],-1)</f>
        <v>2</v>
      </c>
      <c r="Q38">
        <f>Tabla3[[#This Row],[GL]]+Tabla3[[#This Row],[GV]]</f>
        <v>25</v>
      </c>
      <c r="R38">
        <f>SUMIFS(Tabla1[mLoc],Tabla1[TorneoID],Tabla3[[#This Row],[TorneoID]],Tabla1[Jornada],Tabla3[[#This Row],[Jornada]])</f>
        <v>15</v>
      </c>
      <c r="S38">
        <f>SUMIFS(Tabla1[mVis],Tabla1[TorneoID],Tabla3[[#This Row],[TorneoID]],Tabla1[Jornada],Tabla3[[#This Row],[Jornada]])</f>
        <v>10</v>
      </c>
    </row>
    <row r="39" spans="2:19" x14ac:dyDescent="0.45">
      <c r="B39">
        <v>20090</v>
      </c>
      <c r="C39" t="s">
        <v>97</v>
      </c>
      <c r="D39">
        <v>1</v>
      </c>
      <c r="E39">
        <v>4</v>
      </c>
      <c r="F39" t="s">
        <v>10</v>
      </c>
      <c r="G39">
        <v>4</v>
      </c>
      <c r="H39">
        <v>2</v>
      </c>
      <c r="I39" t="s">
        <v>13</v>
      </c>
      <c r="J39">
        <v>1</v>
      </c>
      <c r="L39">
        <v>23</v>
      </c>
      <c r="M39">
        <v>2</v>
      </c>
      <c r="N39">
        <f>COUNTIFS(Tabla1[TorneoID],Tabla3[[#This Row],[TorneoID]],Tabla1[Jornada],Tabla3[[#This Row],[Jornada]],Tabla1[Resultado],1)</f>
        <v>4</v>
      </c>
      <c r="O39">
        <f>COUNTIFS(Tabla1[TorneoID],Tabla3[[#This Row],[TorneoID]],Tabla1[Jornada],Tabla3[[#This Row],[Jornada]],Tabla1[Resultado],0)</f>
        <v>4</v>
      </c>
      <c r="P39">
        <f>COUNTIFS(Tabla1[TorneoID],Tabla3[[#This Row],[TorneoID]],Tabla1[Jornada],Tabla3[[#This Row],[Jornada]],Tabla1[Resultado],-1)</f>
        <v>1</v>
      </c>
      <c r="Q39">
        <f>Tabla3[[#This Row],[GL]]+Tabla3[[#This Row],[GV]]</f>
        <v>25</v>
      </c>
      <c r="R39">
        <f>SUMIFS(Tabla1[mLoc],Tabla1[TorneoID],Tabla3[[#This Row],[TorneoID]],Tabla1[Jornada],Tabla3[[#This Row],[Jornada]])</f>
        <v>14</v>
      </c>
      <c r="S39">
        <f>SUMIFS(Tabla1[mVis],Tabla1[TorneoID],Tabla3[[#This Row],[TorneoID]],Tabla1[Jornada],Tabla3[[#This Row],[Jornada]])</f>
        <v>11</v>
      </c>
    </row>
    <row r="40" spans="2:19" x14ac:dyDescent="0.45">
      <c r="B40">
        <v>20091</v>
      </c>
      <c r="C40" t="s">
        <v>97</v>
      </c>
      <c r="D40">
        <v>1</v>
      </c>
      <c r="E40">
        <v>4</v>
      </c>
      <c r="F40" t="s">
        <v>24</v>
      </c>
      <c r="G40">
        <v>0</v>
      </c>
      <c r="H40">
        <v>0</v>
      </c>
      <c r="I40" t="s">
        <v>3</v>
      </c>
      <c r="J40">
        <v>0</v>
      </c>
      <c r="L40">
        <v>23</v>
      </c>
      <c r="M40">
        <v>3</v>
      </c>
      <c r="N40">
        <f>COUNTIFS(Tabla1[TorneoID],Tabla3[[#This Row],[TorneoID]],Tabla1[Jornada],Tabla3[[#This Row],[Jornada]],Tabla1[Resultado],1)</f>
        <v>4</v>
      </c>
      <c r="O40">
        <f>COUNTIFS(Tabla1[TorneoID],Tabla3[[#This Row],[TorneoID]],Tabla1[Jornada],Tabla3[[#This Row],[Jornada]],Tabla1[Resultado],0)</f>
        <v>3</v>
      </c>
      <c r="P40">
        <f>COUNTIFS(Tabla1[TorneoID],Tabla3[[#This Row],[TorneoID]],Tabla1[Jornada],Tabla3[[#This Row],[Jornada]],Tabla1[Resultado],-1)</f>
        <v>2</v>
      </c>
      <c r="Q40">
        <f>Tabla3[[#This Row],[GL]]+Tabla3[[#This Row],[GV]]</f>
        <v>29</v>
      </c>
      <c r="R40">
        <f>SUMIFS(Tabla1[mLoc],Tabla1[TorneoID],Tabla3[[#This Row],[TorneoID]],Tabla1[Jornada],Tabla3[[#This Row],[Jornada]])</f>
        <v>18</v>
      </c>
      <c r="S40">
        <f>SUMIFS(Tabla1[mVis],Tabla1[TorneoID],Tabla3[[#This Row],[TorneoID]],Tabla1[Jornada],Tabla3[[#This Row],[Jornada]])</f>
        <v>11</v>
      </c>
    </row>
    <row r="41" spans="2:19" x14ac:dyDescent="0.45">
      <c r="B41">
        <v>20092</v>
      </c>
      <c r="C41" t="s">
        <v>97</v>
      </c>
      <c r="D41">
        <v>1</v>
      </c>
      <c r="E41">
        <v>4</v>
      </c>
      <c r="F41" t="s">
        <v>7</v>
      </c>
      <c r="G41">
        <v>1</v>
      </c>
      <c r="H41">
        <v>2</v>
      </c>
      <c r="I41" t="s">
        <v>92</v>
      </c>
      <c r="J41">
        <v>-1</v>
      </c>
      <c r="L41">
        <v>23</v>
      </c>
      <c r="M41">
        <v>4</v>
      </c>
      <c r="N41">
        <f>COUNTIFS(Tabla1[TorneoID],Tabla3[[#This Row],[TorneoID]],Tabla1[Jornada],Tabla3[[#This Row],[Jornada]],Tabla1[Resultado],1)</f>
        <v>3</v>
      </c>
      <c r="O41">
        <f>COUNTIFS(Tabla1[TorneoID],Tabla3[[#This Row],[TorneoID]],Tabla1[Jornada],Tabla3[[#This Row],[Jornada]],Tabla1[Resultado],0)</f>
        <v>4</v>
      </c>
      <c r="P41">
        <f>COUNTIFS(Tabla1[TorneoID],Tabla3[[#This Row],[TorneoID]],Tabla1[Jornada],Tabla3[[#This Row],[Jornada]],Tabla1[Resultado],-1)</f>
        <v>2</v>
      </c>
      <c r="Q41">
        <f>Tabla3[[#This Row],[GL]]+Tabla3[[#This Row],[GV]]</f>
        <v>26</v>
      </c>
      <c r="R41">
        <f>SUMIFS(Tabla1[mLoc],Tabla1[TorneoID],Tabla3[[#This Row],[TorneoID]],Tabla1[Jornada],Tabla3[[#This Row],[Jornada]])</f>
        <v>15</v>
      </c>
      <c r="S41">
        <f>SUMIFS(Tabla1[mVis],Tabla1[TorneoID],Tabla3[[#This Row],[TorneoID]],Tabla1[Jornada],Tabla3[[#This Row],[Jornada]])</f>
        <v>11</v>
      </c>
    </row>
    <row r="42" spans="2:19" x14ac:dyDescent="0.45">
      <c r="B42">
        <v>20093</v>
      </c>
      <c r="C42" t="s">
        <v>97</v>
      </c>
      <c r="D42">
        <v>1</v>
      </c>
      <c r="E42">
        <v>4</v>
      </c>
      <c r="F42" t="s">
        <v>1</v>
      </c>
      <c r="G42">
        <v>2</v>
      </c>
      <c r="H42">
        <v>1</v>
      </c>
      <c r="I42" t="s">
        <v>4</v>
      </c>
      <c r="J42">
        <v>1</v>
      </c>
      <c r="L42">
        <v>23</v>
      </c>
      <c r="M42">
        <v>5</v>
      </c>
      <c r="N42">
        <f>COUNTIFS(Tabla1[TorneoID],Tabla3[[#This Row],[TorneoID]],Tabla1[Jornada],Tabla3[[#This Row],[Jornada]],Tabla1[Resultado],1)</f>
        <v>4</v>
      </c>
      <c r="O42">
        <f>COUNTIFS(Tabla1[TorneoID],Tabla3[[#This Row],[TorneoID]],Tabla1[Jornada],Tabla3[[#This Row],[Jornada]],Tabla1[Resultado],0)</f>
        <v>4</v>
      </c>
      <c r="P42">
        <f>COUNTIFS(Tabla1[TorneoID],Tabla3[[#This Row],[TorneoID]],Tabla1[Jornada],Tabla3[[#This Row],[Jornada]],Tabla1[Resultado],-1)</f>
        <v>1</v>
      </c>
      <c r="Q42">
        <f>Tabla3[[#This Row],[GL]]+Tabla3[[#This Row],[GV]]</f>
        <v>29</v>
      </c>
      <c r="R42">
        <f>SUMIFS(Tabla1[mLoc],Tabla1[TorneoID],Tabla3[[#This Row],[TorneoID]],Tabla1[Jornada],Tabla3[[#This Row],[Jornada]])</f>
        <v>16</v>
      </c>
      <c r="S42">
        <f>SUMIFS(Tabla1[mVis],Tabla1[TorneoID],Tabla3[[#This Row],[TorneoID]],Tabla1[Jornada],Tabla3[[#This Row],[Jornada]])</f>
        <v>13</v>
      </c>
    </row>
    <row r="43" spans="2:19" x14ac:dyDescent="0.45">
      <c r="B43">
        <v>20094</v>
      </c>
      <c r="C43" t="s">
        <v>97</v>
      </c>
      <c r="D43">
        <v>1</v>
      </c>
      <c r="E43">
        <v>4</v>
      </c>
      <c r="F43" t="s">
        <v>85</v>
      </c>
      <c r="G43">
        <v>1</v>
      </c>
      <c r="H43">
        <v>1</v>
      </c>
      <c r="I43" t="s">
        <v>6</v>
      </c>
      <c r="J43">
        <v>0</v>
      </c>
      <c r="L43">
        <v>23</v>
      </c>
      <c r="M43">
        <v>6</v>
      </c>
      <c r="N43">
        <f>COUNTIFS(Tabla1[TorneoID],Tabla3[[#This Row],[TorneoID]],Tabla1[Jornada],Tabla3[[#This Row],[Jornada]],Tabla1[Resultado],1)</f>
        <v>3</v>
      </c>
      <c r="O43">
        <f>COUNTIFS(Tabla1[TorneoID],Tabla3[[#This Row],[TorneoID]],Tabla1[Jornada],Tabla3[[#This Row],[Jornada]],Tabla1[Resultado],0)</f>
        <v>2</v>
      </c>
      <c r="P43">
        <f>COUNTIFS(Tabla1[TorneoID],Tabla3[[#This Row],[TorneoID]],Tabla1[Jornada],Tabla3[[#This Row],[Jornada]],Tabla1[Resultado],-1)</f>
        <v>4</v>
      </c>
      <c r="Q43">
        <f>Tabla3[[#This Row],[GL]]+Tabla3[[#This Row],[GV]]</f>
        <v>32</v>
      </c>
      <c r="R43">
        <f>SUMIFS(Tabla1[mLoc],Tabla1[TorneoID],Tabla3[[#This Row],[TorneoID]],Tabla1[Jornada],Tabla3[[#This Row],[Jornada]])</f>
        <v>15</v>
      </c>
      <c r="S43">
        <f>SUMIFS(Tabla1[mVis],Tabla1[TorneoID],Tabla3[[#This Row],[TorneoID]],Tabla1[Jornada],Tabla3[[#This Row],[Jornada]])</f>
        <v>17</v>
      </c>
    </row>
    <row r="44" spans="2:19" x14ac:dyDescent="0.45">
      <c r="B44">
        <v>20095</v>
      </c>
      <c r="C44" t="s">
        <v>97</v>
      </c>
      <c r="D44">
        <v>1</v>
      </c>
      <c r="E44">
        <v>4</v>
      </c>
      <c r="F44" t="s">
        <v>12</v>
      </c>
      <c r="G44">
        <v>1</v>
      </c>
      <c r="H44">
        <v>0</v>
      </c>
      <c r="I44" t="s">
        <v>0</v>
      </c>
      <c r="J44">
        <v>1</v>
      </c>
      <c r="L44">
        <v>23</v>
      </c>
      <c r="M44">
        <v>7</v>
      </c>
      <c r="N44">
        <f>COUNTIFS(Tabla1[TorneoID],Tabla3[[#This Row],[TorneoID]],Tabla1[Jornada],Tabla3[[#This Row],[Jornada]],Tabla1[Resultado],1)</f>
        <v>6</v>
      </c>
      <c r="O44">
        <f>COUNTIFS(Tabla1[TorneoID],Tabla3[[#This Row],[TorneoID]],Tabla1[Jornada],Tabla3[[#This Row],[Jornada]],Tabla1[Resultado],0)</f>
        <v>1</v>
      </c>
      <c r="P44">
        <f>COUNTIFS(Tabla1[TorneoID],Tabla3[[#This Row],[TorneoID]],Tabla1[Jornada],Tabla3[[#This Row],[Jornada]],Tabla1[Resultado],-1)</f>
        <v>2</v>
      </c>
      <c r="Q44">
        <f>Tabla3[[#This Row],[GL]]+Tabla3[[#This Row],[GV]]</f>
        <v>30</v>
      </c>
      <c r="R44">
        <f>SUMIFS(Tabla1[mLoc],Tabla1[TorneoID],Tabla3[[#This Row],[TorneoID]],Tabla1[Jornada],Tabla3[[#This Row],[Jornada]])</f>
        <v>18</v>
      </c>
      <c r="S44">
        <f>SUMIFS(Tabla1[mVis],Tabla1[TorneoID],Tabla3[[#This Row],[TorneoID]],Tabla1[Jornada],Tabla3[[#This Row],[Jornada]])</f>
        <v>12</v>
      </c>
    </row>
    <row r="45" spans="2:19" x14ac:dyDescent="0.45">
      <c r="B45">
        <v>20096</v>
      </c>
      <c r="C45" t="s">
        <v>97</v>
      </c>
      <c r="D45">
        <v>1</v>
      </c>
      <c r="E45">
        <v>4</v>
      </c>
      <c r="F45" t="s">
        <v>98</v>
      </c>
      <c r="G45">
        <v>1</v>
      </c>
      <c r="H45">
        <v>0</v>
      </c>
      <c r="I45" t="s">
        <v>77</v>
      </c>
      <c r="J45">
        <v>1</v>
      </c>
      <c r="L45">
        <v>23</v>
      </c>
      <c r="M45">
        <v>8</v>
      </c>
      <c r="N45">
        <f>COUNTIFS(Tabla1[TorneoID],Tabla3[[#This Row],[TorneoID]],Tabla1[Jornada],Tabla3[[#This Row],[Jornada]],Tabla1[Resultado],1)</f>
        <v>6</v>
      </c>
      <c r="O45">
        <f>COUNTIFS(Tabla1[TorneoID],Tabla3[[#This Row],[TorneoID]],Tabla1[Jornada],Tabla3[[#This Row],[Jornada]],Tabla1[Resultado],0)</f>
        <v>3</v>
      </c>
      <c r="P45">
        <f>COUNTIFS(Tabla1[TorneoID],Tabla3[[#This Row],[TorneoID]],Tabla1[Jornada],Tabla3[[#This Row],[Jornada]],Tabla1[Resultado],-1)</f>
        <v>0</v>
      </c>
      <c r="Q45">
        <f>Tabla3[[#This Row],[GL]]+Tabla3[[#This Row],[GV]]</f>
        <v>23</v>
      </c>
      <c r="R45">
        <f>SUMIFS(Tabla1[mLoc],Tabla1[TorneoID],Tabla3[[#This Row],[TorneoID]],Tabla1[Jornada],Tabla3[[#This Row],[Jornada]])</f>
        <v>16</v>
      </c>
      <c r="S45">
        <f>SUMIFS(Tabla1[mVis],Tabla1[TorneoID],Tabla3[[#This Row],[TorneoID]],Tabla1[Jornada],Tabla3[[#This Row],[Jornada]])</f>
        <v>7</v>
      </c>
    </row>
    <row r="46" spans="2:19" x14ac:dyDescent="0.45">
      <c r="B46">
        <v>20097</v>
      </c>
      <c r="C46" t="s">
        <v>97</v>
      </c>
      <c r="D46">
        <v>1</v>
      </c>
      <c r="E46">
        <v>5</v>
      </c>
      <c r="F46" t="s">
        <v>92</v>
      </c>
      <c r="G46">
        <v>0</v>
      </c>
      <c r="H46">
        <v>0</v>
      </c>
      <c r="I46" t="s">
        <v>89</v>
      </c>
      <c r="J46">
        <v>0</v>
      </c>
      <c r="L46">
        <v>23</v>
      </c>
      <c r="M46">
        <v>9</v>
      </c>
      <c r="N46">
        <f>COUNTIFS(Tabla1[TorneoID],Tabla3[[#This Row],[TorneoID]],Tabla1[Jornada],Tabla3[[#This Row],[Jornada]],Tabla1[Resultado],1)</f>
        <v>4</v>
      </c>
      <c r="O46">
        <f>COUNTIFS(Tabla1[TorneoID],Tabla3[[#This Row],[TorneoID]],Tabla1[Jornada],Tabla3[[#This Row],[Jornada]],Tabla1[Resultado],0)</f>
        <v>3</v>
      </c>
      <c r="P46">
        <f>COUNTIFS(Tabla1[TorneoID],Tabla3[[#This Row],[TorneoID]],Tabla1[Jornada],Tabla3[[#This Row],[Jornada]],Tabla1[Resultado],-1)</f>
        <v>2</v>
      </c>
      <c r="Q46">
        <f>Tabla3[[#This Row],[GL]]+Tabla3[[#This Row],[GV]]</f>
        <v>33</v>
      </c>
      <c r="R46">
        <f>SUMIFS(Tabla1[mLoc],Tabla1[TorneoID],Tabla3[[#This Row],[TorneoID]],Tabla1[Jornada],Tabla3[[#This Row],[Jornada]])</f>
        <v>17</v>
      </c>
      <c r="S46">
        <f>SUMIFS(Tabla1[mVis],Tabla1[TorneoID],Tabla3[[#This Row],[TorneoID]],Tabla1[Jornada],Tabla3[[#This Row],[Jornada]])</f>
        <v>16</v>
      </c>
    </row>
    <row r="47" spans="2:19" x14ac:dyDescent="0.45">
      <c r="B47">
        <v>20098</v>
      </c>
      <c r="C47" t="s">
        <v>97</v>
      </c>
      <c r="D47">
        <v>1</v>
      </c>
      <c r="E47">
        <v>5</v>
      </c>
      <c r="F47" t="s">
        <v>3</v>
      </c>
      <c r="G47">
        <v>2</v>
      </c>
      <c r="H47">
        <v>1</v>
      </c>
      <c r="I47" t="s">
        <v>98</v>
      </c>
      <c r="J47">
        <v>1</v>
      </c>
      <c r="L47">
        <v>23</v>
      </c>
      <c r="M47">
        <v>10</v>
      </c>
      <c r="N47">
        <f>COUNTIFS(Tabla1[TorneoID],Tabla3[[#This Row],[TorneoID]],Tabla1[Jornada],Tabla3[[#This Row],[Jornada]],Tabla1[Resultado],1)</f>
        <v>2</v>
      </c>
      <c r="O47">
        <f>COUNTIFS(Tabla1[TorneoID],Tabla3[[#This Row],[TorneoID]],Tabla1[Jornada],Tabla3[[#This Row],[Jornada]],Tabla1[Resultado],0)</f>
        <v>6</v>
      </c>
      <c r="P47">
        <f>COUNTIFS(Tabla1[TorneoID],Tabla3[[#This Row],[TorneoID]],Tabla1[Jornada],Tabla3[[#This Row],[Jornada]],Tabla1[Resultado],-1)</f>
        <v>1</v>
      </c>
      <c r="Q47">
        <f>Tabla3[[#This Row],[GL]]+Tabla3[[#This Row],[GV]]</f>
        <v>31</v>
      </c>
      <c r="R47">
        <f>SUMIFS(Tabla1[mLoc],Tabla1[TorneoID],Tabla3[[#This Row],[TorneoID]],Tabla1[Jornada],Tabla3[[#This Row],[Jornada]])</f>
        <v>17</v>
      </c>
      <c r="S47">
        <f>SUMIFS(Tabla1[mVis],Tabla1[TorneoID],Tabla3[[#This Row],[TorneoID]],Tabla1[Jornada],Tabla3[[#This Row],[Jornada]])</f>
        <v>14</v>
      </c>
    </row>
    <row r="48" spans="2:19" x14ac:dyDescent="0.45">
      <c r="B48">
        <v>20099</v>
      </c>
      <c r="C48" t="s">
        <v>97</v>
      </c>
      <c r="D48">
        <v>1</v>
      </c>
      <c r="E48">
        <v>5</v>
      </c>
      <c r="F48" t="s">
        <v>10</v>
      </c>
      <c r="G48">
        <v>0</v>
      </c>
      <c r="H48">
        <v>0</v>
      </c>
      <c r="I48" t="s">
        <v>14</v>
      </c>
      <c r="J48">
        <v>0</v>
      </c>
      <c r="L48">
        <v>23</v>
      </c>
      <c r="M48">
        <v>11</v>
      </c>
      <c r="N48">
        <f>COUNTIFS(Tabla1[TorneoID],Tabla3[[#This Row],[TorneoID]],Tabla1[Jornada],Tabla3[[#This Row],[Jornada]],Tabla1[Resultado],1)</f>
        <v>5</v>
      </c>
      <c r="O48">
        <f>COUNTIFS(Tabla1[TorneoID],Tabla3[[#This Row],[TorneoID]],Tabla1[Jornada],Tabla3[[#This Row],[Jornada]],Tabla1[Resultado],0)</f>
        <v>2</v>
      </c>
      <c r="P48">
        <f>COUNTIFS(Tabla1[TorneoID],Tabla3[[#This Row],[TorneoID]],Tabla1[Jornada],Tabla3[[#This Row],[Jornada]],Tabla1[Resultado],-1)</f>
        <v>2</v>
      </c>
      <c r="Q48">
        <f>Tabla3[[#This Row],[GL]]+Tabla3[[#This Row],[GV]]</f>
        <v>21</v>
      </c>
      <c r="R48">
        <f>SUMIFS(Tabla1[mLoc],Tabla1[TorneoID],Tabla3[[#This Row],[TorneoID]],Tabla1[Jornada],Tabla3[[#This Row],[Jornada]])</f>
        <v>13</v>
      </c>
      <c r="S48">
        <f>SUMIFS(Tabla1[mVis],Tabla1[TorneoID],Tabla3[[#This Row],[TorneoID]],Tabla1[Jornada],Tabla3[[#This Row],[Jornada]])</f>
        <v>8</v>
      </c>
    </row>
    <row r="49" spans="2:19" x14ac:dyDescent="0.45">
      <c r="B49">
        <v>20100</v>
      </c>
      <c r="C49" t="s">
        <v>97</v>
      </c>
      <c r="D49">
        <v>1</v>
      </c>
      <c r="E49">
        <v>5</v>
      </c>
      <c r="F49" t="s">
        <v>69</v>
      </c>
      <c r="G49">
        <v>0</v>
      </c>
      <c r="H49">
        <v>0</v>
      </c>
      <c r="I49" t="s">
        <v>85</v>
      </c>
      <c r="J49">
        <v>0</v>
      </c>
      <c r="L49">
        <v>23</v>
      </c>
      <c r="M49">
        <v>12</v>
      </c>
      <c r="N49">
        <f>COUNTIFS(Tabla1[TorneoID],Tabla3[[#This Row],[TorneoID]],Tabla1[Jornada],Tabla3[[#This Row],[Jornada]],Tabla1[Resultado],1)</f>
        <v>1</v>
      </c>
      <c r="O49">
        <f>COUNTIFS(Tabla1[TorneoID],Tabla3[[#This Row],[TorneoID]],Tabla1[Jornada],Tabla3[[#This Row],[Jornada]],Tabla1[Resultado],0)</f>
        <v>6</v>
      </c>
      <c r="P49">
        <f>COUNTIFS(Tabla1[TorneoID],Tabla3[[#This Row],[TorneoID]],Tabla1[Jornada],Tabla3[[#This Row],[Jornada]],Tabla1[Resultado],-1)</f>
        <v>2</v>
      </c>
      <c r="Q49">
        <f>Tabla3[[#This Row],[GL]]+Tabla3[[#This Row],[GV]]</f>
        <v>13</v>
      </c>
      <c r="R49">
        <f>SUMIFS(Tabla1[mLoc],Tabla1[TorneoID],Tabla3[[#This Row],[TorneoID]],Tabla1[Jornada],Tabla3[[#This Row],[Jornada]])</f>
        <v>6</v>
      </c>
      <c r="S49">
        <f>SUMIFS(Tabla1[mVis],Tabla1[TorneoID],Tabla3[[#This Row],[TorneoID]],Tabla1[Jornada],Tabla3[[#This Row],[Jornada]])</f>
        <v>7</v>
      </c>
    </row>
    <row r="50" spans="2:19" x14ac:dyDescent="0.45">
      <c r="B50">
        <v>20101</v>
      </c>
      <c r="C50" t="s">
        <v>97</v>
      </c>
      <c r="D50">
        <v>1</v>
      </c>
      <c r="E50">
        <v>5</v>
      </c>
      <c r="F50" t="s">
        <v>13</v>
      </c>
      <c r="G50">
        <v>1</v>
      </c>
      <c r="H50">
        <v>1</v>
      </c>
      <c r="I50" t="s">
        <v>0</v>
      </c>
      <c r="J50">
        <v>0</v>
      </c>
      <c r="L50">
        <v>23</v>
      </c>
      <c r="M50">
        <v>13</v>
      </c>
      <c r="N50">
        <f>COUNTIFS(Tabla1[TorneoID],Tabla3[[#This Row],[TorneoID]],Tabla1[Jornada],Tabla3[[#This Row],[Jornada]],Tabla1[Resultado],1)</f>
        <v>5</v>
      </c>
      <c r="O50">
        <f>COUNTIFS(Tabla1[TorneoID],Tabla3[[#This Row],[TorneoID]],Tabla1[Jornada],Tabla3[[#This Row],[Jornada]],Tabla1[Resultado],0)</f>
        <v>1</v>
      </c>
      <c r="P50">
        <f>COUNTIFS(Tabla1[TorneoID],Tabla3[[#This Row],[TorneoID]],Tabla1[Jornada],Tabla3[[#This Row],[Jornada]],Tabla1[Resultado],-1)</f>
        <v>3</v>
      </c>
      <c r="Q50">
        <f>Tabla3[[#This Row],[GL]]+Tabla3[[#This Row],[GV]]</f>
        <v>31</v>
      </c>
      <c r="R50">
        <f>SUMIFS(Tabla1[mLoc],Tabla1[TorneoID],Tabla3[[#This Row],[TorneoID]],Tabla1[Jornada],Tabla3[[#This Row],[Jornada]])</f>
        <v>18</v>
      </c>
      <c r="S50">
        <f>SUMIFS(Tabla1[mVis],Tabla1[TorneoID],Tabla3[[#This Row],[TorneoID]],Tabla1[Jornada],Tabla3[[#This Row],[Jornada]])</f>
        <v>13</v>
      </c>
    </row>
    <row r="51" spans="2:19" x14ac:dyDescent="0.45">
      <c r="B51">
        <v>20102</v>
      </c>
      <c r="C51" t="s">
        <v>97</v>
      </c>
      <c r="D51">
        <v>1</v>
      </c>
      <c r="E51">
        <v>5</v>
      </c>
      <c r="F51" t="s">
        <v>15</v>
      </c>
      <c r="G51">
        <v>2</v>
      </c>
      <c r="H51">
        <v>0</v>
      </c>
      <c r="I51" t="s">
        <v>24</v>
      </c>
      <c r="J51">
        <v>1</v>
      </c>
      <c r="L51">
        <v>23</v>
      </c>
      <c r="M51">
        <v>14</v>
      </c>
      <c r="N51">
        <f>COUNTIFS(Tabla1[TorneoID],Tabla3[[#This Row],[TorneoID]],Tabla1[Jornada],Tabla3[[#This Row],[Jornada]],Tabla1[Resultado],1)</f>
        <v>5</v>
      </c>
      <c r="O51">
        <f>COUNTIFS(Tabla1[TorneoID],Tabla3[[#This Row],[TorneoID]],Tabla1[Jornada],Tabla3[[#This Row],[Jornada]],Tabla1[Resultado],0)</f>
        <v>2</v>
      </c>
      <c r="P51">
        <f>COUNTIFS(Tabla1[TorneoID],Tabla3[[#This Row],[TorneoID]],Tabla1[Jornada],Tabla3[[#This Row],[Jornada]],Tabla1[Resultado],-1)</f>
        <v>2</v>
      </c>
      <c r="Q51">
        <f>Tabla3[[#This Row],[GL]]+Tabla3[[#This Row],[GV]]</f>
        <v>19</v>
      </c>
      <c r="R51">
        <f>SUMIFS(Tabla1[mLoc],Tabla1[TorneoID],Tabla3[[#This Row],[TorneoID]],Tabla1[Jornada],Tabla3[[#This Row],[Jornada]])</f>
        <v>11</v>
      </c>
      <c r="S51">
        <f>SUMIFS(Tabla1[mVis],Tabla1[TorneoID],Tabla3[[#This Row],[TorneoID]],Tabla1[Jornada],Tabla3[[#This Row],[Jornada]])</f>
        <v>8</v>
      </c>
    </row>
    <row r="52" spans="2:19" x14ac:dyDescent="0.45">
      <c r="B52">
        <v>20103</v>
      </c>
      <c r="C52" t="s">
        <v>97</v>
      </c>
      <c r="D52">
        <v>1</v>
      </c>
      <c r="E52">
        <v>5</v>
      </c>
      <c r="F52" t="s">
        <v>4</v>
      </c>
      <c r="G52">
        <v>1</v>
      </c>
      <c r="H52">
        <v>1</v>
      </c>
      <c r="I52" t="s">
        <v>7</v>
      </c>
      <c r="J52">
        <v>0</v>
      </c>
      <c r="L52">
        <v>23</v>
      </c>
      <c r="M52">
        <v>15</v>
      </c>
      <c r="N52">
        <f>COUNTIFS(Tabla1[TorneoID],Tabla3[[#This Row],[TorneoID]],Tabla1[Jornada],Tabla3[[#This Row],[Jornada]],Tabla1[Resultado],1)</f>
        <v>4</v>
      </c>
      <c r="O52">
        <f>COUNTIFS(Tabla1[TorneoID],Tabla3[[#This Row],[TorneoID]],Tabla1[Jornada],Tabla3[[#This Row],[Jornada]],Tabla1[Resultado],0)</f>
        <v>2</v>
      </c>
      <c r="P52">
        <f>COUNTIFS(Tabla1[TorneoID],Tabla3[[#This Row],[TorneoID]],Tabla1[Jornada],Tabla3[[#This Row],[Jornada]],Tabla1[Resultado],-1)</f>
        <v>3</v>
      </c>
      <c r="Q52">
        <f>Tabla3[[#This Row],[GL]]+Tabla3[[#This Row],[GV]]</f>
        <v>28</v>
      </c>
      <c r="R52">
        <f>SUMIFS(Tabla1[mLoc],Tabla1[TorneoID],Tabla3[[#This Row],[TorneoID]],Tabla1[Jornada],Tabla3[[#This Row],[Jornada]])</f>
        <v>16</v>
      </c>
      <c r="S52">
        <f>SUMIFS(Tabla1[mVis],Tabla1[TorneoID],Tabla3[[#This Row],[TorneoID]],Tabla1[Jornada],Tabla3[[#This Row],[Jornada]])</f>
        <v>12</v>
      </c>
    </row>
    <row r="53" spans="2:19" x14ac:dyDescent="0.45">
      <c r="B53">
        <v>20104</v>
      </c>
      <c r="C53" t="s">
        <v>97</v>
      </c>
      <c r="D53">
        <v>1</v>
      </c>
      <c r="E53">
        <v>5</v>
      </c>
      <c r="F53" t="s">
        <v>6</v>
      </c>
      <c r="G53">
        <v>4</v>
      </c>
      <c r="H53">
        <v>0</v>
      </c>
      <c r="I53" t="s">
        <v>12</v>
      </c>
      <c r="J53">
        <v>1</v>
      </c>
      <c r="L53">
        <v>23</v>
      </c>
      <c r="M53">
        <v>16</v>
      </c>
      <c r="N53">
        <f>COUNTIFS(Tabla1[TorneoID],Tabla3[[#This Row],[TorneoID]],Tabla1[Jornada],Tabla3[[#This Row],[Jornada]],Tabla1[Resultado],1)</f>
        <v>3</v>
      </c>
      <c r="O53">
        <f>COUNTIFS(Tabla1[TorneoID],Tabla3[[#This Row],[TorneoID]],Tabla1[Jornada],Tabla3[[#This Row],[Jornada]],Tabla1[Resultado],0)</f>
        <v>1</v>
      </c>
      <c r="P53">
        <f>COUNTIFS(Tabla1[TorneoID],Tabla3[[#This Row],[TorneoID]],Tabla1[Jornada],Tabla3[[#This Row],[Jornada]],Tabla1[Resultado],-1)</f>
        <v>5</v>
      </c>
      <c r="Q53">
        <f>Tabla3[[#This Row],[GL]]+Tabla3[[#This Row],[GV]]</f>
        <v>19</v>
      </c>
      <c r="R53">
        <f>SUMIFS(Tabla1[mLoc],Tabla1[TorneoID],Tabla3[[#This Row],[TorneoID]],Tabla1[Jornada],Tabla3[[#This Row],[Jornada]])</f>
        <v>8</v>
      </c>
      <c r="S53">
        <f>SUMIFS(Tabla1[mVis],Tabla1[TorneoID],Tabla3[[#This Row],[TorneoID]],Tabla1[Jornada],Tabla3[[#This Row],[Jornada]])</f>
        <v>11</v>
      </c>
    </row>
    <row r="54" spans="2:19" x14ac:dyDescent="0.45">
      <c r="B54">
        <v>20105</v>
      </c>
      <c r="C54" t="s">
        <v>97</v>
      </c>
      <c r="D54">
        <v>1</v>
      </c>
      <c r="E54">
        <v>5</v>
      </c>
      <c r="F54" t="s">
        <v>82</v>
      </c>
      <c r="G54">
        <v>1</v>
      </c>
      <c r="H54">
        <v>3</v>
      </c>
      <c r="I54" t="s">
        <v>9</v>
      </c>
      <c r="J54">
        <v>-1</v>
      </c>
      <c r="L54">
        <v>23</v>
      </c>
      <c r="M54">
        <v>17</v>
      </c>
      <c r="N54">
        <f>COUNTIFS(Tabla1[TorneoID],Tabla3[[#This Row],[TorneoID]],Tabla1[Jornada],Tabla3[[#This Row],[Jornada]],Tabla1[Resultado],1)</f>
        <v>5</v>
      </c>
      <c r="O54">
        <f>COUNTIFS(Tabla1[TorneoID],Tabla3[[#This Row],[TorneoID]],Tabla1[Jornada],Tabla3[[#This Row],[Jornada]],Tabla1[Resultado],0)</f>
        <v>2</v>
      </c>
      <c r="P54">
        <f>COUNTIFS(Tabla1[TorneoID],Tabla3[[#This Row],[TorneoID]],Tabla1[Jornada],Tabla3[[#This Row],[Jornada]],Tabla1[Resultado],-1)</f>
        <v>2</v>
      </c>
      <c r="Q54">
        <f>Tabla3[[#This Row],[GL]]+Tabla3[[#This Row],[GV]]</f>
        <v>24</v>
      </c>
      <c r="R54">
        <f>SUMIFS(Tabla1[mLoc],Tabla1[TorneoID],Tabla3[[#This Row],[TorneoID]],Tabla1[Jornada],Tabla3[[#This Row],[Jornada]])</f>
        <v>14</v>
      </c>
      <c r="S54">
        <f>SUMIFS(Tabla1[mVis],Tabla1[TorneoID],Tabla3[[#This Row],[TorneoID]],Tabla1[Jornada],Tabla3[[#This Row],[Jornada]])</f>
        <v>10</v>
      </c>
    </row>
    <row r="55" spans="2:19" x14ac:dyDescent="0.45">
      <c r="B55">
        <v>20106</v>
      </c>
      <c r="C55" t="s">
        <v>97</v>
      </c>
      <c r="D55">
        <v>1</v>
      </c>
      <c r="E55">
        <v>5</v>
      </c>
      <c r="F55" t="s">
        <v>77</v>
      </c>
      <c r="G55">
        <v>0</v>
      </c>
      <c r="H55">
        <v>0</v>
      </c>
      <c r="I55" t="s">
        <v>1</v>
      </c>
      <c r="J55">
        <v>0</v>
      </c>
      <c r="L55">
        <v>24</v>
      </c>
      <c r="M55">
        <v>1</v>
      </c>
      <c r="N55">
        <f>COUNTIFS(Tabla1[TorneoID],Tabla3[[#This Row],[TorneoID]],Tabla1[Jornada],Tabla3[[#This Row],[Jornada]],Tabla1[Resultado],1)</f>
        <v>4</v>
      </c>
      <c r="O55">
        <f>COUNTIFS(Tabla1[TorneoID],Tabla3[[#This Row],[TorneoID]],Tabla1[Jornada],Tabla3[[#This Row],[Jornada]],Tabla1[Resultado],0)</f>
        <v>2</v>
      </c>
      <c r="P55">
        <f>COUNTIFS(Tabla1[TorneoID],Tabla3[[#This Row],[TorneoID]],Tabla1[Jornada],Tabla3[[#This Row],[Jornada]],Tabla1[Resultado],-1)</f>
        <v>3</v>
      </c>
      <c r="Q55">
        <f>Tabla3[[#This Row],[GL]]+Tabla3[[#This Row],[GV]]</f>
        <v>19</v>
      </c>
      <c r="R55">
        <f>SUMIFS(Tabla1[mLoc],Tabla1[TorneoID],Tabla3[[#This Row],[TorneoID]],Tabla1[Jornada],Tabla3[[#This Row],[Jornada]])</f>
        <v>9</v>
      </c>
      <c r="S55">
        <f>SUMIFS(Tabla1[mVis],Tabla1[TorneoID],Tabla3[[#This Row],[TorneoID]],Tabla1[Jornada],Tabla3[[#This Row],[Jornada]])</f>
        <v>10</v>
      </c>
    </row>
    <row r="56" spans="2:19" x14ac:dyDescent="0.45">
      <c r="B56">
        <v>20107</v>
      </c>
      <c r="C56" t="s">
        <v>97</v>
      </c>
      <c r="D56">
        <v>1</v>
      </c>
      <c r="E56">
        <v>6</v>
      </c>
      <c r="F56" t="s">
        <v>24</v>
      </c>
      <c r="G56">
        <v>0</v>
      </c>
      <c r="H56">
        <v>0</v>
      </c>
      <c r="I56" t="s">
        <v>82</v>
      </c>
      <c r="J56">
        <v>0</v>
      </c>
      <c r="L56">
        <v>24</v>
      </c>
      <c r="M56">
        <v>2</v>
      </c>
      <c r="N56">
        <f>COUNTIFS(Tabla1[TorneoID],Tabla3[[#This Row],[TorneoID]],Tabla1[Jornada],Tabla3[[#This Row],[Jornada]],Tabla1[Resultado],1)</f>
        <v>5</v>
      </c>
      <c r="O56">
        <f>COUNTIFS(Tabla1[TorneoID],Tabla3[[#This Row],[TorneoID]],Tabla1[Jornada],Tabla3[[#This Row],[Jornada]],Tabla1[Resultado],0)</f>
        <v>2</v>
      </c>
      <c r="P56">
        <f>COUNTIFS(Tabla1[TorneoID],Tabla3[[#This Row],[TorneoID]],Tabla1[Jornada],Tabla3[[#This Row],[Jornada]],Tabla1[Resultado],-1)</f>
        <v>2</v>
      </c>
      <c r="Q56">
        <f>Tabla3[[#This Row],[GL]]+Tabla3[[#This Row],[GV]]</f>
        <v>31</v>
      </c>
      <c r="R56">
        <f>SUMIFS(Tabla1[mLoc],Tabla1[TorneoID],Tabla3[[#This Row],[TorneoID]],Tabla1[Jornada],Tabla3[[#This Row],[Jornada]])</f>
        <v>19</v>
      </c>
      <c r="S56">
        <f>SUMIFS(Tabla1[mVis],Tabla1[TorneoID],Tabla3[[#This Row],[TorneoID]],Tabla1[Jornada],Tabla3[[#This Row],[Jornada]])</f>
        <v>12</v>
      </c>
    </row>
    <row r="57" spans="2:19" x14ac:dyDescent="0.45">
      <c r="B57">
        <v>20108</v>
      </c>
      <c r="C57" t="s">
        <v>97</v>
      </c>
      <c r="D57">
        <v>1</v>
      </c>
      <c r="E57">
        <v>6</v>
      </c>
      <c r="F57" t="s">
        <v>7</v>
      </c>
      <c r="G57">
        <v>0</v>
      </c>
      <c r="H57">
        <v>0</v>
      </c>
      <c r="I57" t="s">
        <v>77</v>
      </c>
      <c r="J57">
        <v>0</v>
      </c>
      <c r="L57">
        <v>24</v>
      </c>
      <c r="M57">
        <v>3</v>
      </c>
      <c r="N57">
        <f>COUNTIFS(Tabla1[TorneoID],Tabla3[[#This Row],[TorneoID]],Tabla1[Jornada],Tabla3[[#This Row],[Jornada]],Tabla1[Resultado],1)</f>
        <v>4</v>
      </c>
      <c r="O57">
        <f>COUNTIFS(Tabla1[TorneoID],Tabla3[[#This Row],[TorneoID]],Tabla1[Jornada],Tabla3[[#This Row],[Jornada]],Tabla1[Resultado],0)</f>
        <v>3</v>
      </c>
      <c r="P57">
        <f>COUNTIFS(Tabla1[TorneoID],Tabla3[[#This Row],[TorneoID]],Tabla1[Jornada],Tabla3[[#This Row],[Jornada]],Tabla1[Resultado],-1)</f>
        <v>2</v>
      </c>
      <c r="Q57">
        <f>Tabla3[[#This Row],[GL]]+Tabla3[[#This Row],[GV]]</f>
        <v>29</v>
      </c>
      <c r="R57">
        <f>SUMIFS(Tabla1[mLoc],Tabla1[TorneoID],Tabla3[[#This Row],[TorneoID]],Tabla1[Jornada],Tabla3[[#This Row],[Jornada]])</f>
        <v>18</v>
      </c>
      <c r="S57">
        <f>SUMIFS(Tabla1[mVis],Tabla1[TorneoID],Tabla3[[#This Row],[TorneoID]],Tabla1[Jornada],Tabla3[[#This Row],[Jornada]])</f>
        <v>11</v>
      </c>
    </row>
    <row r="58" spans="2:19" x14ac:dyDescent="0.45">
      <c r="B58">
        <v>20109</v>
      </c>
      <c r="C58" t="s">
        <v>97</v>
      </c>
      <c r="D58">
        <v>1</v>
      </c>
      <c r="E58">
        <v>6</v>
      </c>
      <c r="F58" t="s">
        <v>1</v>
      </c>
      <c r="G58">
        <v>0</v>
      </c>
      <c r="H58">
        <v>3</v>
      </c>
      <c r="I58" t="s">
        <v>3</v>
      </c>
      <c r="J58">
        <v>-1</v>
      </c>
      <c r="L58">
        <v>24</v>
      </c>
      <c r="M58">
        <v>4</v>
      </c>
      <c r="N58">
        <f>COUNTIFS(Tabla1[TorneoID],Tabla3[[#This Row],[TorneoID]],Tabla1[Jornada],Tabla3[[#This Row],[Jornada]],Tabla1[Resultado],1)</f>
        <v>7</v>
      </c>
      <c r="O58">
        <f>COUNTIFS(Tabla1[TorneoID],Tabla3[[#This Row],[TorneoID]],Tabla1[Jornada],Tabla3[[#This Row],[Jornada]],Tabla1[Resultado],0)</f>
        <v>2</v>
      </c>
      <c r="P58">
        <f>COUNTIFS(Tabla1[TorneoID],Tabla3[[#This Row],[TorneoID]],Tabla1[Jornada],Tabla3[[#This Row],[Jornada]],Tabla1[Resultado],-1)</f>
        <v>0</v>
      </c>
      <c r="Q58">
        <f>Tabla3[[#This Row],[GL]]+Tabla3[[#This Row],[GV]]</f>
        <v>20</v>
      </c>
      <c r="R58">
        <f>SUMIFS(Tabla1[mLoc],Tabla1[TorneoID],Tabla3[[#This Row],[TorneoID]],Tabla1[Jornada],Tabla3[[#This Row],[Jornada]])</f>
        <v>16</v>
      </c>
      <c r="S58">
        <f>SUMIFS(Tabla1[mVis],Tabla1[TorneoID],Tabla3[[#This Row],[TorneoID]],Tabla1[Jornada],Tabla3[[#This Row],[Jornada]])</f>
        <v>4</v>
      </c>
    </row>
    <row r="59" spans="2:19" x14ac:dyDescent="0.45">
      <c r="B59">
        <v>20110</v>
      </c>
      <c r="C59" t="s">
        <v>97</v>
      </c>
      <c r="D59">
        <v>1</v>
      </c>
      <c r="E59">
        <v>6</v>
      </c>
      <c r="F59" t="s">
        <v>14</v>
      </c>
      <c r="G59">
        <v>0</v>
      </c>
      <c r="H59">
        <v>0</v>
      </c>
      <c r="I59" t="s">
        <v>13</v>
      </c>
      <c r="J59">
        <v>0</v>
      </c>
      <c r="L59">
        <v>24</v>
      </c>
      <c r="M59">
        <v>5</v>
      </c>
      <c r="N59">
        <f>COUNTIFS(Tabla1[TorneoID],Tabla3[[#This Row],[TorneoID]],Tabla1[Jornada],Tabla3[[#This Row],[Jornada]],Tabla1[Resultado],1)</f>
        <v>2</v>
      </c>
      <c r="O59">
        <f>COUNTIFS(Tabla1[TorneoID],Tabla3[[#This Row],[TorneoID]],Tabla1[Jornada],Tabla3[[#This Row],[Jornada]],Tabla1[Resultado],0)</f>
        <v>4</v>
      </c>
      <c r="P59">
        <f>COUNTIFS(Tabla1[TorneoID],Tabla3[[#This Row],[TorneoID]],Tabla1[Jornada],Tabla3[[#This Row],[Jornada]],Tabla1[Resultado],-1)</f>
        <v>3</v>
      </c>
      <c r="Q59">
        <f>Tabla3[[#This Row],[GL]]+Tabla3[[#This Row],[GV]]</f>
        <v>18</v>
      </c>
      <c r="R59">
        <f>SUMIFS(Tabla1[mLoc],Tabla1[TorneoID],Tabla3[[#This Row],[TorneoID]],Tabla1[Jornada],Tabla3[[#This Row],[Jornada]])</f>
        <v>8</v>
      </c>
      <c r="S59">
        <f>SUMIFS(Tabla1[mVis],Tabla1[TorneoID],Tabla3[[#This Row],[TorneoID]],Tabla1[Jornada],Tabla3[[#This Row],[Jornada]])</f>
        <v>10</v>
      </c>
    </row>
    <row r="60" spans="2:19" x14ac:dyDescent="0.45">
      <c r="B60">
        <v>20111</v>
      </c>
      <c r="C60" t="s">
        <v>97</v>
      </c>
      <c r="D60">
        <v>1</v>
      </c>
      <c r="E60">
        <v>6</v>
      </c>
      <c r="F60" t="s">
        <v>0</v>
      </c>
      <c r="G60">
        <v>3</v>
      </c>
      <c r="H60">
        <v>1</v>
      </c>
      <c r="I60" t="s">
        <v>6</v>
      </c>
      <c r="J60">
        <v>1</v>
      </c>
      <c r="L60">
        <v>24</v>
      </c>
      <c r="M60">
        <v>6</v>
      </c>
      <c r="N60">
        <f>COUNTIFS(Tabla1[TorneoID],Tabla3[[#This Row],[TorneoID]],Tabla1[Jornada],Tabla3[[#This Row],[Jornada]],Tabla1[Resultado],1)</f>
        <v>3</v>
      </c>
      <c r="O60">
        <f>COUNTIFS(Tabla1[TorneoID],Tabla3[[#This Row],[TorneoID]],Tabla1[Jornada],Tabla3[[#This Row],[Jornada]],Tabla1[Resultado],0)</f>
        <v>1</v>
      </c>
      <c r="P60">
        <f>COUNTIFS(Tabla1[TorneoID],Tabla3[[#This Row],[TorneoID]],Tabla1[Jornada],Tabla3[[#This Row],[Jornada]],Tabla1[Resultado],-1)</f>
        <v>5</v>
      </c>
      <c r="Q60">
        <f>Tabla3[[#This Row],[GL]]+Tabla3[[#This Row],[GV]]</f>
        <v>24</v>
      </c>
      <c r="R60">
        <f>SUMIFS(Tabla1[mLoc],Tabla1[TorneoID],Tabla3[[#This Row],[TorneoID]],Tabla1[Jornada],Tabla3[[#This Row],[Jornada]])</f>
        <v>9</v>
      </c>
      <c r="S60">
        <f>SUMIFS(Tabla1[mVis],Tabla1[TorneoID],Tabla3[[#This Row],[TorneoID]],Tabla1[Jornada],Tabla3[[#This Row],[Jornada]])</f>
        <v>15</v>
      </c>
    </row>
    <row r="61" spans="2:19" x14ac:dyDescent="0.45">
      <c r="B61">
        <v>20112</v>
      </c>
      <c r="C61" t="s">
        <v>97</v>
      </c>
      <c r="D61">
        <v>1</v>
      </c>
      <c r="E61">
        <v>6</v>
      </c>
      <c r="F61" t="s">
        <v>9</v>
      </c>
      <c r="G61">
        <v>0</v>
      </c>
      <c r="H61">
        <v>0</v>
      </c>
      <c r="I61" t="s">
        <v>10</v>
      </c>
      <c r="J61">
        <v>0</v>
      </c>
      <c r="L61">
        <v>24</v>
      </c>
      <c r="M61">
        <v>7</v>
      </c>
      <c r="N61">
        <f>COUNTIFS(Tabla1[TorneoID],Tabla3[[#This Row],[TorneoID]],Tabla1[Jornada],Tabla3[[#This Row],[Jornada]],Tabla1[Resultado],1)</f>
        <v>2</v>
      </c>
      <c r="O61">
        <f>COUNTIFS(Tabla1[TorneoID],Tabla3[[#This Row],[TorneoID]],Tabla1[Jornada],Tabla3[[#This Row],[Jornada]],Tabla1[Resultado],0)</f>
        <v>3</v>
      </c>
      <c r="P61">
        <f>COUNTIFS(Tabla1[TorneoID],Tabla3[[#This Row],[TorneoID]],Tabla1[Jornada],Tabla3[[#This Row],[Jornada]],Tabla1[Resultado],-1)</f>
        <v>4</v>
      </c>
      <c r="Q61">
        <f>Tabla3[[#This Row],[GL]]+Tabla3[[#This Row],[GV]]</f>
        <v>28</v>
      </c>
      <c r="R61">
        <f>SUMIFS(Tabla1[mLoc],Tabla1[TorneoID],Tabla3[[#This Row],[TorneoID]],Tabla1[Jornada],Tabla3[[#This Row],[Jornada]])</f>
        <v>13</v>
      </c>
      <c r="S61">
        <f>SUMIFS(Tabla1[mVis],Tabla1[TorneoID],Tabla3[[#This Row],[TorneoID]],Tabla1[Jornada],Tabla3[[#This Row],[Jornada]])</f>
        <v>15</v>
      </c>
    </row>
    <row r="62" spans="2:19" x14ac:dyDescent="0.45">
      <c r="B62">
        <v>20113</v>
      </c>
      <c r="C62" t="s">
        <v>97</v>
      </c>
      <c r="D62">
        <v>1</v>
      </c>
      <c r="E62">
        <v>6</v>
      </c>
      <c r="F62" t="s">
        <v>89</v>
      </c>
      <c r="G62">
        <v>0</v>
      </c>
      <c r="H62">
        <v>0</v>
      </c>
      <c r="I62" t="s">
        <v>4</v>
      </c>
      <c r="J62">
        <v>0</v>
      </c>
      <c r="L62">
        <v>24</v>
      </c>
      <c r="M62">
        <v>8</v>
      </c>
      <c r="N62">
        <f>COUNTIFS(Tabla1[TorneoID],Tabla3[[#This Row],[TorneoID]],Tabla1[Jornada],Tabla3[[#This Row],[Jornada]],Tabla1[Resultado],1)</f>
        <v>5</v>
      </c>
      <c r="O62">
        <f>COUNTIFS(Tabla1[TorneoID],Tabla3[[#This Row],[TorneoID]],Tabla1[Jornada],Tabla3[[#This Row],[Jornada]],Tabla1[Resultado],0)</f>
        <v>3</v>
      </c>
      <c r="P62">
        <f>COUNTIFS(Tabla1[TorneoID],Tabla3[[#This Row],[TorneoID]],Tabla1[Jornada],Tabla3[[#This Row],[Jornada]],Tabla1[Resultado],-1)</f>
        <v>1</v>
      </c>
      <c r="Q62">
        <f>Tabla3[[#This Row],[GL]]+Tabla3[[#This Row],[GV]]</f>
        <v>27</v>
      </c>
      <c r="R62">
        <f>SUMIFS(Tabla1[mLoc],Tabla1[TorneoID],Tabla3[[#This Row],[TorneoID]],Tabla1[Jornada],Tabla3[[#This Row],[Jornada]])</f>
        <v>18</v>
      </c>
      <c r="S62">
        <f>SUMIFS(Tabla1[mVis],Tabla1[TorneoID],Tabla3[[#This Row],[TorneoID]],Tabla1[Jornada],Tabla3[[#This Row],[Jornada]])</f>
        <v>9</v>
      </c>
    </row>
    <row r="63" spans="2:19" x14ac:dyDescent="0.45">
      <c r="B63">
        <v>20114</v>
      </c>
      <c r="C63" t="s">
        <v>97</v>
      </c>
      <c r="D63">
        <v>1</v>
      </c>
      <c r="E63">
        <v>6</v>
      </c>
      <c r="F63" t="s">
        <v>85</v>
      </c>
      <c r="G63">
        <v>2</v>
      </c>
      <c r="H63">
        <v>1</v>
      </c>
      <c r="I63" t="s">
        <v>92</v>
      </c>
      <c r="J63">
        <v>1</v>
      </c>
      <c r="L63">
        <v>24</v>
      </c>
      <c r="M63">
        <v>9</v>
      </c>
      <c r="N63">
        <f>COUNTIFS(Tabla1[TorneoID],Tabla3[[#This Row],[TorneoID]],Tabla1[Jornada],Tabla3[[#This Row],[Jornada]],Tabla1[Resultado],1)</f>
        <v>5</v>
      </c>
      <c r="O63">
        <f>COUNTIFS(Tabla1[TorneoID],Tabla3[[#This Row],[TorneoID]],Tabla1[Jornada],Tabla3[[#This Row],[Jornada]],Tabla1[Resultado],0)</f>
        <v>2</v>
      </c>
      <c r="P63">
        <f>COUNTIFS(Tabla1[TorneoID],Tabla3[[#This Row],[TorneoID]],Tabla1[Jornada],Tabla3[[#This Row],[Jornada]],Tabla1[Resultado],-1)</f>
        <v>2</v>
      </c>
      <c r="Q63">
        <f>Tabla3[[#This Row],[GL]]+Tabla3[[#This Row],[GV]]</f>
        <v>22</v>
      </c>
      <c r="R63">
        <f>SUMIFS(Tabla1[mLoc],Tabla1[TorneoID],Tabla3[[#This Row],[TorneoID]],Tabla1[Jornada],Tabla3[[#This Row],[Jornada]])</f>
        <v>15</v>
      </c>
      <c r="S63">
        <f>SUMIFS(Tabla1[mVis],Tabla1[TorneoID],Tabla3[[#This Row],[TorneoID]],Tabla1[Jornada],Tabla3[[#This Row],[Jornada]])</f>
        <v>7</v>
      </c>
    </row>
    <row r="64" spans="2:19" x14ac:dyDescent="0.45">
      <c r="B64">
        <v>20115</v>
      </c>
      <c r="C64" t="s">
        <v>97</v>
      </c>
      <c r="D64">
        <v>1</v>
      </c>
      <c r="E64">
        <v>6</v>
      </c>
      <c r="F64" t="s">
        <v>12</v>
      </c>
      <c r="G64">
        <v>1</v>
      </c>
      <c r="H64">
        <v>2</v>
      </c>
      <c r="I64" t="s">
        <v>69</v>
      </c>
      <c r="J64">
        <v>-1</v>
      </c>
      <c r="L64">
        <v>24</v>
      </c>
      <c r="M64">
        <v>10</v>
      </c>
      <c r="N64">
        <f>COUNTIFS(Tabla1[TorneoID],Tabla3[[#This Row],[TorneoID]],Tabla1[Jornada],Tabla3[[#This Row],[Jornada]],Tabla1[Resultado],1)</f>
        <v>3</v>
      </c>
      <c r="O64">
        <f>COUNTIFS(Tabla1[TorneoID],Tabla3[[#This Row],[TorneoID]],Tabla1[Jornada],Tabla3[[#This Row],[Jornada]],Tabla1[Resultado],0)</f>
        <v>2</v>
      </c>
      <c r="P64">
        <f>COUNTIFS(Tabla1[TorneoID],Tabla3[[#This Row],[TorneoID]],Tabla1[Jornada],Tabla3[[#This Row],[Jornada]],Tabla1[Resultado],-1)</f>
        <v>4</v>
      </c>
      <c r="Q64">
        <f>Tabla3[[#This Row],[GL]]+Tabla3[[#This Row],[GV]]</f>
        <v>25</v>
      </c>
      <c r="R64">
        <f>SUMIFS(Tabla1[mLoc],Tabla1[TorneoID],Tabla3[[#This Row],[TorneoID]],Tabla1[Jornada],Tabla3[[#This Row],[Jornada]])</f>
        <v>11</v>
      </c>
      <c r="S64">
        <f>SUMIFS(Tabla1[mVis],Tabla1[TorneoID],Tabla3[[#This Row],[TorneoID]],Tabla1[Jornada],Tabla3[[#This Row],[Jornada]])</f>
        <v>14</v>
      </c>
    </row>
    <row r="65" spans="2:19" x14ac:dyDescent="0.45">
      <c r="B65">
        <v>20116</v>
      </c>
      <c r="C65" t="s">
        <v>97</v>
      </c>
      <c r="D65">
        <v>1</v>
      </c>
      <c r="E65">
        <v>6</v>
      </c>
      <c r="F65" t="s">
        <v>98</v>
      </c>
      <c r="G65">
        <v>0</v>
      </c>
      <c r="H65">
        <v>0</v>
      </c>
      <c r="I65" t="s">
        <v>15</v>
      </c>
      <c r="J65">
        <v>0</v>
      </c>
      <c r="L65">
        <v>24</v>
      </c>
      <c r="M65">
        <v>11</v>
      </c>
      <c r="N65">
        <f>COUNTIFS(Tabla1[TorneoID],Tabla3[[#This Row],[TorneoID]],Tabla1[Jornada],Tabla3[[#This Row],[Jornada]],Tabla1[Resultado],1)</f>
        <v>6</v>
      </c>
      <c r="O65">
        <f>COUNTIFS(Tabla1[TorneoID],Tabla3[[#This Row],[TorneoID]],Tabla1[Jornada],Tabla3[[#This Row],[Jornada]],Tabla1[Resultado],0)</f>
        <v>2</v>
      </c>
      <c r="P65">
        <f>COUNTIFS(Tabla1[TorneoID],Tabla3[[#This Row],[TorneoID]],Tabla1[Jornada],Tabla3[[#This Row],[Jornada]],Tabla1[Resultado],-1)</f>
        <v>1</v>
      </c>
      <c r="Q65">
        <f>Tabla3[[#This Row],[GL]]+Tabla3[[#This Row],[GV]]</f>
        <v>25</v>
      </c>
      <c r="R65">
        <f>SUMIFS(Tabla1[mLoc],Tabla1[TorneoID],Tabla3[[#This Row],[TorneoID]],Tabla1[Jornada],Tabla3[[#This Row],[Jornada]])</f>
        <v>18</v>
      </c>
      <c r="S65">
        <f>SUMIFS(Tabla1[mVis],Tabla1[TorneoID],Tabla3[[#This Row],[TorneoID]],Tabla1[Jornada],Tabla3[[#This Row],[Jornada]])</f>
        <v>7</v>
      </c>
    </row>
    <row r="66" spans="2:19" x14ac:dyDescent="0.45">
      <c r="B66">
        <v>20117</v>
      </c>
      <c r="C66" t="s">
        <v>97</v>
      </c>
      <c r="D66">
        <v>1</v>
      </c>
      <c r="E66">
        <v>7</v>
      </c>
      <c r="F66" t="s">
        <v>69</v>
      </c>
      <c r="G66">
        <v>1</v>
      </c>
      <c r="H66">
        <v>1</v>
      </c>
      <c r="I66" t="s">
        <v>0</v>
      </c>
      <c r="J66">
        <v>0</v>
      </c>
      <c r="L66">
        <v>24</v>
      </c>
      <c r="M66">
        <v>12</v>
      </c>
      <c r="N66">
        <f>COUNTIFS(Tabla1[TorneoID],Tabla3[[#This Row],[TorneoID]],Tabla1[Jornada],Tabla3[[#This Row],[Jornada]],Tabla1[Resultado],1)</f>
        <v>3</v>
      </c>
      <c r="O66">
        <f>COUNTIFS(Tabla1[TorneoID],Tabla3[[#This Row],[TorneoID]],Tabla1[Jornada],Tabla3[[#This Row],[Jornada]],Tabla1[Resultado],0)</f>
        <v>2</v>
      </c>
      <c r="P66">
        <f>COUNTIFS(Tabla1[TorneoID],Tabla3[[#This Row],[TorneoID]],Tabla1[Jornada],Tabla3[[#This Row],[Jornada]],Tabla1[Resultado],-1)</f>
        <v>4</v>
      </c>
      <c r="Q66">
        <f>Tabla3[[#This Row],[GL]]+Tabla3[[#This Row],[GV]]</f>
        <v>24</v>
      </c>
      <c r="R66">
        <f>SUMIFS(Tabla1[mLoc],Tabla1[TorneoID],Tabla3[[#This Row],[TorneoID]],Tabla1[Jornada],Tabla3[[#This Row],[Jornada]])</f>
        <v>12</v>
      </c>
      <c r="S66">
        <f>SUMIFS(Tabla1[mVis],Tabla1[TorneoID],Tabla3[[#This Row],[TorneoID]],Tabla1[Jornada],Tabla3[[#This Row],[Jornada]])</f>
        <v>12</v>
      </c>
    </row>
    <row r="67" spans="2:19" x14ac:dyDescent="0.45">
      <c r="B67">
        <v>20118</v>
      </c>
      <c r="C67" t="s">
        <v>97</v>
      </c>
      <c r="D67">
        <v>1</v>
      </c>
      <c r="E67">
        <v>7</v>
      </c>
      <c r="F67" t="s">
        <v>13</v>
      </c>
      <c r="G67">
        <v>0</v>
      </c>
      <c r="H67">
        <v>0</v>
      </c>
      <c r="I67" t="s">
        <v>6</v>
      </c>
      <c r="J67">
        <v>0</v>
      </c>
      <c r="L67">
        <v>24</v>
      </c>
      <c r="M67">
        <v>13</v>
      </c>
      <c r="N67">
        <f>COUNTIFS(Tabla1[TorneoID],Tabla3[[#This Row],[TorneoID]],Tabla1[Jornada],Tabla3[[#This Row],[Jornada]],Tabla1[Resultado],1)</f>
        <v>4</v>
      </c>
      <c r="O67">
        <f>COUNTIFS(Tabla1[TorneoID],Tabla3[[#This Row],[TorneoID]],Tabla1[Jornada],Tabla3[[#This Row],[Jornada]],Tabla1[Resultado],0)</f>
        <v>1</v>
      </c>
      <c r="P67">
        <f>COUNTIFS(Tabla1[TorneoID],Tabla3[[#This Row],[TorneoID]],Tabla1[Jornada],Tabla3[[#This Row],[Jornada]],Tabla1[Resultado],-1)</f>
        <v>4</v>
      </c>
      <c r="Q67">
        <f>Tabla3[[#This Row],[GL]]+Tabla3[[#This Row],[GV]]</f>
        <v>21</v>
      </c>
      <c r="R67">
        <f>SUMIFS(Tabla1[mLoc],Tabla1[TorneoID],Tabla3[[#This Row],[TorneoID]],Tabla1[Jornada],Tabla3[[#This Row],[Jornada]])</f>
        <v>10</v>
      </c>
      <c r="S67">
        <f>SUMIFS(Tabla1[mVis],Tabla1[TorneoID],Tabla3[[#This Row],[TorneoID]],Tabla1[Jornada],Tabla3[[#This Row],[Jornada]])</f>
        <v>11</v>
      </c>
    </row>
    <row r="68" spans="2:19" x14ac:dyDescent="0.45">
      <c r="B68">
        <v>20119</v>
      </c>
      <c r="C68" t="s">
        <v>97</v>
      </c>
      <c r="D68">
        <v>1</v>
      </c>
      <c r="E68">
        <v>7</v>
      </c>
      <c r="F68" t="s">
        <v>15</v>
      </c>
      <c r="G68">
        <v>1</v>
      </c>
      <c r="H68">
        <v>2</v>
      </c>
      <c r="I68" t="s">
        <v>1</v>
      </c>
      <c r="J68">
        <v>-1</v>
      </c>
      <c r="L68">
        <v>24</v>
      </c>
      <c r="M68">
        <v>14</v>
      </c>
      <c r="N68">
        <f>COUNTIFS(Tabla1[TorneoID],Tabla3[[#This Row],[TorneoID]],Tabla1[Jornada],Tabla3[[#This Row],[Jornada]],Tabla1[Resultado],1)</f>
        <v>4</v>
      </c>
      <c r="O68">
        <f>COUNTIFS(Tabla1[TorneoID],Tabla3[[#This Row],[TorneoID]],Tabla1[Jornada],Tabla3[[#This Row],[Jornada]],Tabla1[Resultado],0)</f>
        <v>4</v>
      </c>
      <c r="P68">
        <f>COUNTIFS(Tabla1[TorneoID],Tabla3[[#This Row],[TorneoID]],Tabla1[Jornada],Tabla3[[#This Row],[Jornada]],Tabla1[Resultado],-1)</f>
        <v>1</v>
      </c>
      <c r="Q68">
        <f>Tabla3[[#This Row],[GL]]+Tabla3[[#This Row],[GV]]</f>
        <v>32</v>
      </c>
      <c r="R68">
        <f>SUMIFS(Tabla1[mLoc],Tabla1[TorneoID],Tabla3[[#This Row],[TorneoID]],Tabla1[Jornada],Tabla3[[#This Row],[Jornada]])</f>
        <v>22</v>
      </c>
      <c r="S68">
        <f>SUMIFS(Tabla1[mVis],Tabla1[TorneoID],Tabla3[[#This Row],[TorneoID]],Tabla1[Jornada],Tabla3[[#This Row],[Jornada]])</f>
        <v>10</v>
      </c>
    </row>
    <row r="69" spans="2:19" x14ac:dyDescent="0.45">
      <c r="B69">
        <v>20120</v>
      </c>
      <c r="C69" t="s">
        <v>97</v>
      </c>
      <c r="D69">
        <v>1</v>
      </c>
      <c r="E69">
        <v>7</v>
      </c>
      <c r="F69" t="s">
        <v>14</v>
      </c>
      <c r="G69">
        <v>2</v>
      </c>
      <c r="H69">
        <v>0</v>
      </c>
      <c r="I69" t="s">
        <v>9</v>
      </c>
      <c r="J69">
        <v>1</v>
      </c>
      <c r="L69">
        <v>24</v>
      </c>
      <c r="M69">
        <v>15</v>
      </c>
      <c r="N69">
        <f>COUNTIFS(Tabla1[TorneoID],Tabla3[[#This Row],[TorneoID]],Tabla1[Jornada],Tabla3[[#This Row],[Jornada]],Tabla1[Resultado],1)</f>
        <v>3</v>
      </c>
      <c r="O69">
        <f>COUNTIFS(Tabla1[TorneoID],Tabla3[[#This Row],[TorneoID]],Tabla1[Jornada],Tabla3[[#This Row],[Jornada]],Tabla1[Resultado],0)</f>
        <v>3</v>
      </c>
      <c r="P69">
        <f>COUNTIFS(Tabla1[TorneoID],Tabla3[[#This Row],[TorneoID]],Tabla1[Jornada],Tabla3[[#This Row],[Jornada]],Tabla1[Resultado],-1)</f>
        <v>3</v>
      </c>
      <c r="Q69">
        <f>Tabla3[[#This Row],[GL]]+Tabla3[[#This Row],[GV]]</f>
        <v>29</v>
      </c>
      <c r="R69">
        <f>SUMIFS(Tabla1[mLoc],Tabla1[TorneoID],Tabla3[[#This Row],[TorneoID]],Tabla1[Jornada],Tabla3[[#This Row],[Jornada]])</f>
        <v>16</v>
      </c>
      <c r="S69">
        <f>SUMIFS(Tabla1[mVis],Tabla1[TorneoID],Tabla3[[#This Row],[TorneoID]],Tabla1[Jornada],Tabla3[[#This Row],[Jornada]])</f>
        <v>13</v>
      </c>
    </row>
    <row r="70" spans="2:19" x14ac:dyDescent="0.45">
      <c r="B70">
        <v>20121</v>
      </c>
      <c r="C70" t="s">
        <v>97</v>
      </c>
      <c r="D70">
        <v>1</v>
      </c>
      <c r="E70">
        <v>7</v>
      </c>
      <c r="F70" t="s">
        <v>10</v>
      </c>
      <c r="G70">
        <v>0</v>
      </c>
      <c r="H70">
        <v>0</v>
      </c>
      <c r="I70" t="s">
        <v>24</v>
      </c>
      <c r="J70">
        <v>0</v>
      </c>
      <c r="L70">
        <v>24</v>
      </c>
      <c r="M70">
        <v>16</v>
      </c>
      <c r="N70">
        <f>COUNTIFS(Tabla1[TorneoID],Tabla3[[#This Row],[TorneoID]],Tabla1[Jornada],Tabla3[[#This Row],[Jornada]],Tabla1[Resultado],1)</f>
        <v>7</v>
      </c>
      <c r="O70">
        <f>COUNTIFS(Tabla1[TorneoID],Tabla3[[#This Row],[TorneoID]],Tabla1[Jornada],Tabla3[[#This Row],[Jornada]],Tabla1[Resultado],0)</f>
        <v>0</v>
      </c>
      <c r="P70">
        <f>COUNTIFS(Tabla1[TorneoID],Tabla3[[#This Row],[TorneoID]],Tabla1[Jornada],Tabla3[[#This Row],[Jornada]],Tabla1[Resultado],-1)</f>
        <v>2</v>
      </c>
      <c r="Q70">
        <f>Tabla3[[#This Row],[GL]]+Tabla3[[#This Row],[GV]]</f>
        <v>34</v>
      </c>
      <c r="R70">
        <f>SUMIFS(Tabla1[mLoc],Tabla1[TorneoID],Tabla3[[#This Row],[TorneoID]],Tabla1[Jornada],Tabla3[[#This Row],[Jornada]])</f>
        <v>22</v>
      </c>
      <c r="S70">
        <f>SUMIFS(Tabla1[mVis],Tabla1[TorneoID],Tabla3[[#This Row],[TorneoID]],Tabla1[Jornada],Tabla3[[#This Row],[Jornada]])</f>
        <v>12</v>
      </c>
    </row>
    <row r="71" spans="2:19" x14ac:dyDescent="0.45">
      <c r="B71">
        <v>20122</v>
      </c>
      <c r="C71" t="s">
        <v>97</v>
      </c>
      <c r="D71">
        <v>1</v>
      </c>
      <c r="E71">
        <v>7</v>
      </c>
      <c r="F71" t="s">
        <v>92</v>
      </c>
      <c r="G71">
        <v>1</v>
      </c>
      <c r="H71">
        <v>0</v>
      </c>
      <c r="I71" t="s">
        <v>12</v>
      </c>
      <c r="J71">
        <v>1</v>
      </c>
      <c r="L71">
        <v>24</v>
      </c>
      <c r="M71">
        <v>17</v>
      </c>
      <c r="N71">
        <f>COUNTIFS(Tabla1[TorneoID],Tabla3[[#This Row],[TorneoID]],Tabla1[Jornada],Tabla3[[#This Row],[Jornada]],Tabla1[Resultado],1)</f>
        <v>5</v>
      </c>
      <c r="O71">
        <f>COUNTIFS(Tabla1[TorneoID],Tabla3[[#This Row],[TorneoID]],Tabla1[Jornada],Tabla3[[#This Row],[Jornada]],Tabla1[Resultado],0)</f>
        <v>3</v>
      </c>
      <c r="P71">
        <f>COUNTIFS(Tabla1[TorneoID],Tabla3[[#This Row],[TorneoID]],Tabla1[Jornada],Tabla3[[#This Row],[Jornada]],Tabla1[Resultado],-1)</f>
        <v>1</v>
      </c>
      <c r="Q71">
        <f>Tabla3[[#This Row],[GL]]+Tabla3[[#This Row],[GV]]</f>
        <v>19</v>
      </c>
      <c r="R71">
        <f>SUMIFS(Tabla1[mLoc],Tabla1[TorneoID],Tabla3[[#This Row],[TorneoID]],Tabla1[Jornada],Tabla3[[#This Row],[Jornada]])</f>
        <v>13</v>
      </c>
      <c r="S71">
        <f>SUMIFS(Tabla1[mVis],Tabla1[TorneoID],Tabla3[[#This Row],[TorneoID]],Tabla1[Jornada],Tabla3[[#This Row],[Jornada]])</f>
        <v>6</v>
      </c>
    </row>
    <row r="72" spans="2:19" x14ac:dyDescent="0.45">
      <c r="B72">
        <v>20123</v>
      </c>
      <c r="C72" t="s">
        <v>97</v>
      </c>
      <c r="D72">
        <v>1</v>
      </c>
      <c r="E72">
        <v>7</v>
      </c>
      <c r="F72" t="s">
        <v>3</v>
      </c>
      <c r="G72">
        <v>0</v>
      </c>
      <c r="H72">
        <v>0</v>
      </c>
      <c r="I72" t="s">
        <v>7</v>
      </c>
      <c r="J72">
        <v>0</v>
      </c>
      <c r="L72">
        <v>25</v>
      </c>
      <c r="M72">
        <v>1</v>
      </c>
      <c r="N72">
        <f>COUNTIFS(Tabla1[TorneoID],Tabla3[[#This Row],[TorneoID]],Tabla1[Jornada],Tabla3[[#This Row],[Jornada]],Tabla1[Resultado],1)</f>
        <v>6</v>
      </c>
      <c r="O72">
        <f>COUNTIFS(Tabla1[TorneoID],Tabla3[[#This Row],[TorneoID]],Tabla1[Jornada],Tabla3[[#This Row],[Jornada]],Tabla1[Resultado],0)</f>
        <v>0</v>
      </c>
      <c r="P72">
        <f>COUNTIFS(Tabla1[TorneoID],Tabla3[[#This Row],[TorneoID]],Tabla1[Jornada],Tabla3[[#This Row],[Jornada]],Tabla1[Resultado],-1)</f>
        <v>3</v>
      </c>
      <c r="Q72">
        <f>Tabla3[[#This Row],[GL]]+Tabla3[[#This Row],[GV]]</f>
        <v>26</v>
      </c>
      <c r="R72">
        <f>SUMIFS(Tabla1[mLoc],Tabla1[TorneoID],Tabla3[[#This Row],[TorneoID]],Tabla1[Jornada],Tabla3[[#This Row],[Jornada]])</f>
        <v>16</v>
      </c>
      <c r="S72">
        <f>SUMIFS(Tabla1[mVis],Tabla1[TorneoID],Tabla3[[#This Row],[TorneoID]],Tabla1[Jornada],Tabla3[[#This Row],[Jornada]])</f>
        <v>10</v>
      </c>
    </row>
    <row r="73" spans="2:19" x14ac:dyDescent="0.45">
      <c r="B73">
        <v>20124</v>
      </c>
      <c r="C73" t="s">
        <v>97</v>
      </c>
      <c r="D73">
        <v>1</v>
      </c>
      <c r="E73">
        <v>7</v>
      </c>
      <c r="F73" t="s">
        <v>4</v>
      </c>
      <c r="G73">
        <v>1</v>
      </c>
      <c r="H73">
        <v>0</v>
      </c>
      <c r="I73" t="s">
        <v>85</v>
      </c>
      <c r="J73">
        <v>1</v>
      </c>
      <c r="L73">
        <v>25</v>
      </c>
      <c r="M73">
        <v>2</v>
      </c>
      <c r="N73">
        <f>COUNTIFS(Tabla1[TorneoID],Tabla3[[#This Row],[TorneoID]],Tabla1[Jornada],Tabla3[[#This Row],[Jornada]],Tabla1[Resultado],1)</f>
        <v>2</v>
      </c>
      <c r="O73">
        <f>COUNTIFS(Tabla1[TorneoID],Tabla3[[#This Row],[TorneoID]],Tabla1[Jornada],Tabla3[[#This Row],[Jornada]],Tabla1[Resultado],0)</f>
        <v>3</v>
      </c>
      <c r="P73">
        <f>COUNTIFS(Tabla1[TorneoID],Tabla3[[#This Row],[TorneoID]],Tabla1[Jornada],Tabla3[[#This Row],[Jornada]],Tabla1[Resultado],-1)</f>
        <v>4</v>
      </c>
      <c r="Q73">
        <f>Tabla3[[#This Row],[GL]]+Tabla3[[#This Row],[GV]]</f>
        <v>29</v>
      </c>
      <c r="R73">
        <f>SUMIFS(Tabla1[mLoc],Tabla1[TorneoID],Tabla3[[#This Row],[TorneoID]],Tabla1[Jornada],Tabla3[[#This Row],[Jornada]])</f>
        <v>13</v>
      </c>
      <c r="S73">
        <f>SUMIFS(Tabla1[mVis],Tabla1[TorneoID],Tabla3[[#This Row],[TorneoID]],Tabla1[Jornada],Tabla3[[#This Row],[Jornada]])</f>
        <v>16</v>
      </c>
    </row>
    <row r="74" spans="2:19" x14ac:dyDescent="0.45">
      <c r="B74">
        <v>20125</v>
      </c>
      <c r="C74" t="s">
        <v>97</v>
      </c>
      <c r="D74">
        <v>1</v>
      </c>
      <c r="E74">
        <v>7</v>
      </c>
      <c r="F74" t="s">
        <v>82</v>
      </c>
      <c r="G74">
        <v>0</v>
      </c>
      <c r="H74">
        <v>0</v>
      </c>
      <c r="I74" t="s">
        <v>98</v>
      </c>
      <c r="J74">
        <v>0</v>
      </c>
      <c r="L74">
        <v>25</v>
      </c>
      <c r="M74">
        <v>3</v>
      </c>
      <c r="N74">
        <f>COUNTIFS(Tabla1[TorneoID],Tabla3[[#This Row],[TorneoID]],Tabla1[Jornada],Tabla3[[#This Row],[Jornada]],Tabla1[Resultado],1)</f>
        <v>5</v>
      </c>
      <c r="O74">
        <f>COUNTIFS(Tabla1[TorneoID],Tabla3[[#This Row],[TorneoID]],Tabla1[Jornada],Tabla3[[#This Row],[Jornada]],Tabla1[Resultado],0)</f>
        <v>2</v>
      </c>
      <c r="P74">
        <f>COUNTIFS(Tabla1[TorneoID],Tabla3[[#This Row],[TorneoID]],Tabla1[Jornada],Tabla3[[#This Row],[Jornada]],Tabla1[Resultado],-1)</f>
        <v>2</v>
      </c>
      <c r="Q74">
        <f>Tabla3[[#This Row],[GL]]+Tabla3[[#This Row],[GV]]</f>
        <v>30</v>
      </c>
      <c r="R74">
        <f>SUMIFS(Tabla1[mLoc],Tabla1[TorneoID],Tabla3[[#This Row],[TorneoID]],Tabla1[Jornada],Tabla3[[#This Row],[Jornada]])</f>
        <v>17</v>
      </c>
      <c r="S74">
        <f>SUMIFS(Tabla1[mVis],Tabla1[TorneoID],Tabla3[[#This Row],[TorneoID]],Tabla1[Jornada],Tabla3[[#This Row],[Jornada]])</f>
        <v>13</v>
      </c>
    </row>
    <row r="75" spans="2:19" x14ac:dyDescent="0.45">
      <c r="B75">
        <v>20126</v>
      </c>
      <c r="C75" t="s">
        <v>97</v>
      </c>
      <c r="D75">
        <v>1</v>
      </c>
      <c r="E75">
        <v>7</v>
      </c>
      <c r="F75" t="s">
        <v>77</v>
      </c>
      <c r="G75">
        <v>0</v>
      </c>
      <c r="H75">
        <v>0</v>
      </c>
      <c r="I75" t="s">
        <v>89</v>
      </c>
      <c r="J75">
        <v>0</v>
      </c>
      <c r="L75">
        <v>25</v>
      </c>
      <c r="M75">
        <v>4</v>
      </c>
      <c r="N75">
        <f>COUNTIFS(Tabla1[TorneoID],Tabla3[[#This Row],[TorneoID]],Tabla1[Jornada],Tabla3[[#This Row],[Jornada]],Tabla1[Resultado],1)</f>
        <v>5</v>
      </c>
      <c r="O75">
        <f>COUNTIFS(Tabla1[TorneoID],Tabla3[[#This Row],[TorneoID]],Tabla1[Jornada],Tabla3[[#This Row],[Jornada]],Tabla1[Resultado],0)</f>
        <v>2</v>
      </c>
      <c r="P75">
        <f>COUNTIFS(Tabla1[TorneoID],Tabla3[[#This Row],[TorneoID]],Tabla1[Jornada],Tabla3[[#This Row],[Jornada]],Tabla1[Resultado],-1)</f>
        <v>2</v>
      </c>
      <c r="Q75">
        <f>Tabla3[[#This Row],[GL]]+Tabla3[[#This Row],[GV]]</f>
        <v>33</v>
      </c>
      <c r="R75">
        <f>SUMIFS(Tabla1[mLoc],Tabla1[TorneoID],Tabla3[[#This Row],[TorneoID]],Tabla1[Jornada],Tabla3[[#This Row],[Jornada]])</f>
        <v>19</v>
      </c>
      <c r="S75">
        <f>SUMIFS(Tabla1[mVis],Tabla1[TorneoID],Tabla3[[#This Row],[TorneoID]],Tabla1[Jornada],Tabla3[[#This Row],[Jornada]])</f>
        <v>14</v>
      </c>
    </row>
    <row r="76" spans="2:19" x14ac:dyDescent="0.45">
      <c r="B76">
        <v>20127</v>
      </c>
      <c r="C76" t="s">
        <v>97</v>
      </c>
      <c r="D76">
        <v>1</v>
      </c>
      <c r="E76">
        <v>8</v>
      </c>
      <c r="F76" t="s">
        <v>9</v>
      </c>
      <c r="G76">
        <v>3</v>
      </c>
      <c r="H76">
        <v>1</v>
      </c>
      <c r="I76" t="s">
        <v>13</v>
      </c>
      <c r="J76">
        <v>1</v>
      </c>
      <c r="L76">
        <v>25</v>
      </c>
      <c r="M76">
        <v>5</v>
      </c>
      <c r="N76">
        <f>COUNTIFS(Tabla1[TorneoID],Tabla3[[#This Row],[TorneoID]],Tabla1[Jornada],Tabla3[[#This Row],[Jornada]],Tabla1[Resultado],1)</f>
        <v>5</v>
      </c>
      <c r="O76">
        <f>COUNTIFS(Tabla1[TorneoID],Tabla3[[#This Row],[TorneoID]],Tabla1[Jornada],Tabla3[[#This Row],[Jornada]],Tabla1[Resultado],0)</f>
        <v>1</v>
      </c>
      <c r="P76">
        <f>COUNTIFS(Tabla1[TorneoID],Tabla3[[#This Row],[TorneoID]],Tabla1[Jornada],Tabla3[[#This Row],[Jornada]],Tabla1[Resultado],-1)</f>
        <v>3</v>
      </c>
      <c r="Q76">
        <f>Tabla3[[#This Row],[GL]]+Tabla3[[#This Row],[GV]]</f>
        <v>26</v>
      </c>
      <c r="R76">
        <f>SUMIFS(Tabla1[mLoc],Tabla1[TorneoID],Tabla3[[#This Row],[TorneoID]],Tabla1[Jornada],Tabla3[[#This Row],[Jornada]])</f>
        <v>15</v>
      </c>
      <c r="S76">
        <f>SUMIFS(Tabla1[mVis],Tabla1[TorneoID],Tabla3[[#This Row],[TorneoID]],Tabla1[Jornada],Tabla3[[#This Row],[Jornada]])</f>
        <v>11</v>
      </c>
    </row>
    <row r="77" spans="2:19" x14ac:dyDescent="0.45">
      <c r="B77">
        <v>20128</v>
      </c>
      <c r="C77" t="s">
        <v>97</v>
      </c>
      <c r="D77">
        <v>1</v>
      </c>
      <c r="E77">
        <v>8</v>
      </c>
      <c r="F77" t="s">
        <v>89</v>
      </c>
      <c r="G77">
        <v>0</v>
      </c>
      <c r="H77">
        <v>0</v>
      </c>
      <c r="I77" t="s">
        <v>3</v>
      </c>
      <c r="J77">
        <v>0</v>
      </c>
      <c r="L77">
        <v>25</v>
      </c>
      <c r="M77">
        <v>6</v>
      </c>
      <c r="N77">
        <f>COUNTIFS(Tabla1[TorneoID],Tabla3[[#This Row],[TorneoID]],Tabla1[Jornada],Tabla3[[#This Row],[Jornada]],Tabla1[Resultado],1)</f>
        <v>4</v>
      </c>
      <c r="O77">
        <f>COUNTIFS(Tabla1[TorneoID],Tabla3[[#This Row],[TorneoID]],Tabla1[Jornada],Tabla3[[#This Row],[Jornada]],Tabla1[Resultado],0)</f>
        <v>3</v>
      </c>
      <c r="P77">
        <f>COUNTIFS(Tabla1[TorneoID],Tabla3[[#This Row],[TorneoID]],Tabla1[Jornada],Tabla3[[#This Row],[Jornada]],Tabla1[Resultado],-1)</f>
        <v>2</v>
      </c>
      <c r="Q77">
        <f>Tabla3[[#This Row],[GL]]+Tabla3[[#This Row],[GV]]</f>
        <v>32</v>
      </c>
      <c r="R77">
        <f>SUMIFS(Tabla1[mLoc],Tabla1[TorneoID],Tabla3[[#This Row],[TorneoID]],Tabla1[Jornada],Tabla3[[#This Row],[Jornada]])</f>
        <v>18</v>
      </c>
      <c r="S77">
        <f>SUMIFS(Tabla1[mVis],Tabla1[TorneoID],Tabla3[[#This Row],[TorneoID]],Tabla1[Jornada],Tabla3[[#This Row],[Jornada]])</f>
        <v>14</v>
      </c>
    </row>
    <row r="78" spans="2:19" x14ac:dyDescent="0.45">
      <c r="B78">
        <v>20129</v>
      </c>
      <c r="C78" t="s">
        <v>97</v>
      </c>
      <c r="D78">
        <v>1</v>
      </c>
      <c r="E78">
        <v>8</v>
      </c>
      <c r="F78" t="s">
        <v>0</v>
      </c>
      <c r="G78">
        <v>1</v>
      </c>
      <c r="H78">
        <v>1</v>
      </c>
      <c r="I78" t="s">
        <v>92</v>
      </c>
      <c r="J78">
        <v>0</v>
      </c>
      <c r="L78">
        <v>25</v>
      </c>
      <c r="M78">
        <v>7</v>
      </c>
      <c r="N78">
        <f>COUNTIFS(Tabla1[TorneoID],Tabla3[[#This Row],[TorneoID]],Tabla1[Jornada],Tabla3[[#This Row],[Jornada]],Tabla1[Resultado],1)</f>
        <v>3</v>
      </c>
      <c r="O78">
        <f>COUNTIFS(Tabla1[TorneoID],Tabla3[[#This Row],[TorneoID]],Tabla1[Jornada],Tabla3[[#This Row],[Jornada]],Tabla1[Resultado],0)</f>
        <v>3</v>
      </c>
      <c r="P78">
        <f>COUNTIFS(Tabla1[TorneoID],Tabla3[[#This Row],[TorneoID]],Tabla1[Jornada],Tabla3[[#This Row],[Jornada]],Tabla1[Resultado],-1)</f>
        <v>3</v>
      </c>
      <c r="Q78">
        <f>Tabla3[[#This Row],[GL]]+Tabla3[[#This Row],[GV]]</f>
        <v>37</v>
      </c>
      <c r="R78">
        <f>SUMIFS(Tabla1[mLoc],Tabla1[TorneoID],Tabla3[[#This Row],[TorneoID]],Tabla1[Jornada],Tabla3[[#This Row],[Jornada]])</f>
        <v>20</v>
      </c>
      <c r="S78">
        <f>SUMIFS(Tabla1[mVis],Tabla1[TorneoID],Tabla3[[#This Row],[TorneoID]],Tabla1[Jornada],Tabla3[[#This Row],[Jornada]])</f>
        <v>17</v>
      </c>
    </row>
    <row r="79" spans="2:19" x14ac:dyDescent="0.45">
      <c r="B79">
        <v>20130</v>
      </c>
      <c r="C79" t="s">
        <v>97</v>
      </c>
      <c r="D79">
        <v>1</v>
      </c>
      <c r="E79">
        <v>8</v>
      </c>
      <c r="F79" t="s">
        <v>6</v>
      </c>
      <c r="G79">
        <v>0</v>
      </c>
      <c r="H79">
        <v>3</v>
      </c>
      <c r="I79" t="s">
        <v>69</v>
      </c>
      <c r="J79">
        <v>-1</v>
      </c>
      <c r="L79">
        <v>25</v>
      </c>
      <c r="M79">
        <v>8</v>
      </c>
      <c r="N79">
        <f>COUNTIFS(Tabla1[TorneoID],Tabla3[[#This Row],[TorneoID]],Tabla1[Jornada],Tabla3[[#This Row],[Jornada]],Tabla1[Resultado],1)</f>
        <v>4</v>
      </c>
      <c r="O79">
        <f>COUNTIFS(Tabla1[TorneoID],Tabla3[[#This Row],[TorneoID]],Tabla1[Jornada],Tabla3[[#This Row],[Jornada]],Tabla1[Resultado],0)</f>
        <v>3</v>
      </c>
      <c r="P79">
        <f>COUNTIFS(Tabla1[TorneoID],Tabla3[[#This Row],[TorneoID]],Tabla1[Jornada],Tabla3[[#This Row],[Jornada]],Tabla1[Resultado],-1)</f>
        <v>2</v>
      </c>
      <c r="Q79">
        <f>Tabla3[[#This Row],[GL]]+Tabla3[[#This Row],[GV]]</f>
        <v>27</v>
      </c>
      <c r="R79">
        <f>SUMIFS(Tabla1[mLoc],Tabla1[TorneoID],Tabla3[[#This Row],[TorneoID]],Tabla1[Jornada],Tabla3[[#This Row],[Jornada]])</f>
        <v>13</v>
      </c>
      <c r="S79">
        <f>SUMIFS(Tabla1[mVis],Tabla1[TorneoID],Tabla3[[#This Row],[TorneoID]],Tabla1[Jornada],Tabla3[[#This Row],[Jornada]])</f>
        <v>14</v>
      </c>
    </row>
    <row r="80" spans="2:19" x14ac:dyDescent="0.45">
      <c r="B80">
        <v>20131</v>
      </c>
      <c r="C80" t="s">
        <v>97</v>
      </c>
      <c r="D80">
        <v>1</v>
      </c>
      <c r="E80">
        <v>8</v>
      </c>
      <c r="F80" t="s">
        <v>24</v>
      </c>
      <c r="G80">
        <v>0</v>
      </c>
      <c r="H80">
        <v>0</v>
      </c>
      <c r="I80" t="s">
        <v>14</v>
      </c>
      <c r="J80">
        <v>0</v>
      </c>
      <c r="L80">
        <v>25</v>
      </c>
      <c r="M80">
        <v>9</v>
      </c>
      <c r="N80">
        <f>COUNTIFS(Tabla1[TorneoID],Tabla3[[#This Row],[TorneoID]],Tabla1[Jornada],Tabla3[[#This Row],[Jornada]],Tabla1[Resultado],1)</f>
        <v>3</v>
      </c>
      <c r="O80">
        <f>COUNTIFS(Tabla1[TorneoID],Tabla3[[#This Row],[TorneoID]],Tabla1[Jornada],Tabla3[[#This Row],[Jornada]],Tabla1[Resultado],0)</f>
        <v>4</v>
      </c>
      <c r="P80">
        <f>COUNTIFS(Tabla1[TorneoID],Tabla3[[#This Row],[TorneoID]],Tabla1[Jornada],Tabla3[[#This Row],[Jornada]],Tabla1[Resultado],-1)</f>
        <v>2</v>
      </c>
      <c r="Q80">
        <f>Tabla3[[#This Row],[GL]]+Tabla3[[#This Row],[GV]]</f>
        <v>32</v>
      </c>
      <c r="R80">
        <f>SUMIFS(Tabla1[mLoc],Tabla1[TorneoID],Tabla3[[#This Row],[TorneoID]],Tabla1[Jornada],Tabla3[[#This Row],[Jornada]])</f>
        <v>16</v>
      </c>
      <c r="S80">
        <f>SUMIFS(Tabla1[mVis],Tabla1[TorneoID],Tabla3[[#This Row],[TorneoID]],Tabla1[Jornada],Tabla3[[#This Row],[Jornada]])</f>
        <v>16</v>
      </c>
    </row>
    <row r="81" spans="2:19" x14ac:dyDescent="0.45">
      <c r="B81">
        <v>20132</v>
      </c>
      <c r="C81" t="s">
        <v>97</v>
      </c>
      <c r="D81">
        <v>1</v>
      </c>
      <c r="E81">
        <v>8</v>
      </c>
      <c r="F81" t="s">
        <v>7</v>
      </c>
      <c r="G81">
        <v>1</v>
      </c>
      <c r="H81">
        <v>1</v>
      </c>
      <c r="I81" t="s">
        <v>15</v>
      </c>
      <c r="J81">
        <v>0</v>
      </c>
      <c r="L81">
        <v>25</v>
      </c>
      <c r="M81">
        <v>10</v>
      </c>
      <c r="N81">
        <f>COUNTIFS(Tabla1[TorneoID],Tabla3[[#This Row],[TorneoID]],Tabla1[Jornada],Tabla3[[#This Row],[Jornada]],Tabla1[Resultado],1)</f>
        <v>4</v>
      </c>
      <c r="O81">
        <f>COUNTIFS(Tabla1[TorneoID],Tabla3[[#This Row],[TorneoID]],Tabla1[Jornada],Tabla3[[#This Row],[Jornada]],Tabla1[Resultado],0)</f>
        <v>3</v>
      </c>
      <c r="P81">
        <f>COUNTIFS(Tabla1[TorneoID],Tabla3[[#This Row],[TorneoID]],Tabla1[Jornada],Tabla3[[#This Row],[Jornada]],Tabla1[Resultado],-1)</f>
        <v>2</v>
      </c>
      <c r="Q81">
        <f>Tabla3[[#This Row],[GL]]+Tabla3[[#This Row],[GV]]</f>
        <v>33</v>
      </c>
      <c r="R81">
        <f>SUMIFS(Tabla1[mLoc],Tabla1[TorneoID],Tabla3[[#This Row],[TorneoID]],Tabla1[Jornada],Tabla3[[#This Row],[Jornada]])</f>
        <v>17</v>
      </c>
      <c r="S81">
        <f>SUMIFS(Tabla1[mVis],Tabla1[TorneoID],Tabla3[[#This Row],[TorneoID]],Tabla1[Jornada],Tabla3[[#This Row],[Jornada]])</f>
        <v>16</v>
      </c>
    </row>
    <row r="82" spans="2:19" x14ac:dyDescent="0.45">
      <c r="B82">
        <v>20133</v>
      </c>
      <c r="C82" t="s">
        <v>97</v>
      </c>
      <c r="D82">
        <v>1</v>
      </c>
      <c r="E82">
        <v>8</v>
      </c>
      <c r="F82" t="s">
        <v>1</v>
      </c>
      <c r="G82">
        <v>0</v>
      </c>
      <c r="H82">
        <v>1</v>
      </c>
      <c r="I82" t="s">
        <v>82</v>
      </c>
      <c r="J82">
        <v>-1</v>
      </c>
      <c r="L82">
        <v>25</v>
      </c>
      <c r="M82">
        <v>11</v>
      </c>
      <c r="N82">
        <f>COUNTIFS(Tabla1[TorneoID],Tabla3[[#This Row],[TorneoID]],Tabla1[Jornada],Tabla3[[#This Row],[Jornada]],Tabla1[Resultado],1)</f>
        <v>4</v>
      </c>
      <c r="O82">
        <f>COUNTIFS(Tabla1[TorneoID],Tabla3[[#This Row],[TorneoID]],Tabla1[Jornada],Tabla3[[#This Row],[Jornada]],Tabla1[Resultado],0)</f>
        <v>2</v>
      </c>
      <c r="P82">
        <f>COUNTIFS(Tabla1[TorneoID],Tabla3[[#This Row],[TorneoID]],Tabla1[Jornada],Tabla3[[#This Row],[Jornada]],Tabla1[Resultado],-1)</f>
        <v>3</v>
      </c>
      <c r="Q82">
        <f>Tabla3[[#This Row],[GL]]+Tabla3[[#This Row],[GV]]</f>
        <v>23</v>
      </c>
      <c r="R82">
        <f>SUMIFS(Tabla1[mLoc],Tabla1[TorneoID],Tabla3[[#This Row],[TorneoID]],Tabla1[Jornada],Tabla3[[#This Row],[Jornada]])</f>
        <v>11</v>
      </c>
      <c r="S82">
        <f>SUMIFS(Tabla1[mVis],Tabla1[TorneoID],Tabla3[[#This Row],[TorneoID]],Tabla1[Jornada],Tabla3[[#This Row],[Jornada]])</f>
        <v>12</v>
      </c>
    </row>
    <row r="83" spans="2:19" x14ac:dyDescent="0.45">
      <c r="B83">
        <v>20134</v>
      </c>
      <c r="C83" t="s">
        <v>97</v>
      </c>
      <c r="D83">
        <v>1</v>
      </c>
      <c r="E83">
        <v>8</v>
      </c>
      <c r="F83" t="s">
        <v>85</v>
      </c>
      <c r="G83">
        <v>0</v>
      </c>
      <c r="H83">
        <v>0</v>
      </c>
      <c r="I83" t="s">
        <v>77</v>
      </c>
      <c r="J83">
        <v>0</v>
      </c>
      <c r="L83">
        <v>25</v>
      </c>
      <c r="M83">
        <v>12</v>
      </c>
      <c r="N83">
        <f>COUNTIFS(Tabla1[TorneoID],Tabla3[[#This Row],[TorneoID]],Tabla1[Jornada],Tabla3[[#This Row],[Jornada]],Tabla1[Resultado],1)</f>
        <v>4</v>
      </c>
      <c r="O83">
        <f>COUNTIFS(Tabla1[TorneoID],Tabla3[[#This Row],[TorneoID]],Tabla1[Jornada],Tabla3[[#This Row],[Jornada]],Tabla1[Resultado],0)</f>
        <v>2</v>
      </c>
      <c r="P83">
        <f>COUNTIFS(Tabla1[TorneoID],Tabla3[[#This Row],[TorneoID]],Tabla1[Jornada],Tabla3[[#This Row],[Jornada]],Tabla1[Resultado],-1)</f>
        <v>3</v>
      </c>
      <c r="Q83">
        <f>Tabla3[[#This Row],[GL]]+Tabla3[[#This Row],[GV]]</f>
        <v>30</v>
      </c>
      <c r="R83">
        <f>SUMIFS(Tabla1[mLoc],Tabla1[TorneoID],Tabla3[[#This Row],[TorneoID]],Tabla1[Jornada],Tabla3[[#This Row],[Jornada]])</f>
        <v>17</v>
      </c>
      <c r="S83">
        <f>SUMIFS(Tabla1[mVis],Tabla1[TorneoID],Tabla3[[#This Row],[TorneoID]],Tabla1[Jornada],Tabla3[[#This Row],[Jornada]])</f>
        <v>13</v>
      </c>
    </row>
    <row r="84" spans="2:19" x14ac:dyDescent="0.45">
      <c r="B84">
        <v>20135</v>
      </c>
      <c r="C84" t="s">
        <v>97</v>
      </c>
      <c r="D84">
        <v>1</v>
      </c>
      <c r="E84">
        <v>8</v>
      </c>
      <c r="F84" t="s">
        <v>12</v>
      </c>
      <c r="G84">
        <v>1</v>
      </c>
      <c r="H84">
        <v>1</v>
      </c>
      <c r="I84" t="s">
        <v>4</v>
      </c>
      <c r="J84">
        <v>0</v>
      </c>
      <c r="L84">
        <v>25</v>
      </c>
      <c r="M84">
        <v>13</v>
      </c>
      <c r="N84">
        <f>COUNTIFS(Tabla1[TorneoID],Tabla3[[#This Row],[TorneoID]],Tabla1[Jornada],Tabla3[[#This Row],[Jornada]],Tabla1[Resultado],1)</f>
        <v>3</v>
      </c>
      <c r="O84">
        <f>COUNTIFS(Tabla1[TorneoID],Tabla3[[#This Row],[TorneoID]],Tabla1[Jornada],Tabla3[[#This Row],[Jornada]],Tabla1[Resultado],0)</f>
        <v>1</v>
      </c>
      <c r="P84">
        <f>COUNTIFS(Tabla1[TorneoID],Tabla3[[#This Row],[TorneoID]],Tabla1[Jornada],Tabla3[[#This Row],[Jornada]],Tabla1[Resultado],-1)</f>
        <v>5</v>
      </c>
      <c r="Q84">
        <f>Tabla3[[#This Row],[GL]]+Tabla3[[#This Row],[GV]]</f>
        <v>27</v>
      </c>
      <c r="R84">
        <f>SUMIFS(Tabla1[mLoc],Tabla1[TorneoID],Tabla3[[#This Row],[TorneoID]],Tabla1[Jornada],Tabla3[[#This Row],[Jornada]])</f>
        <v>12</v>
      </c>
      <c r="S84">
        <f>SUMIFS(Tabla1[mVis],Tabla1[TorneoID],Tabla3[[#This Row],[TorneoID]],Tabla1[Jornada],Tabla3[[#This Row],[Jornada]])</f>
        <v>15</v>
      </c>
    </row>
    <row r="85" spans="2:19" x14ac:dyDescent="0.45">
      <c r="B85">
        <v>20136</v>
      </c>
      <c r="C85" t="s">
        <v>97</v>
      </c>
      <c r="D85">
        <v>1</v>
      </c>
      <c r="E85">
        <v>8</v>
      </c>
      <c r="F85" t="s">
        <v>98</v>
      </c>
      <c r="G85">
        <v>3</v>
      </c>
      <c r="H85">
        <v>2</v>
      </c>
      <c r="I85" t="s">
        <v>10</v>
      </c>
      <c r="J85">
        <v>1</v>
      </c>
      <c r="L85">
        <v>25</v>
      </c>
      <c r="M85">
        <v>14</v>
      </c>
      <c r="N85">
        <f>COUNTIFS(Tabla1[TorneoID],Tabla3[[#This Row],[TorneoID]],Tabla1[Jornada],Tabla3[[#This Row],[Jornada]],Tabla1[Resultado],1)</f>
        <v>5</v>
      </c>
      <c r="O85">
        <f>COUNTIFS(Tabla1[TorneoID],Tabla3[[#This Row],[TorneoID]],Tabla1[Jornada],Tabla3[[#This Row],[Jornada]],Tabla1[Resultado],0)</f>
        <v>1</v>
      </c>
      <c r="P85">
        <f>COUNTIFS(Tabla1[TorneoID],Tabla3[[#This Row],[TorneoID]],Tabla1[Jornada],Tabla3[[#This Row],[Jornada]],Tabla1[Resultado],-1)</f>
        <v>3</v>
      </c>
      <c r="Q85">
        <f>Tabla3[[#This Row],[GL]]+Tabla3[[#This Row],[GV]]</f>
        <v>29</v>
      </c>
      <c r="R85">
        <f>SUMIFS(Tabla1[mLoc],Tabla1[TorneoID],Tabla3[[#This Row],[TorneoID]],Tabla1[Jornada],Tabla3[[#This Row],[Jornada]])</f>
        <v>17</v>
      </c>
      <c r="S85">
        <f>SUMIFS(Tabla1[mVis],Tabla1[TorneoID],Tabla3[[#This Row],[TorneoID]],Tabla1[Jornada],Tabla3[[#This Row],[Jornada]])</f>
        <v>12</v>
      </c>
    </row>
    <row r="86" spans="2:19" x14ac:dyDescent="0.45">
      <c r="B86">
        <v>20137</v>
      </c>
      <c r="C86" t="s">
        <v>97</v>
      </c>
      <c r="D86">
        <v>1</v>
      </c>
      <c r="E86">
        <v>9</v>
      </c>
      <c r="F86" t="s">
        <v>3</v>
      </c>
      <c r="G86">
        <v>0</v>
      </c>
      <c r="H86">
        <v>0</v>
      </c>
      <c r="I86" t="s">
        <v>85</v>
      </c>
      <c r="J86">
        <v>0</v>
      </c>
      <c r="L86">
        <v>25</v>
      </c>
      <c r="M86">
        <v>15</v>
      </c>
      <c r="N86">
        <f>COUNTIFS(Tabla1[TorneoID],Tabla3[[#This Row],[TorneoID]],Tabla1[Jornada],Tabla3[[#This Row],[Jornada]],Tabla1[Resultado],1)</f>
        <v>3</v>
      </c>
      <c r="O86">
        <f>COUNTIFS(Tabla1[TorneoID],Tabla3[[#This Row],[TorneoID]],Tabla1[Jornada],Tabla3[[#This Row],[Jornada]],Tabla1[Resultado],0)</f>
        <v>2</v>
      </c>
      <c r="P86">
        <f>COUNTIFS(Tabla1[TorneoID],Tabla3[[#This Row],[TorneoID]],Tabla1[Jornada],Tabla3[[#This Row],[Jornada]],Tabla1[Resultado],-1)</f>
        <v>4</v>
      </c>
      <c r="Q86">
        <f>Tabla3[[#This Row],[GL]]+Tabla3[[#This Row],[GV]]</f>
        <v>31</v>
      </c>
      <c r="R86">
        <f>SUMIFS(Tabla1[mLoc],Tabla1[TorneoID],Tabla3[[#This Row],[TorneoID]],Tabla1[Jornada],Tabla3[[#This Row],[Jornada]])</f>
        <v>15</v>
      </c>
      <c r="S86">
        <f>SUMIFS(Tabla1[mVis],Tabla1[TorneoID],Tabla3[[#This Row],[TorneoID]],Tabla1[Jornada],Tabla3[[#This Row],[Jornada]])</f>
        <v>16</v>
      </c>
    </row>
    <row r="87" spans="2:19" x14ac:dyDescent="0.45">
      <c r="B87">
        <v>20138</v>
      </c>
      <c r="C87" t="s">
        <v>97</v>
      </c>
      <c r="D87">
        <v>1</v>
      </c>
      <c r="E87">
        <v>9</v>
      </c>
      <c r="F87" t="s">
        <v>14</v>
      </c>
      <c r="G87">
        <v>3</v>
      </c>
      <c r="H87">
        <v>2</v>
      </c>
      <c r="I87" t="s">
        <v>98</v>
      </c>
      <c r="J87">
        <v>1</v>
      </c>
      <c r="L87">
        <v>25</v>
      </c>
      <c r="M87">
        <v>16</v>
      </c>
      <c r="N87">
        <f>COUNTIFS(Tabla1[TorneoID],Tabla3[[#This Row],[TorneoID]],Tabla1[Jornada],Tabla3[[#This Row],[Jornada]],Tabla1[Resultado],1)</f>
        <v>7</v>
      </c>
      <c r="O87">
        <f>COUNTIFS(Tabla1[TorneoID],Tabla3[[#This Row],[TorneoID]],Tabla1[Jornada],Tabla3[[#This Row],[Jornada]],Tabla1[Resultado],0)</f>
        <v>1</v>
      </c>
      <c r="P87">
        <f>COUNTIFS(Tabla1[TorneoID],Tabla3[[#This Row],[TorneoID]],Tabla1[Jornada],Tabla3[[#This Row],[Jornada]],Tabla1[Resultado],-1)</f>
        <v>1</v>
      </c>
      <c r="Q87">
        <f>Tabla3[[#This Row],[GL]]+Tabla3[[#This Row],[GV]]</f>
        <v>37</v>
      </c>
      <c r="R87">
        <f>SUMIFS(Tabla1[mLoc],Tabla1[TorneoID],Tabla3[[#This Row],[TorneoID]],Tabla1[Jornada],Tabla3[[#This Row],[Jornada]])</f>
        <v>25</v>
      </c>
      <c r="S87">
        <f>SUMIFS(Tabla1[mVis],Tabla1[TorneoID],Tabla3[[#This Row],[TorneoID]],Tabla1[Jornada],Tabla3[[#This Row],[Jornada]])</f>
        <v>12</v>
      </c>
    </row>
    <row r="88" spans="2:19" x14ac:dyDescent="0.45">
      <c r="B88">
        <v>20139</v>
      </c>
      <c r="C88" t="s">
        <v>97</v>
      </c>
      <c r="D88">
        <v>1</v>
      </c>
      <c r="E88">
        <v>9</v>
      </c>
      <c r="F88" t="s">
        <v>10</v>
      </c>
      <c r="G88">
        <v>0</v>
      </c>
      <c r="H88">
        <v>0</v>
      </c>
      <c r="I88" t="s">
        <v>1</v>
      </c>
      <c r="J88">
        <v>0</v>
      </c>
      <c r="L88">
        <v>25</v>
      </c>
      <c r="M88">
        <v>17</v>
      </c>
      <c r="N88">
        <f>COUNTIFS(Tabla1[TorneoID],Tabla3[[#This Row],[TorneoID]],Tabla1[Jornada],Tabla3[[#This Row],[Jornada]],Tabla1[Resultado],1)</f>
        <v>4</v>
      </c>
      <c r="O88">
        <f>COUNTIFS(Tabla1[TorneoID],Tabla3[[#This Row],[TorneoID]],Tabla1[Jornada],Tabla3[[#This Row],[Jornada]],Tabla1[Resultado],0)</f>
        <v>3</v>
      </c>
      <c r="P88">
        <f>COUNTIFS(Tabla1[TorneoID],Tabla3[[#This Row],[TorneoID]],Tabla1[Jornada],Tabla3[[#This Row],[Jornada]],Tabla1[Resultado],-1)</f>
        <v>2</v>
      </c>
      <c r="Q88">
        <f>Tabla3[[#This Row],[GL]]+Tabla3[[#This Row],[GV]]</f>
        <v>23</v>
      </c>
      <c r="R88">
        <f>SUMIFS(Tabla1[mLoc],Tabla1[TorneoID],Tabla3[[#This Row],[TorneoID]],Tabla1[Jornada],Tabla3[[#This Row],[Jornada]])</f>
        <v>16</v>
      </c>
      <c r="S88">
        <f>SUMIFS(Tabla1[mVis],Tabla1[TorneoID],Tabla3[[#This Row],[TorneoID]],Tabla1[Jornada],Tabla3[[#This Row],[Jornada]])</f>
        <v>7</v>
      </c>
    </row>
    <row r="89" spans="2:19" x14ac:dyDescent="0.45">
      <c r="B89">
        <v>20140</v>
      </c>
      <c r="C89" t="s">
        <v>97</v>
      </c>
      <c r="D89">
        <v>1</v>
      </c>
      <c r="E89">
        <v>9</v>
      </c>
      <c r="F89" t="s">
        <v>9</v>
      </c>
      <c r="G89">
        <v>0</v>
      </c>
      <c r="H89">
        <v>0</v>
      </c>
      <c r="I89" t="s">
        <v>24</v>
      </c>
      <c r="J89">
        <v>0</v>
      </c>
      <c r="L89">
        <v>26</v>
      </c>
      <c r="M89">
        <v>1</v>
      </c>
      <c r="N89">
        <f>COUNTIFS(Tabla1[TorneoID],Tabla3[[#This Row],[TorneoID]],Tabla1[Jornada],Tabla3[[#This Row],[Jornada]],Tabla1[Resultado],1)</f>
        <v>3</v>
      </c>
      <c r="O89">
        <f>COUNTIFS(Tabla1[TorneoID],Tabla3[[#This Row],[TorneoID]],Tabla1[Jornada],Tabla3[[#This Row],[Jornada]],Tabla1[Resultado],0)</f>
        <v>2</v>
      </c>
      <c r="P89">
        <f>COUNTIFS(Tabla1[TorneoID],Tabla3[[#This Row],[TorneoID]],Tabla1[Jornada],Tabla3[[#This Row],[Jornada]],Tabla1[Resultado],-1)</f>
        <v>4</v>
      </c>
      <c r="Q89">
        <f>Tabla3[[#This Row],[GL]]+Tabla3[[#This Row],[GV]]</f>
        <v>42</v>
      </c>
      <c r="R89">
        <f>SUMIFS(Tabla1[mLoc],Tabla1[TorneoID],Tabla3[[#This Row],[TorneoID]],Tabla1[Jornada],Tabla3[[#This Row],[Jornada]])</f>
        <v>21</v>
      </c>
      <c r="S89">
        <f>SUMIFS(Tabla1[mVis],Tabla1[TorneoID],Tabla3[[#This Row],[TorneoID]],Tabla1[Jornada],Tabla3[[#This Row],[Jornada]])</f>
        <v>21</v>
      </c>
    </row>
    <row r="90" spans="2:19" x14ac:dyDescent="0.45">
      <c r="B90">
        <v>20141</v>
      </c>
      <c r="C90" t="s">
        <v>97</v>
      </c>
      <c r="D90">
        <v>1</v>
      </c>
      <c r="E90">
        <v>9</v>
      </c>
      <c r="F90" t="s">
        <v>13</v>
      </c>
      <c r="G90">
        <v>1</v>
      </c>
      <c r="H90">
        <v>0</v>
      </c>
      <c r="I90" t="s">
        <v>69</v>
      </c>
      <c r="J90">
        <v>1</v>
      </c>
      <c r="L90">
        <v>26</v>
      </c>
      <c r="M90">
        <v>2</v>
      </c>
      <c r="N90">
        <f>COUNTIFS(Tabla1[TorneoID],Tabla3[[#This Row],[TorneoID]],Tabla1[Jornada],Tabla3[[#This Row],[Jornada]],Tabla1[Resultado],1)</f>
        <v>6</v>
      </c>
      <c r="O90">
        <f>COUNTIFS(Tabla1[TorneoID],Tabla3[[#This Row],[TorneoID]],Tabla1[Jornada],Tabla3[[#This Row],[Jornada]],Tabla1[Resultado],0)</f>
        <v>2</v>
      </c>
      <c r="P90">
        <f>COUNTIFS(Tabla1[TorneoID],Tabla3[[#This Row],[TorneoID]],Tabla1[Jornada],Tabla3[[#This Row],[Jornada]],Tabla1[Resultado],-1)</f>
        <v>1</v>
      </c>
      <c r="Q90">
        <f>Tabla3[[#This Row],[GL]]+Tabla3[[#This Row],[GV]]</f>
        <v>28</v>
      </c>
      <c r="R90">
        <f>SUMIFS(Tabla1[mLoc],Tabla1[TorneoID],Tabla3[[#This Row],[TorneoID]],Tabla1[Jornada],Tabla3[[#This Row],[Jornada]])</f>
        <v>17</v>
      </c>
      <c r="S90">
        <f>SUMIFS(Tabla1[mVis],Tabla1[TorneoID],Tabla3[[#This Row],[TorneoID]],Tabla1[Jornada],Tabla3[[#This Row],[Jornada]])</f>
        <v>11</v>
      </c>
    </row>
    <row r="91" spans="2:19" x14ac:dyDescent="0.45">
      <c r="B91">
        <v>20142</v>
      </c>
      <c r="C91" t="s">
        <v>97</v>
      </c>
      <c r="D91">
        <v>1</v>
      </c>
      <c r="E91">
        <v>9</v>
      </c>
      <c r="F91" t="s">
        <v>15</v>
      </c>
      <c r="G91">
        <v>0</v>
      </c>
      <c r="H91">
        <v>0</v>
      </c>
      <c r="I91" t="s">
        <v>89</v>
      </c>
      <c r="J91">
        <v>0</v>
      </c>
      <c r="L91">
        <v>26</v>
      </c>
      <c r="M91">
        <v>3</v>
      </c>
      <c r="N91">
        <f>COUNTIFS(Tabla1[TorneoID],Tabla3[[#This Row],[TorneoID]],Tabla1[Jornada],Tabla3[[#This Row],[Jornada]],Tabla1[Resultado],1)</f>
        <v>4</v>
      </c>
      <c r="O91">
        <f>COUNTIFS(Tabla1[TorneoID],Tabla3[[#This Row],[TorneoID]],Tabla1[Jornada],Tabla3[[#This Row],[Jornada]],Tabla1[Resultado],0)</f>
        <v>4</v>
      </c>
      <c r="P91">
        <f>COUNTIFS(Tabla1[TorneoID],Tabla3[[#This Row],[TorneoID]],Tabla1[Jornada],Tabla3[[#This Row],[Jornada]],Tabla1[Resultado],-1)</f>
        <v>1</v>
      </c>
      <c r="Q91">
        <f>Tabla3[[#This Row],[GL]]+Tabla3[[#This Row],[GV]]</f>
        <v>23</v>
      </c>
      <c r="R91">
        <f>SUMIFS(Tabla1[mLoc],Tabla1[TorneoID],Tabla3[[#This Row],[TorneoID]],Tabla1[Jornada],Tabla3[[#This Row],[Jornada]])</f>
        <v>15</v>
      </c>
      <c r="S91">
        <f>SUMIFS(Tabla1[mVis],Tabla1[TorneoID],Tabla3[[#This Row],[TorneoID]],Tabla1[Jornada],Tabla3[[#This Row],[Jornada]])</f>
        <v>8</v>
      </c>
    </row>
    <row r="92" spans="2:19" x14ac:dyDescent="0.45">
      <c r="B92">
        <v>20143</v>
      </c>
      <c r="C92" t="s">
        <v>97</v>
      </c>
      <c r="D92">
        <v>1</v>
      </c>
      <c r="E92">
        <v>9</v>
      </c>
      <c r="F92" t="s">
        <v>92</v>
      </c>
      <c r="G92">
        <v>5</v>
      </c>
      <c r="H92">
        <v>2</v>
      </c>
      <c r="I92" t="s">
        <v>6</v>
      </c>
      <c r="J92">
        <v>1</v>
      </c>
      <c r="L92">
        <v>26</v>
      </c>
      <c r="M92">
        <v>4</v>
      </c>
      <c r="N92">
        <f>COUNTIFS(Tabla1[TorneoID],Tabla3[[#This Row],[TorneoID]],Tabla1[Jornada],Tabla3[[#This Row],[Jornada]],Tabla1[Resultado],1)</f>
        <v>5</v>
      </c>
      <c r="O92">
        <f>COUNTIFS(Tabla1[TorneoID],Tabla3[[#This Row],[TorneoID]],Tabla1[Jornada],Tabla3[[#This Row],[Jornada]],Tabla1[Resultado],0)</f>
        <v>3</v>
      </c>
      <c r="P92">
        <f>COUNTIFS(Tabla1[TorneoID],Tabla3[[#This Row],[TorneoID]],Tabla1[Jornada],Tabla3[[#This Row],[Jornada]],Tabla1[Resultado],-1)</f>
        <v>1</v>
      </c>
      <c r="Q92">
        <f>Tabla3[[#This Row],[GL]]+Tabla3[[#This Row],[GV]]</f>
        <v>31</v>
      </c>
      <c r="R92">
        <f>SUMIFS(Tabla1[mLoc],Tabla1[TorneoID],Tabla3[[#This Row],[TorneoID]],Tabla1[Jornada],Tabla3[[#This Row],[Jornada]])</f>
        <v>20</v>
      </c>
      <c r="S92">
        <f>SUMIFS(Tabla1[mVis],Tabla1[TorneoID],Tabla3[[#This Row],[TorneoID]],Tabla1[Jornada],Tabla3[[#This Row],[Jornada]])</f>
        <v>11</v>
      </c>
    </row>
    <row r="93" spans="2:19" x14ac:dyDescent="0.45">
      <c r="B93">
        <v>20144</v>
      </c>
      <c r="C93" t="s">
        <v>97</v>
      </c>
      <c r="D93">
        <v>1</v>
      </c>
      <c r="E93">
        <v>9</v>
      </c>
      <c r="F93" t="s">
        <v>4</v>
      </c>
      <c r="G93">
        <v>0</v>
      </c>
      <c r="H93">
        <v>0</v>
      </c>
      <c r="I93" t="s">
        <v>0</v>
      </c>
      <c r="J93">
        <v>0</v>
      </c>
      <c r="L93">
        <v>26</v>
      </c>
      <c r="M93">
        <v>5</v>
      </c>
      <c r="N93">
        <f>COUNTIFS(Tabla1[TorneoID],Tabla3[[#This Row],[TorneoID]],Tabla1[Jornada],Tabla3[[#This Row],[Jornada]],Tabla1[Resultado],1)</f>
        <v>5</v>
      </c>
      <c r="O93">
        <f>COUNTIFS(Tabla1[TorneoID],Tabla3[[#This Row],[TorneoID]],Tabla1[Jornada],Tabla3[[#This Row],[Jornada]],Tabla1[Resultado],0)</f>
        <v>0</v>
      </c>
      <c r="P93">
        <f>COUNTIFS(Tabla1[TorneoID],Tabla3[[#This Row],[TorneoID]],Tabla1[Jornada],Tabla3[[#This Row],[Jornada]],Tabla1[Resultado],-1)</f>
        <v>4</v>
      </c>
      <c r="Q93">
        <f>Tabla3[[#This Row],[GL]]+Tabla3[[#This Row],[GV]]</f>
        <v>28</v>
      </c>
      <c r="R93">
        <f>SUMIFS(Tabla1[mLoc],Tabla1[TorneoID],Tabla3[[#This Row],[TorneoID]],Tabla1[Jornada],Tabla3[[#This Row],[Jornada]])</f>
        <v>15</v>
      </c>
      <c r="S93">
        <f>SUMIFS(Tabla1[mVis],Tabla1[TorneoID],Tabla3[[#This Row],[TorneoID]],Tabla1[Jornada],Tabla3[[#This Row],[Jornada]])</f>
        <v>13</v>
      </c>
    </row>
    <row r="94" spans="2:19" x14ac:dyDescent="0.45">
      <c r="B94">
        <v>20145</v>
      </c>
      <c r="C94" t="s">
        <v>97</v>
      </c>
      <c r="D94">
        <v>1</v>
      </c>
      <c r="E94">
        <v>9</v>
      </c>
      <c r="F94" t="s">
        <v>77</v>
      </c>
      <c r="G94">
        <v>0</v>
      </c>
      <c r="H94">
        <v>0</v>
      </c>
      <c r="I94" t="s">
        <v>12</v>
      </c>
      <c r="J94">
        <v>0</v>
      </c>
      <c r="L94">
        <v>26</v>
      </c>
      <c r="M94">
        <v>6</v>
      </c>
      <c r="N94">
        <f>COUNTIFS(Tabla1[TorneoID],Tabla3[[#This Row],[TorneoID]],Tabla1[Jornada],Tabla3[[#This Row],[Jornada]],Tabla1[Resultado],1)</f>
        <v>5</v>
      </c>
      <c r="O94">
        <f>COUNTIFS(Tabla1[TorneoID],Tabla3[[#This Row],[TorneoID]],Tabla1[Jornada],Tabla3[[#This Row],[Jornada]],Tabla1[Resultado],0)</f>
        <v>2</v>
      </c>
      <c r="P94">
        <f>COUNTIFS(Tabla1[TorneoID],Tabla3[[#This Row],[TorneoID]],Tabla1[Jornada],Tabla3[[#This Row],[Jornada]],Tabla1[Resultado],-1)</f>
        <v>2</v>
      </c>
      <c r="Q94">
        <f>Tabla3[[#This Row],[GL]]+Tabla3[[#This Row],[GV]]</f>
        <v>29</v>
      </c>
      <c r="R94">
        <f>SUMIFS(Tabla1[mLoc],Tabla1[TorneoID],Tabla3[[#This Row],[TorneoID]],Tabla1[Jornada],Tabla3[[#This Row],[Jornada]])</f>
        <v>16</v>
      </c>
      <c r="S94">
        <f>SUMIFS(Tabla1[mVis],Tabla1[TorneoID],Tabla3[[#This Row],[TorneoID]],Tabla1[Jornada],Tabla3[[#This Row],[Jornada]])</f>
        <v>13</v>
      </c>
    </row>
    <row r="95" spans="2:19" x14ac:dyDescent="0.45">
      <c r="B95">
        <v>20146</v>
      </c>
      <c r="C95" t="s">
        <v>97</v>
      </c>
      <c r="D95">
        <v>1</v>
      </c>
      <c r="E95">
        <v>9</v>
      </c>
      <c r="F95" t="s">
        <v>82</v>
      </c>
      <c r="G95">
        <v>0</v>
      </c>
      <c r="H95">
        <v>0</v>
      </c>
      <c r="I95" t="s">
        <v>7</v>
      </c>
      <c r="J95">
        <v>0</v>
      </c>
      <c r="L95">
        <v>26</v>
      </c>
      <c r="M95">
        <v>7</v>
      </c>
      <c r="N95">
        <f>COUNTIFS(Tabla1[TorneoID],Tabla3[[#This Row],[TorneoID]],Tabla1[Jornada],Tabla3[[#This Row],[Jornada]],Tabla1[Resultado],1)</f>
        <v>3</v>
      </c>
      <c r="O95">
        <f>COUNTIFS(Tabla1[TorneoID],Tabla3[[#This Row],[TorneoID]],Tabla1[Jornada],Tabla3[[#This Row],[Jornada]],Tabla1[Resultado],0)</f>
        <v>2</v>
      </c>
      <c r="P95">
        <f>COUNTIFS(Tabla1[TorneoID],Tabla3[[#This Row],[TorneoID]],Tabla1[Jornada],Tabla3[[#This Row],[Jornada]],Tabla1[Resultado],-1)</f>
        <v>4</v>
      </c>
      <c r="Q95">
        <f>Tabla3[[#This Row],[GL]]+Tabla3[[#This Row],[GV]]</f>
        <v>26</v>
      </c>
      <c r="R95">
        <f>SUMIFS(Tabla1[mLoc],Tabla1[TorneoID],Tabla3[[#This Row],[TorneoID]],Tabla1[Jornada],Tabla3[[#This Row],[Jornada]])</f>
        <v>14</v>
      </c>
      <c r="S95">
        <f>SUMIFS(Tabla1[mVis],Tabla1[TorneoID],Tabla3[[#This Row],[TorneoID]],Tabla1[Jornada],Tabla3[[#This Row],[Jornada]])</f>
        <v>12</v>
      </c>
    </row>
    <row r="96" spans="2:19" x14ac:dyDescent="0.45">
      <c r="B96">
        <v>20147</v>
      </c>
      <c r="C96" t="s">
        <v>97</v>
      </c>
      <c r="D96">
        <v>1</v>
      </c>
      <c r="E96">
        <v>10</v>
      </c>
      <c r="F96" t="s">
        <v>1</v>
      </c>
      <c r="G96">
        <v>2</v>
      </c>
      <c r="H96">
        <v>1</v>
      </c>
      <c r="I96" t="s">
        <v>14</v>
      </c>
      <c r="J96">
        <v>1</v>
      </c>
      <c r="L96">
        <v>26</v>
      </c>
      <c r="M96">
        <v>8</v>
      </c>
      <c r="N96">
        <f>COUNTIFS(Tabla1[TorneoID],Tabla3[[#This Row],[TorneoID]],Tabla1[Jornada],Tabla3[[#This Row],[Jornada]],Tabla1[Resultado],1)</f>
        <v>3</v>
      </c>
      <c r="O96">
        <f>COUNTIFS(Tabla1[TorneoID],Tabla3[[#This Row],[TorneoID]],Tabla1[Jornada],Tabla3[[#This Row],[Jornada]],Tabla1[Resultado],0)</f>
        <v>2</v>
      </c>
      <c r="P96">
        <f>COUNTIFS(Tabla1[TorneoID],Tabla3[[#This Row],[TorneoID]],Tabla1[Jornada],Tabla3[[#This Row],[Jornada]],Tabla1[Resultado],-1)</f>
        <v>4</v>
      </c>
      <c r="Q96">
        <f>Tabla3[[#This Row],[GL]]+Tabla3[[#This Row],[GV]]</f>
        <v>23</v>
      </c>
      <c r="R96">
        <f>SUMIFS(Tabla1[mLoc],Tabla1[TorneoID],Tabla3[[#This Row],[TorneoID]],Tabla1[Jornada],Tabla3[[#This Row],[Jornada]])</f>
        <v>12</v>
      </c>
      <c r="S96">
        <f>SUMIFS(Tabla1[mVis],Tabla1[TorneoID],Tabla3[[#This Row],[TorneoID]],Tabla1[Jornada],Tabla3[[#This Row],[Jornada]])</f>
        <v>11</v>
      </c>
    </row>
    <row r="97" spans="2:19" x14ac:dyDescent="0.45">
      <c r="B97">
        <v>20148</v>
      </c>
      <c r="C97" t="s">
        <v>97</v>
      </c>
      <c r="D97">
        <v>1</v>
      </c>
      <c r="E97">
        <v>10</v>
      </c>
      <c r="F97" t="s">
        <v>24</v>
      </c>
      <c r="G97">
        <v>1</v>
      </c>
      <c r="H97">
        <v>3</v>
      </c>
      <c r="I97" t="s">
        <v>13</v>
      </c>
      <c r="J97">
        <v>-1</v>
      </c>
      <c r="L97">
        <v>26</v>
      </c>
      <c r="M97">
        <v>9</v>
      </c>
      <c r="N97">
        <f>COUNTIFS(Tabla1[TorneoID],Tabla3[[#This Row],[TorneoID]],Tabla1[Jornada],Tabla3[[#This Row],[Jornada]],Tabla1[Resultado],1)</f>
        <v>4</v>
      </c>
      <c r="O97">
        <f>COUNTIFS(Tabla1[TorneoID],Tabla3[[#This Row],[TorneoID]],Tabla1[Jornada],Tabla3[[#This Row],[Jornada]],Tabla1[Resultado],0)</f>
        <v>3</v>
      </c>
      <c r="P97">
        <f>COUNTIFS(Tabla1[TorneoID],Tabla3[[#This Row],[TorneoID]],Tabla1[Jornada],Tabla3[[#This Row],[Jornada]],Tabla1[Resultado],-1)</f>
        <v>2</v>
      </c>
      <c r="Q97">
        <f>Tabla3[[#This Row],[GL]]+Tabla3[[#This Row],[GV]]</f>
        <v>28</v>
      </c>
      <c r="R97">
        <f>SUMIFS(Tabla1[mLoc],Tabla1[TorneoID],Tabla3[[#This Row],[TorneoID]],Tabla1[Jornada],Tabla3[[#This Row],[Jornada]])</f>
        <v>16</v>
      </c>
      <c r="S97">
        <f>SUMIFS(Tabla1[mVis],Tabla1[TorneoID],Tabla3[[#This Row],[TorneoID]],Tabla1[Jornada],Tabla3[[#This Row],[Jornada]])</f>
        <v>12</v>
      </c>
    </row>
    <row r="98" spans="2:19" x14ac:dyDescent="0.45">
      <c r="B98">
        <v>20149</v>
      </c>
      <c r="C98" t="s">
        <v>97</v>
      </c>
      <c r="D98">
        <v>1</v>
      </c>
      <c r="E98">
        <v>10</v>
      </c>
      <c r="F98" t="s">
        <v>7</v>
      </c>
      <c r="G98">
        <v>0</v>
      </c>
      <c r="H98">
        <v>0</v>
      </c>
      <c r="I98" t="s">
        <v>10</v>
      </c>
      <c r="J98">
        <v>0</v>
      </c>
      <c r="L98">
        <v>26</v>
      </c>
      <c r="M98">
        <v>10</v>
      </c>
      <c r="N98">
        <f>COUNTIFS(Tabla1[TorneoID],Tabla3[[#This Row],[TorneoID]],Tabla1[Jornada],Tabla3[[#This Row],[Jornada]],Tabla1[Resultado],1)</f>
        <v>5</v>
      </c>
      <c r="O98">
        <f>COUNTIFS(Tabla1[TorneoID],Tabla3[[#This Row],[TorneoID]],Tabla1[Jornada],Tabla3[[#This Row],[Jornada]],Tabla1[Resultado],0)</f>
        <v>0</v>
      </c>
      <c r="P98">
        <f>COUNTIFS(Tabla1[TorneoID],Tabla3[[#This Row],[TorneoID]],Tabla1[Jornada],Tabla3[[#This Row],[Jornada]],Tabla1[Resultado],-1)</f>
        <v>4</v>
      </c>
      <c r="Q98">
        <f>Tabla3[[#This Row],[GL]]+Tabla3[[#This Row],[GV]]</f>
        <v>32</v>
      </c>
      <c r="R98">
        <f>SUMIFS(Tabla1[mLoc],Tabla1[TorneoID],Tabla3[[#This Row],[TorneoID]],Tabla1[Jornada],Tabla3[[#This Row],[Jornada]])</f>
        <v>14</v>
      </c>
      <c r="S98">
        <f>SUMIFS(Tabla1[mVis],Tabla1[TorneoID],Tabla3[[#This Row],[TorneoID]],Tabla1[Jornada],Tabla3[[#This Row],[Jornada]])</f>
        <v>18</v>
      </c>
    </row>
    <row r="99" spans="2:19" x14ac:dyDescent="0.45">
      <c r="B99">
        <v>20150</v>
      </c>
      <c r="C99" t="s">
        <v>97</v>
      </c>
      <c r="D99">
        <v>1</v>
      </c>
      <c r="E99">
        <v>10</v>
      </c>
      <c r="F99" t="s">
        <v>0</v>
      </c>
      <c r="G99">
        <v>2</v>
      </c>
      <c r="H99">
        <v>1</v>
      </c>
      <c r="I99" t="s">
        <v>77</v>
      </c>
      <c r="J99">
        <v>1</v>
      </c>
      <c r="L99">
        <v>26</v>
      </c>
      <c r="M99">
        <v>11</v>
      </c>
      <c r="N99">
        <f>COUNTIFS(Tabla1[TorneoID],Tabla3[[#This Row],[TorneoID]],Tabla1[Jornada],Tabla3[[#This Row],[Jornada]],Tabla1[Resultado],1)</f>
        <v>7</v>
      </c>
      <c r="O99">
        <f>COUNTIFS(Tabla1[TorneoID],Tabla3[[#This Row],[TorneoID]],Tabla1[Jornada],Tabla3[[#This Row],[Jornada]],Tabla1[Resultado],0)</f>
        <v>0</v>
      </c>
      <c r="P99">
        <f>COUNTIFS(Tabla1[TorneoID],Tabla3[[#This Row],[TorneoID]],Tabla1[Jornada],Tabla3[[#This Row],[Jornada]],Tabla1[Resultado],-1)</f>
        <v>2</v>
      </c>
      <c r="Q99">
        <f>Tabla3[[#This Row],[GL]]+Tabla3[[#This Row],[GV]]</f>
        <v>29</v>
      </c>
      <c r="R99">
        <f>SUMIFS(Tabla1[mLoc],Tabla1[TorneoID],Tabla3[[#This Row],[TorneoID]],Tabla1[Jornada],Tabla3[[#This Row],[Jornada]])</f>
        <v>21</v>
      </c>
      <c r="S99">
        <f>SUMIFS(Tabla1[mVis],Tabla1[TorneoID],Tabla3[[#This Row],[TorneoID]],Tabla1[Jornada],Tabla3[[#This Row],[Jornada]])</f>
        <v>8</v>
      </c>
    </row>
    <row r="100" spans="2:19" x14ac:dyDescent="0.45">
      <c r="B100">
        <v>20151</v>
      </c>
      <c r="C100" t="s">
        <v>97</v>
      </c>
      <c r="D100">
        <v>1</v>
      </c>
      <c r="E100">
        <v>10</v>
      </c>
      <c r="F100" t="s">
        <v>6</v>
      </c>
      <c r="G100">
        <v>2</v>
      </c>
      <c r="H100">
        <v>3</v>
      </c>
      <c r="I100" t="s">
        <v>4</v>
      </c>
      <c r="J100">
        <v>-1</v>
      </c>
      <c r="L100">
        <v>26</v>
      </c>
      <c r="M100">
        <v>12</v>
      </c>
      <c r="N100">
        <f>COUNTIFS(Tabla1[TorneoID],Tabla3[[#This Row],[TorneoID]],Tabla1[Jornada],Tabla3[[#This Row],[Jornada]],Tabla1[Resultado],1)</f>
        <v>3</v>
      </c>
      <c r="O100">
        <f>COUNTIFS(Tabla1[TorneoID],Tabla3[[#This Row],[TorneoID]],Tabla1[Jornada],Tabla3[[#This Row],[Jornada]],Tabla1[Resultado],0)</f>
        <v>2</v>
      </c>
      <c r="P100">
        <f>COUNTIFS(Tabla1[TorneoID],Tabla3[[#This Row],[TorneoID]],Tabla1[Jornada],Tabla3[[#This Row],[Jornada]],Tabla1[Resultado],-1)</f>
        <v>4</v>
      </c>
      <c r="Q100">
        <f>Tabla3[[#This Row],[GL]]+Tabla3[[#This Row],[GV]]</f>
        <v>27</v>
      </c>
      <c r="R100">
        <f>SUMIFS(Tabla1[mLoc],Tabla1[TorneoID],Tabla3[[#This Row],[TorneoID]],Tabla1[Jornada],Tabla3[[#This Row],[Jornada]])</f>
        <v>14</v>
      </c>
      <c r="S100">
        <f>SUMIFS(Tabla1[mVis],Tabla1[TorneoID],Tabla3[[#This Row],[TorneoID]],Tabla1[Jornada],Tabla3[[#This Row],[Jornada]])</f>
        <v>13</v>
      </c>
    </row>
    <row r="101" spans="2:19" x14ac:dyDescent="0.45">
      <c r="B101">
        <v>20152</v>
      </c>
      <c r="C101" t="s">
        <v>97</v>
      </c>
      <c r="D101">
        <v>1</v>
      </c>
      <c r="E101">
        <v>10</v>
      </c>
      <c r="F101" t="s">
        <v>69</v>
      </c>
      <c r="G101">
        <v>0</v>
      </c>
      <c r="H101">
        <v>0</v>
      </c>
      <c r="I101" t="s">
        <v>92</v>
      </c>
      <c r="J101">
        <v>0</v>
      </c>
      <c r="L101">
        <v>26</v>
      </c>
      <c r="M101">
        <v>13</v>
      </c>
      <c r="N101">
        <f>COUNTIFS(Tabla1[TorneoID],Tabla3[[#This Row],[TorneoID]],Tabla1[Jornada],Tabla3[[#This Row],[Jornada]],Tabla1[Resultado],1)</f>
        <v>5</v>
      </c>
      <c r="O101">
        <f>COUNTIFS(Tabla1[TorneoID],Tabla3[[#This Row],[TorneoID]],Tabla1[Jornada],Tabla3[[#This Row],[Jornada]],Tabla1[Resultado],0)</f>
        <v>2</v>
      </c>
      <c r="P101">
        <f>COUNTIFS(Tabla1[TorneoID],Tabla3[[#This Row],[TorneoID]],Tabla1[Jornada],Tabla3[[#This Row],[Jornada]],Tabla1[Resultado],-1)</f>
        <v>2</v>
      </c>
      <c r="Q101">
        <f>Tabla3[[#This Row],[GL]]+Tabla3[[#This Row],[GV]]</f>
        <v>30</v>
      </c>
      <c r="R101">
        <f>SUMIFS(Tabla1[mLoc],Tabla1[TorneoID],Tabla3[[#This Row],[TorneoID]],Tabla1[Jornada],Tabla3[[#This Row],[Jornada]])</f>
        <v>20</v>
      </c>
      <c r="S101">
        <f>SUMIFS(Tabla1[mVis],Tabla1[TorneoID],Tabla3[[#This Row],[TorneoID]],Tabla1[Jornada],Tabla3[[#This Row],[Jornada]])</f>
        <v>10</v>
      </c>
    </row>
    <row r="102" spans="2:19" x14ac:dyDescent="0.45">
      <c r="B102">
        <v>20153</v>
      </c>
      <c r="C102" t="s">
        <v>97</v>
      </c>
      <c r="D102">
        <v>1</v>
      </c>
      <c r="E102">
        <v>10</v>
      </c>
      <c r="F102" t="s">
        <v>89</v>
      </c>
      <c r="G102">
        <v>0</v>
      </c>
      <c r="H102">
        <v>0</v>
      </c>
      <c r="I102" t="s">
        <v>82</v>
      </c>
      <c r="J102">
        <v>0</v>
      </c>
      <c r="L102">
        <v>26</v>
      </c>
      <c r="M102">
        <v>14</v>
      </c>
      <c r="N102">
        <f>COUNTIFS(Tabla1[TorneoID],Tabla3[[#This Row],[TorneoID]],Tabla1[Jornada],Tabla3[[#This Row],[Jornada]],Tabla1[Resultado],1)</f>
        <v>3</v>
      </c>
      <c r="O102">
        <f>COUNTIFS(Tabla1[TorneoID],Tabla3[[#This Row],[TorneoID]],Tabla1[Jornada],Tabla3[[#This Row],[Jornada]],Tabla1[Resultado],0)</f>
        <v>2</v>
      </c>
      <c r="P102">
        <f>COUNTIFS(Tabla1[TorneoID],Tabla3[[#This Row],[TorneoID]],Tabla1[Jornada],Tabla3[[#This Row],[Jornada]],Tabla1[Resultado],-1)</f>
        <v>4</v>
      </c>
      <c r="Q102">
        <f>Tabla3[[#This Row],[GL]]+Tabla3[[#This Row],[GV]]</f>
        <v>24</v>
      </c>
      <c r="R102">
        <f>SUMIFS(Tabla1[mLoc],Tabla1[TorneoID],Tabla3[[#This Row],[TorneoID]],Tabla1[Jornada],Tabla3[[#This Row],[Jornada]])</f>
        <v>13</v>
      </c>
      <c r="S102">
        <f>SUMIFS(Tabla1[mVis],Tabla1[TorneoID],Tabla3[[#This Row],[TorneoID]],Tabla1[Jornada],Tabla3[[#This Row],[Jornada]])</f>
        <v>11</v>
      </c>
    </row>
    <row r="103" spans="2:19" x14ac:dyDescent="0.45">
      <c r="B103">
        <v>20154</v>
      </c>
      <c r="C103" t="s">
        <v>97</v>
      </c>
      <c r="D103">
        <v>1</v>
      </c>
      <c r="E103">
        <v>10</v>
      </c>
      <c r="F103" t="s">
        <v>12</v>
      </c>
      <c r="G103">
        <v>0</v>
      </c>
      <c r="H103">
        <v>3</v>
      </c>
      <c r="I103" t="s">
        <v>3</v>
      </c>
      <c r="J103">
        <v>-1</v>
      </c>
      <c r="L103">
        <v>26</v>
      </c>
      <c r="M103">
        <v>15</v>
      </c>
      <c r="N103">
        <f>COUNTIFS(Tabla1[TorneoID],Tabla3[[#This Row],[TorneoID]],Tabla1[Jornada],Tabla3[[#This Row],[Jornada]],Tabla1[Resultado],1)</f>
        <v>5</v>
      </c>
      <c r="O103">
        <f>COUNTIFS(Tabla1[TorneoID],Tabla3[[#This Row],[TorneoID]],Tabla1[Jornada],Tabla3[[#This Row],[Jornada]],Tabla1[Resultado],0)</f>
        <v>3</v>
      </c>
      <c r="P103">
        <f>COUNTIFS(Tabla1[TorneoID],Tabla3[[#This Row],[TorneoID]],Tabla1[Jornada],Tabla3[[#This Row],[Jornada]],Tabla1[Resultado],-1)</f>
        <v>1</v>
      </c>
      <c r="Q103">
        <f>Tabla3[[#This Row],[GL]]+Tabla3[[#This Row],[GV]]</f>
        <v>33</v>
      </c>
      <c r="R103">
        <f>SUMIFS(Tabla1[mLoc],Tabla1[TorneoID],Tabla3[[#This Row],[TorneoID]],Tabla1[Jornada],Tabla3[[#This Row],[Jornada]])</f>
        <v>22</v>
      </c>
      <c r="S103">
        <f>SUMIFS(Tabla1[mVis],Tabla1[TorneoID],Tabla3[[#This Row],[TorneoID]],Tabla1[Jornada],Tabla3[[#This Row],[Jornada]])</f>
        <v>11</v>
      </c>
    </row>
    <row r="104" spans="2:19" x14ac:dyDescent="0.45">
      <c r="B104">
        <v>20155</v>
      </c>
      <c r="C104" t="s">
        <v>97</v>
      </c>
      <c r="D104">
        <v>1</v>
      </c>
      <c r="E104">
        <v>10</v>
      </c>
      <c r="F104" t="s">
        <v>98</v>
      </c>
      <c r="G104">
        <v>0</v>
      </c>
      <c r="H104">
        <v>0</v>
      </c>
      <c r="I104" t="s">
        <v>9</v>
      </c>
      <c r="J104">
        <v>0</v>
      </c>
      <c r="L104">
        <v>26</v>
      </c>
      <c r="M104">
        <v>16</v>
      </c>
      <c r="N104">
        <f>COUNTIFS(Tabla1[TorneoID],Tabla3[[#This Row],[TorneoID]],Tabla1[Jornada],Tabla3[[#This Row],[Jornada]],Tabla1[Resultado],1)</f>
        <v>7</v>
      </c>
      <c r="O104">
        <f>COUNTIFS(Tabla1[TorneoID],Tabla3[[#This Row],[TorneoID]],Tabla1[Jornada],Tabla3[[#This Row],[Jornada]],Tabla1[Resultado],0)</f>
        <v>1</v>
      </c>
      <c r="P104">
        <f>COUNTIFS(Tabla1[TorneoID],Tabla3[[#This Row],[TorneoID]],Tabla1[Jornada],Tabla3[[#This Row],[Jornada]],Tabla1[Resultado],-1)</f>
        <v>1</v>
      </c>
      <c r="Q104">
        <f>Tabla3[[#This Row],[GL]]+Tabla3[[#This Row],[GV]]</f>
        <v>28</v>
      </c>
      <c r="R104">
        <f>SUMIFS(Tabla1[mLoc],Tabla1[TorneoID],Tabla3[[#This Row],[TorneoID]],Tabla1[Jornada],Tabla3[[#This Row],[Jornada]])</f>
        <v>18</v>
      </c>
      <c r="S104">
        <f>SUMIFS(Tabla1[mVis],Tabla1[TorneoID],Tabla3[[#This Row],[TorneoID]],Tabla1[Jornada],Tabla3[[#This Row],[Jornada]])</f>
        <v>10</v>
      </c>
    </row>
    <row r="105" spans="2:19" x14ac:dyDescent="0.45">
      <c r="B105">
        <v>20156</v>
      </c>
      <c r="C105" t="s">
        <v>97</v>
      </c>
      <c r="D105">
        <v>1</v>
      </c>
      <c r="E105">
        <v>10</v>
      </c>
      <c r="F105" t="s">
        <v>85</v>
      </c>
      <c r="G105">
        <v>1</v>
      </c>
      <c r="H105">
        <v>3</v>
      </c>
      <c r="I105" t="s">
        <v>15</v>
      </c>
      <c r="J105">
        <v>-1</v>
      </c>
      <c r="L105">
        <v>26</v>
      </c>
      <c r="M105">
        <v>17</v>
      </c>
      <c r="N105">
        <f>COUNTIFS(Tabla1[TorneoID],Tabla3[[#This Row],[TorneoID]],Tabla1[Jornada],Tabla3[[#This Row],[Jornada]],Tabla1[Resultado],1)</f>
        <v>5</v>
      </c>
      <c r="O105">
        <f>COUNTIFS(Tabla1[TorneoID],Tabla3[[#This Row],[TorneoID]],Tabla1[Jornada],Tabla3[[#This Row],[Jornada]],Tabla1[Resultado],0)</f>
        <v>3</v>
      </c>
      <c r="P105">
        <f>COUNTIFS(Tabla1[TorneoID],Tabla3[[#This Row],[TorneoID]],Tabla1[Jornada],Tabla3[[#This Row],[Jornada]],Tabla1[Resultado],-1)</f>
        <v>1</v>
      </c>
      <c r="Q105">
        <f>Tabla3[[#This Row],[GL]]+Tabla3[[#This Row],[GV]]</f>
        <v>30</v>
      </c>
      <c r="R105">
        <f>SUMIFS(Tabla1[mLoc],Tabla1[TorneoID],Tabla3[[#This Row],[TorneoID]],Tabla1[Jornada],Tabla3[[#This Row],[Jornada]])</f>
        <v>17</v>
      </c>
      <c r="S105">
        <f>SUMIFS(Tabla1[mVis],Tabla1[TorneoID],Tabla3[[#This Row],[TorneoID]],Tabla1[Jornada],Tabla3[[#This Row],[Jornada]])</f>
        <v>13</v>
      </c>
    </row>
    <row r="106" spans="2:19" x14ac:dyDescent="0.45">
      <c r="B106">
        <v>20157</v>
      </c>
      <c r="C106" t="s">
        <v>97</v>
      </c>
      <c r="D106">
        <v>1</v>
      </c>
      <c r="E106">
        <v>11</v>
      </c>
      <c r="F106" t="s">
        <v>13</v>
      </c>
      <c r="G106">
        <v>4</v>
      </c>
      <c r="H106">
        <v>3</v>
      </c>
      <c r="I106" t="s">
        <v>92</v>
      </c>
      <c r="J106">
        <v>1</v>
      </c>
      <c r="L106">
        <v>27</v>
      </c>
      <c r="M106">
        <v>1</v>
      </c>
      <c r="N106">
        <f>COUNTIFS(Tabla1[TorneoID],Tabla3[[#This Row],[TorneoID]],Tabla1[Jornada],Tabla3[[#This Row],[Jornada]],Tabla1[Resultado],1)</f>
        <v>4</v>
      </c>
      <c r="O106">
        <f>COUNTIFS(Tabla1[TorneoID],Tabla3[[#This Row],[TorneoID]],Tabla1[Jornada],Tabla3[[#This Row],[Jornada]],Tabla1[Resultado],0)</f>
        <v>1</v>
      </c>
      <c r="P106">
        <f>COUNTIFS(Tabla1[TorneoID],Tabla3[[#This Row],[TorneoID]],Tabla1[Jornada],Tabla3[[#This Row],[Jornada]],Tabla1[Resultado],-1)</f>
        <v>4</v>
      </c>
      <c r="Q106">
        <f>Tabla3[[#This Row],[GL]]+Tabla3[[#This Row],[GV]]</f>
        <v>22</v>
      </c>
      <c r="R106">
        <f>SUMIFS(Tabla1[mLoc],Tabla1[TorneoID],Tabla3[[#This Row],[TorneoID]],Tabla1[Jornada],Tabla3[[#This Row],[Jornada]])</f>
        <v>11</v>
      </c>
      <c r="S106">
        <f>SUMIFS(Tabla1[mVis],Tabla1[TorneoID],Tabla3[[#This Row],[TorneoID]],Tabla1[Jornada],Tabla3[[#This Row],[Jornada]])</f>
        <v>11</v>
      </c>
    </row>
    <row r="107" spans="2:19" x14ac:dyDescent="0.45">
      <c r="B107">
        <v>20158</v>
      </c>
      <c r="C107" t="s">
        <v>97</v>
      </c>
      <c r="D107">
        <v>1</v>
      </c>
      <c r="E107">
        <v>11</v>
      </c>
      <c r="F107" t="s">
        <v>15</v>
      </c>
      <c r="G107">
        <v>3</v>
      </c>
      <c r="H107">
        <v>0</v>
      </c>
      <c r="I107" t="s">
        <v>12</v>
      </c>
      <c r="J107">
        <v>1</v>
      </c>
      <c r="L107">
        <v>27</v>
      </c>
      <c r="M107">
        <v>2</v>
      </c>
      <c r="N107">
        <f>COUNTIFS(Tabla1[TorneoID],Tabla3[[#This Row],[TorneoID]],Tabla1[Jornada],Tabla3[[#This Row],[Jornada]],Tabla1[Resultado],1)</f>
        <v>2</v>
      </c>
      <c r="O107">
        <f>COUNTIFS(Tabla1[TorneoID],Tabla3[[#This Row],[TorneoID]],Tabla1[Jornada],Tabla3[[#This Row],[Jornada]],Tabla1[Resultado],0)</f>
        <v>4</v>
      </c>
      <c r="P107">
        <f>COUNTIFS(Tabla1[TorneoID],Tabla3[[#This Row],[TorneoID]],Tabla1[Jornada],Tabla3[[#This Row],[Jornada]],Tabla1[Resultado],-1)</f>
        <v>3</v>
      </c>
      <c r="Q107">
        <f>Tabla3[[#This Row],[GL]]+Tabla3[[#This Row],[GV]]</f>
        <v>23</v>
      </c>
      <c r="R107">
        <f>SUMIFS(Tabla1[mLoc],Tabla1[TorneoID],Tabla3[[#This Row],[TorneoID]],Tabla1[Jornada],Tabla3[[#This Row],[Jornada]])</f>
        <v>11</v>
      </c>
      <c r="S107">
        <f>SUMIFS(Tabla1[mVis],Tabla1[TorneoID],Tabla3[[#This Row],[TorneoID]],Tabla1[Jornada],Tabla3[[#This Row],[Jornada]])</f>
        <v>12</v>
      </c>
    </row>
    <row r="108" spans="2:19" x14ac:dyDescent="0.45">
      <c r="B108">
        <v>20159</v>
      </c>
      <c r="C108" t="s">
        <v>97</v>
      </c>
      <c r="D108">
        <v>1</v>
      </c>
      <c r="E108">
        <v>11</v>
      </c>
      <c r="F108" t="s">
        <v>14</v>
      </c>
      <c r="G108">
        <v>0</v>
      </c>
      <c r="H108">
        <v>0</v>
      </c>
      <c r="I108" t="s">
        <v>7</v>
      </c>
      <c r="J108">
        <v>0</v>
      </c>
      <c r="L108">
        <v>27</v>
      </c>
      <c r="M108">
        <v>3</v>
      </c>
      <c r="N108">
        <f>COUNTIFS(Tabla1[TorneoID],Tabla3[[#This Row],[TorneoID]],Tabla1[Jornada],Tabla3[[#This Row],[Jornada]],Tabla1[Resultado],1)</f>
        <v>5</v>
      </c>
      <c r="O108">
        <f>COUNTIFS(Tabla1[TorneoID],Tabla3[[#This Row],[TorneoID]],Tabla1[Jornada],Tabla3[[#This Row],[Jornada]],Tabla1[Resultado],0)</f>
        <v>1</v>
      </c>
      <c r="P108">
        <f>COUNTIFS(Tabla1[TorneoID],Tabla3[[#This Row],[TorneoID]],Tabla1[Jornada],Tabla3[[#This Row],[Jornada]],Tabla1[Resultado],-1)</f>
        <v>3</v>
      </c>
      <c r="Q108">
        <f>Tabla3[[#This Row],[GL]]+Tabla3[[#This Row],[GV]]</f>
        <v>36</v>
      </c>
      <c r="R108">
        <f>SUMIFS(Tabla1[mLoc],Tabla1[TorneoID],Tabla3[[#This Row],[TorneoID]],Tabla1[Jornada],Tabla3[[#This Row],[Jornada]])</f>
        <v>21</v>
      </c>
      <c r="S108">
        <f>SUMIFS(Tabla1[mVis],Tabla1[TorneoID],Tabla3[[#This Row],[TorneoID]],Tabla1[Jornada],Tabla3[[#This Row],[Jornada]])</f>
        <v>15</v>
      </c>
    </row>
    <row r="109" spans="2:19" x14ac:dyDescent="0.45">
      <c r="B109">
        <v>20160</v>
      </c>
      <c r="C109" t="s">
        <v>97</v>
      </c>
      <c r="D109">
        <v>1</v>
      </c>
      <c r="E109">
        <v>11</v>
      </c>
      <c r="F109" t="s">
        <v>24</v>
      </c>
      <c r="G109">
        <v>0</v>
      </c>
      <c r="H109">
        <v>0</v>
      </c>
      <c r="I109" t="s">
        <v>98</v>
      </c>
      <c r="J109">
        <v>0</v>
      </c>
      <c r="L109">
        <v>27</v>
      </c>
      <c r="M109">
        <v>4</v>
      </c>
      <c r="N109">
        <f>COUNTIFS(Tabla1[TorneoID],Tabla3[[#This Row],[TorneoID]],Tabla1[Jornada],Tabla3[[#This Row],[Jornada]],Tabla1[Resultado],1)</f>
        <v>2</v>
      </c>
      <c r="O109">
        <f>COUNTIFS(Tabla1[TorneoID],Tabla3[[#This Row],[TorneoID]],Tabla1[Jornada],Tabla3[[#This Row],[Jornada]],Tabla1[Resultado],0)</f>
        <v>4</v>
      </c>
      <c r="P109">
        <f>COUNTIFS(Tabla1[TorneoID],Tabla3[[#This Row],[TorneoID]],Tabla1[Jornada],Tabla3[[#This Row],[Jornada]],Tabla1[Resultado],-1)</f>
        <v>3</v>
      </c>
      <c r="Q109">
        <f>Tabla3[[#This Row],[GL]]+Tabla3[[#This Row],[GV]]</f>
        <v>24</v>
      </c>
      <c r="R109">
        <f>SUMIFS(Tabla1[mLoc],Tabla1[TorneoID],Tabla3[[#This Row],[TorneoID]],Tabla1[Jornada],Tabla3[[#This Row],[Jornada]])</f>
        <v>13</v>
      </c>
      <c r="S109">
        <f>SUMIFS(Tabla1[mVis],Tabla1[TorneoID],Tabla3[[#This Row],[TorneoID]],Tabla1[Jornada],Tabla3[[#This Row],[Jornada]])</f>
        <v>11</v>
      </c>
    </row>
    <row r="110" spans="2:19" x14ac:dyDescent="0.45">
      <c r="B110">
        <v>20161</v>
      </c>
      <c r="C110" t="s">
        <v>97</v>
      </c>
      <c r="D110">
        <v>1</v>
      </c>
      <c r="E110">
        <v>11</v>
      </c>
      <c r="F110" t="s">
        <v>10</v>
      </c>
      <c r="G110">
        <v>0</v>
      </c>
      <c r="H110">
        <v>0</v>
      </c>
      <c r="I110" t="s">
        <v>89</v>
      </c>
      <c r="J110">
        <v>0</v>
      </c>
      <c r="L110">
        <v>27</v>
      </c>
      <c r="M110">
        <v>5</v>
      </c>
      <c r="N110">
        <f>COUNTIFS(Tabla1[TorneoID],Tabla3[[#This Row],[TorneoID]],Tabla1[Jornada],Tabla3[[#This Row],[Jornada]],Tabla1[Resultado],1)</f>
        <v>4</v>
      </c>
      <c r="O110">
        <f>COUNTIFS(Tabla1[TorneoID],Tabla3[[#This Row],[TorneoID]],Tabla1[Jornada],Tabla3[[#This Row],[Jornada]],Tabla1[Resultado],0)</f>
        <v>2</v>
      </c>
      <c r="P110">
        <f>COUNTIFS(Tabla1[TorneoID],Tabla3[[#This Row],[TorneoID]],Tabla1[Jornada],Tabla3[[#This Row],[Jornada]],Tabla1[Resultado],-1)</f>
        <v>3</v>
      </c>
      <c r="Q110">
        <f>Tabla3[[#This Row],[GL]]+Tabla3[[#This Row],[GV]]</f>
        <v>29</v>
      </c>
      <c r="R110">
        <f>SUMIFS(Tabla1[mLoc],Tabla1[TorneoID],Tabla3[[#This Row],[TorneoID]],Tabla1[Jornada],Tabla3[[#This Row],[Jornada]])</f>
        <v>15</v>
      </c>
      <c r="S110">
        <f>SUMIFS(Tabla1[mVis],Tabla1[TorneoID],Tabla3[[#This Row],[TorneoID]],Tabla1[Jornada],Tabla3[[#This Row],[Jornada]])</f>
        <v>14</v>
      </c>
    </row>
    <row r="111" spans="2:19" x14ac:dyDescent="0.45">
      <c r="B111">
        <v>20162</v>
      </c>
      <c r="C111" t="s">
        <v>97</v>
      </c>
      <c r="D111">
        <v>1</v>
      </c>
      <c r="E111">
        <v>11</v>
      </c>
      <c r="F111" t="s">
        <v>3</v>
      </c>
      <c r="G111">
        <v>1</v>
      </c>
      <c r="H111">
        <v>0</v>
      </c>
      <c r="I111" t="s">
        <v>0</v>
      </c>
      <c r="J111">
        <v>1</v>
      </c>
      <c r="L111">
        <v>27</v>
      </c>
      <c r="M111">
        <v>6</v>
      </c>
      <c r="N111">
        <f>COUNTIFS(Tabla1[TorneoID],Tabla3[[#This Row],[TorneoID]],Tabla1[Jornada],Tabla3[[#This Row],[Jornada]],Tabla1[Resultado],1)</f>
        <v>5</v>
      </c>
      <c r="O111">
        <f>COUNTIFS(Tabla1[TorneoID],Tabla3[[#This Row],[TorneoID]],Tabla1[Jornada],Tabla3[[#This Row],[Jornada]],Tabla1[Resultado],0)</f>
        <v>1</v>
      </c>
      <c r="P111">
        <f>COUNTIFS(Tabla1[TorneoID],Tabla3[[#This Row],[TorneoID]],Tabla1[Jornada],Tabla3[[#This Row],[Jornada]],Tabla1[Resultado],-1)</f>
        <v>3</v>
      </c>
      <c r="Q111">
        <f>Tabla3[[#This Row],[GL]]+Tabla3[[#This Row],[GV]]</f>
        <v>30</v>
      </c>
      <c r="R111">
        <f>SUMIFS(Tabla1[mLoc],Tabla1[TorneoID],Tabla3[[#This Row],[TorneoID]],Tabla1[Jornada],Tabla3[[#This Row],[Jornada]])</f>
        <v>15</v>
      </c>
      <c r="S111">
        <f>SUMIFS(Tabla1[mVis],Tabla1[TorneoID],Tabla3[[#This Row],[TorneoID]],Tabla1[Jornada],Tabla3[[#This Row],[Jornada]])</f>
        <v>15</v>
      </c>
    </row>
    <row r="112" spans="2:19" x14ac:dyDescent="0.45">
      <c r="B112">
        <v>20163</v>
      </c>
      <c r="C112" t="s">
        <v>97</v>
      </c>
      <c r="D112">
        <v>1</v>
      </c>
      <c r="E112">
        <v>11</v>
      </c>
      <c r="F112" t="s">
        <v>4</v>
      </c>
      <c r="G112">
        <v>1</v>
      </c>
      <c r="H112">
        <v>0</v>
      </c>
      <c r="I112" t="s">
        <v>69</v>
      </c>
      <c r="J112">
        <v>1</v>
      </c>
      <c r="L112">
        <v>27</v>
      </c>
      <c r="M112">
        <v>7</v>
      </c>
      <c r="N112">
        <f>COUNTIFS(Tabla1[TorneoID],Tabla3[[#This Row],[TorneoID]],Tabla1[Jornada],Tabla3[[#This Row],[Jornada]],Tabla1[Resultado],1)</f>
        <v>3</v>
      </c>
      <c r="O112">
        <f>COUNTIFS(Tabla1[TorneoID],Tabla3[[#This Row],[TorneoID]],Tabla1[Jornada],Tabla3[[#This Row],[Jornada]],Tabla1[Resultado],0)</f>
        <v>4</v>
      </c>
      <c r="P112">
        <f>COUNTIFS(Tabla1[TorneoID],Tabla3[[#This Row],[TorneoID]],Tabla1[Jornada],Tabla3[[#This Row],[Jornada]],Tabla1[Resultado],-1)</f>
        <v>2</v>
      </c>
      <c r="Q112">
        <f>Tabla3[[#This Row],[GL]]+Tabla3[[#This Row],[GV]]</f>
        <v>15</v>
      </c>
      <c r="R112">
        <f>SUMIFS(Tabla1[mLoc],Tabla1[TorneoID],Tabla3[[#This Row],[TorneoID]],Tabla1[Jornada],Tabla3[[#This Row],[Jornada]])</f>
        <v>9</v>
      </c>
      <c r="S112">
        <f>SUMIFS(Tabla1[mVis],Tabla1[TorneoID],Tabla3[[#This Row],[TorneoID]],Tabla1[Jornada],Tabla3[[#This Row],[Jornada]])</f>
        <v>6</v>
      </c>
    </row>
    <row r="113" spans="2:19" x14ac:dyDescent="0.45">
      <c r="B113">
        <v>20164</v>
      </c>
      <c r="C113" t="s">
        <v>97</v>
      </c>
      <c r="D113">
        <v>1</v>
      </c>
      <c r="E113">
        <v>11</v>
      </c>
      <c r="F113" t="s">
        <v>82</v>
      </c>
      <c r="G113">
        <v>0</v>
      </c>
      <c r="H113">
        <v>1</v>
      </c>
      <c r="I113" t="s">
        <v>85</v>
      </c>
      <c r="J113">
        <v>-1</v>
      </c>
      <c r="L113">
        <v>27</v>
      </c>
      <c r="M113">
        <v>8</v>
      </c>
      <c r="N113">
        <f>COUNTIFS(Tabla1[TorneoID],Tabla3[[#This Row],[TorneoID]],Tabla1[Jornada],Tabla3[[#This Row],[Jornada]],Tabla1[Resultado],1)</f>
        <v>5</v>
      </c>
      <c r="O113">
        <f>COUNTIFS(Tabla1[TorneoID],Tabla3[[#This Row],[TorneoID]],Tabla1[Jornada],Tabla3[[#This Row],[Jornada]],Tabla1[Resultado],0)</f>
        <v>1</v>
      </c>
      <c r="P113">
        <f>COUNTIFS(Tabla1[TorneoID],Tabla3[[#This Row],[TorneoID]],Tabla1[Jornada],Tabla3[[#This Row],[Jornada]],Tabla1[Resultado],-1)</f>
        <v>3</v>
      </c>
      <c r="Q113">
        <f>Tabla3[[#This Row],[GL]]+Tabla3[[#This Row],[GV]]</f>
        <v>46</v>
      </c>
      <c r="R113">
        <f>SUMIFS(Tabla1[mLoc],Tabla1[TorneoID],Tabla3[[#This Row],[TorneoID]],Tabla1[Jornada],Tabla3[[#This Row],[Jornada]])</f>
        <v>25</v>
      </c>
      <c r="S113">
        <f>SUMIFS(Tabla1[mVis],Tabla1[TorneoID],Tabla3[[#This Row],[TorneoID]],Tabla1[Jornada],Tabla3[[#This Row],[Jornada]])</f>
        <v>21</v>
      </c>
    </row>
    <row r="114" spans="2:19" x14ac:dyDescent="0.45">
      <c r="B114">
        <v>20165</v>
      </c>
      <c r="C114" t="s">
        <v>97</v>
      </c>
      <c r="D114">
        <v>1</v>
      </c>
      <c r="E114">
        <v>11</v>
      </c>
      <c r="F114" t="s">
        <v>77</v>
      </c>
      <c r="G114">
        <v>0</v>
      </c>
      <c r="H114">
        <v>4</v>
      </c>
      <c r="I114" t="s">
        <v>6</v>
      </c>
      <c r="J114">
        <v>-1</v>
      </c>
      <c r="L114">
        <v>27</v>
      </c>
      <c r="M114">
        <v>9</v>
      </c>
      <c r="N114">
        <f>COUNTIFS(Tabla1[TorneoID],Tabla3[[#This Row],[TorneoID]],Tabla1[Jornada],Tabla3[[#This Row],[Jornada]],Tabla1[Resultado],1)</f>
        <v>3</v>
      </c>
      <c r="O114">
        <f>COUNTIFS(Tabla1[TorneoID],Tabla3[[#This Row],[TorneoID]],Tabla1[Jornada],Tabla3[[#This Row],[Jornada]],Tabla1[Resultado],0)</f>
        <v>2</v>
      </c>
      <c r="P114">
        <f>COUNTIFS(Tabla1[TorneoID],Tabla3[[#This Row],[TorneoID]],Tabla1[Jornada],Tabla3[[#This Row],[Jornada]],Tabla1[Resultado],-1)</f>
        <v>4</v>
      </c>
      <c r="Q114">
        <f>Tabla3[[#This Row],[GL]]+Tabla3[[#This Row],[GV]]</f>
        <v>35</v>
      </c>
      <c r="R114">
        <f>SUMIFS(Tabla1[mLoc],Tabla1[TorneoID],Tabla3[[#This Row],[TorneoID]],Tabla1[Jornada],Tabla3[[#This Row],[Jornada]])</f>
        <v>20</v>
      </c>
      <c r="S114">
        <f>SUMIFS(Tabla1[mVis],Tabla1[TorneoID],Tabla3[[#This Row],[TorneoID]],Tabla1[Jornada],Tabla3[[#This Row],[Jornada]])</f>
        <v>15</v>
      </c>
    </row>
    <row r="115" spans="2:19" x14ac:dyDescent="0.45">
      <c r="B115">
        <v>20166</v>
      </c>
      <c r="C115" t="s">
        <v>97</v>
      </c>
      <c r="D115">
        <v>1</v>
      </c>
      <c r="E115">
        <v>11</v>
      </c>
      <c r="F115" t="s">
        <v>9</v>
      </c>
      <c r="G115">
        <v>1</v>
      </c>
      <c r="H115">
        <v>2</v>
      </c>
      <c r="I115" t="s">
        <v>1</v>
      </c>
      <c r="J115">
        <v>-1</v>
      </c>
      <c r="L115">
        <v>27</v>
      </c>
      <c r="M115">
        <v>10</v>
      </c>
      <c r="N115">
        <f>COUNTIFS(Tabla1[TorneoID],Tabla3[[#This Row],[TorneoID]],Tabla1[Jornada],Tabla3[[#This Row],[Jornada]],Tabla1[Resultado],1)</f>
        <v>7</v>
      </c>
      <c r="O115">
        <f>COUNTIFS(Tabla1[TorneoID],Tabla3[[#This Row],[TorneoID]],Tabla1[Jornada],Tabla3[[#This Row],[Jornada]],Tabla1[Resultado],0)</f>
        <v>0</v>
      </c>
      <c r="P115">
        <f>COUNTIFS(Tabla1[TorneoID],Tabla3[[#This Row],[TorneoID]],Tabla1[Jornada],Tabla3[[#This Row],[Jornada]],Tabla1[Resultado],-1)</f>
        <v>2</v>
      </c>
      <c r="Q115">
        <f>Tabla3[[#This Row],[GL]]+Tabla3[[#This Row],[GV]]</f>
        <v>37</v>
      </c>
      <c r="R115">
        <f>SUMIFS(Tabla1[mLoc],Tabla1[TorneoID],Tabla3[[#This Row],[TorneoID]],Tabla1[Jornada],Tabla3[[#This Row],[Jornada]])</f>
        <v>22</v>
      </c>
      <c r="S115">
        <f>SUMIFS(Tabla1[mVis],Tabla1[TorneoID],Tabla3[[#This Row],[TorneoID]],Tabla1[Jornada],Tabla3[[#This Row],[Jornada]])</f>
        <v>15</v>
      </c>
    </row>
    <row r="116" spans="2:19" x14ac:dyDescent="0.45">
      <c r="B116">
        <v>20167</v>
      </c>
      <c r="C116" t="s">
        <v>97</v>
      </c>
      <c r="D116">
        <v>1</v>
      </c>
      <c r="E116">
        <v>12</v>
      </c>
      <c r="F116" t="s">
        <v>69</v>
      </c>
      <c r="G116">
        <v>4</v>
      </c>
      <c r="H116">
        <v>2</v>
      </c>
      <c r="I116" t="s">
        <v>77</v>
      </c>
      <c r="J116">
        <v>1</v>
      </c>
      <c r="L116">
        <v>27</v>
      </c>
      <c r="M116">
        <v>11</v>
      </c>
      <c r="N116">
        <f>COUNTIFS(Tabla1[TorneoID],Tabla3[[#This Row],[TorneoID]],Tabla1[Jornada],Tabla3[[#This Row],[Jornada]],Tabla1[Resultado],1)</f>
        <v>3</v>
      </c>
      <c r="O116">
        <f>COUNTIFS(Tabla1[TorneoID],Tabla3[[#This Row],[TorneoID]],Tabla1[Jornada],Tabla3[[#This Row],[Jornada]],Tabla1[Resultado],0)</f>
        <v>3</v>
      </c>
      <c r="P116">
        <f>COUNTIFS(Tabla1[TorneoID],Tabla3[[#This Row],[TorneoID]],Tabla1[Jornada],Tabla3[[#This Row],[Jornada]],Tabla1[Resultado],-1)</f>
        <v>3</v>
      </c>
      <c r="Q116">
        <f>Tabla3[[#This Row],[GL]]+Tabla3[[#This Row],[GV]]</f>
        <v>28</v>
      </c>
      <c r="R116">
        <f>SUMIFS(Tabla1[mLoc],Tabla1[TorneoID],Tabla3[[#This Row],[TorneoID]],Tabla1[Jornada],Tabla3[[#This Row],[Jornada]])</f>
        <v>16</v>
      </c>
      <c r="S116">
        <f>SUMIFS(Tabla1[mVis],Tabla1[TorneoID],Tabla3[[#This Row],[TorneoID]],Tabla1[Jornada],Tabla3[[#This Row],[Jornada]])</f>
        <v>12</v>
      </c>
    </row>
    <row r="117" spans="2:19" x14ac:dyDescent="0.45">
      <c r="B117">
        <v>20168</v>
      </c>
      <c r="C117" t="s">
        <v>97</v>
      </c>
      <c r="D117">
        <v>1</v>
      </c>
      <c r="E117">
        <v>12</v>
      </c>
      <c r="F117" t="s">
        <v>89</v>
      </c>
      <c r="G117">
        <v>0</v>
      </c>
      <c r="H117">
        <v>0</v>
      </c>
      <c r="I117" t="s">
        <v>14</v>
      </c>
      <c r="J117">
        <v>0</v>
      </c>
      <c r="L117">
        <v>27</v>
      </c>
      <c r="M117">
        <v>12</v>
      </c>
      <c r="N117">
        <f>COUNTIFS(Tabla1[TorneoID],Tabla3[[#This Row],[TorneoID]],Tabla1[Jornada],Tabla3[[#This Row],[Jornada]],Tabla1[Resultado],1)</f>
        <v>3</v>
      </c>
      <c r="O117">
        <f>COUNTIFS(Tabla1[TorneoID],Tabla3[[#This Row],[TorneoID]],Tabla1[Jornada],Tabla3[[#This Row],[Jornada]],Tabla1[Resultado],0)</f>
        <v>3</v>
      </c>
      <c r="P117">
        <f>COUNTIFS(Tabla1[TorneoID],Tabla3[[#This Row],[TorneoID]],Tabla1[Jornada],Tabla3[[#This Row],[Jornada]],Tabla1[Resultado],-1)</f>
        <v>3</v>
      </c>
      <c r="Q117">
        <f>Tabla3[[#This Row],[GL]]+Tabla3[[#This Row],[GV]]</f>
        <v>24</v>
      </c>
      <c r="R117">
        <f>SUMIFS(Tabla1[mLoc],Tabla1[TorneoID],Tabla3[[#This Row],[TorneoID]],Tabla1[Jornada],Tabla3[[#This Row],[Jornada]])</f>
        <v>12</v>
      </c>
      <c r="S117">
        <f>SUMIFS(Tabla1[mVis],Tabla1[TorneoID],Tabla3[[#This Row],[TorneoID]],Tabla1[Jornada],Tabla3[[#This Row],[Jornada]])</f>
        <v>12</v>
      </c>
    </row>
    <row r="118" spans="2:19" x14ac:dyDescent="0.45">
      <c r="B118">
        <v>20169</v>
      </c>
      <c r="C118" t="s">
        <v>97</v>
      </c>
      <c r="D118">
        <v>1</v>
      </c>
      <c r="E118">
        <v>12</v>
      </c>
      <c r="F118" t="s">
        <v>0</v>
      </c>
      <c r="G118">
        <v>1</v>
      </c>
      <c r="H118">
        <v>2</v>
      </c>
      <c r="I118" t="s">
        <v>15</v>
      </c>
      <c r="J118">
        <v>-1</v>
      </c>
      <c r="L118">
        <v>27</v>
      </c>
      <c r="M118">
        <v>13</v>
      </c>
      <c r="N118">
        <f>COUNTIFS(Tabla1[TorneoID],Tabla3[[#This Row],[TorneoID]],Tabla1[Jornada],Tabla3[[#This Row],[Jornada]],Tabla1[Resultado],1)</f>
        <v>6</v>
      </c>
      <c r="O118">
        <f>COUNTIFS(Tabla1[TorneoID],Tabla3[[#This Row],[TorneoID]],Tabla1[Jornada],Tabla3[[#This Row],[Jornada]],Tabla1[Resultado],0)</f>
        <v>3</v>
      </c>
      <c r="P118">
        <f>COUNTIFS(Tabla1[TorneoID],Tabla3[[#This Row],[TorneoID]],Tabla1[Jornada],Tabla3[[#This Row],[Jornada]],Tabla1[Resultado],-1)</f>
        <v>0</v>
      </c>
      <c r="Q118">
        <f>Tabla3[[#This Row],[GL]]+Tabla3[[#This Row],[GV]]</f>
        <v>24</v>
      </c>
      <c r="R118">
        <f>SUMIFS(Tabla1[mLoc],Tabla1[TorneoID],Tabla3[[#This Row],[TorneoID]],Tabla1[Jornada],Tabla3[[#This Row],[Jornada]])</f>
        <v>16</v>
      </c>
      <c r="S118">
        <f>SUMIFS(Tabla1[mVis],Tabla1[TorneoID],Tabla3[[#This Row],[TorneoID]],Tabla1[Jornada],Tabla3[[#This Row],[Jornada]])</f>
        <v>8</v>
      </c>
    </row>
    <row r="119" spans="2:19" x14ac:dyDescent="0.45">
      <c r="B119">
        <v>20170</v>
      </c>
      <c r="C119" t="s">
        <v>97</v>
      </c>
      <c r="D119">
        <v>1</v>
      </c>
      <c r="E119">
        <v>12</v>
      </c>
      <c r="F119" t="s">
        <v>6</v>
      </c>
      <c r="G119">
        <v>0</v>
      </c>
      <c r="H119">
        <v>1</v>
      </c>
      <c r="I119" t="s">
        <v>3</v>
      </c>
      <c r="J119">
        <v>-1</v>
      </c>
      <c r="L119">
        <v>27</v>
      </c>
      <c r="M119">
        <v>14</v>
      </c>
      <c r="N119">
        <f>COUNTIFS(Tabla1[TorneoID],Tabla3[[#This Row],[TorneoID]],Tabla1[Jornada],Tabla3[[#This Row],[Jornada]],Tabla1[Resultado],1)</f>
        <v>4</v>
      </c>
      <c r="O119">
        <f>COUNTIFS(Tabla1[TorneoID],Tabla3[[#This Row],[TorneoID]],Tabla1[Jornada],Tabla3[[#This Row],[Jornada]],Tabla1[Resultado],0)</f>
        <v>2</v>
      </c>
      <c r="P119">
        <f>COUNTIFS(Tabla1[TorneoID],Tabla3[[#This Row],[TorneoID]],Tabla1[Jornada],Tabla3[[#This Row],[Jornada]],Tabla1[Resultado],-1)</f>
        <v>3</v>
      </c>
      <c r="Q119">
        <f>Tabla3[[#This Row],[GL]]+Tabla3[[#This Row],[GV]]</f>
        <v>25</v>
      </c>
      <c r="R119">
        <f>SUMIFS(Tabla1[mLoc],Tabla1[TorneoID],Tabla3[[#This Row],[TorneoID]],Tabla1[Jornada],Tabla3[[#This Row],[Jornada]])</f>
        <v>13</v>
      </c>
      <c r="S119">
        <f>SUMIFS(Tabla1[mVis],Tabla1[TorneoID],Tabla3[[#This Row],[TorneoID]],Tabla1[Jornada],Tabla3[[#This Row],[Jornada]])</f>
        <v>12</v>
      </c>
    </row>
    <row r="120" spans="2:19" x14ac:dyDescent="0.45">
      <c r="B120">
        <v>20171</v>
      </c>
      <c r="C120" t="s">
        <v>97</v>
      </c>
      <c r="D120">
        <v>1</v>
      </c>
      <c r="E120">
        <v>12</v>
      </c>
      <c r="F120" t="s">
        <v>92</v>
      </c>
      <c r="G120">
        <v>3</v>
      </c>
      <c r="H120">
        <v>4</v>
      </c>
      <c r="I120" t="s">
        <v>4</v>
      </c>
      <c r="J120">
        <v>-1</v>
      </c>
      <c r="L120">
        <v>27</v>
      </c>
      <c r="M120">
        <v>15</v>
      </c>
      <c r="N120">
        <f>COUNTIFS(Tabla1[TorneoID],Tabla3[[#This Row],[TorneoID]],Tabla1[Jornada],Tabla3[[#This Row],[Jornada]],Tabla1[Resultado],1)</f>
        <v>4</v>
      </c>
      <c r="O120">
        <f>COUNTIFS(Tabla1[TorneoID],Tabla3[[#This Row],[TorneoID]],Tabla1[Jornada],Tabla3[[#This Row],[Jornada]],Tabla1[Resultado],0)</f>
        <v>2</v>
      </c>
      <c r="P120">
        <f>COUNTIFS(Tabla1[TorneoID],Tabla3[[#This Row],[TorneoID]],Tabla1[Jornada],Tabla3[[#This Row],[Jornada]],Tabla1[Resultado],-1)</f>
        <v>3</v>
      </c>
      <c r="Q120">
        <f>Tabla3[[#This Row],[GL]]+Tabla3[[#This Row],[GV]]</f>
        <v>29</v>
      </c>
      <c r="R120">
        <f>SUMIFS(Tabla1[mLoc],Tabla1[TorneoID],Tabla3[[#This Row],[TorneoID]],Tabla1[Jornada],Tabla3[[#This Row],[Jornada]])</f>
        <v>16</v>
      </c>
      <c r="S120">
        <f>SUMIFS(Tabla1[mVis],Tabla1[TorneoID],Tabla3[[#This Row],[TorneoID]],Tabla1[Jornada],Tabla3[[#This Row],[Jornada]])</f>
        <v>13</v>
      </c>
    </row>
    <row r="121" spans="2:19" x14ac:dyDescent="0.45">
      <c r="B121">
        <v>20172</v>
      </c>
      <c r="C121" t="s">
        <v>97</v>
      </c>
      <c r="D121">
        <v>1</v>
      </c>
      <c r="E121">
        <v>12</v>
      </c>
      <c r="F121" t="s">
        <v>7</v>
      </c>
      <c r="G121">
        <v>0</v>
      </c>
      <c r="H121">
        <v>0</v>
      </c>
      <c r="I121" t="s">
        <v>9</v>
      </c>
      <c r="J121">
        <v>0</v>
      </c>
      <c r="L121">
        <v>27</v>
      </c>
      <c r="M121">
        <v>16</v>
      </c>
      <c r="N121">
        <f>COUNTIFS(Tabla1[TorneoID],Tabla3[[#This Row],[TorneoID]],Tabla1[Jornada],Tabla3[[#This Row],[Jornada]],Tabla1[Resultado],1)</f>
        <v>6</v>
      </c>
      <c r="O121">
        <f>COUNTIFS(Tabla1[TorneoID],Tabla3[[#This Row],[TorneoID]],Tabla1[Jornada],Tabla3[[#This Row],[Jornada]],Tabla1[Resultado],0)</f>
        <v>2</v>
      </c>
      <c r="P121">
        <f>COUNTIFS(Tabla1[TorneoID],Tabla3[[#This Row],[TorneoID]],Tabla1[Jornada],Tabla3[[#This Row],[Jornada]],Tabla1[Resultado],-1)</f>
        <v>1</v>
      </c>
      <c r="Q121">
        <f>Tabla3[[#This Row],[GL]]+Tabla3[[#This Row],[GV]]</f>
        <v>28</v>
      </c>
      <c r="R121">
        <f>SUMIFS(Tabla1[mLoc],Tabla1[TorneoID],Tabla3[[#This Row],[TorneoID]],Tabla1[Jornada],Tabla3[[#This Row],[Jornada]])</f>
        <v>21</v>
      </c>
      <c r="S121">
        <f>SUMIFS(Tabla1[mVis],Tabla1[TorneoID],Tabla3[[#This Row],[TorneoID]],Tabla1[Jornada],Tabla3[[#This Row],[Jornada]])</f>
        <v>7</v>
      </c>
    </row>
    <row r="122" spans="2:19" x14ac:dyDescent="0.45">
      <c r="B122">
        <v>20173</v>
      </c>
      <c r="C122" t="s">
        <v>97</v>
      </c>
      <c r="D122">
        <v>1</v>
      </c>
      <c r="E122">
        <v>12</v>
      </c>
      <c r="F122" t="s">
        <v>1</v>
      </c>
      <c r="G122">
        <v>0</v>
      </c>
      <c r="H122">
        <v>0</v>
      </c>
      <c r="I122" t="s">
        <v>24</v>
      </c>
      <c r="J122">
        <v>0</v>
      </c>
      <c r="L122">
        <v>27</v>
      </c>
      <c r="M122">
        <v>17</v>
      </c>
      <c r="N122">
        <f>COUNTIFS(Tabla1[TorneoID],Tabla3[[#This Row],[TorneoID]],Tabla1[Jornada],Tabla3[[#This Row],[Jornada]],Tabla1[Resultado],1)</f>
        <v>3</v>
      </c>
      <c r="O122">
        <f>COUNTIFS(Tabla1[TorneoID],Tabla3[[#This Row],[TorneoID]],Tabla1[Jornada],Tabla3[[#This Row],[Jornada]],Tabla1[Resultado],0)</f>
        <v>2</v>
      </c>
      <c r="P122">
        <f>COUNTIFS(Tabla1[TorneoID],Tabla3[[#This Row],[TorneoID]],Tabla1[Jornada],Tabla3[[#This Row],[Jornada]],Tabla1[Resultado],-1)</f>
        <v>4</v>
      </c>
      <c r="Q122">
        <f>Tabla3[[#This Row],[GL]]+Tabla3[[#This Row],[GV]]</f>
        <v>23</v>
      </c>
      <c r="R122">
        <f>SUMIFS(Tabla1[mLoc],Tabla1[TorneoID],Tabla3[[#This Row],[TorneoID]],Tabla1[Jornada],Tabla3[[#This Row],[Jornada]])</f>
        <v>9</v>
      </c>
      <c r="S122">
        <f>SUMIFS(Tabla1[mVis],Tabla1[TorneoID],Tabla3[[#This Row],[TorneoID]],Tabla1[Jornada],Tabla3[[#This Row],[Jornada]])</f>
        <v>14</v>
      </c>
    </row>
    <row r="123" spans="2:19" x14ac:dyDescent="0.45">
      <c r="B123">
        <v>20174</v>
      </c>
      <c r="C123" t="s">
        <v>97</v>
      </c>
      <c r="D123">
        <v>1</v>
      </c>
      <c r="E123">
        <v>12</v>
      </c>
      <c r="F123" t="s">
        <v>85</v>
      </c>
      <c r="G123">
        <v>0</v>
      </c>
      <c r="H123">
        <v>0</v>
      </c>
      <c r="I123" t="s">
        <v>10</v>
      </c>
      <c r="J123">
        <v>0</v>
      </c>
      <c r="L123">
        <v>28</v>
      </c>
      <c r="M123">
        <v>1</v>
      </c>
      <c r="N123">
        <f>COUNTIFS(Tabla1[TorneoID],Tabla3[[#This Row],[TorneoID]],Tabla1[Jornada],Tabla3[[#This Row],[Jornada]],Tabla1[Resultado],1)</f>
        <v>4</v>
      </c>
      <c r="O123">
        <f>COUNTIFS(Tabla1[TorneoID],Tabla3[[#This Row],[TorneoID]],Tabla1[Jornada],Tabla3[[#This Row],[Jornada]],Tabla1[Resultado],0)</f>
        <v>1</v>
      </c>
      <c r="P123">
        <f>COUNTIFS(Tabla1[TorneoID],Tabla3[[#This Row],[TorneoID]],Tabla1[Jornada],Tabla3[[#This Row],[Jornada]],Tabla1[Resultado],-1)</f>
        <v>4</v>
      </c>
      <c r="Q123">
        <f>Tabla3[[#This Row],[GL]]+Tabla3[[#This Row],[GV]]</f>
        <v>29</v>
      </c>
      <c r="R123">
        <f>SUMIFS(Tabla1[mLoc],Tabla1[TorneoID],Tabla3[[#This Row],[TorneoID]],Tabla1[Jornada],Tabla3[[#This Row],[Jornada]])</f>
        <v>11</v>
      </c>
      <c r="S123">
        <f>SUMIFS(Tabla1[mVis],Tabla1[TorneoID],Tabla3[[#This Row],[TorneoID]],Tabla1[Jornada],Tabla3[[#This Row],[Jornada]])</f>
        <v>18</v>
      </c>
    </row>
    <row r="124" spans="2:19" x14ac:dyDescent="0.45">
      <c r="B124">
        <v>20175</v>
      </c>
      <c r="C124" t="s">
        <v>97</v>
      </c>
      <c r="D124">
        <v>1</v>
      </c>
      <c r="E124">
        <v>12</v>
      </c>
      <c r="F124" t="s">
        <v>12</v>
      </c>
      <c r="G124">
        <v>2</v>
      </c>
      <c r="H124">
        <v>1</v>
      </c>
      <c r="I124" t="s">
        <v>82</v>
      </c>
      <c r="J124">
        <v>1</v>
      </c>
      <c r="L124">
        <v>28</v>
      </c>
      <c r="M124">
        <v>2</v>
      </c>
      <c r="N124">
        <f>COUNTIFS(Tabla1[TorneoID],Tabla3[[#This Row],[TorneoID]],Tabla1[Jornada],Tabla3[[#This Row],[Jornada]],Tabla1[Resultado],1)</f>
        <v>6</v>
      </c>
      <c r="O124">
        <f>COUNTIFS(Tabla1[TorneoID],Tabla3[[#This Row],[TorneoID]],Tabla1[Jornada],Tabla3[[#This Row],[Jornada]],Tabla1[Resultado],0)</f>
        <v>2</v>
      </c>
      <c r="P124">
        <f>COUNTIFS(Tabla1[TorneoID],Tabla3[[#This Row],[TorneoID]],Tabla1[Jornada],Tabla3[[#This Row],[Jornada]],Tabla1[Resultado],-1)</f>
        <v>1</v>
      </c>
      <c r="Q124">
        <f>Tabla3[[#This Row],[GL]]+Tabla3[[#This Row],[GV]]</f>
        <v>27</v>
      </c>
      <c r="R124">
        <f>SUMIFS(Tabla1[mLoc],Tabla1[TorneoID],Tabla3[[#This Row],[TorneoID]],Tabla1[Jornada],Tabla3[[#This Row],[Jornada]])</f>
        <v>18</v>
      </c>
      <c r="S124">
        <f>SUMIFS(Tabla1[mVis],Tabla1[TorneoID],Tabla3[[#This Row],[TorneoID]],Tabla1[Jornada],Tabla3[[#This Row],[Jornada]])</f>
        <v>9</v>
      </c>
    </row>
    <row r="125" spans="2:19" x14ac:dyDescent="0.45">
      <c r="B125">
        <v>20176</v>
      </c>
      <c r="C125" t="s">
        <v>97</v>
      </c>
      <c r="D125">
        <v>1</v>
      </c>
      <c r="E125">
        <v>12</v>
      </c>
      <c r="F125" t="s">
        <v>98</v>
      </c>
      <c r="G125">
        <v>1</v>
      </c>
      <c r="H125">
        <v>1</v>
      </c>
      <c r="I125" t="s">
        <v>13</v>
      </c>
      <c r="J125">
        <v>0</v>
      </c>
      <c r="L125">
        <v>28</v>
      </c>
      <c r="M125">
        <v>3</v>
      </c>
      <c r="N125">
        <f>COUNTIFS(Tabla1[TorneoID],Tabla3[[#This Row],[TorneoID]],Tabla1[Jornada],Tabla3[[#This Row],[Jornada]],Tabla1[Resultado],1)</f>
        <v>4</v>
      </c>
      <c r="O125">
        <f>COUNTIFS(Tabla1[TorneoID],Tabla3[[#This Row],[TorneoID]],Tabla1[Jornada],Tabla3[[#This Row],[Jornada]],Tabla1[Resultado],0)</f>
        <v>3</v>
      </c>
      <c r="P125">
        <f>COUNTIFS(Tabla1[TorneoID],Tabla3[[#This Row],[TorneoID]],Tabla1[Jornada],Tabla3[[#This Row],[Jornada]],Tabla1[Resultado],-1)</f>
        <v>2</v>
      </c>
      <c r="Q125">
        <f>Tabla3[[#This Row],[GL]]+Tabla3[[#This Row],[GV]]</f>
        <v>27</v>
      </c>
      <c r="R125">
        <f>SUMIFS(Tabla1[mLoc],Tabla1[TorneoID],Tabla3[[#This Row],[TorneoID]],Tabla1[Jornada],Tabla3[[#This Row],[Jornada]])</f>
        <v>17</v>
      </c>
      <c r="S125">
        <f>SUMIFS(Tabla1[mVis],Tabla1[TorneoID],Tabla3[[#This Row],[TorneoID]],Tabla1[Jornada],Tabla3[[#This Row],[Jornada]])</f>
        <v>10</v>
      </c>
    </row>
    <row r="126" spans="2:19" x14ac:dyDescent="0.45">
      <c r="B126">
        <v>20177</v>
      </c>
      <c r="C126" t="s">
        <v>97</v>
      </c>
      <c r="D126">
        <v>1</v>
      </c>
      <c r="E126">
        <v>13</v>
      </c>
      <c r="F126" t="s">
        <v>24</v>
      </c>
      <c r="G126">
        <v>0</v>
      </c>
      <c r="H126">
        <v>0</v>
      </c>
      <c r="I126" t="s">
        <v>7</v>
      </c>
      <c r="J126">
        <v>0</v>
      </c>
      <c r="L126">
        <v>28</v>
      </c>
      <c r="M126">
        <v>4</v>
      </c>
      <c r="N126">
        <f>COUNTIFS(Tabla1[TorneoID],Tabla3[[#This Row],[TorneoID]],Tabla1[Jornada],Tabla3[[#This Row],[Jornada]],Tabla1[Resultado],1)</f>
        <v>7</v>
      </c>
      <c r="O126">
        <f>COUNTIFS(Tabla1[TorneoID],Tabla3[[#This Row],[TorneoID]],Tabla1[Jornada],Tabla3[[#This Row],[Jornada]],Tabla1[Resultado],0)</f>
        <v>0</v>
      </c>
      <c r="P126">
        <f>COUNTIFS(Tabla1[TorneoID],Tabla3[[#This Row],[TorneoID]],Tabla1[Jornada],Tabla3[[#This Row],[Jornada]],Tabla1[Resultado],-1)</f>
        <v>2</v>
      </c>
      <c r="Q126">
        <f>Tabla3[[#This Row],[GL]]+Tabla3[[#This Row],[GV]]</f>
        <v>42</v>
      </c>
      <c r="R126">
        <f>SUMIFS(Tabla1[mLoc],Tabla1[TorneoID],Tabla3[[#This Row],[TorneoID]],Tabla1[Jornada],Tabla3[[#This Row],[Jornada]])</f>
        <v>27</v>
      </c>
      <c r="S126">
        <f>SUMIFS(Tabla1[mVis],Tabla1[TorneoID],Tabla3[[#This Row],[TorneoID]],Tabla1[Jornada],Tabla3[[#This Row],[Jornada]])</f>
        <v>15</v>
      </c>
    </row>
    <row r="127" spans="2:19" x14ac:dyDescent="0.45">
      <c r="B127">
        <v>20178</v>
      </c>
      <c r="C127" t="s">
        <v>97</v>
      </c>
      <c r="D127">
        <v>1</v>
      </c>
      <c r="E127">
        <v>13</v>
      </c>
      <c r="F127" t="s">
        <v>3</v>
      </c>
      <c r="G127">
        <v>0</v>
      </c>
      <c r="H127">
        <v>3</v>
      </c>
      <c r="I127" t="s">
        <v>69</v>
      </c>
      <c r="J127">
        <v>-1</v>
      </c>
      <c r="L127">
        <v>28</v>
      </c>
      <c r="M127">
        <v>5</v>
      </c>
      <c r="N127">
        <f>COUNTIFS(Tabla1[TorneoID],Tabla3[[#This Row],[TorneoID]],Tabla1[Jornada],Tabla3[[#This Row],[Jornada]],Tabla1[Resultado],1)</f>
        <v>4</v>
      </c>
      <c r="O127">
        <f>COUNTIFS(Tabla1[TorneoID],Tabla3[[#This Row],[TorneoID]],Tabla1[Jornada],Tabla3[[#This Row],[Jornada]],Tabla1[Resultado],0)</f>
        <v>3</v>
      </c>
      <c r="P127">
        <f>COUNTIFS(Tabla1[TorneoID],Tabla3[[#This Row],[TorneoID]],Tabla1[Jornada],Tabla3[[#This Row],[Jornada]],Tabla1[Resultado],-1)</f>
        <v>2</v>
      </c>
      <c r="Q127">
        <f>Tabla3[[#This Row],[GL]]+Tabla3[[#This Row],[GV]]</f>
        <v>30</v>
      </c>
      <c r="R127">
        <f>SUMIFS(Tabla1[mLoc],Tabla1[TorneoID],Tabla3[[#This Row],[TorneoID]],Tabla1[Jornada],Tabla3[[#This Row],[Jornada]])</f>
        <v>20</v>
      </c>
      <c r="S127">
        <f>SUMIFS(Tabla1[mVis],Tabla1[TorneoID],Tabla3[[#This Row],[TorneoID]],Tabla1[Jornada],Tabla3[[#This Row],[Jornada]])</f>
        <v>10</v>
      </c>
    </row>
    <row r="128" spans="2:19" x14ac:dyDescent="0.45">
      <c r="B128">
        <v>20179</v>
      </c>
      <c r="C128" t="s">
        <v>97</v>
      </c>
      <c r="D128">
        <v>1</v>
      </c>
      <c r="E128">
        <v>13</v>
      </c>
      <c r="F128" t="s">
        <v>14</v>
      </c>
      <c r="G128">
        <v>1</v>
      </c>
      <c r="H128">
        <v>1</v>
      </c>
      <c r="I128" t="s">
        <v>85</v>
      </c>
      <c r="J128">
        <v>0</v>
      </c>
      <c r="L128">
        <v>28</v>
      </c>
      <c r="M128">
        <v>6</v>
      </c>
      <c r="N128">
        <f>COUNTIFS(Tabla1[TorneoID],Tabla3[[#This Row],[TorneoID]],Tabla1[Jornada],Tabla3[[#This Row],[Jornada]],Tabla1[Resultado],1)</f>
        <v>3</v>
      </c>
      <c r="O128">
        <f>COUNTIFS(Tabla1[TorneoID],Tabla3[[#This Row],[TorneoID]],Tabla1[Jornada],Tabla3[[#This Row],[Jornada]],Tabla1[Resultado],0)</f>
        <v>3</v>
      </c>
      <c r="P128">
        <f>COUNTIFS(Tabla1[TorneoID],Tabla3[[#This Row],[TorneoID]],Tabla1[Jornada],Tabla3[[#This Row],[Jornada]],Tabla1[Resultado],-1)</f>
        <v>3</v>
      </c>
      <c r="Q128">
        <f>Tabla3[[#This Row],[GL]]+Tabla3[[#This Row],[GV]]</f>
        <v>27</v>
      </c>
      <c r="R128">
        <f>SUMIFS(Tabla1[mLoc],Tabla1[TorneoID],Tabla3[[#This Row],[TorneoID]],Tabla1[Jornada],Tabla3[[#This Row],[Jornada]])</f>
        <v>14</v>
      </c>
      <c r="S128">
        <f>SUMIFS(Tabla1[mVis],Tabla1[TorneoID],Tabla3[[#This Row],[TorneoID]],Tabla1[Jornada],Tabla3[[#This Row],[Jornada]])</f>
        <v>13</v>
      </c>
    </row>
    <row r="129" spans="2:19" x14ac:dyDescent="0.45">
      <c r="B129">
        <v>20180</v>
      </c>
      <c r="C129" t="s">
        <v>97</v>
      </c>
      <c r="D129">
        <v>1</v>
      </c>
      <c r="E129">
        <v>13</v>
      </c>
      <c r="F129" t="s">
        <v>10</v>
      </c>
      <c r="G129">
        <v>0</v>
      </c>
      <c r="H129">
        <v>0</v>
      </c>
      <c r="I129" t="s">
        <v>12</v>
      </c>
      <c r="J129">
        <v>0</v>
      </c>
      <c r="L129">
        <v>28</v>
      </c>
      <c r="M129">
        <v>7</v>
      </c>
      <c r="N129">
        <f>COUNTIFS(Tabla1[TorneoID],Tabla3[[#This Row],[TorneoID]],Tabla1[Jornada],Tabla3[[#This Row],[Jornada]],Tabla1[Resultado],1)</f>
        <v>3</v>
      </c>
      <c r="O129">
        <f>COUNTIFS(Tabla1[TorneoID],Tabla3[[#This Row],[TorneoID]],Tabla1[Jornada],Tabla3[[#This Row],[Jornada]],Tabla1[Resultado],0)</f>
        <v>3</v>
      </c>
      <c r="P129">
        <f>COUNTIFS(Tabla1[TorneoID],Tabla3[[#This Row],[TorneoID]],Tabla1[Jornada],Tabla3[[#This Row],[Jornada]],Tabla1[Resultado],-1)</f>
        <v>3</v>
      </c>
      <c r="Q129">
        <f>Tabla3[[#This Row],[GL]]+Tabla3[[#This Row],[GV]]</f>
        <v>36</v>
      </c>
      <c r="R129">
        <f>SUMIFS(Tabla1[mLoc],Tabla1[TorneoID],Tabla3[[#This Row],[TorneoID]],Tabla1[Jornada],Tabla3[[#This Row],[Jornada]])</f>
        <v>18</v>
      </c>
      <c r="S129">
        <f>SUMIFS(Tabla1[mVis],Tabla1[TorneoID],Tabla3[[#This Row],[TorneoID]],Tabla1[Jornada],Tabla3[[#This Row],[Jornada]])</f>
        <v>18</v>
      </c>
    </row>
    <row r="130" spans="2:19" x14ac:dyDescent="0.45">
      <c r="B130">
        <v>20181</v>
      </c>
      <c r="C130" t="s">
        <v>97</v>
      </c>
      <c r="D130">
        <v>1</v>
      </c>
      <c r="E130">
        <v>13</v>
      </c>
      <c r="F130" t="s">
        <v>9</v>
      </c>
      <c r="G130">
        <v>0</v>
      </c>
      <c r="H130">
        <v>0</v>
      </c>
      <c r="I130" t="s">
        <v>89</v>
      </c>
      <c r="J130">
        <v>0</v>
      </c>
      <c r="L130">
        <v>28</v>
      </c>
      <c r="M130">
        <v>8</v>
      </c>
      <c r="N130">
        <f>COUNTIFS(Tabla1[TorneoID],Tabla3[[#This Row],[TorneoID]],Tabla1[Jornada],Tabla3[[#This Row],[Jornada]],Tabla1[Resultado],1)</f>
        <v>3</v>
      </c>
      <c r="O130">
        <f>COUNTIFS(Tabla1[TorneoID],Tabla3[[#This Row],[TorneoID]],Tabla1[Jornada],Tabla3[[#This Row],[Jornada]],Tabla1[Resultado],0)</f>
        <v>5</v>
      </c>
      <c r="P130">
        <f>COUNTIFS(Tabla1[TorneoID],Tabla3[[#This Row],[TorneoID]],Tabla1[Jornada],Tabla3[[#This Row],[Jornada]],Tabla1[Resultado],-1)</f>
        <v>1</v>
      </c>
      <c r="Q130">
        <f>Tabla3[[#This Row],[GL]]+Tabla3[[#This Row],[GV]]</f>
        <v>19</v>
      </c>
      <c r="R130">
        <f>SUMIFS(Tabla1[mLoc],Tabla1[TorneoID],Tabla3[[#This Row],[TorneoID]],Tabla1[Jornada],Tabla3[[#This Row],[Jornada]])</f>
        <v>11</v>
      </c>
      <c r="S130">
        <f>SUMIFS(Tabla1[mVis],Tabla1[TorneoID],Tabla3[[#This Row],[TorneoID]],Tabla1[Jornada],Tabla3[[#This Row],[Jornada]])</f>
        <v>8</v>
      </c>
    </row>
    <row r="131" spans="2:19" x14ac:dyDescent="0.45">
      <c r="B131">
        <v>20182</v>
      </c>
      <c r="C131" t="s">
        <v>97</v>
      </c>
      <c r="D131">
        <v>1</v>
      </c>
      <c r="E131">
        <v>13</v>
      </c>
      <c r="F131" t="s">
        <v>13</v>
      </c>
      <c r="G131">
        <v>2</v>
      </c>
      <c r="H131">
        <v>1</v>
      </c>
      <c r="I131" t="s">
        <v>4</v>
      </c>
      <c r="J131">
        <v>1</v>
      </c>
      <c r="L131">
        <v>28</v>
      </c>
      <c r="M131">
        <v>9</v>
      </c>
      <c r="N131">
        <f>COUNTIFS(Tabla1[TorneoID],Tabla3[[#This Row],[TorneoID]],Tabla1[Jornada],Tabla3[[#This Row],[Jornada]],Tabla1[Resultado],1)</f>
        <v>4</v>
      </c>
      <c r="O131">
        <f>COUNTIFS(Tabla1[TorneoID],Tabla3[[#This Row],[TorneoID]],Tabla1[Jornada],Tabla3[[#This Row],[Jornada]],Tabla1[Resultado],0)</f>
        <v>3</v>
      </c>
      <c r="P131">
        <f>COUNTIFS(Tabla1[TorneoID],Tabla3[[#This Row],[TorneoID]],Tabla1[Jornada],Tabla3[[#This Row],[Jornada]],Tabla1[Resultado],-1)</f>
        <v>2</v>
      </c>
      <c r="Q131">
        <f>Tabla3[[#This Row],[GL]]+Tabla3[[#This Row],[GV]]</f>
        <v>18</v>
      </c>
      <c r="R131">
        <f>SUMIFS(Tabla1[mLoc],Tabla1[TorneoID],Tabla3[[#This Row],[TorneoID]],Tabla1[Jornada],Tabla3[[#This Row],[Jornada]])</f>
        <v>9</v>
      </c>
      <c r="S131">
        <f>SUMIFS(Tabla1[mVis],Tabla1[TorneoID],Tabla3[[#This Row],[TorneoID]],Tabla1[Jornada],Tabla3[[#This Row],[Jornada]])</f>
        <v>9</v>
      </c>
    </row>
    <row r="132" spans="2:19" x14ac:dyDescent="0.45">
      <c r="B132">
        <v>20183</v>
      </c>
      <c r="C132" t="s">
        <v>97</v>
      </c>
      <c r="D132">
        <v>1</v>
      </c>
      <c r="E132">
        <v>13</v>
      </c>
      <c r="F132" t="s">
        <v>15</v>
      </c>
      <c r="G132">
        <v>0</v>
      </c>
      <c r="H132">
        <v>0</v>
      </c>
      <c r="I132" t="s">
        <v>6</v>
      </c>
      <c r="J132">
        <v>0</v>
      </c>
      <c r="L132">
        <v>28</v>
      </c>
      <c r="M132">
        <v>10</v>
      </c>
      <c r="N132">
        <f>COUNTIFS(Tabla1[TorneoID],Tabla3[[#This Row],[TorneoID]],Tabla1[Jornada],Tabla3[[#This Row],[Jornada]],Tabla1[Resultado],1)</f>
        <v>5</v>
      </c>
      <c r="O132">
        <f>COUNTIFS(Tabla1[TorneoID],Tabla3[[#This Row],[TorneoID]],Tabla1[Jornada],Tabla3[[#This Row],[Jornada]],Tabla1[Resultado],0)</f>
        <v>3</v>
      </c>
      <c r="P132">
        <f>COUNTIFS(Tabla1[TorneoID],Tabla3[[#This Row],[TorneoID]],Tabla1[Jornada],Tabla3[[#This Row],[Jornada]],Tabla1[Resultado],-1)</f>
        <v>1</v>
      </c>
      <c r="Q132">
        <f>Tabla3[[#This Row],[GL]]+Tabla3[[#This Row],[GV]]</f>
        <v>23</v>
      </c>
      <c r="R132">
        <f>SUMIFS(Tabla1[mLoc],Tabla1[TorneoID],Tabla3[[#This Row],[TorneoID]],Tabla1[Jornada],Tabla3[[#This Row],[Jornada]])</f>
        <v>16</v>
      </c>
      <c r="S132">
        <f>SUMIFS(Tabla1[mVis],Tabla1[TorneoID],Tabla3[[#This Row],[TorneoID]],Tabla1[Jornada],Tabla3[[#This Row],[Jornada]])</f>
        <v>7</v>
      </c>
    </row>
    <row r="133" spans="2:19" x14ac:dyDescent="0.45">
      <c r="B133">
        <v>20184</v>
      </c>
      <c r="C133" t="s">
        <v>97</v>
      </c>
      <c r="D133">
        <v>1</v>
      </c>
      <c r="E133">
        <v>13</v>
      </c>
      <c r="F133" t="s">
        <v>77</v>
      </c>
      <c r="G133">
        <v>2</v>
      </c>
      <c r="H133">
        <v>7</v>
      </c>
      <c r="I133" t="s">
        <v>92</v>
      </c>
      <c r="J133">
        <v>-1</v>
      </c>
      <c r="L133">
        <v>28</v>
      </c>
      <c r="M133">
        <v>11</v>
      </c>
      <c r="N133">
        <f>COUNTIFS(Tabla1[TorneoID],Tabla3[[#This Row],[TorneoID]],Tabla1[Jornada],Tabla3[[#This Row],[Jornada]],Tabla1[Resultado],1)</f>
        <v>4</v>
      </c>
      <c r="O133">
        <f>COUNTIFS(Tabla1[TorneoID],Tabla3[[#This Row],[TorneoID]],Tabla1[Jornada],Tabla3[[#This Row],[Jornada]],Tabla1[Resultado],0)</f>
        <v>3</v>
      </c>
      <c r="P133">
        <f>COUNTIFS(Tabla1[TorneoID],Tabla3[[#This Row],[TorneoID]],Tabla1[Jornada],Tabla3[[#This Row],[Jornada]],Tabla1[Resultado],-1)</f>
        <v>2</v>
      </c>
      <c r="Q133">
        <f>Tabla3[[#This Row],[GL]]+Tabla3[[#This Row],[GV]]</f>
        <v>28</v>
      </c>
      <c r="R133">
        <f>SUMIFS(Tabla1[mLoc],Tabla1[TorneoID],Tabla3[[#This Row],[TorneoID]],Tabla1[Jornada],Tabla3[[#This Row],[Jornada]])</f>
        <v>19</v>
      </c>
      <c r="S133">
        <f>SUMIFS(Tabla1[mVis],Tabla1[TorneoID],Tabla3[[#This Row],[TorneoID]],Tabla1[Jornada],Tabla3[[#This Row],[Jornada]])</f>
        <v>9</v>
      </c>
    </row>
    <row r="134" spans="2:19" x14ac:dyDescent="0.45">
      <c r="B134">
        <v>20185</v>
      </c>
      <c r="C134" t="s">
        <v>97</v>
      </c>
      <c r="D134">
        <v>1</v>
      </c>
      <c r="E134">
        <v>13</v>
      </c>
      <c r="F134" t="s">
        <v>82</v>
      </c>
      <c r="G134">
        <v>1</v>
      </c>
      <c r="H134">
        <v>1</v>
      </c>
      <c r="I134" t="s">
        <v>0</v>
      </c>
      <c r="J134">
        <v>0</v>
      </c>
      <c r="L134">
        <v>28</v>
      </c>
      <c r="M134">
        <v>12</v>
      </c>
      <c r="N134">
        <f>COUNTIFS(Tabla1[TorneoID],Tabla3[[#This Row],[TorneoID]],Tabla1[Jornada],Tabla3[[#This Row],[Jornada]],Tabla1[Resultado],1)</f>
        <v>5</v>
      </c>
      <c r="O134">
        <f>COUNTIFS(Tabla1[TorneoID],Tabla3[[#This Row],[TorneoID]],Tabla1[Jornada],Tabla3[[#This Row],[Jornada]],Tabla1[Resultado],0)</f>
        <v>2</v>
      </c>
      <c r="P134">
        <f>COUNTIFS(Tabla1[TorneoID],Tabla3[[#This Row],[TorneoID]],Tabla1[Jornada],Tabla3[[#This Row],[Jornada]],Tabla1[Resultado],-1)</f>
        <v>2</v>
      </c>
      <c r="Q134">
        <f>Tabla3[[#This Row],[GL]]+Tabla3[[#This Row],[GV]]</f>
        <v>35</v>
      </c>
      <c r="R134">
        <f>SUMIFS(Tabla1[mLoc],Tabla1[TorneoID],Tabla3[[#This Row],[TorneoID]],Tabla1[Jornada],Tabla3[[#This Row],[Jornada]])</f>
        <v>24</v>
      </c>
      <c r="S134">
        <f>SUMIFS(Tabla1[mVis],Tabla1[TorneoID],Tabla3[[#This Row],[TorneoID]],Tabla1[Jornada],Tabla3[[#This Row],[Jornada]])</f>
        <v>11</v>
      </c>
    </row>
    <row r="135" spans="2:19" x14ac:dyDescent="0.45">
      <c r="B135">
        <v>20186</v>
      </c>
      <c r="C135" t="s">
        <v>97</v>
      </c>
      <c r="D135">
        <v>1</v>
      </c>
      <c r="E135">
        <v>13</v>
      </c>
      <c r="F135" t="s">
        <v>98</v>
      </c>
      <c r="G135">
        <v>1</v>
      </c>
      <c r="H135">
        <v>2</v>
      </c>
      <c r="I135" t="s">
        <v>1</v>
      </c>
      <c r="J135">
        <v>-1</v>
      </c>
      <c r="L135">
        <v>28</v>
      </c>
      <c r="M135">
        <v>13</v>
      </c>
      <c r="N135">
        <f>COUNTIFS(Tabla1[TorneoID],Tabla3[[#This Row],[TorneoID]],Tabla1[Jornada],Tabla3[[#This Row],[Jornada]],Tabla1[Resultado],1)</f>
        <v>4</v>
      </c>
      <c r="O135">
        <f>COUNTIFS(Tabla1[TorneoID],Tabla3[[#This Row],[TorneoID]],Tabla1[Jornada],Tabla3[[#This Row],[Jornada]],Tabla1[Resultado],0)</f>
        <v>3</v>
      </c>
      <c r="P135">
        <f>COUNTIFS(Tabla1[TorneoID],Tabla3[[#This Row],[TorneoID]],Tabla1[Jornada],Tabla3[[#This Row],[Jornada]],Tabla1[Resultado],-1)</f>
        <v>2</v>
      </c>
      <c r="Q135">
        <f>Tabla3[[#This Row],[GL]]+Tabla3[[#This Row],[GV]]</f>
        <v>28</v>
      </c>
      <c r="R135">
        <f>SUMIFS(Tabla1[mLoc],Tabla1[TorneoID],Tabla3[[#This Row],[TorneoID]],Tabla1[Jornada],Tabla3[[#This Row],[Jornada]])</f>
        <v>17</v>
      </c>
      <c r="S135">
        <f>SUMIFS(Tabla1[mVis],Tabla1[TorneoID],Tabla3[[#This Row],[TorneoID]],Tabla1[Jornada],Tabla3[[#This Row],[Jornada]])</f>
        <v>11</v>
      </c>
    </row>
    <row r="136" spans="2:19" x14ac:dyDescent="0.45">
      <c r="B136">
        <v>20187</v>
      </c>
      <c r="C136" t="s">
        <v>97</v>
      </c>
      <c r="D136">
        <v>1</v>
      </c>
      <c r="E136">
        <v>14</v>
      </c>
      <c r="F136" t="s">
        <v>92</v>
      </c>
      <c r="G136">
        <v>3</v>
      </c>
      <c r="H136">
        <v>2</v>
      </c>
      <c r="I136" t="s">
        <v>3</v>
      </c>
      <c r="J136">
        <v>1</v>
      </c>
      <c r="L136">
        <v>28</v>
      </c>
      <c r="M136">
        <v>14</v>
      </c>
      <c r="N136">
        <f>COUNTIFS(Tabla1[TorneoID],Tabla3[[#This Row],[TorneoID]],Tabla1[Jornada],Tabla3[[#This Row],[Jornada]],Tabla1[Resultado],1)</f>
        <v>4</v>
      </c>
      <c r="O136">
        <f>COUNTIFS(Tabla1[TorneoID],Tabla3[[#This Row],[TorneoID]],Tabla1[Jornada],Tabla3[[#This Row],[Jornada]],Tabla1[Resultado],0)</f>
        <v>2</v>
      </c>
      <c r="P136">
        <f>COUNTIFS(Tabla1[TorneoID],Tabla3[[#This Row],[TorneoID]],Tabla1[Jornada],Tabla3[[#This Row],[Jornada]],Tabla1[Resultado],-1)</f>
        <v>3</v>
      </c>
      <c r="Q136">
        <f>Tabla3[[#This Row],[GL]]+Tabla3[[#This Row],[GV]]</f>
        <v>35</v>
      </c>
      <c r="R136">
        <f>SUMIFS(Tabla1[mLoc],Tabla1[TorneoID],Tabla3[[#This Row],[TorneoID]],Tabla1[Jornada],Tabla3[[#This Row],[Jornada]])</f>
        <v>19</v>
      </c>
      <c r="S136">
        <f>SUMIFS(Tabla1[mVis],Tabla1[TorneoID],Tabla3[[#This Row],[TorneoID]],Tabla1[Jornada],Tabla3[[#This Row],[Jornada]])</f>
        <v>16</v>
      </c>
    </row>
    <row r="137" spans="2:19" x14ac:dyDescent="0.45">
      <c r="B137">
        <v>20188</v>
      </c>
      <c r="C137" t="s">
        <v>97</v>
      </c>
      <c r="D137">
        <v>1</v>
      </c>
      <c r="E137">
        <v>14</v>
      </c>
      <c r="F137" t="s">
        <v>7</v>
      </c>
      <c r="G137">
        <v>0</v>
      </c>
      <c r="H137">
        <v>0</v>
      </c>
      <c r="I137" t="s">
        <v>98</v>
      </c>
      <c r="J137">
        <v>0</v>
      </c>
      <c r="L137">
        <v>28</v>
      </c>
      <c r="M137">
        <v>15</v>
      </c>
      <c r="N137">
        <f>COUNTIFS(Tabla1[TorneoID],Tabla3[[#This Row],[TorneoID]],Tabla1[Jornada],Tabla3[[#This Row],[Jornada]],Tabla1[Resultado],1)</f>
        <v>5</v>
      </c>
      <c r="O137">
        <f>COUNTIFS(Tabla1[TorneoID],Tabla3[[#This Row],[TorneoID]],Tabla1[Jornada],Tabla3[[#This Row],[Jornada]],Tabla1[Resultado],0)</f>
        <v>4</v>
      </c>
      <c r="P137">
        <f>COUNTIFS(Tabla1[TorneoID],Tabla3[[#This Row],[TorneoID]],Tabla1[Jornada],Tabla3[[#This Row],[Jornada]],Tabla1[Resultado],-1)</f>
        <v>0</v>
      </c>
      <c r="Q137">
        <f>Tabla3[[#This Row],[GL]]+Tabla3[[#This Row],[GV]]</f>
        <v>31</v>
      </c>
      <c r="R137">
        <f>SUMIFS(Tabla1[mLoc],Tabla1[TorneoID],Tabla3[[#This Row],[TorneoID]],Tabla1[Jornada],Tabla3[[#This Row],[Jornada]])</f>
        <v>21</v>
      </c>
      <c r="S137">
        <f>SUMIFS(Tabla1[mVis],Tabla1[TorneoID],Tabla3[[#This Row],[TorneoID]],Tabla1[Jornada],Tabla3[[#This Row],[Jornada]])</f>
        <v>10</v>
      </c>
    </row>
    <row r="138" spans="2:19" x14ac:dyDescent="0.45">
      <c r="B138">
        <v>20189</v>
      </c>
      <c r="C138" t="s">
        <v>97</v>
      </c>
      <c r="D138">
        <v>1</v>
      </c>
      <c r="E138">
        <v>14</v>
      </c>
      <c r="F138" t="s">
        <v>1</v>
      </c>
      <c r="G138">
        <v>1</v>
      </c>
      <c r="H138">
        <v>2</v>
      </c>
      <c r="I138" t="s">
        <v>13</v>
      </c>
      <c r="J138">
        <v>-1</v>
      </c>
      <c r="L138">
        <v>28</v>
      </c>
      <c r="M138">
        <v>16</v>
      </c>
      <c r="N138">
        <f>COUNTIFS(Tabla1[TorneoID],Tabla3[[#This Row],[TorneoID]],Tabla1[Jornada],Tabla3[[#This Row],[Jornada]],Tabla1[Resultado],1)</f>
        <v>5</v>
      </c>
      <c r="O138">
        <f>COUNTIFS(Tabla1[TorneoID],Tabla3[[#This Row],[TorneoID]],Tabla1[Jornada],Tabla3[[#This Row],[Jornada]],Tabla1[Resultado],0)</f>
        <v>4</v>
      </c>
      <c r="P138">
        <f>COUNTIFS(Tabla1[TorneoID],Tabla3[[#This Row],[TorneoID]],Tabla1[Jornada],Tabla3[[#This Row],[Jornada]],Tabla1[Resultado],-1)</f>
        <v>0</v>
      </c>
      <c r="Q138">
        <f>Tabla3[[#This Row],[GL]]+Tabla3[[#This Row],[GV]]</f>
        <v>24</v>
      </c>
      <c r="R138">
        <f>SUMIFS(Tabla1[mLoc],Tabla1[TorneoID],Tabla3[[#This Row],[TorneoID]],Tabla1[Jornada],Tabla3[[#This Row],[Jornada]])</f>
        <v>16</v>
      </c>
      <c r="S138">
        <f>SUMIFS(Tabla1[mVis],Tabla1[TorneoID],Tabla3[[#This Row],[TorneoID]],Tabla1[Jornada],Tabla3[[#This Row],[Jornada]])</f>
        <v>8</v>
      </c>
    </row>
    <row r="139" spans="2:19" x14ac:dyDescent="0.45">
      <c r="B139">
        <v>20190</v>
      </c>
      <c r="C139" t="s">
        <v>97</v>
      </c>
      <c r="D139">
        <v>1</v>
      </c>
      <c r="E139">
        <v>14</v>
      </c>
      <c r="F139" t="s">
        <v>0</v>
      </c>
      <c r="G139">
        <v>0</v>
      </c>
      <c r="H139">
        <v>0</v>
      </c>
      <c r="I139" t="s">
        <v>10</v>
      </c>
      <c r="J139">
        <v>0</v>
      </c>
      <c r="L139">
        <v>28</v>
      </c>
      <c r="M139">
        <v>17</v>
      </c>
      <c r="N139">
        <f>COUNTIFS(Tabla1[TorneoID],Tabla3[[#This Row],[TorneoID]],Tabla1[Jornada],Tabla3[[#This Row],[Jornada]],Tabla1[Resultado],1)</f>
        <v>6</v>
      </c>
      <c r="O139">
        <f>COUNTIFS(Tabla1[TorneoID],Tabla3[[#This Row],[TorneoID]],Tabla1[Jornada],Tabla3[[#This Row],[Jornada]],Tabla1[Resultado],0)</f>
        <v>2</v>
      </c>
      <c r="P139">
        <f>COUNTIFS(Tabla1[TorneoID],Tabla3[[#This Row],[TorneoID]],Tabla1[Jornada],Tabla3[[#This Row],[Jornada]],Tabla1[Resultado],-1)</f>
        <v>1</v>
      </c>
      <c r="Q139">
        <f>Tabla3[[#This Row],[GL]]+Tabla3[[#This Row],[GV]]</f>
        <v>33</v>
      </c>
      <c r="R139">
        <f>SUMIFS(Tabla1[mLoc],Tabla1[TorneoID],Tabla3[[#This Row],[TorneoID]],Tabla1[Jornada],Tabla3[[#This Row],[Jornada]])</f>
        <v>23</v>
      </c>
      <c r="S139">
        <f>SUMIFS(Tabla1[mVis],Tabla1[TorneoID],Tabla3[[#This Row],[TorneoID]],Tabla1[Jornada],Tabla3[[#This Row],[Jornada]])</f>
        <v>10</v>
      </c>
    </row>
    <row r="140" spans="2:19" x14ac:dyDescent="0.45">
      <c r="B140">
        <v>20191</v>
      </c>
      <c r="C140" t="s">
        <v>97</v>
      </c>
      <c r="D140">
        <v>1</v>
      </c>
      <c r="E140">
        <v>14</v>
      </c>
      <c r="F140" t="s">
        <v>6</v>
      </c>
      <c r="G140">
        <v>3</v>
      </c>
      <c r="H140">
        <v>2</v>
      </c>
      <c r="I140" t="s">
        <v>82</v>
      </c>
      <c r="J140">
        <v>1</v>
      </c>
      <c r="L140">
        <v>29</v>
      </c>
      <c r="M140">
        <v>1</v>
      </c>
      <c r="N140">
        <f>COUNTIFS(Tabla1[TorneoID],Tabla3[[#This Row],[TorneoID]],Tabla1[Jornada],Tabla3[[#This Row],[Jornada]],Tabla1[Resultado],1)</f>
        <v>5</v>
      </c>
      <c r="O140">
        <f>COUNTIFS(Tabla1[TorneoID],Tabla3[[#This Row],[TorneoID]],Tabla1[Jornada],Tabla3[[#This Row],[Jornada]],Tabla1[Resultado],0)</f>
        <v>2</v>
      </c>
      <c r="P140">
        <f>COUNTIFS(Tabla1[TorneoID],Tabla3[[#This Row],[TorneoID]],Tabla1[Jornada],Tabla3[[#This Row],[Jornada]],Tabla1[Resultado],-1)</f>
        <v>2</v>
      </c>
      <c r="Q140">
        <f>Tabla3[[#This Row],[GL]]+Tabla3[[#This Row],[GV]]</f>
        <v>33</v>
      </c>
      <c r="R140">
        <f>SUMIFS(Tabla1[mLoc],Tabla1[TorneoID],Tabla3[[#This Row],[TorneoID]],Tabla1[Jornada],Tabla3[[#This Row],[Jornada]])</f>
        <v>19</v>
      </c>
      <c r="S140">
        <f>SUMIFS(Tabla1[mVis],Tabla1[TorneoID],Tabla3[[#This Row],[TorneoID]],Tabla1[Jornada],Tabla3[[#This Row],[Jornada]])</f>
        <v>14</v>
      </c>
    </row>
    <row r="141" spans="2:19" x14ac:dyDescent="0.45">
      <c r="B141">
        <v>20192</v>
      </c>
      <c r="C141" t="s">
        <v>97</v>
      </c>
      <c r="D141">
        <v>1</v>
      </c>
      <c r="E141">
        <v>14</v>
      </c>
      <c r="F141" t="s">
        <v>69</v>
      </c>
      <c r="G141">
        <v>0</v>
      </c>
      <c r="H141">
        <v>1</v>
      </c>
      <c r="I141" t="s">
        <v>15</v>
      </c>
      <c r="J141">
        <v>-1</v>
      </c>
      <c r="L141">
        <v>29</v>
      </c>
      <c r="M141">
        <v>2</v>
      </c>
      <c r="N141">
        <f>COUNTIFS(Tabla1[TorneoID],Tabla3[[#This Row],[TorneoID]],Tabla1[Jornada],Tabla3[[#This Row],[Jornada]],Tabla1[Resultado],1)</f>
        <v>7</v>
      </c>
      <c r="O141">
        <f>COUNTIFS(Tabla1[TorneoID],Tabla3[[#This Row],[TorneoID]],Tabla1[Jornada],Tabla3[[#This Row],[Jornada]],Tabla1[Resultado],0)</f>
        <v>1</v>
      </c>
      <c r="P141">
        <f>COUNTIFS(Tabla1[TorneoID],Tabla3[[#This Row],[TorneoID]],Tabla1[Jornada],Tabla3[[#This Row],[Jornada]],Tabla1[Resultado],-1)</f>
        <v>1</v>
      </c>
      <c r="Q141">
        <f>Tabla3[[#This Row],[GL]]+Tabla3[[#This Row],[GV]]</f>
        <v>29</v>
      </c>
      <c r="R141">
        <f>SUMIFS(Tabla1[mLoc],Tabla1[TorneoID],Tabla3[[#This Row],[TorneoID]],Tabla1[Jornada],Tabla3[[#This Row],[Jornada]])</f>
        <v>21</v>
      </c>
      <c r="S141">
        <f>SUMIFS(Tabla1[mVis],Tabla1[TorneoID],Tabla3[[#This Row],[TorneoID]],Tabla1[Jornada],Tabla3[[#This Row],[Jornada]])</f>
        <v>8</v>
      </c>
    </row>
    <row r="142" spans="2:19" x14ac:dyDescent="0.45">
      <c r="B142">
        <v>20193</v>
      </c>
      <c r="C142" t="s">
        <v>97</v>
      </c>
      <c r="D142">
        <v>1</v>
      </c>
      <c r="E142">
        <v>14</v>
      </c>
      <c r="F142" t="s">
        <v>89</v>
      </c>
      <c r="G142">
        <v>0</v>
      </c>
      <c r="H142">
        <v>0</v>
      </c>
      <c r="I142" t="s">
        <v>24</v>
      </c>
      <c r="J142">
        <v>0</v>
      </c>
      <c r="L142">
        <v>29</v>
      </c>
      <c r="M142">
        <v>3</v>
      </c>
      <c r="N142">
        <f>COUNTIFS(Tabla1[TorneoID],Tabla3[[#This Row],[TorneoID]],Tabla1[Jornada],Tabla3[[#This Row],[Jornada]],Tabla1[Resultado],1)</f>
        <v>3</v>
      </c>
      <c r="O142">
        <f>COUNTIFS(Tabla1[TorneoID],Tabla3[[#This Row],[TorneoID]],Tabla1[Jornada],Tabla3[[#This Row],[Jornada]],Tabla1[Resultado],0)</f>
        <v>3</v>
      </c>
      <c r="P142">
        <f>COUNTIFS(Tabla1[TorneoID],Tabla3[[#This Row],[TorneoID]],Tabla1[Jornada],Tabla3[[#This Row],[Jornada]],Tabla1[Resultado],-1)</f>
        <v>3</v>
      </c>
      <c r="Q142">
        <f>Tabla3[[#This Row],[GL]]+Tabla3[[#This Row],[GV]]</f>
        <v>19</v>
      </c>
      <c r="R142">
        <f>SUMIFS(Tabla1[mLoc],Tabla1[TorneoID],Tabla3[[#This Row],[TorneoID]],Tabla1[Jornada],Tabla3[[#This Row],[Jornada]])</f>
        <v>9</v>
      </c>
      <c r="S142">
        <f>SUMIFS(Tabla1[mVis],Tabla1[TorneoID],Tabla3[[#This Row],[TorneoID]],Tabla1[Jornada],Tabla3[[#This Row],[Jornada]])</f>
        <v>10</v>
      </c>
    </row>
    <row r="143" spans="2:19" x14ac:dyDescent="0.45">
      <c r="B143">
        <v>20194</v>
      </c>
      <c r="C143" t="s">
        <v>97</v>
      </c>
      <c r="D143">
        <v>1</v>
      </c>
      <c r="E143">
        <v>14</v>
      </c>
      <c r="F143" t="s">
        <v>85</v>
      </c>
      <c r="G143">
        <v>0</v>
      </c>
      <c r="H143">
        <v>1</v>
      </c>
      <c r="I143" t="s">
        <v>9</v>
      </c>
      <c r="J143">
        <v>-1</v>
      </c>
      <c r="L143">
        <v>29</v>
      </c>
      <c r="M143">
        <v>4</v>
      </c>
      <c r="N143">
        <f>COUNTIFS(Tabla1[TorneoID],Tabla3[[#This Row],[TorneoID]],Tabla1[Jornada],Tabla3[[#This Row],[Jornada]],Tabla1[Resultado],1)</f>
        <v>4</v>
      </c>
      <c r="O143">
        <f>COUNTIFS(Tabla1[TorneoID],Tabla3[[#This Row],[TorneoID]],Tabla1[Jornada],Tabla3[[#This Row],[Jornada]],Tabla1[Resultado],0)</f>
        <v>1</v>
      </c>
      <c r="P143">
        <f>COUNTIFS(Tabla1[TorneoID],Tabla3[[#This Row],[TorneoID]],Tabla1[Jornada],Tabla3[[#This Row],[Jornada]],Tabla1[Resultado],-1)</f>
        <v>4</v>
      </c>
      <c r="Q143">
        <f>Tabla3[[#This Row],[GL]]+Tabla3[[#This Row],[GV]]</f>
        <v>27</v>
      </c>
      <c r="R143">
        <f>SUMIFS(Tabla1[mLoc],Tabla1[TorneoID],Tabla3[[#This Row],[TorneoID]],Tabla1[Jornada],Tabla3[[#This Row],[Jornada]])</f>
        <v>13</v>
      </c>
      <c r="S143">
        <f>SUMIFS(Tabla1[mVis],Tabla1[TorneoID],Tabla3[[#This Row],[TorneoID]],Tabla1[Jornada],Tabla3[[#This Row],[Jornada]])</f>
        <v>14</v>
      </c>
    </row>
    <row r="144" spans="2:19" x14ac:dyDescent="0.45">
      <c r="B144">
        <v>20195</v>
      </c>
      <c r="C144" t="s">
        <v>97</v>
      </c>
      <c r="D144">
        <v>1</v>
      </c>
      <c r="E144">
        <v>14</v>
      </c>
      <c r="F144" t="s">
        <v>4</v>
      </c>
      <c r="G144">
        <v>2</v>
      </c>
      <c r="H144">
        <v>0</v>
      </c>
      <c r="I144" t="s">
        <v>77</v>
      </c>
      <c r="J144">
        <v>1</v>
      </c>
      <c r="L144">
        <v>29</v>
      </c>
      <c r="M144">
        <v>5</v>
      </c>
      <c r="N144">
        <f>COUNTIFS(Tabla1[TorneoID],Tabla3[[#This Row],[TorneoID]],Tabla1[Jornada],Tabla3[[#This Row],[Jornada]],Tabla1[Resultado],1)</f>
        <v>3</v>
      </c>
      <c r="O144">
        <f>COUNTIFS(Tabla1[TorneoID],Tabla3[[#This Row],[TorneoID]],Tabla1[Jornada],Tabla3[[#This Row],[Jornada]],Tabla1[Resultado],0)</f>
        <v>1</v>
      </c>
      <c r="P144">
        <f>COUNTIFS(Tabla1[TorneoID],Tabla3[[#This Row],[TorneoID]],Tabla1[Jornada],Tabla3[[#This Row],[Jornada]],Tabla1[Resultado],-1)</f>
        <v>5</v>
      </c>
      <c r="Q144">
        <f>Tabla3[[#This Row],[GL]]+Tabla3[[#This Row],[GV]]</f>
        <v>24</v>
      </c>
      <c r="R144">
        <f>SUMIFS(Tabla1[mLoc],Tabla1[TorneoID],Tabla3[[#This Row],[TorneoID]],Tabla1[Jornada],Tabla3[[#This Row],[Jornada]])</f>
        <v>10</v>
      </c>
      <c r="S144">
        <f>SUMIFS(Tabla1[mVis],Tabla1[TorneoID],Tabla3[[#This Row],[TorneoID]],Tabla1[Jornada],Tabla3[[#This Row],[Jornada]])</f>
        <v>14</v>
      </c>
    </row>
    <row r="145" spans="2:19" x14ac:dyDescent="0.45">
      <c r="B145">
        <v>20196</v>
      </c>
      <c r="C145" t="s">
        <v>97</v>
      </c>
      <c r="D145">
        <v>1</v>
      </c>
      <c r="E145">
        <v>14</v>
      </c>
      <c r="F145" t="s">
        <v>12</v>
      </c>
      <c r="G145">
        <v>0</v>
      </c>
      <c r="H145">
        <v>0</v>
      </c>
      <c r="I145" t="s">
        <v>14</v>
      </c>
      <c r="J145">
        <v>0</v>
      </c>
      <c r="L145">
        <v>29</v>
      </c>
      <c r="M145">
        <v>6</v>
      </c>
      <c r="N145">
        <f>COUNTIFS(Tabla1[TorneoID],Tabla3[[#This Row],[TorneoID]],Tabla1[Jornada],Tabla3[[#This Row],[Jornada]],Tabla1[Resultado],1)</f>
        <v>6</v>
      </c>
      <c r="O145">
        <f>COUNTIFS(Tabla1[TorneoID],Tabla3[[#This Row],[TorneoID]],Tabla1[Jornada],Tabla3[[#This Row],[Jornada]],Tabla1[Resultado],0)</f>
        <v>3</v>
      </c>
      <c r="P145">
        <f>COUNTIFS(Tabla1[TorneoID],Tabla3[[#This Row],[TorneoID]],Tabla1[Jornada],Tabla3[[#This Row],[Jornada]],Tabla1[Resultado],-1)</f>
        <v>0</v>
      </c>
      <c r="Q145">
        <f>Tabla3[[#This Row],[GL]]+Tabla3[[#This Row],[GV]]</f>
        <v>27</v>
      </c>
      <c r="R145">
        <f>SUMIFS(Tabla1[mLoc],Tabla1[TorneoID],Tabla3[[#This Row],[TorneoID]],Tabla1[Jornada],Tabla3[[#This Row],[Jornada]])</f>
        <v>18</v>
      </c>
      <c r="S145">
        <f>SUMIFS(Tabla1[mVis],Tabla1[TorneoID],Tabla3[[#This Row],[TorneoID]],Tabla1[Jornada],Tabla3[[#This Row],[Jornada]])</f>
        <v>9</v>
      </c>
    </row>
    <row r="146" spans="2:19" x14ac:dyDescent="0.45">
      <c r="B146">
        <v>20197</v>
      </c>
      <c r="C146" t="s">
        <v>97</v>
      </c>
      <c r="D146">
        <v>1</v>
      </c>
      <c r="E146">
        <v>15</v>
      </c>
      <c r="F146" t="s">
        <v>9</v>
      </c>
      <c r="G146">
        <v>2</v>
      </c>
      <c r="H146">
        <v>0</v>
      </c>
      <c r="I146" t="s">
        <v>12</v>
      </c>
      <c r="J146">
        <v>1</v>
      </c>
      <c r="L146">
        <v>29</v>
      </c>
      <c r="M146">
        <v>7</v>
      </c>
      <c r="N146">
        <f>COUNTIFS(Tabla1[TorneoID],Tabla3[[#This Row],[TorneoID]],Tabla1[Jornada],Tabla3[[#This Row],[Jornada]],Tabla1[Resultado],1)</f>
        <v>4</v>
      </c>
      <c r="O146">
        <f>COUNTIFS(Tabla1[TorneoID],Tabla3[[#This Row],[TorneoID]],Tabla1[Jornada],Tabla3[[#This Row],[Jornada]],Tabla1[Resultado],0)</f>
        <v>3</v>
      </c>
      <c r="P146">
        <f>COUNTIFS(Tabla1[TorneoID],Tabla3[[#This Row],[TorneoID]],Tabla1[Jornada],Tabla3[[#This Row],[Jornada]],Tabla1[Resultado],-1)</f>
        <v>2</v>
      </c>
      <c r="Q146">
        <f>Tabla3[[#This Row],[GL]]+Tabla3[[#This Row],[GV]]</f>
        <v>29</v>
      </c>
      <c r="R146">
        <f>SUMIFS(Tabla1[mLoc],Tabla1[TorneoID],Tabla3[[#This Row],[TorneoID]],Tabla1[Jornada],Tabla3[[#This Row],[Jornada]])</f>
        <v>15</v>
      </c>
      <c r="S146">
        <f>SUMIFS(Tabla1[mVis],Tabla1[TorneoID],Tabla3[[#This Row],[TorneoID]],Tabla1[Jornada],Tabla3[[#This Row],[Jornada]])</f>
        <v>14</v>
      </c>
    </row>
    <row r="147" spans="2:19" x14ac:dyDescent="0.45">
      <c r="B147">
        <v>20198</v>
      </c>
      <c r="C147" t="s">
        <v>97</v>
      </c>
      <c r="D147">
        <v>1</v>
      </c>
      <c r="E147">
        <v>15</v>
      </c>
      <c r="F147" t="s">
        <v>13</v>
      </c>
      <c r="G147">
        <v>3</v>
      </c>
      <c r="H147">
        <v>1</v>
      </c>
      <c r="I147" t="s">
        <v>77</v>
      </c>
      <c r="J147">
        <v>1</v>
      </c>
      <c r="L147">
        <v>29</v>
      </c>
      <c r="M147">
        <v>8</v>
      </c>
      <c r="N147">
        <f>COUNTIFS(Tabla1[TorneoID],Tabla3[[#This Row],[TorneoID]],Tabla1[Jornada],Tabla3[[#This Row],[Jornada]],Tabla1[Resultado],1)</f>
        <v>6</v>
      </c>
      <c r="O147">
        <f>COUNTIFS(Tabla1[TorneoID],Tabla3[[#This Row],[TorneoID]],Tabla1[Jornada],Tabla3[[#This Row],[Jornada]],Tabla1[Resultado],0)</f>
        <v>1</v>
      </c>
      <c r="P147">
        <f>COUNTIFS(Tabla1[TorneoID],Tabla3[[#This Row],[TorneoID]],Tabla1[Jornada],Tabla3[[#This Row],[Jornada]],Tabla1[Resultado],-1)</f>
        <v>2</v>
      </c>
      <c r="Q147">
        <f>Tabla3[[#This Row],[GL]]+Tabla3[[#This Row],[GV]]</f>
        <v>27</v>
      </c>
      <c r="R147">
        <f>SUMIFS(Tabla1[mLoc],Tabla1[TorneoID],Tabla3[[#This Row],[TorneoID]],Tabla1[Jornada],Tabla3[[#This Row],[Jornada]])</f>
        <v>17</v>
      </c>
      <c r="S147">
        <f>SUMIFS(Tabla1[mVis],Tabla1[TorneoID],Tabla3[[#This Row],[TorneoID]],Tabla1[Jornada],Tabla3[[#This Row],[Jornada]])</f>
        <v>10</v>
      </c>
    </row>
    <row r="148" spans="2:19" x14ac:dyDescent="0.45">
      <c r="B148">
        <v>20199</v>
      </c>
      <c r="C148" t="s">
        <v>97</v>
      </c>
      <c r="D148">
        <v>1</v>
      </c>
      <c r="E148">
        <v>15</v>
      </c>
      <c r="F148" t="s">
        <v>15</v>
      </c>
      <c r="G148">
        <v>3</v>
      </c>
      <c r="H148">
        <v>1</v>
      </c>
      <c r="I148" t="s">
        <v>92</v>
      </c>
      <c r="J148">
        <v>1</v>
      </c>
      <c r="L148">
        <v>29</v>
      </c>
      <c r="M148">
        <v>9</v>
      </c>
      <c r="N148">
        <f>COUNTIFS(Tabla1[TorneoID],Tabla3[[#This Row],[TorneoID]],Tabla1[Jornada],Tabla3[[#This Row],[Jornada]],Tabla1[Resultado],1)</f>
        <v>5</v>
      </c>
      <c r="O148">
        <f>COUNTIFS(Tabla1[TorneoID],Tabla3[[#This Row],[TorneoID]],Tabla1[Jornada],Tabla3[[#This Row],[Jornada]],Tabla1[Resultado],0)</f>
        <v>2</v>
      </c>
      <c r="P148">
        <f>COUNTIFS(Tabla1[TorneoID],Tabla3[[#This Row],[TorneoID]],Tabla1[Jornada],Tabla3[[#This Row],[Jornada]],Tabla1[Resultado],-1)</f>
        <v>2</v>
      </c>
      <c r="Q148">
        <f>Tabla3[[#This Row],[GL]]+Tabla3[[#This Row],[GV]]</f>
        <v>23</v>
      </c>
      <c r="R148">
        <f>SUMIFS(Tabla1[mLoc],Tabla1[TorneoID],Tabla3[[#This Row],[TorneoID]],Tabla1[Jornada],Tabla3[[#This Row],[Jornada]])</f>
        <v>13</v>
      </c>
      <c r="S148">
        <f>SUMIFS(Tabla1[mVis],Tabla1[TorneoID],Tabla3[[#This Row],[TorneoID]],Tabla1[Jornada],Tabla3[[#This Row],[Jornada]])</f>
        <v>10</v>
      </c>
    </row>
    <row r="149" spans="2:19" x14ac:dyDescent="0.45">
      <c r="B149">
        <v>20200</v>
      </c>
      <c r="C149" t="s">
        <v>97</v>
      </c>
      <c r="D149">
        <v>1</v>
      </c>
      <c r="E149">
        <v>15</v>
      </c>
      <c r="F149" t="s">
        <v>14</v>
      </c>
      <c r="G149">
        <v>0</v>
      </c>
      <c r="H149">
        <v>1</v>
      </c>
      <c r="I149" t="s">
        <v>0</v>
      </c>
      <c r="J149">
        <v>-1</v>
      </c>
      <c r="L149">
        <v>29</v>
      </c>
      <c r="M149">
        <v>10</v>
      </c>
      <c r="N149">
        <f>COUNTIFS(Tabla1[TorneoID],Tabla3[[#This Row],[TorneoID]],Tabla1[Jornada],Tabla3[[#This Row],[Jornada]],Tabla1[Resultado],1)</f>
        <v>1</v>
      </c>
      <c r="O149">
        <f>COUNTIFS(Tabla1[TorneoID],Tabla3[[#This Row],[TorneoID]],Tabla1[Jornada],Tabla3[[#This Row],[Jornada]],Tabla1[Resultado],0)</f>
        <v>5</v>
      </c>
      <c r="P149">
        <f>COUNTIFS(Tabla1[TorneoID],Tabla3[[#This Row],[TorneoID]],Tabla1[Jornada],Tabla3[[#This Row],[Jornada]],Tabla1[Resultado],-1)</f>
        <v>3</v>
      </c>
      <c r="Q149">
        <f>Tabla3[[#This Row],[GL]]+Tabla3[[#This Row],[GV]]</f>
        <v>36</v>
      </c>
      <c r="R149">
        <f>SUMIFS(Tabla1[mLoc],Tabla1[TorneoID],Tabla3[[#This Row],[TorneoID]],Tabla1[Jornada],Tabla3[[#This Row],[Jornada]])</f>
        <v>17</v>
      </c>
      <c r="S149">
        <f>SUMIFS(Tabla1[mVis],Tabla1[TorneoID],Tabla3[[#This Row],[TorneoID]],Tabla1[Jornada],Tabla3[[#This Row],[Jornada]])</f>
        <v>19</v>
      </c>
    </row>
    <row r="150" spans="2:19" x14ac:dyDescent="0.45">
      <c r="B150">
        <v>20201</v>
      </c>
      <c r="C150" t="s">
        <v>97</v>
      </c>
      <c r="D150">
        <v>1</v>
      </c>
      <c r="E150">
        <v>15</v>
      </c>
      <c r="F150" t="s">
        <v>10</v>
      </c>
      <c r="G150">
        <v>0</v>
      </c>
      <c r="H150">
        <v>0</v>
      </c>
      <c r="I150" t="s">
        <v>6</v>
      </c>
      <c r="J150">
        <v>0</v>
      </c>
      <c r="L150">
        <v>29</v>
      </c>
      <c r="M150">
        <v>11</v>
      </c>
      <c r="N150">
        <f>COUNTIFS(Tabla1[TorneoID],Tabla3[[#This Row],[TorneoID]],Tabla1[Jornada],Tabla3[[#This Row],[Jornada]],Tabla1[Resultado],1)</f>
        <v>3</v>
      </c>
      <c r="O150">
        <f>COUNTIFS(Tabla1[TorneoID],Tabla3[[#This Row],[TorneoID]],Tabla1[Jornada],Tabla3[[#This Row],[Jornada]],Tabla1[Resultado],0)</f>
        <v>2</v>
      </c>
      <c r="P150">
        <f>COUNTIFS(Tabla1[TorneoID],Tabla3[[#This Row],[TorneoID]],Tabla1[Jornada],Tabla3[[#This Row],[Jornada]],Tabla1[Resultado],-1)</f>
        <v>4</v>
      </c>
      <c r="Q150">
        <f>Tabla3[[#This Row],[GL]]+Tabla3[[#This Row],[GV]]</f>
        <v>25</v>
      </c>
      <c r="R150">
        <f>SUMIFS(Tabla1[mLoc],Tabla1[TorneoID],Tabla3[[#This Row],[TorneoID]],Tabla1[Jornada],Tabla3[[#This Row],[Jornada]])</f>
        <v>13</v>
      </c>
      <c r="S150">
        <f>SUMIFS(Tabla1[mVis],Tabla1[TorneoID],Tabla3[[#This Row],[TorneoID]],Tabla1[Jornada],Tabla3[[#This Row],[Jornada]])</f>
        <v>12</v>
      </c>
    </row>
    <row r="151" spans="2:19" x14ac:dyDescent="0.45">
      <c r="B151">
        <v>20202</v>
      </c>
      <c r="C151" t="s">
        <v>97</v>
      </c>
      <c r="D151">
        <v>1</v>
      </c>
      <c r="E151">
        <v>15</v>
      </c>
      <c r="F151" t="s">
        <v>24</v>
      </c>
      <c r="G151">
        <v>0</v>
      </c>
      <c r="H151">
        <v>0</v>
      </c>
      <c r="I151" t="s">
        <v>85</v>
      </c>
      <c r="J151">
        <v>0</v>
      </c>
      <c r="L151">
        <v>29</v>
      </c>
      <c r="M151">
        <v>12</v>
      </c>
      <c r="N151">
        <f>COUNTIFS(Tabla1[TorneoID],Tabla3[[#This Row],[TorneoID]],Tabla1[Jornada],Tabla3[[#This Row],[Jornada]],Tabla1[Resultado],1)</f>
        <v>3</v>
      </c>
      <c r="O151">
        <f>COUNTIFS(Tabla1[TorneoID],Tabla3[[#This Row],[TorneoID]],Tabla1[Jornada],Tabla3[[#This Row],[Jornada]],Tabla1[Resultado],0)</f>
        <v>4</v>
      </c>
      <c r="P151">
        <f>COUNTIFS(Tabla1[TorneoID],Tabla3[[#This Row],[TorneoID]],Tabla1[Jornada],Tabla3[[#This Row],[Jornada]],Tabla1[Resultado],-1)</f>
        <v>2</v>
      </c>
      <c r="Q151">
        <f>Tabla3[[#This Row],[GL]]+Tabla3[[#This Row],[GV]]</f>
        <v>28</v>
      </c>
      <c r="R151">
        <f>SUMIFS(Tabla1[mLoc],Tabla1[TorneoID],Tabla3[[#This Row],[TorneoID]],Tabla1[Jornada],Tabla3[[#This Row],[Jornada]])</f>
        <v>15</v>
      </c>
      <c r="S151">
        <f>SUMIFS(Tabla1[mVis],Tabla1[TorneoID],Tabla3[[#This Row],[TorneoID]],Tabla1[Jornada],Tabla3[[#This Row],[Jornada]])</f>
        <v>13</v>
      </c>
    </row>
    <row r="152" spans="2:19" x14ac:dyDescent="0.45">
      <c r="B152">
        <v>20203</v>
      </c>
      <c r="C152" t="s">
        <v>97</v>
      </c>
      <c r="D152">
        <v>1</v>
      </c>
      <c r="E152">
        <v>15</v>
      </c>
      <c r="F152" t="s">
        <v>3</v>
      </c>
      <c r="G152">
        <v>3</v>
      </c>
      <c r="H152">
        <v>1</v>
      </c>
      <c r="I152" t="s">
        <v>4</v>
      </c>
      <c r="J152">
        <v>1</v>
      </c>
      <c r="L152">
        <v>29</v>
      </c>
      <c r="M152">
        <v>13</v>
      </c>
      <c r="N152">
        <f>COUNTIFS(Tabla1[TorneoID],Tabla3[[#This Row],[TorneoID]],Tabla1[Jornada],Tabla3[[#This Row],[Jornada]],Tabla1[Resultado],1)</f>
        <v>3</v>
      </c>
      <c r="O152">
        <f>COUNTIFS(Tabla1[TorneoID],Tabla3[[#This Row],[TorneoID]],Tabla1[Jornada],Tabla3[[#This Row],[Jornada]],Tabla1[Resultado],0)</f>
        <v>5</v>
      </c>
      <c r="P152">
        <f>COUNTIFS(Tabla1[TorneoID],Tabla3[[#This Row],[TorneoID]],Tabla1[Jornada],Tabla3[[#This Row],[Jornada]],Tabla1[Resultado],-1)</f>
        <v>1</v>
      </c>
      <c r="Q152">
        <f>Tabla3[[#This Row],[GL]]+Tabla3[[#This Row],[GV]]</f>
        <v>25</v>
      </c>
      <c r="R152">
        <f>SUMIFS(Tabla1[mLoc],Tabla1[TorneoID],Tabla3[[#This Row],[TorneoID]],Tabla1[Jornada],Tabla3[[#This Row],[Jornada]])</f>
        <v>14</v>
      </c>
      <c r="S152">
        <f>SUMIFS(Tabla1[mVis],Tabla1[TorneoID],Tabla3[[#This Row],[TorneoID]],Tabla1[Jornada],Tabla3[[#This Row],[Jornada]])</f>
        <v>11</v>
      </c>
    </row>
    <row r="153" spans="2:19" x14ac:dyDescent="0.45">
      <c r="B153">
        <v>20204</v>
      </c>
      <c r="C153" t="s">
        <v>97</v>
      </c>
      <c r="D153">
        <v>1</v>
      </c>
      <c r="E153">
        <v>15</v>
      </c>
      <c r="F153" t="s">
        <v>1</v>
      </c>
      <c r="G153">
        <v>0</v>
      </c>
      <c r="H153">
        <v>0</v>
      </c>
      <c r="I153" t="s">
        <v>7</v>
      </c>
      <c r="J153">
        <v>0</v>
      </c>
      <c r="L153">
        <v>29</v>
      </c>
      <c r="M153">
        <v>14</v>
      </c>
      <c r="N153">
        <f>COUNTIFS(Tabla1[TorneoID],Tabla3[[#This Row],[TorneoID]],Tabla1[Jornada],Tabla3[[#This Row],[Jornada]],Tabla1[Resultado],1)</f>
        <v>5</v>
      </c>
      <c r="O153">
        <f>COUNTIFS(Tabla1[TorneoID],Tabla3[[#This Row],[TorneoID]],Tabla1[Jornada],Tabla3[[#This Row],[Jornada]],Tabla1[Resultado],0)</f>
        <v>3</v>
      </c>
      <c r="P153">
        <f>COUNTIFS(Tabla1[TorneoID],Tabla3[[#This Row],[TorneoID]],Tabla1[Jornada],Tabla3[[#This Row],[Jornada]],Tabla1[Resultado],-1)</f>
        <v>1</v>
      </c>
      <c r="Q153">
        <f>Tabla3[[#This Row],[GL]]+Tabla3[[#This Row],[GV]]</f>
        <v>32</v>
      </c>
      <c r="R153">
        <f>SUMIFS(Tabla1[mLoc],Tabla1[TorneoID],Tabla3[[#This Row],[TorneoID]],Tabla1[Jornada],Tabla3[[#This Row],[Jornada]])</f>
        <v>19</v>
      </c>
      <c r="S153">
        <f>SUMIFS(Tabla1[mVis],Tabla1[TorneoID],Tabla3[[#This Row],[TorneoID]],Tabla1[Jornada],Tabla3[[#This Row],[Jornada]])</f>
        <v>13</v>
      </c>
    </row>
    <row r="154" spans="2:19" x14ac:dyDescent="0.45">
      <c r="B154">
        <v>20205</v>
      </c>
      <c r="C154" t="s">
        <v>97</v>
      </c>
      <c r="D154">
        <v>1</v>
      </c>
      <c r="E154">
        <v>15</v>
      </c>
      <c r="F154" t="s">
        <v>82</v>
      </c>
      <c r="G154">
        <v>1</v>
      </c>
      <c r="H154">
        <v>2</v>
      </c>
      <c r="I154" t="s">
        <v>69</v>
      </c>
      <c r="J154">
        <v>-1</v>
      </c>
      <c r="L154">
        <v>29</v>
      </c>
      <c r="M154">
        <v>15</v>
      </c>
      <c r="N154">
        <f>COUNTIFS(Tabla1[TorneoID],Tabla3[[#This Row],[TorneoID]],Tabla1[Jornada],Tabla3[[#This Row],[Jornada]],Tabla1[Resultado],1)</f>
        <v>2</v>
      </c>
      <c r="O154">
        <f>COUNTIFS(Tabla1[TorneoID],Tabla3[[#This Row],[TorneoID]],Tabla1[Jornada],Tabla3[[#This Row],[Jornada]],Tabla1[Resultado],0)</f>
        <v>4</v>
      </c>
      <c r="P154">
        <f>COUNTIFS(Tabla1[TorneoID],Tabla3[[#This Row],[TorneoID]],Tabla1[Jornada],Tabla3[[#This Row],[Jornada]],Tabla1[Resultado],-1)</f>
        <v>3</v>
      </c>
      <c r="Q154">
        <f>Tabla3[[#This Row],[GL]]+Tabla3[[#This Row],[GV]]</f>
        <v>33</v>
      </c>
      <c r="R154">
        <f>SUMIFS(Tabla1[mLoc],Tabla1[TorneoID],Tabla3[[#This Row],[TorneoID]],Tabla1[Jornada],Tabla3[[#This Row],[Jornada]])</f>
        <v>15</v>
      </c>
      <c r="S154">
        <f>SUMIFS(Tabla1[mVis],Tabla1[TorneoID],Tabla3[[#This Row],[TorneoID]],Tabla1[Jornada],Tabla3[[#This Row],[Jornada]])</f>
        <v>18</v>
      </c>
    </row>
    <row r="155" spans="2:19" x14ac:dyDescent="0.45">
      <c r="B155">
        <v>20206</v>
      </c>
      <c r="C155" t="s">
        <v>97</v>
      </c>
      <c r="D155">
        <v>1</v>
      </c>
      <c r="E155">
        <v>15</v>
      </c>
      <c r="F155" t="s">
        <v>98</v>
      </c>
      <c r="G155">
        <v>0</v>
      </c>
      <c r="H155">
        <v>0</v>
      </c>
      <c r="I155" t="s">
        <v>89</v>
      </c>
      <c r="J155">
        <v>0</v>
      </c>
      <c r="L155">
        <v>29</v>
      </c>
      <c r="M155">
        <v>16</v>
      </c>
      <c r="N155">
        <f>COUNTIFS(Tabla1[TorneoID],Tabla3[[#This Row],[TorneoID]],Tabla1[Jornada],Tabla3[[#This Row],[Jornada]],Tabla1[Resultado],1)</f>
        <v>6</v>
      </c>
      <c r="O155">
        <f>COUNTIFS(Tabla1[TorneoID],Tabla3[[#This Row],[TorneoID]],Tabla1[Jornada],Tabla3[[#This Row],[Jornada]],Tabla1[Resultado],0)</f>
        <v>2</v>
      </c>
      <c r="P155">
        <f>COUNTIFS(Tabla1[TorneoID],Tabla3[[#This Row],[TorneoID]],Tabla1[Jornada],Tabla3[[#This Row],[Jornada]],Tabla1[Resultado],-1)</f>
        <v>1</v>
      </c>
      <c r="Q155">
        <f>Tabla3[[#This Row],[GL]]+Tabla3[[#This Row],[GV]]</f>
        <v>27</v>
      </c>
      <c r="R155">
        <f>SUMIFS(Tabla1[mLoc],Tabla1[TorneoID],Tabla3[[#This Row],[TorneoID]],Tabla1[Jornada],Tabla3[[#This Row],[Jornada]])</f>
        <v>18</v>
      </c>
      <c r="S155">
        <f>SUMIFS(Tabla1[mVis],Tabla1[TorneoID],Tabla3[[#This Row],[TorneoID]],Tabla1[Jornada],Tabla3[[#This Row],[Jornada]])</f>
        <v>9</v>
      </c>
    </row>
    <row r="156" spans="2:19" x14ac:dyDescent="0.45">
      <c r="B156">
        <v>20207</v>
      </c>
      <c r="C156" t="s">
        <v>97</v>
      </c>
      <c r="D156">
        <v>1</v>
      </c>
      <c r="E156">
        <v>16</v>
      </c>
      <c r="F156" t="s">
        <v>69</v>
      </c>
      <c r="G156">
        <v>0</v>
      </c>
      <c r="H156">
        <v>0</v>
      </c>
      <c r="I156" t="s">
        <v>10</v>
      </c>
      <c r="J156">
        <v>0</v>
      </c>
      <c r="L156">
        <v>29</v>
      </c>
      <c r="M156">
        <v>17</v>
      </c>
      <c r="N156">
        <f>COUNTIFS(Tabla1[TorneoID],Tabla3[[#This Row],[TorneoID]],Tabla1[Jornada],Tabla3[[#This Row],[Jornada]],Tabla1[Resultado],1)</f>
        <v>5</v>
      </c>
      <c r="O156">
        <f>COUNTIFS(Tabla1[TorneoID],Tabla3[[#This Row],[TorneoID]],Tabla1[Jornada],Tabla3[[#This Row],[Jornada]],Tabla1[Resultado],0)</f>
        <v>3</v>
      </c>
      <c r="P156">
        <f>COUNTIFS(Tabla1[TorneoID],Tabla3[[#This Row],[TorneoID]],Tabla1[Jornada],Tabla3[[#This Row],[Jornada]],Tabla1[Resultado],-1)</f>
        <v>1</v>
      </c>
      <c r="Q156">
        <f>Tabla3[[#This Row],[GL]]+Tabla3[[#This Row],[GV]]</f>
        <v>36</v>
      </c>
      <c r="R156">
        <f>SUMIFS(Tabla1[mLoc],Tabla1[TorneoID],Tabla3[[#This Row],[TorneoID]],Tabla1[Jornada],Tabla3[[#This Row],[Jornada]])</f>
        <v>19</v>
      </c>
      <c r="S156">
        <f>SUMIFS(Tabla1[mVis],Tabla1[TorneoID],Tabla3[[#This Row],[TorneoID]],Tabla1[Jornada],Tabla3[[#This Row],[Jornada]])</f>
        <v>17</v>
      </c>
    </row>
    <row r="157" spans="2:19" x14ac:dyDescent="0.45">
      <c r="B157">
        <v>20208</v>
      </c>
      <c r="C157" t="s">
        <v>97</v>
      </c>
      <c r="D157">
        <v>1</v>
      </c>
      <c r="E157">
        <v>16</v>
      </c>
      <c r="F157" t="s">
        <v>89</v>
      </c>
      <c r="G157">
        <v>0</v>
      </c>
      <c r="H157">
        <v>0</v>
      </c>
      <c r="I157" t="s">
        <v>1</v>
      </c>
      <c r="J157">
        <v>0</v>
      </c>
      <c r="L157">
        <v>30</v>
      </c>
      <c r="M157">
        <v>1</v>
      </c>
      <c r="N157">
        <f>COUNTIFS(Tabla1[TorneoID],Tabla3[[#This Row],[TorneoID]],Tabla1[Jornada],Tabla3[[#This Row],[Jornada]],Tabla1[Resultado],1)</f>
        <v>3</v>
      </c>
      <c r="O157">
        <f>COUNTIFS(Tabla1[TorneoID],Tabla3[[#This Row],[TorneoID]],Tabla1[Jornada],Tabla3[[#This Row],[Jornada]],Tabla1[Resultado],0)</f>
        <v>4</v>
      </c>
      <c r="P157">
        <f>COUNTIFS(Tabla1[TorneoID],Tabla3[[#This Row],[TorneoID]],Tabla1[Jornada],Tabla3[[#This Row],[Jornada]],Tabla1[Resultado],-1)</f>
        <v>2</v>
      </c>
      <c r="Q157">
        <f>Tabla3[[#This Row],[GL]]+Tabla3[[#This Row],[GV]]</f>
        <v>26</v>
      </c>
      <c r="R157">
        <f>SUMIFS(Tabla1[mLoc],Tabla1[TorneoID],Tabla3[[#This Row],[TorneoID]],Tabla1[Jornada],Tabla3[[#This Row],[Jornada]])</f>
        <v>14</v>
      </c>
      <c r="S157">
        <f>SUMIFS(Tabla1[mVis],Tabla1[TorneoID],Tabla3[[#This Row],[TorneoID]],Tabla1[Jornada],Tabla3[[#This Row],[Jornada]])</f>
        <v>12</v>
      </c>
    </row>
    <row r="158" spans="2:19" x14ac:dyDescent="0.45">
      <c r="B158">
        <v>20209</v>
      </c>
      <c r="C158" t="s">
        <v>97</v>
      </c>
      <c r="D158">
        <v>1</v>
      </c>
      <c r="E158">
        <v>16</v>
      </c>
      <c r="F158" t="s">
        <v>0</v>
      </c>
      <c r="G158">
        <v>1</v>
      </c>
      <c r="H158">
        <v>2</v>
      </c>
      <c r="I158" t="s">
        <v>9</v>
      </c>
      <c r="J158">
        <v>-1</v>
      </c>
      <c r="L158">
        <v>30</v>
      </c>
      <c r="M158">
        <v>2</v>
      </c>
      <c r="N158">
        <f>COUNTIFS(Tabla1[TorneoID],Tabla3[[#This Row],[TorneoID]],Tabla1[Jornada],Tabla3[[#This Row],[Jornada]],Tabla1[Resultado],1)</f>
        <v>3</v>
      </c>
      <c r="O158">
        <f>COUNTIFS(Tabla1[TorneoID],Tabla3[[#This Row],[TorneoID]],Tabla1[Jornada],Tabla3[[#This Row],[Jornada]],Tabla1[Resultado],0)</f>
        <v>5</v>
      </c>
      <c r="P158">
        <f>COUNTIFS(Tabla1[TorneoID],Tabla3[[#This Row],[TorneoID]],Tabla1[Jornada],Tabla3[[#This Row],[Jornada]],Tabla1[Resultado],-1)</f>
        <v>1</v>
      </c>
      <c r="Q158">
        <f>Tabla3[[#This Row],[GL]]+Tabla3[[#This Row],[GV]]</f>
        <v>25</v>
      </c>
      <c r="R158">
        <f>SUMIFS(Tabla1[mLoc],Tabla1[TorneoID],Tabla3[[#This Row],[TorneoID]],Tabla1[Jornada],Tabla3[[#This Row],[Jornada]])</f>
        <v>16</v>
      </c>
      <c r="S158">
        <f>SUMIFS(Tabla1[mVis],Tabla1[TorneoID],Tabla3[[#This Row],[TorneoID]],Tabla1[Jornada],Tabla3[[#This Row],[Jornada]])</f>
        <v>9</v>
      </c>
    </row>
    <row r="159" spans="2:19" x14ac:dyDescent="0.45">
      <c r="B159">
        <v>20210</v>
      </c>
      <c r="C159" t="s">
        <v>97</v>
      </c>
      <c r="D159">
        <v>1</v>
      </c>
      <c r="E159">
        <v>16</v>
      </c>
      <c r="F159" t="s">
        <v>6</v>
      </c>
      <c r="G159">
        <v>0</v>
      </c>
      <c r="H159">
        <v>4</v>
      </c>
      <c r="I159" t="s">
        <v>14</v>
      </c>
      <c r="J159">
        <v>-1</v>
      </c>
      <c r="L159">
        <v>30</v>
      </c>
      <c r="M159">
        <v>3</v>
      </c>
      <c r="N159">
        <f>COUNTIFS(Tabla1[TorneoID],Tabla3[[#This Row],[TorneoID]],Tabla1[Jornada],Tabla3[[#This Row],[Jornada]],Tabla1[Resultado],1)</f>
        <v>5</v>
      </c>
      <c r="O159">
        <f>COUNTIFS(Tabla1[TorneoID],Tabla3[[#This Row],[TorneoID]],Tabla1[Jornada],Tabla3[[#This Row],[Jornada]],Tabla1[Resultado],0)</f>
        <v>3</v>
      </c>
      <c r="P159">
        <f>COUNTIFS(Tabla1[TorneoID],Tabla3[[#This Row],[TorneoID]],Tabla1[Jornada],Tabla3[[#This Row],[Jornada]],Tabla1[Resultado],-1)</f>
        <v>1</v>
      </c>
      <c r="Q159">
        <f>Tabla3[[#This Row],[GL]]+Tabla3[[#This Row],[GV]]</f>
        <v>25</v>
      </c>
      <c r="R159">
        <f>SUMIFS(Tabla1[mLoc],Tabla1[TorneoID],Tabla3[[#This Row],[TorneoID]],Tabla1[Jornada],Tabla3[[#This Row],[Jornada]])</f>
        <v>16</v>
      </c>
      <c r="S159">
        <f>SUMIFS(Tabla1[mVis],Tabla1[TorneoID],Tabla3[[#This Row],[TorneoID]],Tabla1[Jornada],Tabla3[[#This Row],[Jornada]])</f>
        <v>9</v>
      </c>
    </row>
    <row r="160" spans="2:19" x14ac:dyDescent="0.45">
      <c r="B160">
        <v>20211</v>
      </c>
      <c r="C160" t="s">
        <v>97</v>
      </c>
      <c r="D160">
        <v>1</v>
      </c>
      <c r="E160">
        <v>16</v>
      </c>
      <c r="F160" t="s">
        <v>92</v>
      </c>
      <c r="G160">
        <v>2</v>
      </c>
      <c r="H160">
        <v>1</v>
      </c>
      <c r="I160" t="s">
        <v>82</v>
      </c>
      <c r="J160">
        <v>1</v>
      </c>
      <c r="L160">
        <v>30</v>
      </c>
      <c r="M160">
        <v>4</v>
      </c>
      <c r="N160">
        <f>COUNTIFS(Tabla1[TorneoID],Tabla3[[#This Row],[TorneoID]],Tabla1[Jornada],Tabla3[[#This Row],[Jornada]],Tabla1[Resultado],1)</f>
        <v>4</v>
      </c>
      <c r="O160">
        <f>COUNTIFS(Tabla1[TorneoID],Tabla3[[#This Row],[TorneoID]],Tabla1[Jornada],Tabla3[[#This Row],[Jornada]],Tabla1[Resultado],0)</f>
        <v>4</v>
      </c>
      <c r="P160">
        <f>COUNTIFS(Tabla1[TorneoID],Tabla3[[#This Row],[TorneoID]],Tabla1[Jornada],Tabla3[[#This Row],[Jornada]],Tabla1[Resultado],-1)</f>
        <v>1</v>
      </c>
      <c r="Q160">
        <f>Tabla3[[#This Row],[GL]]+Tabla3[[#This Row],[GV]]</f>
        <v>19</v>
      </c>
      <c r="R160">
        <f>SUMIFS(Tabla1[mLoc],Tabla1[TorneoID],Tabla3[[#This Row],[TorneoID]],Tabla1[Jornada],Tabla3[[#This Row],[Jornada]])</f>
        <v>13</v>
      </c>
      <c r="S160">
        <f>SUMIFS(Tabla1[mVis],Tabla1[TorneoID],Tabla3[[#This Row],[TorneoID]],Tabla1[Jornada],Tabla3[[#This Row],[Jornada]])</f>
        <v>6</v>
      </c>
    </row>
    <row r="161" spans="2:19" x14ac:dyDescent="0.45">
      <c r="B161">
        <v>20212</v>
      </c>
      <c r="C161" t="s">
        <v>97</v>
      </c>
      <c r="D161">
        <v>1</v>
      </c>
      <c r="E161">
        <v>16</v>
      </c>
      <c r="F161" t="s">
        <v>7</v>
      </c>
      <c r="G161">
        <v>0</v>
      </c>
      <c r="H161">
        <v>0</v>
      </c>
      <c r="I161" t="s">
        <v>13</v>
      </c>
      <c r="J161">
        <v>0</v>
      </c>
      <c r="L161">
        <v>30</v>
      </c>
      <c r="M161">
        <v>5</v>
      </c>
      <c r="N161">
        <f>COUNTIFS(Tabla1[TorneoID],Tabla3[[#This Row],[TorneoID]],Tabla1[Jornada],Tabla3[[#This Row],[Jornada]],Tabla1[Resultado],1)</f>
        <v>3</v>
      </c>
      <c r="O161">
        <f>COUNTIFS(Tabla1[TorneoID],Tabla3[[#This Row],[TorneoID]],Tabla1[Jornada],Tabla3[[#This Row],[Jornada]],Tabla1[Resultado],0)</f>
        <v>3</v>
      </c>
      <c r="P161">
        <f>COUNTIFS(Tabla1[TorneoID],Tabla3[[#This Row],[TorneoID]],Tabla1[Jornada],Tabla3[[#This Row],[Jornada]],Tabla1[Resultado],-1)</f>
        <v>3</v>
      </c>
      <c r="Q161">
        <f>Tabla3[[#This Row],[GL]]+Tabla3[[#This Row],[GV]]</f>
        <v>33</v>
      </c>
      <c r="R161">
        <f>SUMIFS(Tabla1[mLoc],Tabla1[TorneoID],Tabla3[[#This Row],[TorneoID]],Tabla1[Jornada],Tabla3[[#This Row],[Jornada]])</f>
        <v>17</v>
      </c>
      <c r="S161">
        <f>SUMIFS(Tabla1[mVis],Tabla1[TorneoID],Tabla3[[#This Row],[TorneoID]],Tabla1[Jornada],Tabla3[[#This Row],[Jornada]])</f>
        <v>16</v>
      </c>
    </row>
    <row r="162" spans="2:19" x14ac:dyDescent="0.45">
      <c r="B162">
        <v>20213</v>
      </c>
      <c r="C162" t="s">
        <v>97</v>
      </c>
      <c r="D162">
        <v>1</v>
      </c>
      <c r="E162">
        <v>16</v>
      </c>
      <c r="F162" t="s">
        <v>4</v>
      </c>
      <c r="G162">
        <v>0</v>
      </c>
      <c r="H162">
        <v>0</v>
      </c>
      <c r="I162" t="s">
        <v>15</v>
      </c>
      <c r="J162">
        <v>0</v>
      </c>
      <c r="L162">
        <v>30</v>
      </c>
      <c r="M162">
        <v>6</v>
      </c>
      <c r="N162">
        <f>COUNTIFS(Tabla1[TorneoID],Tabla3[[#This Row],[TorneoID]],Tabla1[Jornada],Tabla3[[#This Row],[Jornada]],Tabla1[Resultado],1)</f>
        <v>5</v>
      </c>
      <c r="O162">
        <f>COUNTIFS(Tabla1[TorneoID],Tabla3[[#This Row],[TorneoID]],Tabla1[Jornada],Tabla3[[#This Row],[Jornada]],Tabla1[Resultado],0)</f>
        <v>2</v>
      </c>
      <c r="P162">
        <f>COUNTIFS(Tabla1[TorneoID],Tabla3[[#This Row],[TorneoID]],Tabla1[Jornada],Tabla3[[#This Row],[Jornada]],Tabla1[Resultado],-1)</f>
        <v>2</v>
      </c>
      <c r="Q162">
        <f>Tabla3[[#This Row],[GL]]+Tabla3[[#This Row],[GV]]</f>
        <v>21</v>
      </c>
      <c r="R162">
        <f>SUMIFS(Tabla1[mLoc],Tabla1[TorneoID],Tabla3[[#This Row],[TorneoID]],Tabla1[Jornada],Tabla3[[#This Row],[Jornada]])</f>
        <v>13</v>
      </c>
      <c r="S162">
        <f>SUMIFS(Tabla1[mVis],Tabla1[TorneoID],Tabla3[[#This Row],[TorneoID]],Tabla1[Jornada],Tabla3[[#This Row],[Jornada]])</f>
        <v>8</v>
      </c>
    </row>
    <row r="163" spans="2:19" x14ac:dyDescent="0.45">
      <c r="B163">
        <v>20214</v>
      </c>
      <c r="C163" t="s">
        <v>97</v>
      </c>
      <c r="D163">
        <v>1</v>
      </c>
      <c r="E163">
        <v>16</v>
      </c>
      <c r="F163" t="s">
        <v>85</v>
      </c>
      <c r="G163">
        <v>3</v>
      </c>
      <c r="H163">
        <v>5</v>
      </c>
      <c r="I163" t="s">
        <v>98</v>
      </c>
      <c r="J163">
        <v>-1</v>
      </c>
      <c r="L163">
        <v>30</v>
      </c>
      <c r="M163">
        <v>7</v>
      </c>
      <c r="N163">
        <f>COUNTIFS(Tabla1[TorneoID],Tabla3[[#This Row],[TorneoID]],Tabla1[Jornada],Tabla3[[#This Row],[Jornada]],Tabla1[Resultado],1)</f>
        <v>4</v>
      </c>
      <c r="O163">
        <f>COUNTIFS(Tabla1[TorneoID],Tabla3[[#This Row],[TorneoID]],Tabla1[Jornada],Tabla3[[#This Row],[Jornada]],Tabla1[Resultado],0)</f>
        <v>2</v>
      </c>
      <c r="P163">
        <f>COUNTIFS(Tabla1[TorneoID],Tabla3[[#This Row],[TorneoID]],Tabla1[Jornada],Tabla3[[#This Row],[Jornada]],Tabla1[Resultado],-1)</f>
        <v>3</v>
      </c>
      <c r="Q163">
        <f>Tabla3[[#This Row],[GL]]+Tabla3[[#This Row],[GV]]</f>
        <v>26</v>
      </c>
      <c r="R163">
        <f>SUMIFS(Tabla1[mLoc],Tabla1[TorneoID],Tabla3[[#This Row],[TorneoID]],Tabla1[Jornada],Tabla3[[#This Row],[Jornada]])</f>
        <v>16</v>
      </c>
      <c r="S163">
        <f>SUMIFS(Tabla1[mVis],Tabla1[TorneoID],Tabla3[[#This Row],[TorneoID]],Tabla1[Jornada],Tabla3[[#This Row],[Jornada]])</f>
        <v>10</v>
      </c>
    </row>
    <row r="164" spans="2:19" x14ac:dyDescent="0.45">
      <c r="B164">
        <v>20215</v>
      </c>
      <c r="C164" t="s">
        <v>97</v>
      </c>
      <c r="D164">
        <v>1</v>
      </c>
      <c r="E164">
        <v>16</v>
      </c>
      <c r="F164" t="s">
        <v>77</v>
      </c>
      <c r="G164">
        <v>0</v>
      </c>
      <c r="H164">
        <v>2</v>
      </c>
      <c r="I164" t="s">
        <v>3</v>
      </c>
      <c r="J164">
        <v>-1</v>
      </c>
      <c r="L164">
        <v>30</v>
      </c>
      <c r="M164">
        <v>8</v>
      </c>
      <c r="N164">
        <f>COUNTIFS(Tabla1[TorneoID],Tabla3[[#This Row],[TorneoID]],Tabla1[Jornada],Tabla3[[#This Row],[Jornada]],Tabla1[Resultado],1)</f>
        <v>2</v>
      </c>
      <c r="O164">
        <f>COUNTIFS(Tabla1[TorneoID],Tabla3[[#This Row],[TorneoID]],Tabla1[Jornada],Tabla3[[#This Row],[Jornada]],Tabla1[Resultado],0)</f>
        <v>4</v>
      </c>
      <c r="P164">
        <f>COUNTIFS(Tabla1[TorneoID],Tabla3[[#This Row],[TorneoID]],Tabla1[Jornada],Tabla3[[#This Row],[Jornada]],Tabla1[Resultado],-1)</f>
        <v>3</v>
      </c>
      <c r="Q164">
        <f>Tabla3[[#This Row],[GL]]+Tabla3[[#This Row],[GV]]</f>
        <v>20</v>
      </c>
      <c r="R164">
        <f>SUMIFS(Tabla1[mLoc],Tabla1[TorneoID],Tabla3[[#This Row],[TorneoID]],Tabla1[Jornada],Tabla3[[#This Row],[Jornada]])</f>
        <v>9</v>
      </c>
      <c r="S164">
        <f>SUMIFS(Tabla1[mVis],Tabla1[TorneoID],Tabla3[[#This Row],[TorneoID]],Tabla1[Jornada],Tabla3[[#This Row],[Jornada]])</f>
        <v>11</v>
      </c>
    </row>
    <row r="165" spans="2:19" x14ac:dyDescent="0.45">
      <c r="B165">
        <v>20216</v>
      </c>
      <c r="C165" t="s">
        <v>97</v>
      </c>
      <c r="D165">
        <v>1</v>
      </c>
      <c r="E165">
        <v>16</v>
      </c>
      <c r="F165" t="s">
        <v>12</v>
      </c>
      <c r="G165">
        <v>2</v>
      </c>
      <c r="H165">
        <v>2</v>
      </c>
      <c r="I165" t="s">
        <v>24</v>
      </c>
      <c r="J165">
        <v>0</v>
      </c>
      <c r="L165">
        <v>30</v>
      </c>
      <c r="M165">
        <v>9</v>
      </c>
      <c r="N165">
        <f>COUNTIFS(Tabla1[TorneoID],Tabla3[[#This Row],[TorneoID]],Tabla1[Jornada],Tabla3[[#This Row],[Jornada]],Tabla1[Resultado],1)</f>
        <v>3</v>
      </c>
      <c r="O165">
        <f>COUNTIFS(Tabla1[TorneoID],Tabla3[[#This Row],[TorneoID]],Tabla1[Jornada],Tabla3[[#This Row],[Jornada]],Tabla1[Resultado],0)</f>
        <v>3</v>
      </c>
      <c r="P165">
        <f>COUNTIFS(Tabla1[TorneoID],Tabla3[[#This Row],[TorneoID]],Tabla1[Jornada],Tabla3[[#This Row],[Jornada]],Tabla1[Resultado],-1)</f>
        <v>3</v>
      </c>
      <c r="Q165">
        <f>Tabla3[[#This Row],[GL]]+Tabla3[[#This Row],[GV]]</f>
        <v>27</v>
      </c>
      <c r="R165">
        <f>SUMIFS(Tabla1[mLoc],Tabla1[TorneoID],Tabla3[[#This Row],[TorneoID]],Tabla1[Jornada],Tabla3[[#This Row],[Jornada]])</f>
        <v>12</v>
      </c>
      <c r="S165">
        <f>SUMIFS(Tabla1[mVis],Tabla1[TorneoID],Tabla3[[#This Row],[TorneoID]],Tabla1[Jornada],Tabla3[[#This Row],[Jornada]])</f>
        <v>15</v>
      </c>
    </row>
    <row r="166" spans="2:19" x14ac:dyDescent="0.45">
      <c r="B166">
        <v>20217</v>
      </c>
      <c r="C166" t="s">
        <v>97</v>
      </c>
      <c r="D166">
        <v>1</v>
      </c>
      <c r="E166">
        <v>17</v>
      </c>
      <c r="F166" t="s">
        <v>24</v>
      </c>
      <c r="G166">
        <v>0</v>
      </c>
      <c r="H166">
        <v>0</v>
      </c>
      <c r="I166" t="s">
        <v>0</v>
      </c>
      <c r="J166">
        <v>0</v>
      </c>
      <c r="L166">
        <v>30</v>
      </c>
      <c r="M166">
        <v>10</v>
      </c>
      <c r="N166">
        <f>COUNTIFS(Tabla1[TorneoID],Tabla3[[#This Row],[TorneoID]],Tabla1[Jornada],Tabla3[[#This Row],[Jornada]],Tabla1[Resultado],1)</f>
        <v>4</v>
      </c>
      <c r="O166">
        <f>COUNTIFS(Tabla1[TorneoID],Tabla3[[#This Row],[TorneoID]],Tabla1[Jornada],Tabla3[[#This Row],[Jornada]],Tabla1[Resultado],0)</f>
        <v>4</v>
      </c>
      <c r="P166">
        <f>COUNTIFS(Tabla1[TorneoID],Tabla3[[#This Row],[TorneoID]],Tabla1[Jornada],Tabla3[[#This Row],[Jornada]],Tabla1[Resultado],-1)</f>
        <v>1</v>
      </c>
      <c r="Q166">
        <f>Tabla3[[#This Row],[GL]]+Tabla3[[#This Row],[GV]]</f>
        <v>25</v>
      </c>
      <c r="R166">
        <f>SUMIFS(Tabla1[mLoc],Tabla1[TorneoID],Tabla3[[#This Row],[TorneoID]],Tabla1[Jornada],Tabla3[[#This Row],[Jornada]])</f>
        <v>15</v>
      </c>
      <c r="S166">
        <f>SUMIFS(Tabla1[mVis],Tabla1[TorneoID],Tabla3[[#This Row],[TorneoID]],Tabla1[Jornada],Tabla3[[#This Row],[Jornada]])</f>
        <v>10</v>
      </c>
    </row>
    <row r="167" spans="2:19" x14ac:dyDescent="0.45">
      <c r="B167">
        <v>20218</v>
      </c>
      <c r="C167" t="s">
        <v>97</v>
      </c>
      <c r="D167">
        <v>1</v>
      </c>
      <c r="E167">
        <v>17</v>
      </c>
      <c r="F167" t="s">
        <v>1</v>
      </c>
      <c r="G167">
        <v>2</v>
      </c>
      <c r="H167">
        <v>4</v>
      </c>
      <c r="I167" t="s">
        <v>85</v>
      </c>
      <c r="J167">
        <v>-1</v>
      </c>
      <c r="L167">
        <v>30</v>
      </c>
      <c r="M167">
        <v>11</v>
      </c>
      <c r="N167">
        <f>COUNTIFS(Tabla1[TorneoID],Tabla3[[#This Row],[TorneoID]],Tabla1[Jornada],Tabla3[[#This Row],[Jornada]],Tabla1[Resultado],1)</f>
        <v>1</v>
      </c>
      <c r="O167">
        <f>COUNTIFS(Tabla1[TorneoID],Tabla3[[#This Row],[TorneoID]],Tabla1[Jornada],Tabla3[[#This Row],[Jornada]],Tabla1[Resultado],0)</f>
        <v>5</v>
      </c>
      <c r="P167">
        <f>COUNTIFS(Tabla1[TorneoID],Tabla3[[#This Row],[TorneoID]],Tabla1[Jornada],Tabla3[[#This Row],[Jornada]],Tabla1[Resultado],-1)</f>
        <v>3</v>
      </c>
      <c r="Q167">
        <f>Tabla3[[#This Row],[GL]]+Tabla3[[#This Row],[GV]]</f>
        <v>29</v>
      </c>
      <c r="R167">
        <f>SUMIFS(Tabla1[mLoc],Tabla1[TorneoID],Tabla3[[#This Row],[TorneoID]],Tabla1[Jornada],Tabla3[[#This Row],[Jornada]])</f>
        <v>13</v>
      </c>
      <c r="S167">
        <f>SUMIFS(Tabla1[mVis],Tabla1[TorneoID],Tabla3[[#This Row],[TorneoID]],Tabla1[Jornada],Tabla3[[#This Row],[Jornada]])</f>
        <v>16</v>
      </c>
    </row>
    <row r="168" spans="2:19" x14ac:dyDescent="0.45">
      <c r="B168">
        <v>20219</v>
      </c>
      <c r="C168" t="s">
        <v>97</v>
      </c>
      <c r="D168">
        <v>1</v>
      </c>
      <c r="E168">
        <v>17</v>
      </c>
      <c r="F168" t="s">
        <v>7</v>
      </c>
      <c r="G168">
        <v>0</v>
      </c>
      <c r="H168">
        <v>0</v>
      </c>
      <c r="I168" t="s">
        <v>89</v>
      </c>
      <c r="J168">
        <v>0</v>
      </c>
      <c r="L168">
        <v>30</v>
      </c>
      <c r="M168">
        <v>12</v>
      </c>
      <c r="N168">
        <f>COUNTIFS(Tabla1[TorneoID],Tabla3[[#This Row],[TorneoID]],Tabla1[Jornada],Tabla3[[#This Row],[Jornada]],Tabla1[Resultado],1)</f>
        <v>4</v>
      </c>
      <c r="O168">
        <f>COUNTIFS(Tabla1[TorneoID],Tabla3[[#This Row],[TorneoID]],Tabla1[Jornada],Tabla3[[#This Row],[Jornada]],Tabla1[Resultado],0)</f>
        <v>1</v>
      </c>
      <c r="P168">
        <f>COUNTIFS(Tabla1[TorneoID],Tabla3[[#This Row],[TorneoID]],Tabla1[Jornada],Tabla3[[#This Row],[Jornada]],Tabla1[Resultado],-1)</f>
        <v>4</v>
      </c>
      <c r="Q168">
        <f>Tabla3[[#This Row],[GL]]+Tabla3[[#This Row],[GV]]</f>
        <v>27</v>
      </c>
      <c r="R168">
        <f>SUMIFS(Tabla1[mLoc],Tabla1[TorneoID],Tabla3[[#This Row],[TorneoID]],Tabla1[Jornada],Tabla3[[#This Row],[Jornada]])</f>
        <v>16</v>
      </c>
      <c r="S168">
        <f>SUMIFS(Tabla1[mVis],Tabla1[TorneoID],Tabla3[[#This Row],[TorneoID]],Tabla1[Jornada],Tabla3[[#This Row],[Jornada]])</f>
        <v>11</v>
      </c>
    </row>
    <row r="169" spans="2:19" x14ac:dyDescent="0.45">
      <c r="B169">
        <v>20220</v>
      </c>
      <c r="C169" t="s">
        <v>97</v>
      </c>
      <c r="D169">
        <v>1</v>
      </c>
      <c r="E169">
        <v>17</v>
      </c>
      <c r="F169" t="s">
        <v>14</v>
      </c>
      <c r="G169">
        <v>2</v>
      </c>
      <c r="H169">
        <v>0</v>
      </c>
      <c r="I169" t="s">
        <v>69</v>
      </c>
      <c r="J169">
        <v>1</v>
      </c>
      <c r="L169">
        <v>30</v>
      </c>
      <c r="M169">
        <v>13</v>
      </c>
      <c r="N169">
        <f>COUNTIFS(Tabla1[TorneoID],Tabla3[[#This Row],[TorneoID]],Tabla1[Jornada],Tabla3[[#This Row],[Jornada]],Tabla1[Resultado],1)</f>
        <v>2</v>
      </c>
      <c r="O169">
        <f>COUNTIFS(Tabla1[TorneoID],Tabla3[[#This Row],[TorneoID]],Tabla1[Jornada],Tabla3[[#This Row],[Jornada]],Tabla1[Resultado],0)</f>
        <v>4</v>
      </c>
      <c r="P169">
        <f>COUNTIFS(Tabla1[TorneoID],Tabla3[[#This Row],[TorneoID]],Tabla1[Jornada],Tabla3[[#This Row],[Jornada]],Tabla1[Resultado],-1)</f>
        <v>3</v>
      </c>
      <c r="Q169">
        <f>Tabla3[[#This Row],[GL]]+Tabla3[[#This Row],[GV]]</f>
        <v>23</v>
      </c>
      <c r="R169">
        <f>SUMIFS(Tabla1[mLoc],Tabla1[TorneoID],Tabla3[[#This Row],[TorneoID]],Tabla1[Jornada],Tabla3[[#This Row],[Jornada]])</f>
        <v>10</v>
      </c>
      <c r="S169">
        <f>SUMIFS(Tabla1[mVis],Tabla1[TorneoID],Tabla3[[#This Row],[TorneoID]],Tabla1[Jornada],Tabla3[[#This Row],[Jornada]])</f>
        <v>13</v>
      </c>
    </row>
    <row r="170" spans="2:19" x14ac:dyDescent="0.45">
      <c r="B170">
        <v>20221</v>
      </c>
      <c r="C170" t="s">
        <v>97</v>
      </c>
      <c r="D170">
        <v>1</v>
      </c>
      <c r="E170">
        <v>17</v>
      </c>
      <c r="F170" t="s">
        <v>10</v>
      </c>
      <c r="G170">
        <v>0</v>
      </c>
      <c r="H170">
        <v>0</v>
      </c>
      <c r="I170" t="s">
        <v>92</v>
      </c>
      <c r="J170">
        <v>0</v>
      </c>
      <c r="L170">
        <v>30</v>
      </c>
      <c r="M170">
        <v>14</v>
      </c>
      <c r="N170">
        <f>COUNTIFS(Tabla1[TorneoID],Tabla3[[#This Row],[TorneoID]],Tabla1[Jornada],Tabla3[[#This Row],[Jornada]],Tabla1[Resultado],1)</f>
        <v>8</v>
      </c>
      <c r="O170">
        <f>COUNTIFS(Tabla1[TorneoID],Tabla3[[#This Row],[TorneoID]],Tabla1[Jornada],Tabla3[[#This Row],[Jornada]],Tabla1[Resultado],0)</f>
        <v>1</v>
      </c>
      <c r="P170">
        <f>COUNTIFS(Tabla1[TorneoID],Tabla3[[#This Row],[TorneoID]],Tabla1[Jornada],Tabla3[[#This Row],[Jornada]],Tabla1[Resultado],-1)</f>
        <v>0</v>
      </c>
      <c r="Q170">
        <f>Tabla3[[#This Row],[GL]]+Tabla3[[#This Row],[GV]]</f>
        <v>17</v>
      </c>
      <c r="R170">
        <f>SUMIFS(Tabla1[mLoc],Tabla1[TorneoID],Tabla3[[#This Row],[TorneoID]],Tabla1[Jornada],Tabla3[[#This Row],[Jornada]])</f>
        <v>14</v>
      </c>
      <c r="S170">
        <f>SUMIFS(Tabla1[mVis],Tabla1[TorneoID],Tabla3[[#This Row],[TorneoID]],Tabla1[Jornada],Tabla3[[#This Row],[Jornada]])</f>
        <v>3</v>
      </c>
    </row>
    <row r="171" spans="2:19" x14ac:dyDescent="0.45">
      <c r="B171">
        <v>20222</v>
      </c>
      <c r="C171" t="s">
        <v>97</v>
      </c>
      <c r="D171">
        <v>1</v>
      </c>
      <c r="E171">
        <v>17</v>
      </c>
      <c r="F171" t="s">
        <v>9</v>
      </c>
      <c r="G171">
        <v>2</v>
      </c>
      <c r="H171">
        <v>2</v>
      </c>
      <c r="I171" t="s">
        <v>6</v>
      </c>
      <c r="J171">
        <v>0</v>
      </c>
      <c r="L171">
        <v>30</v>
      </c>
      <c r="M171">
        <v>15</v>
      </c>
      <c r="N171">
        <f>COUNTIFS(Tabla1[TorneoID],Tabla3[[#This Row],[TorneoID]],Tabla1[Jornada],Tabla3[[#This Row],[Jornada]],Tabla1[Resultado],1)</f>
        <v>7</v>
      </c>
      <c r="O171">
        <f>COUNTIFS(Tabla1[TorneoID],Tabla3[[#This Row],[TorneoID]],Tabla1[Jornada],Tabla3[[#This Row],[Jornada]],Tabla1[Resultado],0)</f>
        <v>2</v>
      </c>
      <c r="P171">
        <f>COUNTIFS(Tabla1[TorneoID],Tabla3[[#This Row],[TorneoID]],Tabla1[Jornada],Tabla3[[#This Row],[Jornada]],Tabla1[Resultado],-1)</f>
        <v>0</v>
      </c>
      <c r="Q171">
        <f>Tabla3[[#This Row],[GL]]+Tabla3[[#This Row],[GV]]</f>
        <v>24</v>
      </c>
      <c r="R171">
        <f>SUMIFS(Tabla1[mLoc],Tabla1[TorneoID],Tabla3[[#This Row],[TorneoID]],Tabla1[Jornada],Tabla3[[#This Row],[Jornada]])</f>
        <v>19</v>
      </c>
      <c r="S171">
        <f>SUMIFS(Tabla1[mVis],Tabla1[TorneoID],Tabla3[[#This Row],[TorneoID]],Tabla1[Jornada],Tabla3[[#This Row],[Jornada]])</f>
        <v>5</v>
      </c>
    </row>
    <row r="172" spans="2:19" x14ac:dyDescent="0.45">
      <c r="B172">
        <v>20223</v>
      </c>
      <c r="C172" t="s">
        <v>97</v>
      </c>
      <c r="D172">
        <v>1</v>
      </c>
      <c r="E172">
        <v>17</v>
      </c>
      <c r="F172" t="s">
        <v>13</v>
      </c>
      <c r="G172">
        <v>0</v>
      </c>
      <c r="H172">
        <v>0</v>
      </c>
      <c r="I172" t="s">
        <v>3</v>
      </c>
      <c r="J172">
        <v>0</v>
      </c>
      <c r="L172">
        <v>30</v>
      </c>
      <c r="M172">
        <v>16</v>
      </c>
      <c r="N172">
        <f>COUNTIFS(Tabla1[TorneoID],Tabla3[[#This Row],[TorneoID]],Tabla1[Jornada],Tabla3[[#This Row],[Jornada]],Tabla1[Resultado],1)</f>
        <v>5</v>
      </c>
      <c r="O172">
        <f>COUNTIFS(Tabla1[TorneoID],Tabla3[[#This Row],[TorneoID]],Tabla1[Jornada],Tabla3[[#This Row],[Jornada]],Tabla1[Resultado],0)</f>
        <v>0</v>
      </c>
      <c r="P172">
        <f>COUNTIFS(Tabla1[TorneoID],Tabla3[[#This Row],[TorneoID]],Tabla1[Jornada],Tabla3[[#This Row],[Jornada]],Tabla1[Resultado],-1)</f>
        <v>4</v>
      </c>
      <c r="Q172">
        <f>Tabla3[[#This Row],[GL]]+Tabla3[[#This Row],[GV]]</f>
        <v>36</v>
      </c>
      <c r="R172">
        <f>SUMIFS(Tabla1[mLoc],Tabla1[TorneoID],Tabla3[[#This Row],[TorneoID]],Tabla1[Jornada],Tabla3[[#This Row],[Jornada]])</f>
        <v>21</v>
      </c>
      <c r="S172">
        <f>SUMIFS(Tabla1[mVis],Tabla1[TorneoID],Tabla3[[#This Row],[TorneoID]],Tabla1[Jornada],Tabla3[[#This Row],[Jornada]])</f>
        <v>15</v>
      </c>
    </row>
    <row r="173" spans="2:19" x14ac:dyDescent="0.45">
      <c r="B173">
        <v>20224</v>
      </c>
      <c r="C173" t="s">
        <v>97</v>
      </c>
      <c r="D173">
        <v>1</v>
      </c>
      <c r="E173">
        <v>17</v>
      </c>
      <c r="F173" t="s">
        <v>15</v>
      </c>
      <c r="G173">
        <v>2</v>
      </c>
      <c r="H173">
        <v>1</v>
      </c>
      <c r="I173" t="s">
        <v>77</v>
      </c>
      <c r="J173">
        <v>1</v>
      </c>
      <c r="L173">
        <v>30</v>
      </c>
      <c r="M173">
        <v>17</v>
      </c>
      <c r="N173">
        <f>COUNTIFS(Tabla1[TorneoID],Tabla3[[#This Row],[TorneoID]],Tabla1[Jornada],Tabla3[[#This Row],[Jornada]],Tabla1[Resultado],1)</f>
        <v>8</v>
      </c>
      <c r="O173">
        <f>COUNTIFS(Tabla1[TorneoID],Tabla3[[#This Row],[TorneoID]],Tabla1[Jornada],Tabla3[[#This Row],[Jornada]],Tabla1[Resultado],0)</f>
        <v>0</v>
      </c>
      <c r="P173">
        <f>COUNTIFS(Tabla1[TorneoID],Tabla3[[#This Row],[TorneoID]],Tabla1[Jornada],Tabla3[[#This Row],[Jornada]],Tabla1[Resultado],-1)</f>
        <v>1</v>
      </c>
      <c r="Q173">
        <f>Tabla3[[#This Row],[GL]]+Tabla3[[#This Row],[GV]]</f>
        <v>25</v>
      </c>
      <c r="R173">
        <f>SUMIFS(Tabla1[mLoc],Tabla1[TorneoID],Tabla3[[#This Row],[TorneoID]],Tabla1[Jornada],Tabla3[[#This Row],[Jornada]])</f>
        <v>19</v>
      </c>
      <c r="S173">
        <f>SUMIFS(Tabla1[mVis],Tabla1[TorneoID],Tabla3[[#This Row],[TorneoID]],Tabla1[Jornada],Tabla3[[#This Row],[Jornada]])</f>
        <v>6</v>
      </c>
    </row>
    <row r="174" spans="2:19" x14ac:dyDescent="0.45">
      <c r="B174">
        <v>20225</v>
      </c>
      <c r="C174" t="s">
        <v>97</v>
      </c>
      <c r="D174">
        <v>1</v>
      </c>
      <c r="E174">
        <v>17</v>
      </c>
      <c r="F174" t="s">
        <v>82</v>
      </c>
      <c r="G174">
        <v>0</v>
      </c>
      <c r="H174">
        <v>0</v>
      </c>
      <c r="I174" t="s">
        <v>4</v>
      </c>
      <c r="J174">
        <v>0</v>
      </c>
      <c r="L174">
        <v>31</v>
      </c>
      <c r="M174">
        <v>1</v>
      </c>
      <c r="N174">
        <f>COUNTIFS(Tabla1[TorneoID],Tabla3[[#This Row],[TorneoID]],Tabla1[Jornada],Tabla3[[#This Row],[Jornada]],Tabla1[Resultado],1)</f>
        <v>5</v>
      </c>
      <c r="O174">
        <f>COUNTIFS(Tabla1[TorneoID],Tabla3[[#This Row],[TorneoID]],Tabla1[Jornada],Tabla3[[#This Row],[Jornada]],Tabla1[Resultado],0)</f>
        <v>3</v>
      </c>
      <c r="P174">
        <f>COUNTIFS(Tabla1[TorneoID],Tabla3[[#This Row],[TorneoID]],Tabla1[Jornada],Tabla3[[#This Row],[Jornada]],Tabla1[Resultado],-1)</f>
        <v>1</v>
      </c>
      <c r="Q174">
        <f>Tabla3[[#This Row],[GL]]+Tabla3[[#This Row],[GV]]</f>
        <v>20</v>
      </c>
      <c r="R174">
        <f>SUMIFS(Tabla1[mLoc],Tabla1[TorneoID],Tabla3[[#This Row],[TorneoID]],Tabla1[Jornada],Tabla3[[#This Row],[Jornada]])</f>
        <v>13</v>
      </c>
      <c r="S174">
        <f>SUMIFS(Tabla1[mVis],Tabla1[TorneoID],Tabla3[[#This Row],[TorneoID]],Tabla1[Jornada],Tabla3[[#This Row],[Jornada]])</f>
        <v>7</v>
      </c>
    </row>
    <row r="175" spans="2:19" x14ac:dyDescent="0.45">
      <c r="B175">
        <v>20226</v>
      </c>
      <c r="C175" t="s">
        <v>97</v>
      </c>
      <c r="D175">
        <v>1</v>
      </c>
      <c r="E175">
        <v>17</v>
      </c>
      <c r="F175" t="s">
        <v>98</v>
      </c>
      <c r="G175">
        <v>0</v>
      </c>
      <c r="H175">
        <v>0</v>
      </c>
      <c r="I175" t="s">
        <v>12</v>
      </c>
      <c r="J175">
        <v>0</v>
      </c>
      <c r="L175">
        <v>31</v>
      </c>
      <c r="M175">
        <v>2</v>
      </c>
      <c r="N175">
        <f>COUNTIFS(Tabla1[TorneoID],Tabla3[[#This Row],[TorneoID]],Tabla1[Jornada],Tabla3[[#This Row],[Jornada]],Tabla1[Resultado],1)</f>
        <v>4</v>
      </c>
      <c r="O175">
        <f>COUNTIFS(Tabla1[TorneoID],Tabla3[[#This Row],[TorneoID]],Tabla1[Jornada],Tabla3[[#This Row],[Jornada]],Tabla1[Resultado],0)</f>
        <v>2</v>
      </c>
      <c r="P175">
        <f>COUNTIFS(Tabla1[TorneoID],Tabla3[[#This Row],[TorneoID]],Tabla1[Jornada],Tabla3[[#This Row],[Jornada]],Tabla1[Resultado],-1)</f>
        <v>3</v>
      </c>
      <c r="Q175">
        <f>Tabla3[[#This Row],[GL]]+Tabla3[[#This Row],[GV]]</f>
        <v>30</v>
      </c>
      <c r="R175">
        <f>SUMIFS(Tabla1[mLoc],Tabla1[TorneoID],Tabla3[[#This Row],[TorneoID]],Tabla1[Jornada],Tabla3[[#This Row],[Jornada]])</f>
        <v>17</v>
      </c>
      <c r="S175">
        <f>SUMIFS(Tabla1[mVis],Tabla1[TorneoID],Tabla3[[#This Row],[TorneoID]],Tabla1[Jornada],Tabla3[[#This Row],[Jornada]])</f>
        <v>13</v>
      </c>
    </row>
    <row r="176" spans="2:19" x14ac:dyDescent="0.45">
      <c r="B176">
        <v>20227</v>
      </c>
      <c r="C176" t="s">
        <v>97</v>
      </c>
      <c r="D176">
        <v>1</v>
      </c>
      <c r="E176">
        <v>18</v>
      </c>
      <c r="F176" t="s">
        <v>92</v>
      </c>
      <c r="G176">
        <v>0</v>
      </c>
      <c r="H176">
        <v>2</v>
      </c>
      <c r="I176" t="s">
        <v>14</v>
      </c>
      <c r="J176">
        <v>-1</v>
      </c>
      <c r="L176">
        <v>31</v>
      </c>
      <c r="M176">
        <v>3</v>
      </c>
      <c r="N176">
        <f>COUNTIFS(Tabla1[TorneoID],Tabla3[[#This Row],[TorneoID]],Tabla1[Jornada],Tabla3[[#This Row],[Jornada]],Tabla1[Resultado],1)</f>
        <v>3</v>
      </c>
      <c r="O176">
        <f>COUNTIFS(Tabla1[TorneoID],Tabla3[[#This Row],[TorneoID]],Tabla1[Jornada],Tabla3[[#This Row],[Jornada]],Tabla1[Resultado],0)</f>
        <v>4</v>
      </c>
      <c r="P176">
        <f>COUNTIFS(Tabla1[TorneoID],Tabla3[[#This Row],[TorneoID]],Tabla1[Jornada],Tabla3[[#This Row],[Jornada]],Tabla1[Resultado],-1)</f>
        <v>2</v>
      </c>
      <c r="Q176">
        <f>Tabla3[[#This Row],[GL]]+Tabla3[[#This Row],[GV]]</f>
        <v>28</v>
      </c>
      <c r="R176">
        <f>SUMIFS(Tabla1[mLoc],Tabla1[TorneoID],Tabla3[[#This Row],[TorneoID]],Tabla1[Jornada],Tabla3[[#This Row],[Jornada]])</f>
        <v>14</v>
      </c>
      <c r="S176">
        <f>SUMIFS(Tabla1[mVis],Tabla1[TorneoID],Tabla3[[#This Row],[TorneoID]],Tabla1[Jornada],Tabla3[[#This Row],[Jornada]])</f>
        <v>14</v>
      </c>
    </row>
    <row r="177" spans="2:19" x14ac:dyDescent="0.45">
      <c r="B177">
        <v>20228</v>
      </c>
      <c r="C177" t="s">
        <v>97</v>
      </c>
      <c r="D177">
        <v>1</v>
      </c>
      <c r="E177">
        <v>18</v>
      </c>
      <c r="F177" t="s">
        <v>13</v>
      </c>
      <c r="G177">
        <v>0</v>
      </c>
      <c r="H177">
        <v>0</v>
      </c>
      <c r="I177" t="s">
        <v>89</v>
      </c>
      <c r="J177">
        <v>0</v>
      </c>
      <c r="L177">
        <v>31</v>
      </c>
      <c r="M177">
        <v>4</v>
      </c>
      <c r="N177">
        <f>COUNTIFS(Tabla1[TorneoID],Tabla3[[#This Row],[TorneoID]],Tabla1[Jornada],Tabla3[[#This Row],[Jornada]],Tabla1[Resultado],1)</f>
        <v>1</v>
      </c>
      <c r="O177">
        <f>COUNTIFS(Tabla1[TorneoID],Tabla3[[#This Row],[TorneoID]],Tabla1[Jornada],Tabla3[[#This Row],[Jornada]],Tabla1[Resultado],0)</f>
        <v>4</v>
      </c>
      <c r="P177">
        <f>COUNTIFS(Tabla1[TorneoID],Tabla3[[#This Row],[TorneoID]],Tabla1[Jornada],Tabla3[[#This Row],[Jornada]],Tabla1[Resultado],-1)</f>
        <v>4</v>
      </c>
      <c r="Q177">
        <f>Tabla3[[#This Row],[GL]]+Tabla3[[#This Row],[GV]]</f>
        <v>21</v>
      </c>
      <c r="R177">
        <f>SUMIFS(Tabla1[mLoc],Tabla1[TorneoID],Tabla3[[#This Row],[TorneoID]],Tabla1[Jornada],Tabla3[[#This Row],[Jornada]])</f>
        <v>9</v>
      </c>
      <c r="S177">
        <f>SUMIFS(Tabla1[mVis],Tabla1[TorneoID],Tabla3[[#This Row],[TorneoID]],Tabla1[Jornada],Tabla3[[#This Row],[Jornada]])</f>
        <v>12</v>
      </c>
    </row>
    <row r="178" spans="2:19" x14ac:dyDescent="0.45">
      <c r="B178">
        <v>20229</v>
      </c>
      <c r="C178" t="s">
        <v>97</v>
      </c>
      <c r="D178">
        <v>1</v>
      </c>
      <c r="E178">
        <v>18</v>
      </c>
      <c r="F178" t="s">
        <v>0</v>
      </c>
      <c r="G178">
        <v>0</v>
      </c>
      <c r="H178">
        <v>0</v>
      </c>
      <c r="I178" t="s">
        <v>98</v>
      </c>
      <c r="J178">
        <v>0</v>
      </c>
      <c r="L178">
        <v>31</v>
      </c>
      <c r="M178">
        <v>5</v>
      </c>
      <c r="N178">
        <f>COUNTIFS(Tabla1[TorneoID],Tabla3[[#This Row],[TorneoID]],Tabla1[Jornada],Tabla3[[#This Row],[Jornada]],Tabla1[Resultado],1)</f>
        <v>5</v>
      </c>
      <c r="O178">
        <f>COUNTIFS(Tabla1[TorneoID],Tabla3[[#This Row],[TorneoID]],Tabla1[Jornada],Tabla3[[#This Row],[Jornada]],Tabla1[Resultado],0)</f>
        <v>3</v>
      </c>
      <c r="P178">
        <f>COUNTIFS(Tabla1[TorneoID],Tabla3[[#This Row],[TorneoID]],Tabla1[Jornada],Tabla3[[#This Row],[Jornada]],Tabla1[Resultado],-1)</f>
        <v>1</v>
      </c>
      <c r="Q178">
        <f>Tabla3[[#This Row],[GL]]+Tabla3[[#This Row],[GV]]</f>
        <v>21</v>
      </c>
      <c r="R178">
        <f>SUMIFS(Tabla1[mLoc],Tabla1[TorneoID],Tabla3[[#This Row],[TorneoID]],Tabla1[Jornada],Tabla3[[#This Row],[Jornada]])</f>
        <v>13</v>
      </c>
      <c r="S178">
        <f>SUMIFS(Tabla1[mVis],Tabla1[TorneoID],Tabla3[[#This Row],[TorneoID]],Tabla1[Jornada],Tabla3[[#This Row],[Jornada]])</f>
        <v>8</v>
      </c>
    </row>
    <row r="179" spans="2:19" x14ac:dyDescent="0.45">
      <c r="B179">
        <v>20230</v>
      </c>
      <c r="C179" t="s">
        <v>97</v>
      </c>
      <c r="D179">
        <v>1</v>
      </c>
      <c r="E179">
        <v>18</v>
      </c>
      <c r="F179" t="s">
        <v>6</v>
      </c>
      <c r="G179">
        <v>0</v>
      </c>
      <c r="H179">
        <v>0</v>
      </c>
      <c r="I179" t="s">
        <v>24</v>
      </c>
      <c r="J179">
        <v>0</v>
      </c>
      <c r="L179">
        <v>31</v>
      </c>
      <c r="M179">
        <v>6</v>
      </c>
      <c r="N179">
        <f>COUNTIFS(Tabla1[TorneoID],Tabla3[[#This Row],[TorneoID]],Tabla1[Jornada],Tabla3[[#This Row],[Jornada]],Tabla1[Resultado],1)</f>
        <v>3</v>
      </c>
      <c r="O179">
        <f>COUNTIFS(Tabla1[TorneoID],Tabla3[[#This Row],[TorneoID]],Tabla1[Jornada],Tabla3[[#This Row],[Jornada]],Tabla1[Resultado],0)</f>
        <v>4</v>
      </c>
      <c r="P179">
        <f>COUNTIFS(Tabla1[TorneoID],Tabla3[[#This Row],[TorneoID]],Tabla1[Jornada],Tabla3[[#This Row],[Jornada]],Tabla1[Resultado],-1)</f>
        <v>2</v>
      </c>
      <c r="Q179">
        <f>Tabla3[[#This Row],[GL]]+Tabla3[[#This Row],[GV]]</f>
        <v>25</v>
      </c>
      <c r="R179">
        <f>SUMIFS(Tabla1[mLoc],Tabla1[TorneoID],Tabla3[[#This Row],[TorneoID]],Tabla1[Jornada],Tabla3[[#This Row],[Jornada]])</f>
        <v>13</v>
      </c>
      <c r="S179">
        <f>SUMIFS(Tabla1[mVis],Tabla1[TorneoID],Tabla3[[#This Row],[TorneoID]],Tabla1[Jornada],Tabla3[[#This Row],[Jornada]])</f>
        <v>12</v>
      </c>
    </row>
    <row r="180" spans="2:19" x14ac:dyDescent="0.45">
      <c r="B180">
        <v>20231</v>
      </c>
      <c r="C180" t="s">
        <v>97</v>
      </c>
      <c r="D180">
        <v>1</v>
      </c>
      <c r="E180">
        <v>18</v>
      </c>
      <c r="F180" t="s">
        <v>69</v>
      </c>
      <c r="G180">
        <v>1</v>
      </c>
      <c r="H180">
        <v>3</v>
      </c>
      <c r="I180" t="s">
        <v>9</v>
      </c>
      <c r="J180">
        <v>-1</v>
      </c>
      <c r="L180">
        <v>31</v>
      </c>
      <c r="M180">
        <v>7</v>
      </c>
      <c r="N180">
        <f>COUNTIFS(Tabla1[TorneoID],Tabla3[[#This Row],[TorneoID]],Tabla1[Jornada],Tabla3[[#This Row],[Jornada]],Tabla1[Resultado],1)</f>
        <v>4</v>
      </c>
      <c r="O180">
        <f>COUNTIFS(Tabla1[TorneoID],Tabla3[[#This Row],[TorneoID]],Tabla1[Jornada],Tabla3[[#This Row],[Jornada]],Tabla1[Resultado],0)</f>
        <v>3</v>
      </c>
      <c r="P180">
        <f>COUNTIFS(Tabla1[TorneoID],Tabla3[[#This Row],[TorneoID]],Tabla1[Jornada],Tabla3[[#This Row],[Jornada]],Tabla1[Resultado],-1)</f>
        <v>2</v>
      </c>
      <c r="Q180">
        <f>Tabla3[[#This Row],[GL]]+Tabla3[[#This Row],[GV]]</f>
        <v>27</v>
      </c>
      <c r="R180">
        <f>SUMIFS(Tabla1[mLoc],Tabla1[TorneoID],Tabla3[[#This Row],[TorneoID]],Tabla1[Jornada],Tabla3[[#This Row],[Jornada]])</f>
        <v>17</v>
      </c>
      <c r="S180">
        <f>SUMIFS(Tabla1[mVis],Tabla1[TorneoID],Tabla3[[#This Row],[TorneoID]],Tabla1[Jornada],Tabla3[[#This Row],[Jornada]])</f>
        <v>10</v>
      </c>
    </row>
    <row r="181" spans="2:19" x14ac:dyDescent="0.45">
      <c r="B181">
        <v>20232</v>
      </c>
      <c r="C181" t="s">
        <v>97</v>
      </c>
      <c r="D181">
        <v>1</v>
      </c>
      <c r="E181">
        <v>18</v>
      </c>
      <c r="F181" t="s">
        <v>3</v>
      </c>
      <c r="G181">
        <v>0</v>
      </c>
      <c r="H181">
        <v>0</v>
      </c>
      <c r="I181" t="s">
        <v>15</v>
      </c>
      <c r="J181">
        <v>0</v>
      </c>
      <c r="L181">
        <v>31</v>
      </c>
      <c r="M181">
        <v>8</v>
      </c>
      <c r="N181">
        <f>COUNTIFS(Tabla1[TorneoID],Tabla3[[#This Row],[TorneoID]],Tabla1[Jornada],Tabla3[[#This Row],[Jornada]],Tabla1[Resultado],1)</f>
        <v>4</v>
      </c>
      <c r="O181">
        <f>COUNTIFS(Tabla1[TorneoID],Tabla3[[#This Row],[TorneoID]],Tabla1[Jornada],Tabla3[[#This Row],[Jornada]],Tabla1[Resultado],0)</f>
        <v>5</v>
      </c>
      <c r="P181">
        <f>COUNTIFS(Tabla1[TorneoID],Tabla3[[#This Row],[TorneoID]],Tabla1[Jornada],Tabla3[[#This Row],[Jornada]],Tabla1[Resultado],-1)</f>
        <v>0</v>
      </c>
      <c r="Q181">
        <f>Tabla3[[#This Row],[GL]]+Tabla3[[#This Row],[GV]]</f>
        <v>33</v>
      </c>
      <c r="R181">
        <f>SUMIFS(Tabla1[mLoc],Tabla1[TorneoID],Tabla3[[#This Row],[TorneoID]],Tabla1[Jornada],Tabla3[[#This Row],[Jornada]])</f>
        <v>21</v>
      </c>
      <c r="S181">
        <f>SUMIFS(Tabla1[mVis],Tabla1[TorneoID],Tabla3[[#This Row],[TorneoID]],Tabla1[Jornada],Tabla3[[#This Row],[Jornada]])</f>
        <v>12</v>
      </c>
    </row>
    <row r="182" spans="2:19" x14ac:dyDescent="0.45">
      <c r="B182">
        <v>20233</v>
      </c>
      <c r="C182" t="s">
        <v>97</v>
      </c>
      <c r="D182">
        <v>1</v>
      </c>
      <c r="E182">
        <v>18</v>
      </c>
      <c r="F182" t="s">
        <v>4</v>
      </c>
      <c r="G182">
        <v>0</v>
      </c>
      <c r="H182">
        <v>0</v>
      </c>
      <c r="I182" t="s">
        <v>10</v>
      </c>
      <c r="J182">
        <v>0</v>
      </c>
      <c r="L182">
        <v>31</v>
      </c>
      <c r="M182">
        <v>9</v>
      </c>
      <c r="N182">
        <f>COUNTIFS(Tabla1[TorneoID],Tabla3[[#This Row],[TorneoID]],Tabla1[Jornada],Tabla3[[#This Row],[Jornada]],Tabla1[Resultado],1)</f>
        <v>4</v>
      </c>
      <c r="O182">
        <f>COUNTIFS(Tabla1[TorneoID],Tabla3[[#This Row],[TorneoID]],Tabla1[Jornada],Tabla3[[#This Row],[Jornada]],Tabla1[Resultado],0)</f>
        <v>3</v>
      </c>
      <c r="P182">
        <f>COUNTIFS(Tabla1[TorneoID],Tabla3[[#This Row],[TorneoID]],Tabla1[Jornada],Tabla3[[#This Row],[Jornada]],Tabla1[Resultado],-1)</f>
        <v>2</v>
      </c>
      <c r="Q182">
        <f>Tabla3[[#This Row],[GL]]+Tabla3[[#This Row],[GV]]</f>
        <v>31</v>
      </c>
      <c r="R182">
        <f>SUMIFS(Tabla1[mLoc],Tabla1[TorneoID],Tabla3[[#This Row],[TorneoID]],Tabla1[Jornada],Tabla3[[#This Row],[Jornada]])</f>
        <v>21</v>
      </c>
      <c r="S182">
        <f>SUMIFS(Tabla1[mVis],Tabla1[TorneoID],Tabla3[[#This Row],[TorneoID]],Tabla1[Jornada],Tabla3[[#This Row],[Jornada]])</f>
        <v>10</v>
      </c>
    </row>
    <row r="183" spans="2:19" x14ac:dyDescent="0.45">
      <c r="B183">
        <v>20234</v>
      </c>
      <c r="C183" t="s">
        <v>97</v>
      </c>
      <c r="D183">
        <v>1</v>
      </c>
      <c r="E183">
        <v>18</v>
      </c>
      <c r="F183" t="s">
        <v>85</v>
      </c>
      <c r="G183">
        <v>1</v>
      </c>
      <c r="H183">
        <v>1</v>
      </c>
      <c r="I183" t="s">
        <v>7</v>
      </c>
      <c r="J183">
        <v>0</v>
      </c>
      <c r="L183">
        <v>31</v>
      </c>
      <c r="M183">
        <v>10</v>
      </c>
      <c r="N183">
        <f>COUNTIFS(Tabla1[TorneoID],Tabla3[[#This Row],[TorneoID]],Tabla1[Jornada],Tabla3[[#This Row],[Jornada]],Tabla1[Resultado],1)</f>
        <v>3</v>
      </c>
      <c r="O183">
        <f>COUNTIFS(Tabla1[TorneoID],Tabla3[[#This Row],[TorneoID]],Tabla1[Jornada],Tabla3[[#This Row],[Jornada]],Tabla1[Resultado],0)</f>
        <v>2</v>
      </c>
      <c r="P183">
        <f>COUNTIFS(Tabla1[TorneoID],Tabla3[[#This Row],[TorneoID]],Tabla1[Jornada],Tabla3[[#This Row],[Jornada]],Tabla1[Resultado],-1)</f>
        <v>4</v>
      </c>
      <c r="Q183">
        <f>Tabla3[[#This Row],[GL]]+Tabla3[[#This Row],[GV]]</f>
        <v>28</v>
      </c>
      <c r="R183">
        <f>SUMIFS(Tabla1[mLoc],Tabla1[TorneoID],Tabla3[[#This Row],[TorneoID]],Tabla1[Jornada],Tabla3[[#This Row],[Jornada]])</f>
        <v>13</v>
      </c>
      <c r="S183">
        <f>SUMIFS(Tabla1[mVis],Tabla1[TorneoID],Tabla3[[#This Row],[TorneoID]],Tabla1[Jornada],Tabla3[[#This Row],[Jornada]])</f>
        <v>15</v>
      </c>
    </row>
    <row r="184" spans="2:19" x14ac:dyDescent="0.45">
      <c r="B184">
        <v>20235</v>
      </c>
      <c r="C184" t="s">
        <v>97</v>
      </c>
      <c r="D184">
        <v>1</v>
      </c>
      <c r="E184">
        <v>18</v>
      </c>
      <c r="F184" t="s">
        <v>77</v>
      </c>
      <c r="G184">
        <v>6</v>
      </c>
      <c r="H184">
        <v>2</v>
      </c>
      <c r="I184" t="s">
        <v>82</v>
      </c>
      <c r="J184">
        <v>1</v>
      </c>
      <c r="L184">
        <v>31</v>
      </c>
      <c r="M184">
        <v>11</v>
      </c>
      <c r="N184">
        <f>COUNTIFS(Tabla1[TorneoID],Tabla3[[#This Row],[TorneoID]],Tabla1[Jornada],Tabla3[[#This Row],[Jornada]],Tabla1[Resultado],1)</f>
        <v>4</v>
      </c>
      <c r="O184">
        <f>COUNTIFS(Tabla1[TorneoID],Tabla3[[#This Row],[TorneoID]],Tabla1[Jornada],Tabla3[[#This Row],[Jornada]],Tabla1[Resultado],0)</f>
        <v>4</v>
      </c>
      <c r="P184">
        <f>COUNTIFS(Tabla1[TorneoID],Tabla3[[#This Row],[TorneoID]],Tabla1[Jornada],Tabla3[[#This Row],[Jornada]],Tabla1[Resultado],-1)</f>
        <v>1</v>
      </c>
      <c r="Q184">
        <f>Tabla3[[#This Row],[GL]]+Tabla3[[#This Row],[GV]]</f>
        <v>17</v>
      </c>
      <c r="R184">
        <f>SUMIFS(Tabla1[mLoc],Tabla1[TorneoID],Tabla3[[#This Row],[TorneoID]],Tabla1[Jornada],Tabla3[[#This Row],[Jornada]])</f>
        <v>11</v>
      </c>
      <c r="S184">
        <f>SUMIFS(Tabla1[mVis],Tabla1[TorneoID],Tabla3[[#This Row],[TorneoID]],Tabla1[Jornada],Tabla3[[#This Row],[Jornada]])</f>
        <v>6</v>
      </c>
    </row>
    <row r="185" spans="2:19" x14ac:dyDescent="0.45">
      <c r="B185">
        <v>20236</v>
      </c>
      <c r="C185" t="s">
        <v>97</v>
      </c>
      <c r="D185">
        <v>1</v>
      </c>
      <c r="E185">
        <v>18</v>
      </c>
      <c r="F185" t="s">
        <v>12</v>
      </c>
      <c r="G185">
        <v>3</v>
      </c>
      <c r="H185">
        <v>2</v>
      </c>
      <c r="I185" t="s">
        <v>1</v>
      </c>
      <c r="J185">
        <v>1</v>
      </c>
      <c r="L185">
        <v>31</v>
      </c>
      <c r="M185">
        <v>12</v>
      </c>
      <c r="N185">
        <f>COUNTIFS(Tabla1[TorneoID],Tabla3[[#This Row],[TorneoID]],Tabla1[Jornada],Tabla3[[#This Row],[Jornada]],Tabla1[Resultado],1)</f>
        <v>4</v>
      </c>
      <c r="O185">
        <f>COUNTIFS(Tabla1[TorneoID],Tabla3[[#This Row],[TorneoID]],Tabla1[Jornada],Tabla3[[#This Row],[Jornada]],Tabla1[Resultado],0)</f>
        <v>3</v>
      </c>
      <c r="P185">
        <f>COUNTIFS(Tabla1[TorneoID],Tabla3[[#This Row],[TorneoID]],Tabla1[Jornada],Tabla3[[#This Row],[Jornada]],Tabla1[Resultado],-1)</f>
        <v>2</v>
      </c>
      <c r="Q185">
        <f>Tabla3[[#This Row],[GL]]+Tabla3[[#This Row],[GV]]</f>
        <v>35</v>
      </c>
      <c r="R185">
        <f>SUMIFS(Tabla1[mLoc],Tabla1[TorneoID],Tabla3[[#This Row],[TorneoID]],Tabla1[Jornada],Tabla3[[#This Row],[Jornada]])</f>
        <v>18</v>
      </c>
      <c r="S185">
        <f>SUMIFS(Tabla1[mVis],Tabla1[TorneoID],Tabla3[[#This Row],[TorneoID]],Tabla1[Jornada],Tabla3[[#This Row],[Jornada]])</f>
        <v>17</v>
      </c>
    </row>
    <row r="186" spans="2:19" x14ac:dyDescent="0.45">
      <c r="B186">
        <v>20237</v>
      </c>
      <c r="C186" t="s">
        <v>97</v>
      </c>
      <c r="D186">
        <v>1</v>
      </c>
      <c r="E186">
        <v>19</v>
      </c>
      <c r="F186" t="s">
        <v>9</v>
      </c>
      <c r="G186">
        <v>2</v>
      </c>
      <c r="H186">
        <v>1</v>
      </c>
      <c r="I186" t="s">
        <v>92</v>
      </c>
      <c r="J186">
        <v>1</v>
      </c>
      <c r="L186">
        <v>31</v>
      </c>
      <c r="M186">
        <v>13</v>
      </c>
      <c r="N186">
        <f>COUNTIFS(Tabla1[TorneoID],Tabla3[[#This Row],[TorneoID]],Tabla1[Jornada],Tabla3[[#This Row],[Jornada]],Tabla1[Resultado],1)</f>
        <v>3</v>
      </c>
      <c r="O186">
        <f>COUNTIFS(Tabla1[TorneoID],Tabla3[[#This Row],[TorneoID]],Tabla1[Jornada],Tabla3[[#This Row],[Jornada]],Tabla1[Resultado],0)</f>
        <v>2</v>
      </c>
      <c r="P186">
        <f>COUNTIFS(Tabla1[TorneoID],Tabla3[[#This Row],[TorneoID]],Tabla1[Jornada],Tabla3[[#This Row],[Jornada]],Tabla1[Resultado],-1)</f>
        <v>4</v>
      </c>
      <c r="Q186">
        <f>Tabla3[[#This Row],[GL]]+Tabla3[[#This Row],[GV]]</f>
        <v>34</v>
      </c>
      <c r="R186">
        <f>SUMIFS(Tabla1[mLoc],Tabla1[TorneoID],Tabla3[[#This Row],[TorneoID]],Tabla1[Jornada],Tabla3[[#This Row],[Jornada]])</f>
        <v>16</v>
      </c>
      <c r="S186">
        <f>SUMIFS(Tabla1[mVis],Tabla1[TorneoID],Tabla3[[#This Row],[TorneoID]],Tabla1[Jornada],Tabla3[[#This Row],[Jornada]])</f>
        <v>18</v>
      </c>
    </row>
    <row r="187" spans="2:19" x14ac:dyDescent="0.45">
      <c r="B187">
        <v>20238</v>
      </c>
      <c r="C187" t="s">
        <v>97</v>
      </c>
      <c r="D187">
        <v>1</v>
      </c>
      <c r="E187">
        <v>19</v>
      </c>
      <c r="F187" t="s">
        <v>89</v>
      </c>
      <c r="G187">
        <v>0</v>
      </c>
      <c r="H187">
        <v>0</v>
      </c>
      <c r="I187" t="s">
        <v>85</v>
      </c>
      <c r="J187">
        <v>0</v>
      </c>
      <c r="L187">
        <v>31</v>
      </c>
      <c r="M187">
        <v>14</v>
      </c>
      <c r="N187">
        <f>COUNTIFS(Tabla1[TorneoID],Tabla3[[#This Row],[TorneoID]],Tabla1[Jornada],Tabla3[[#This Row],[Jornada]],Tabla1[Resultado],1)</f>
        <v>5</v>
      </c>
      <c r="O187">
        <f>COUNTIFS(Tabla1[TorneoID],Tabla3[[#This Row],[TorneoID]],Tabla1[Jornada],Tabla3[[#This Row],[Jornada]],Tabla1[Resultado],0)</f>
        <v>3</v>
      </c>
      <c r="P187">
        <f>COUNTIFS(Tabla1[TorneoID],Tabla3[[#This Row],[TorneoID]],Tabla1[Jornada],Tabla3[[#This Row],[Jornada]],Tabla1[Resultado],-1)</f>
        <v>1</v>
      </c>
      <c r="Q187">
        <f>Tabla3[[#This Row],[GL]]+Tabla3[[#This Row],[GV]]</f>
        <v>19</v>
      </c>
      <c r="R187">
        <f>SUMIFS(Tabla1[mLoc],Tabla1[TorneoID],Tabla3[[#This Row],[TorneoID]],Tabla1[Jornada],Tabla3[[#This Row],[Jornada]])</f>
        <v>12</v>
      </c>
      <c r="S187">
        <f>SUMIFS(Tabla1[mVis],Tabla1[TorneoID],Tabla3[[#This Row],[TorneoID]],Tabla1[Jornada],Tabla3[[#This Row],[Jornada]])</f>
        <v>7</v>
      </c>
    </row>
    <row r="188" spans="2:19" x14ac:dyDescent="0.45">
      <c r="B188">
        <v>20239</v>
      </c>
      <c r="C188" t="s">
        <v>97</v>
      </c>
      <c r="D188">
        <v>1</v>
      </c>
      <c r="E188">
        <v>19</v>
      </c>
      <c r="F188" t="s">
        <v>14</v>
      </c>
      <c r="G188">
        <v>1</v>
      </c>
      <c r="H188">
        <v>0</v>
      </c>
      <c r="I188" t="s">
        <v>4</v>
      </c>
      <c r="J188">
        <v>1</v>
      </c>
      <c r="L188">
        <v>31</v>
      </c>
      <c r="M188">
        <v>15</v>
      </c>
      <c r="N188">
        <f>COUNTIFS(Tabla1[TorneoID],Tabla3[[#This Row],[TorneoID]],Tabla1[Jornada],Tabla3[[#This Row],[Jornada]],Tabla1[Resultado],1)</f>
        <v>4</v>
      </c>
      <c r="O188">
        <f>COUNTIFS(Tabla1[TorneoID],Tabla3[[#This Row],[TorneoID]],Tabla1[Jornada],Tabla3[[#This Row],[Jornada]],Tabla1[Resultado],0)</f>
        <v>4</v>
      </c>
      <c r="P188">
        <f>COUNTIFS(Tabla1[TorneoID],Tabla3[[#This Row],[TorneoID]],Tabla1[Jornada],Tabla3[[#This Row],[Jornada]],Tabla1[Resultado],-1)</f>
        <v>1</v>
      </c>
      <c r="Q188">
        <f>Tabla3[[#This Row],[GL]]+Tabla3[[#This Row],[GV]]</f>
        <v>19</v>
      </c>
      <c r="R188">
        <f>SUMIFS(Tabla1[mLoc],Tabla1[TorneoID],Tabla3[[#This Row],[TorneoID]],Tabla1[Jornada],Tabla3[[#This Row],[Jornada]])</f>
        <v>10</v>
      </c>
      <c r="S188">
        <f>SUMIFS(Tabla1[mVis],Tabla1[TorneoID],Tabla3[[#This Row],[TorneoID]],Tabla1[Jornada],Tabla3[[#This Row],[Jornada]])</f>
        <v>9</v>
      </c>
    </row>
    <row r="189" spans="2:19" x14ac:dyDescent="0.45">
      <c r="B189">
        <v>20240</v>
      </c>
      <c r="C189" t="s">
        <v>97</v>
      </c>
      <c r="D189">
        <v>1</v>
      </c>
      <c r="E189">
        <v>19</v>
      </c>
      <c r="F189" t="s">
        <v>10</v>
      </c>
      <c r="G189">
        <v>3</v>
      </c>
      <c r="H189">
        <v>1</v>
      </c>
      <c r="I189" t="s">
        <v>77</v>
      </c>
      <c r="J189">
        <v>1</v>
      </c>
      <c r="L189">
        <v>31</v>
      </c>
      <c r="M189">
        <v>16</v>
      </c>
      <c r="N189">
        <f>COUNTIFS(Tabla1[TorneoID],Tabla3[[#This Row],[TorneoID]],Tabla1[Jornada],Tabla3[[#This Row],[Jornada]],Tabla1[Resultado],1)</f>
        <v>3</v>
      </c>
      <c r="O189">
        <f>COUNTIFS(Tabla1[TorneoID],Tabla3[[#This Row],[TorneoID]],Tabla1[Jornada],Tabla3[[#This Row],[Jornada]],Tabla1[Resultado],0)</f>
        <v>4</v>
      </c>
      <c r="P189">
        <f>COUNTIFS(Tabla1[TorneoID],Tabla3[[#This Row],[TorneoID]],Tabla1[Jornada],Tabla3[[#This Row],[Jornada]],Tabla1[Resultado],-1)</f>
        <v>2</v>
      </c>
      <c r="Q189">
        <f>Tabla3[[#This Row],[GL]]+Tabla3[[#This Row],[GV]]</f>
        <v>28</v>
      </c>
      <c r="R189">
        <f>SUMIFS(Tabla1[mLoc],Tabla1[TorneoID],Tabla3[[#This Row],[TorneoID]],Tabla1[Jornada],Tabla3[[#This Row],[Jornada]])</f>
        <v>15</v>
      </c>
      <c r="S189">
        <f>SUMIFS(Tabla1[mVis],Tabla1[TorneoID],Tabla3[[#This Row],[TorneoID]],Tabla1[Jornada],Tabla3[[#This Row],[Jornada]])</f>
        <v>13</v>
      </c>
    </row>
    <row r="190" spans="2:19" x14ac:dyDescent="0.45">
      <c r="B190">
        <v>20241</v>
      </c>
      <c r="C190" t="s">
        <v>97</v>
      </c>
      <c r="D190">
        <v>1</v>
      </c>
      <c r="E190">
        <v>19</v>
      </c>
      <c r="F190" t="s">
        <v>7</v>
      </c>
      <c r="G190">
        <v>0</v>
      </c>
      <c r="H190">
        <v>0</v>
      </c>
      <c r="I190" t="s">
        <v>12</v>
      </c>
      <c r="J190">
        <v>0</v>
      </c>
      <c r="L190">
        <v>31</v>
      </c>
      <c r="M190">
        <v>17</v>
      </c>
      <c r="N190">
        <f>COUNTIFS(Tabla1[TorneoID],Tabla3[[#This Row],[TorneoID]],Tabla1[Jornada],Tabla3[[#This Row],[Jornada]],Tabla1[Resultado],1)</f>
        <v>6</v>
      </c>
      <c r="O190">
        <f>COUNTIFS(Tabla1[TorneoID],Tabla3[[#This Row],[TorneoID]],Tabla1[Jornada],Tabla3[[#This Row],[Jornada]],Tabla1[Resultado],0)</f>
        <v>2</v>
      </c>
      <c r="P190">
        <f>COUNTIFS(Tabla1[TorneoID],Tabla3[[#This Row],[TorneoID]],Tabla1[Jornada],Tabla3[[#This Row],[Jornada]],Tabla1[Resultado],-1)</f>
        <v>1</v>
      </c>
      <c r="Q190">
        <f>Tabla3[[#This Row],[GL]]+Tabla3[[#This Row],[GV]]</f>
        <v>24</v>
      </c>
      <c r="R190">
        <f>SUMIFS(Tabla1[mLoc],Tabla1[TorneoID],Tabla3[[#This Row],[TorneoID]],Tabla1[Jornada],Tabla3[[#This Row],[Jornada]])</f>
        <v>14</v>
      </c>
      <c r="S190">
        <f>SUMIFS(Tabla1[mVis],Tabla1[TorneoID],Tabla3[[#This Row],[TorneoID]],Tabla1[Jornada],Tabla3[[#This Row],[Jornada]])</f>
        <v>10</v>
      </c>
    </row>
    <row r="191" spans="2:19" x14ac:dyDescent="0.45">
      <c r="B191">
        <v>20242</v>
      </c>
      <c r="C191" t="s">
        <v>97</v>
      </c>
      <c r="D191">
        <v>1</v>
      </c>
      <c r="E191">
        <v>19</v>
      </c>
      <c r="F191" t="s">
        <v>1</v>
      </c>
      <c r="G191">
        <v>0</v>
      </c>
      <c r="H191">
        <v>0</v>
      </c>
      <c r="I191" t="s">
        <v>0</v>
      </c>
      <c r="J191">
        <v>0</v>
      </c>
      <c r="L191">
        <v>31</v>
      </c>
      <c r="M191">
        <v>18</v>
      </c>
      <c r="N191">
        <f>COUNTIFS(Tabla1[TorneoID],Tabla3[[#This Row],[TorneoID]],Tabla1[Jornada],Tabla3[[#This Row],[Jornada]],Tabla1[Resultado],1)</f>
        <v>4</v>
      </c>
      <c r="O191">
        <f>COUNTIFS(Tabla1[TorneoID],Tabla3[[#This Row],[TorneoID]],Tabla1[Jornada],Tabla3[[#This Row],[Jornada]],Tabla1[Resultado],0)</f>
        <v>3</v>
      </c>
      <c r="P191">
        <f>COUNTIFS(Tabla1[TorneoID],Tabla3[[#This Row],[TorneoID]],Tabla1[Jornada],Tabla3[[#This Row],[Jornada]],Tabla1[Resultado],-1)</f>
        <v>2</v>
      </c>
      <c r="Q191">
        <f>Tabla3[[#This Row],[GL]]+Tabla3[[#This Row],[GV]]</f>
        <v>24</v>
      </c>
      <c r="R191">
        <f>SUMIFS(Tabla1[mLoc],Tabla1[TorneoID],Tabla3[[#This Row],[TorneoID]],Tabla1[Jornada],Tabla3[[#This Row],[Jornada]])</f>
        <v>13</v>
      </c>
      <c r="S191">
        <f>SUMIFS(Tabla1[mVis],Tabla1[TorneoID],Tabla3[[#This Row],[TorneoID]],Tabla1[Jornada],Tabla3[[#This Row],[Jornada]])</f>
        <v>11</v>
      </c>
    </row>
    <row r="192" spans="2:19" x14ac:dyDescent="0.45">
      <c r="B192">
        <v>20243</v>
      </c>
      <c r="C192" t="s">
        <v>97</v>
      </c>
      <c r="D192">
        <v>1</v>
      </c>
      <c r="E192">
        <v>19</v>
      </c>
      <c r="F192" t="s">
        <v>15</v>
      </c>
      <c r="G192">
        <v>1</v>
      </c>
      <c r="H192">
        <v>1</v>
      </c>
      <c r="I192" t="s">
        <v>13</v>
      </c>
      <c r="J192">
        <v>0</v>
      </c>
      <c r="L192">
        <v>32</v>
      </c>
      <c r="M192">
        <v>1</v>
      </c>
      <c r="N192">
        <f>COUNTIFS(Tabla1[TorneoID],Tabla3[[#This Row],[TorneoID]],Tabla1[Jornada],Tabla3[[#This Row],[Jornada]],Tabla1[Resultado],1)</f>
        <v>5</v>
      </c>
      <c r="O192">
        <f>COUNTIFS(Tabla1[TorneoID],Tabla3[[#This Row],[TorneoID]],Tabla1[Jornada],Tabla3[[#This Row],[Jornada]],Tabla1[Resultado],0)</f>
        <v>3</v>
      </c>
      <c r="P192">
        <f>COUNTIFS(Tabla1[TorneoID],Tabla3[[#This Row],[TorneoID]],Tabla1[Jornada],Tabla3[[#This Row],[Jornada]],Tabla1[Resultado],-1)</f>
        <v>1</v>
      </c>
      <c r="Q192">
        <f>Tabla3[[#This Row],[GL]]+Tabla3[[#This Row],[GV]]</f>
        <v>27</v>
      </c>
      <c r="R192">
        <f>SUMIFS(Tabla1[mLoc],Tabla1[TorneoID],Tabla3[[#This Row],[TorneoID]],Tabla1[Jornada],Tabla3[[#This Row],[Jornada]])</f>
        <v>16</v>
      </c>
      <c r="S192">
        <f>SUMIFS(Tabla1[mVis],Tabla1[TorneoID],Tabla3[[#This Row],[TorneoID]],Tabla1[Jornada],Tabla3[[#This Row],[Jornada]])</f>
        <v>11</v>
      </c>
    </row>
    <row r="193" spans="2:19" x14ac:dyDescent="0.45">
      <c r="B193">
        <v>20244</v>
      </c>
      <c r="C193" t="s">
        <v>97</v>
      </c>
      <c r="D193">
        <v>1</v>
      </c>
      <c r="E193">
        <v>19</v>
      </c>
      <c r="F193" t="s">
        <v>82</v>
      </c>
      <c r="G193">
        <v>0</v>
      </c>
      <c r="H193">
        <v>2</v>
      </c>
      <c r="I193" t="s">
        <v>3</v>
      </c>
      <c r="J193">
        <v>-1</v>
      </c>
      <c r="L193">
        <v>32</v>
      </c>
      <c r="M193">
        <v>2</v>
      </c>
      <c r="N193">
        <f>COUNTIFS(Tabla1[TorneoID],Tabla3[[#This Row],[TorneoID]],Tabla1[Jornada],Tabla3[[#This Row],[Jornada]],Tabla1[Resultado],1)</f>
        <v>4</v>
      </c>
      <c r="O193">
        <f>COUNTIFS(Tabla1[TorneoID],Tabla3[[#This Row],[TorneoID]],Tabla1[Jornada],Tabla3[[#This Row],[Jornada]],Tabla1[Resultado],0)</f>
        <v>1</v>
      </c>
      <c r="P193">
        <f>COUNTIFS(Tabla1[TorneoID],Tabla3[[#This Row],[TorneoID]],Tabla1[Jornada],Tabla3[[#This Row],[Jornada]],Tabla1[Resultado],-1)</f>
        <v>4</v>
      </c>
      <c r="Q193">
        <f>Tabla3[[#This Row],[GL]]+Tabla3[[#This Row],[GV]]</f>
        <v>37</v>
      </c>
      <c r="R193">
        <f>SUMIFS(Tabla1[mLoc],Tabla1[TorneoID],Tabla3[[#This Row],[TorneoID]],Tabla1[Jornada],Tabla3[[#This Row],[Jornada]])</f>
        <v>21</v>
      </c>
      <c r="S193">
        <f>SUMIFS(Tabla1[mVis],Tabla1[TorneoID],Tabla3[[#This Row],[TorneoID]],Tabla1[Jornada],Tabla3[[#This Row],[Jornada]])</f>
        <v>16</v>
      </c>
    </row>
    <row r="194" spans="2:19" x14ac:dyDescent="0.45">
      <c r="B194">
        <v>20245</v>
      </c>
      <c r="C194" t="s">
        <v>97</v>
      </c>
      <c r="D194">
        <v>1</v>
      </c>
      <c r="E194">
        <v>19</v>
      </c>
      <c r="F194" t="s">
        <v>98</v>
      </c>
      <c r="G194">
        <v>3</v>
      </c>
      <c r="H194">
        <v>1</v>
      </c>
      <c r="I194" t="s">
        <v>6</v>
      </c>
      <c r="J194">
        <v>1</v>
      </c>
      <c r="L194">
        <v>32</v>
      </c>
      <c r="M194">
        <v>3</v>
      </c>
      <c r="N194">
        <f>COUNTIFS(Tabla1[TorneoID],Tabla3[[#This Row],[TorneoID]],Tabla1[Jornada],Tabla3[[#This Row],[Jornada]],Tabla1[Resultado],1)</f>
        <v>5</v>
      </c>
      <c r="O194">
        <f>COUNTIFS(Tabla1[TorneoID],Tabla3[[#This Row],[TorneoID]],Tabla1[Jornada],Tabla3[[#This Row],[Jornada]],Tabla1[Resultado],0)</f>
        <v>3</v>
      </c>
      <c r="P194">
        <f>COUNTIFS(Tabla1[TorneoID],Tabla3[[#This Row],[TorneoID]],Tabla1[Jornada],Tabla3[[#This Row],[Jornada]],Tabla1[Resultado],-1)</f>
        <v>1</v>
      </c>
      <c r="Q194">
        <f>Tabla3[[#This Row],[GL]]+Tabla3[[#This Row],[GV]]</f>
        <v>27</v>
      </c>
      <c r="R194">
        <f>SUMIFS(Tabla1[mLoc],Tabla1[TorneoID],Tabla3[[#This Row],[TorneoID]],Tabla1[Jornada],Tabla3[[#This Row],[Jornada]])</f>
        <v>18</v>
      </c>
      <c r="S194">
        <f>SUMIFS(Tabla1[mVis],Tabla1[TorneoID],Tabla3[[#This Row],[TorneoID]],Tabla1[Jornada],Tabla3[[#This Row],[Jornada]])</f>
        <v>9</v>
      </c>
    </row>
    <row r="195" spans="2:19" x14ac:dyDescent="0.45">
      <c r="B195">
        <v>21859</v>
      </c>
      <c r="C195" t="s">
        <v>97</v>
      </c>
      <c r="D195">
        <v>1</v>
      </c>
      <c r="E195">
        <v>19</v>
      </c>
      <c r="F195" t="s">
        <v>24</v>
      </c>
      <c r="G195">
        <v>0</v>
      </c>
      <c r="H195">
        <v>0</v>
      </c>
      <c r="I195" t="s">
        <v>69</v>
      </c>
      <c r="J195">
        <v>0</v>
      </c>
      <c r="L195">
        <v>32</v>
      </c>
      <c r="M195">
        <v>4</v>
      </c>
      <c r="N195">
        <f>COUNTIFS(Tabla1[TorneoID],Tabla3[[#This Row],[TorneoID]],Tabla1[Jornada],Tabla3[[#This Row],[Jornada]],Tabla1[Resultado],1)</f>
        <v>1</v>
      </c>
      <c r="O195">
        <f>COUNTIFS(Tabla1[TorneoID],Tabla3[[#This Row],[TorneoID]],Tabla1[Jornada],Tabla3[[#This Row],[Jornada]],Tabla1[Resultado],0)</f>
        <v>5</v>
      </c>
      <c r="P195">
        <f>COUNTIFS(Tabla1[TorneoID],Tabla3[[#This Row],[TorneoID]],Tabla1[Jornada],Tabla3[[#This Row],[Jornada]],Tabla1[Resultado],-1)</f>
        <v>3</v>
      </c>
      <c r="Q195">
        <f>Tabla3[[#This Row],[GL]]+Tabla3[[#This Row],[GV]]</f>
        <v>26</v>
      </c>
      <c r="R195">
        <f>SUMIFS(Tabla1[mLoc],Tabla1[TorneoID],Tabla3[[#This Row],[TorneoID]],Tabla1[Jornada],Tabla3[[#This Row],[Jornada]])</f>
        <v>11</v>
      </c>
      <c r="S195">
        <f>SUMIFS(Tabla1[mVis],Tabla1[TorneoID],Tabla3[[#This Row],[TorneoID]],Tabla1[Jornada],Tabla3[[#This Row],[Jornada]])</f>
        <v>15</v>
      </c>
    </row>
    <row r="196" spans="2:19" x14ac:dyDescent="0.45">
      <c r="B196">
        <v>20246</v>
      </c>
      <c r="C196" t="s">
        <v>97</v>
      </c>
      <c r="D196">
        <v>1</v>
      </c>
      <c r="E196">
        <v>20</v>
      </c>
      <c r="F196" t="s">
        <v>24</v>
      </c>
      <c r="G196">
        <v>2</v>
      </c>
      <c r="H196">
        <v>0</v>
      </c>
      <c r="I196" t="s">
        <v>92</v>
      </c>
      <c r="J196">
        <v>1</v>
      </c>
      <c r="L196">
        <v>32</v>
      </c>
      <c r="M196">
        <v>5</v>
      </c>
      <c r="N196">
        <f>COUNTIFS(Tabla1[TorneoID],Tabla3[[#This Row],[TorneoID]],Tabla1[Jornada],Tabla3[[#This Row],[Jornada]],Tabla1[Resultado],1)</f>
        <v>2</v>
      </c>
      <c r="O196">
        <f>COUNTIFS(Tabla1[TorneoID],Tabla3[[#This Row],[TorneoID]],Tabla1[Jornada],Tabla3[[#This Row],[Jornada]],Tabla1[Resultado],0)</f>
        <v>2</v>
      </c>
      <c r="P196">
        <f>COUNTIFS(Tabla1[TorneoID],Tabla3[[#This Row],[TorneoID]],Tabla1[Jornada],Tabla3[[#This Row],[Jornada]],Tabla1[Resultado],-1)</f>
        <v>5</v>
      </c>
      <c r="Q196">
        <f>Tabla3[[#This Row],[GL]]+Tabla3[[#This Row],[GV]]</f>
        <v>24</v>
      </c>
      <c r="R196">
        <f>SUMIFS(Tabla1[mLoc],Tabla1[TorneoID],Tabla3[[#This Row],[TorneoID]],Tabla1[Jornada],Tabla3[[#This Row],[Jornada]])</f>
        <v>11</v>
      </c>
      <c r="S196">
        <f>SUMIFS(Tabla1[mVis],Tabla1[TorneoID],Tabla3[[#This Row],[TorneoID]],Tabla1[Jornada],Tabla3[[#This Row],[Jornada]])</f>
        <v>13</v>
      </c>
    </row>
    <row r="197" spans="2:19" x14ac:dyDescent="0.45">
      <c r="B197">
        <v>20247</v>
      </c>
      <c r="C197" t="s">
        <v>97</v>
      </c>
      <c r="D197">
        <v>1</v>
      </c>
      <c r="E197">
        <v>20</v>
      </c>
      <c r="F197" t="s">
        <v>7</v>
      </c>
      <c r="G197">
        <v>0</v>
      </c>
      <c r="H197">
        <v>0</v>
      </c>
      <c r="I197" t="s">
        <v>0</v>
      </c>
      <c r="J197">
        <v>0</v>
      </c>
      <c r="L197">
        <v>32</v>
      </c>
      <c r="M197">
        <v>6</v>
      </c>
      <c r="N197">
        <f>COUNTIFS(Tabla1[TorneoID],Tabla3[[#This Row],[TorneoID]],Tabla1[Jornada],Tabla3[[#This Row],[Jornada]],Tabla1[Resultado],1)</f>
        <v>3</v>
      </c>
      <c r="O197">
        <f>COUNTIFS(Tabla1[TorneoID],Tabla3[[#This Row],[TorneoID]],Tabla1[Jornada],Tabla3[[#This Row],[Jornada]],Tabla1[Resultado],0)</f>
        <v>2</v>
      </c>
      <c r="P197">
        <f>COUNTIFS(Tabla1[TorneoID],Tabla3[[#This Row],[TorneoID]],Tabla1[Jornada],Tabla3[[#This Row],[Jornada]],Tabla1[Resultado],-1)</f>
        <v>4</v>
      </c>
      <c r="Q197">
        <f>Tabla3[[#This Row],[GL]]+Tabla3[[#This Row],[GV]]</f>
        <v>28</v>
      </c>
      <c r="R197">
        <f>SUMIFS(Tabla1[mLoc],Tabla1[TorneoID],Tabla3[[#This Row],[TorneoID]],Tabla1[Jornada],Tabla3[[#This Row],[Jornada]])</f>
        <v>14</v>
      </c>
      <c r="S197">
        <f>SUMIFS(Tabla1[mVis],Tabla1[TorneoID],Tabla3[[#This Row],[TorneoID]],Tabla1[Jornada],Tabla3[[#This Row],[Jornada]])</f>
        <v>14</v>
      </c>
    </row>
    <row r="198" spans="2:19" x14ac:dyDescent="0.45">
      <c r="B198">
        <v>20248</v>
      </c>
      <c r="C198" t="s">
        <v>97</v>
      </c>
      <c r="D198">
        <v>1</v>
      </c>
      <c r="E198">
        <v>20</v>
      </c>
      <c r="F198" t="s">
        <v>1</v>
      </c>
      <c r="G198">
        <v>3</v>
      </c>
      <c r="H198">
        <v>0</v>
      </c>
      <c r="I198" t="s">
        <v>6</v>
      </c>
      <c r="J198">
        <v>1</v>
      </c>
      <c r="L198">
        <v>32</v>
      </c>
      <c r="M198">
        <v>7</v>
      </c>
      <c r="N198">
        <f>COUNTIFS(Tabla1[TorneoID],Tabla3[[#This Row],[TorneoID]],Tabla1[Jornada],Tabla3[[#This Row],[Jornada]],Tabla1[Resultado],1)</f>
        <v>6</v>
      </c>
      <c r="O198">
        <f>COUNTIFS(Tabla1[TorneoID],Tabla3[[#This Row],[TorneoID]],Tabla1[Jornada],Tabla3[[#This Row],[Jornada]],Tabla1[Resultado],0)</f>
        <v>2</v>
      </c>
      <c r="P198">
        <f>COUNTIFS(Tabla1[TorneoID],Tabla3[[#This Row],[TorneoID]],Tabla1[Jornada],Tabla3[[#This Row],[Jornada]],Tabla1[Resultado],-1)</f>
        <v>1</v>
      </c>
      <c r="Q198">
        <f>Tabla3[[#This Row],[GL]]+Tabla3[[#This Row],[GV]]</f>
        <v>29</v>
      </c>
      <c r="R198">
        <f>SUMIFS(Tabla1[mLoc],Tabla1[TorneoID],Tabla3[[#This Row],[TorneoID]],Tabla1[Jornada],Tabla3[[#This Row],[Jornada]])</f>
        <v>19</v>
      </c>
      <c r="S198">
        <f>SUMIFS(Tabla1[mVis],Tabla1[TorneoID],Tabla3[[#This Row],[TorneoID]],Tabla1[Jornada],Tabla3[[#This Row],[Jornada]])</f>
        <v>10</v>
      </c>
    </row>
    <row r="199" spans="2:19" x14ac:dyDescent="0.45">
      <c r="B199">
        <v>20249</v>
      </c>
      <c r="C199" t="s">
        <v>97</v>
      </c>
      <c r="D199">
        <v>1</v>
      </c>
      <c r="E199">
        <v>20</v>
      </c>
      <c r="F199" t="s">
        <v>14</v>
      </c>
      <c r="G199">
        <v>0</v>
      </c>
      <c r="H199">
        <v>0</v>
      </c>
      <c r="I199" t="s">
        <v>77</v>
      </c>
      <c r="J199">
        <v>0</v>
      </c>
      <c r="L199">
        <v>32</v>
      </c>
      <c r="M199">
        <v>8</v>
      </c>
      <c r="N199">
        <f>COUNTIFS(Tabla1[TorneoID],Tabla3[[#This Row],[TorneoID]],Tabla1[Jornada],Tabla3[[#This Row],[Jornada]],Tabla1[Resultado],1)</f>
        <v>3</v>
      </c>
      <c r="O199">
        <f>COUNTIFS(Tabla1[TorneoID],Tabla3[[#This Row],[TorneoID]],Tabla1[Jornada],Tabla3[[#This Row],[Jornada]],Tabla1[Resultado],0)</f>
        <v>3</v>
      </c>
      <c r="P199">
        <f>COUNTIFS(Tabla1[TorneoID],Tabla3[[#This Row],[TorneoID]],Tabla1[Jornada],Tabla3[[#This Row],[Jornada]],Tabla1[Resultado],-1)</f>
        <v>3</v>
      </c>
      <c r="Q199">
        <f>Tabla3[[#This Row],[GL]]+Tabla3[[#This Row],[GV]]</f>
        <v>19</v>
      </c>
      <c r="R199">
        <f>SUMIFS(Tabla1[mLoc],Tabla1[TorneoID],Tabla3[[#This Row],[TorneoID]],Tabla1[Jornada],Tabla3[[#This Row],[Jornada]])</f>
        <v>10</v>
      </c>
      <c r="S199">
        <f>SUMIFS(Tabla1[mVis],Tabla1[TorneoID],Tabla3[[#This Row],[TorneoID]],Tabla1[Jornada],Tabla3[[#This Row],[Jornada]])</f>
        <v>9</v>
      </c>
    </row>
    <row r="200" spans="2:19" x14ac:dyDescent="0.45">
      <c r="B200">
        <v>20250</v>
      </c>
      <c r="C200" t="s">
        <v>97</v>
      </c>
      <c r="D200">
        <v>1</v>
      </c>
      <c r="E200">
        <v>20</v>
      </c>
      <c r="F200" t="s">
        <v>10</v>
      </c>
      <c r="G200">
        <v>2</v>
      </c>
      <c r="H200">
        <v>1</v>
      </c>
      <c r="I200" t="s">
        <v>3</v>
      </c>
      <c r="J200">
        <v>1</v>
      </c>
      <c r="L200">
        <v>32</v>
      </c>
      <c r="M200">
        <v>9</v>
      </c>
      <c r="N200">
        <f>COUNTIFS(Tabla1[TorneoID],Tabla3[[#This Row],[TorneoID]],Tabla1[Jornada],Tabla3[[#This Row],[Jornada]],Tabla1[Resultado],1)</f>
        <v>3</v>
      </c>
      <c r="O200">
        <f>COUNTIFS(Tabla1[TorneoID],Tabla3[[#This Row],[TorneoID]],Tabla1[Jornada],Tabla3[[#This Row],[Jornada]],Tabla1[Resultado],0)</f>
        <v>2</v>
      </c>
      <c r="P200">
        <f>COUNTIFS(Tabla1[TorneoID],Tabla3[[#This Row],[TorneoID]],Tabla1[Jornada],Tabla3[[#This Row],[Jornada]],Tabla1[Resultado],-1)</f>
        <v>4</v>
      </c>
      <c r="Q200">
        <f>Tabla3[[#This Row],[GL]]+Tabla3[[#This Row],[GV]]</f>
        <v>24</v>
      </c>
      <c r="R200">
        <f>SUMIFS(Tabla1[mLoc],Tabla1[TorneoID],Tabla3[[#This Row],[TorneoID]],Tabla1[Jornada],Tabla3[[#This Row],[Jornada]])</f>
        <v>14</v>
      </c>
      <c r="S200">
        <f>SUMIFS(Tabla1[mVis],Tabla1[TorneoID],Tabla3[[#This Row],[TorneoID]],Tabla1[Jornada],Tabla3[[#This Row],[Jornada]])</f>
        <v>10</v>
      </c>
    </row>
    <row r="201" spans="2:19" x14ac:dyDescent="0.45">
      <c r="B201">
        <v>20251</v>
      </c>
      <c r="C201" t="s">
        <v>97</v>
      </c>
      <c r="D201">
        <v>1</v>
      </c>
      <c r="E201">
        <v>20</v>
      </c>
      <c r="F201" t="s">
        <v>9</v>
      </c>
      <c r="G201">
        <v>1</v>
      </c>
      <c r="H201">
        <v>1</v>
      </c>
      <c r="I201" t="s">
        <v>4</v>
      </c>
      <c r="J201">
        <v>0</v>
      </c>
      <c r="L201">
        <v>32</v>
      </c>
      <c r="M201">
        <v>10</v>
      </c>
      <c r="N201">
        <f>COUNTIFS(Tabla1[TorneoID],Tabla3[[#This Row],[TorneoID]],Tabla1[Jornada],Tabla3[[#This Row],[Jornada]],Tabla1[Resultado],1)</f>
        <v>6</v>
      </c>
      <c r="O201">
        <f>COUNTIFS(Tabla1[TorneoID],Tabla3[[#This Row],[TorneoID]],Tabla1[Jornada],Tabla3[[#This Row],[Jornada]],Tabla1[Resultado],0)</f>
        <v>3</v>
      </c>
      <c r="P201">
        <f>COUNTIFS(Tabla1[TorneoID],Tabla3[[#This Row],[TorneoID]],Tabla1[Jornada],Tabla3[[#This Row],[Jornada]],Tabla1[Resultado],-1)</f>
        <v>0</v>
      </c>
      <c r="Q201">
        <f>Tabla3[[#This Row],[GL]]+Tabla3[[#This Row],[GV]]</f>
        <v>17</v>
      </c>
      <c r="R201">
        <f>SUMIFS(Tabla1[mLoc],Tabla1[TorneoID],Tabla3[[#This Row],[TorneoID]],Tabla1[Jornada],Tabla3[[#This Row],[Jornada]])</f>
        <v>13</v>
      </c>
      <c r="S201">
        <f>SUMIFS(Tabla1[mVis],Tabla1[TorneoID],Tabla3[[#This Row],[TorneoID]],Tabla1[Jornada],Tabla3[[#This Row],[Jornada]])</f>
        <v>4</v>
      </c>
    </row>
    <row r="202" spans="2:19" x14ac:dyDescent="0.45">
      <c r="B202">
        <v>20252</v>
      </c>
      <c r="C202" t="s">
        <v>97</v>
      </c>
      <c r="D202">
        <v>1</v>
      </c>
      <c r="E202">
        <v>20</v>
      </c>
      <c r="F202" t="s">
        <v>89</v>
      </c>
      <c r="G202">
        <v>0</v>
      </c>
      <c r="H202">
        <v>0</v>
      </c>
      <c r="I202" t="s">
        <v>12</v>
      </c>
      <c r="J202">
        <v>0</v>
      </c>
      <c r="L202">
        <v>32</v>
      </c>
      <c r="M202">
        <v>11</v>
      </c>
      <c r="N202">
        <f>COUNTIFS(Tabla1[TorneoID],Tabla3[[#This Row],[TorneoID]],Tabla1[Jornada],Tabla3[[#This Row],[Jornada]],Tabla1[Resultado],1)</f>
        <v>6</v>
      </c>
      <c r="O202">
        <f>COUNTIFS(Tabla1[TorneoID],Tabla3[[#This Row],[TorneoID]],Tabla1[Jornada],Tabla3[[#This Row],[Jornada]],Tabla1[Resultado],0)</f>
        <v>1</v>
      </c>
      <c r="P202">
        <f>COUNTIFS(Tabla1[TorneoID],Tabla3[[#This Row],[TorneoID]],Tabla1[Jornada],Tabla3[[#This Row],[Jornada]],Tabla1[Resultado],-1)</f>
        <v>2</v>
      </c>
      <c r="Q202">
        <f>Tabla3[[#This Row],[GL]]+Tabla3[[#This Row],[GV]]</f>
        <v>29</v>
      </c>
      <c r="R202">
        <f>SUMIFS(Tabla1[mLoc],Tabla1[TorneoID],Tabla3[[#This Row],[TorneoID]],Tabla1[Jornada],Tabla3[[#This Row],[Jornada]])</f>
        <v>17</v>
      </c>
      <c r="S202">
        <f>SUMIFS(Tabla1[mVis],Tabla1[TorneoID],Tabla3[[#This Row],[TorneoID]],Tabla1[Jornada],Tabla3[[#This Row],[Jornada]])</f>
        <v>12</v>
      </c>
    </row>
    <row r="203" spans="2:19" x14ac:dyDescent="0.45">
      <c r="B203">
        <v>20253</v>
      </c>
      <c r="C203" t="s">
        <v>97</v>
      </c>
      <c r="D203">
        <v>1</v>
      </c>
      <c r="E203">
        <v>20</v>
      </c>
      <c r="F203" t="s">
        <v>85</v>
      </c>
      <c r="G203">
        <v>1</v>
      </c>
      <c r="H203">
        <v>1</v>
      </c>
      <c r="I203" t="s">
        <v>13</v>
      </c>
      <c r="J203">
        <v>0</v>
      </c>
      <c r="L203">
        <v>32</v>
      </c>
      <c r="M203">
        <v>12</v>
      </c>
      <c r="N203">
        <f>COUNTIFS(Tabla1[TorneoID],Tabla3[[#This Row],[TorneoID]],Tabla1[Jornada],Tabla3[[#This Row],[Jornada]],Tabla1[Resultado],1)</f>
        <v>5</v>
      </c>
      <c r="O203">
        <f>COUNTIFS(Tabla1[TorneoID],Tabla3[[#This Row],[TorneoID]],Tabla1[Jornada],Tabla3[[#This Row],[Jornada]],Tabla1[Resultado],0)</f>
        <v>2</v>
      </c>
      <c r="P203">
        <f>COUNTIFS(Tabla1[TorneoID],Tabla3[[#This Row],[TorneoID]],Tabla1[Jornada],Tabla3[[#This Row],[Jornada]],Tabla1[Resultado],-1)</f>
        <v>2</v>
      </c>
      <c r="Q203">
        <f>Tabla3[[#This Row],[GL]]+Tabla3[[#This Row],[GV]]</f>
        <v>32</v>
      </c>
      <c r="R203">
        <f>SUMIFS(Tabla1[mLoc],Tabla1[TorneoID],Tabla3[[#This Row],[TorneoID]],Tabla1[Jornada],Tabla3[[#This Row],[Jornada]])</f>
        <v>18</v>
      </c>
      <c r="S203">
        <f>SUMIFS(Tabla1[mVis],Tabla1[TorneoID],Tabla3[[#This Row],[TorneoID]],Tabla1[Jornada],Tabla3[[#This Row],[Jornada]])</f>
        <v>14</v>
      </c>
    </row>
    <row r="204" spans="2:19" x14ac:dyDescent="0.45">
      <c r="B204">
        <v>20254</v>
      </c>
      <c r="C204" t="s">
        <v>97</v>
      </c>
      <c r="D204">
        <v>1</v>
      </c>
      <c r="E204">
        <v>20</v>
      </c>
      <c r="F204" t="s">
        <v>82</v>
      </c>
      <c r="G204">
        <v>0</v>
      </c>
      <c r="H204">
        <v>1</v>
      </c>
      <c r="I204" t="s">
        <v>15</v>
      </c>
      <c r="J204">
        <v>-1</v>
      </c>
      <c r="L204">
        <v>32</v>
      </c>
      <c r="M204">
        <v>13</v>
      </c>
      <c r="N204">
        <f>COUNTIFS(Tabla1[TorneoID],Tabla3[[#This Row],[TorneoID]],Tabla1[Jornada],Tabla3[[#This Row],[Jornada]],Tabla1[Resultado],1)</f>
        <v>5</v>
      </c>
      <c r="O204">
        <f>COUNTIFS(Tabla1[TorneoID],Tabla3[[#This Row],[TorneoID]],Tabla1[Jornada],Tabla3[[#This Row],[Jornada]],Tabla1[Resultado],0)</f>
        <v>2</v>
      </c>
      <c r="P204">
        <f>COUNTIFS(Tabla1[TorneoID],Tabla3[[#This Row],[TorneoID]],Tabla1[Jornada],Tabla3[[#This Row],[Jornada]],Tabla1[Resultado],-1)</f>
        <v>2</v>
      </c>
      <c r="Q204">
        <f>Tabla3[[#This Row],[GL]]+Tabla3[[#This Row],[GV]]</f>
        <v>28</v>
      </c>
      <c r="R204">
        <f>SUMIFS(Tabla1[mLoc],Tabla1[TorneoID],Tabla3[[#This Row],[TorneoID]],Tabla1[Jornada],Tabla3[[#This Row],[Jornada]])</f>
        <v>18</v>
      </c>
      <c r="S204">
        <f>SUMIFS(Tabla1[mVis],Tabla1[TorneoID],Tabla3[[#This Row],[TorneoID]],Tabla1[Jornada],Tabla3[[#This Row],[Jornada]])</f>
        <v>10</v>
      </c>
    </row>
    <row r="205" spans="2:19" x14ac:dyDescent="0.45">
      <c r="B205">
        <v>20255</v>
      </c>
      <c r="C205" t="s">
        <v>97</v>
      </c>
      <c r="D205">
        <v>1</v>
      </c>
      <c r="E205">
        <v>20</v>
      </c>
      <c r="F205" t="s">
        <v>98</v>
      </c>
      <c r="G205">
        <v>0</v>
      </c>
      <c r="H205">
        <v>1</v>
      </c>
      <c r="I205" t="s">
        <v>69</v>
      </c>
      <c r="J205">
        <v>-1</v>
      </c>
      <c r="L205">
        <v>32</v>
      </c>
      <c r="M205">
        <v>14</v>
      </c>
      <c r="N205">
        <f>COUNTIFS(Tabla1[TorneoID],Tabla3[[#This Row],[TorneoID]],Tabla1[Jornada],Tabla3[[#This Row],[Jornada]],Tabla1[Resultado],1)</f>
        <v>3</v>
      </c>
      <c r="O205">
        <f>COUNTIFS(Tabla1[TorneoID],Tabla3[[#This Row],[TorneoID]],Tabla1[Jornada],Tabla3[[#This Row],[Jornada]],Tabla1[Resultado],0)</f>
        <v>4</v>
      </c>
      <c r="P205">
        <f>COUNTIFS(Tabla1[TorneoID],Tabla3[[#This Row],[TorneoID]],Tabla1[Jornada],Tabla3[[#This Row],[Jornada]],Tabla1[Resultado],-1)</f>
        <v>2</v>
      </c>
      <c r="Q205">
        <f>Tabla3[[#This Row],[GL]]+Tabla3[[#This Row],[GV]]</f>
        <v>29</v>
      </c>
      <c r="R205">
        <f>SUMIFS(Tabla1[mLoc],Tabla1[TorneoID],Tabla3[[#This Row],[TorneoID]],Tabla1[Jornada],Tabla3[[#This Row],[Jornada]])</f>
        <v>15</v>
      </c>
      <c r="S205">
        <f>SUMIFS(Tabla1[mVis],Tabla1[TorneoID],Tabla3[[#This Row],[TorneoID]],Tabla1[Jornada],Tabla3[[#This Row],[Jornada]])</f>
        <v>14</v>
      </c>
    </row>
    <row r="206" spans="2:19" x14ac:dyDescent="0.45">
      <c r="B206">
        <v>20256</v>
      </c>
      <c r="C206" t="s">
        <v>97</v>
      </c>
      <c r="D206">
        <v>1</v>
      </c>
      <c r="E206">
        <v>21</v>
      </c>
      <c r="F206" t="s">
        <v>69</v>
      </c>
      <c r="G206">
        <v>1</v>
      </c>
      <c r="H206">
        <v>1</v>
      </c>
      <c r="I206" t="s">
        <v>1</v>
      </c>
      <c r="J206">
        <v>0</v>
      </c>
      <c r="L206">
        <v>32</v>
      </c>
      <c r="M206">
        <v>15</v>
      </c>
      <c r="N206">
        <f>COUNTIFS(Tabla1[TorneoID],Tabla3[[#This Row],[TorneoID]],Tabla1[Jornada],Tabla3[[#This Row],[Jornada]],Tabla1[Resultado],1)</f>
        <v>4</v>
      </c>
      <c r="O206">
        <f>COUNTIFS(Tabla1[TorneoID],Tabla3[[#This Row],[TorneoID]],Tabla1[Jornada],Tabla3[[#This Row],[Jornada]],Tabla1[Resultado],0)</f>
        <v>4</v>
      </c>
      <c r="P206">
        <f>COUNTIFS(Tabla1[TorneoID],Tabla3[[#This Row],[TorneoID]],Tabla1[Jornada],Tabla3[[#This Row],[Jornada]],Tabla1[Resultado],-1)</f>
        <v>1</v>
      </c>
      <c r="Q206">
        <f>Tabla3[[#This Row],[GL]]+Tabla3[[#This Row],[GV]]</f>
        <v>30</v>
      </c>
      <c r="R206">
        <f>SUMIFS(Tabla1[mLoc],Tabla1[TorneoID],Tabla3[[#This Row],[TorneoID]],Tabla1[Jornada],Tabla3[[#This Row],[Jornada]])</f>
        <v>18</v>
      </c>
      <c r="S206">
        <f>SUMIFS(Tabla1[mVis],Tabla1[TorneoID],Tabla3[[#This Row],[TorneoID]],Tabla1[Jornada],Tabla3[[#This Row],[Jornada]])</f>
        <v>12</v>
      </c>
    </row>
    <row r="207" spans="2:19" x14ac:dyDescent="0.45">
      <c r="B207">
        <v>20257</v>
      </c>
      <c r="C207" t="s">
        <v>97</v>
      </c>
      <c r="D207">
        <v>1</v>
      </c>
      <c r="E207">
        <v>21</v>
      </c>
      <c r="F207" t="s">
        <v>3</v>
      </c>
      <c r="G207">
        <v>4</v>
      </c>
      <c r="H207">
        <v>2</v>
      </c>
      <c r="I207" t="s">
        <v>14</v>
      </c>
      <c r="J207">
        <v>1</v>
      </c>
      <c r="L207">
        <v>32</v>
      </c>
      <c r="M207">
        <v>16</v>
      </c>
      <c r="N207">
        <f>COUNTIFS(Tabla1[TorneoID],Tabla3[[#This Row],[TorneoID]],Tabla1[Jornada],Tabla3[[#This Row],[Jornada]],Tabla1[Resultado],1)</f>
        <v>4</v>
      </c>
      <c r="O207">
        <f>COUNTIFS(Tabla1[TorneoID],Tabla3[[#This Row],[TorneoID]],Tabla1[Jornada],Tabla3[[#This Row],[Jornada]],Tabla1[Resultado],0)</f>
        <v>2</v>
      </c>
      <c r="P207">
        <f>COUNTIFS(Tabla1[TorneoID],Tabla3[[#This Row],[TorneoID]],Tabla1[Jornada],Tabla3[[#This Row],[Jornada]],Tabla1[Resultado],-1)</f>
        <v>3</v>
      </c>
      <c r="Q207">
        <f>Tabla3[[#This Row],[GL]]+Tabla3[[#This Row],[GV]]</f>
        <v>34</v>
      </c>
      <c r="R207">
        <f>SUMIFS(Tabla1[mLoc],Tabla1[TorneoID],Tabla3[[#This Row],[TorneoID]],Tabla1[Jornada],Tabla3[[#This Row],[Jornada]])</f>
        <v>20</v>
      </c>
      <c r="S207">
        <f>SUMIFS(Tabla1[mVis],Tabla1[TorneoID],Tabla3[[#This Row],[TorneoID]],Tabla1[Jornada],Tabla3[[#This Row],[Jornada]])</f>
        <v>14</v>
      </c>
    </row>
    <row r="208" spans="2:19" x14ac:dyDescent="0.45">
      <c r="B208">
        <v>20258</v>
      </c>
      <c r="C208" t="s">
        <v>97</v>
      </c>
      <c r="D208">
        <v>1</v>
      </c>
      <c r="E208">
        <v>21</v>
      </c>
      <c r="F208" t="s">
        <v>0</v>
      </c>
      <c r="G208">
        <v>1</v>
      </c>
      <c r="H208">
        <v>2</v>
      </c>
      <c r="I208" t="s">
        <v>89</v>
      </c>
      <c r="J208">
        <v>-1</v>
      </c>
      <c r="L208">
        <v>32</v>
      </c>
      <c r="M208">
        <v>17</v>
      </c>
      <c r="N208">
        <f>COUNTIFS(Tabla1[TorneoID],Tabla3[[#This Row],[TorneoID]],Tabla1[Jornada],Tabla3[[#This Row],[Jornada]],Tabla1[Resultado],1)</f>
        <v>3</v>
      </c>
      <c r="O208">
        <f>COUNTIFS(Tabla1[TorneoID],Tabla3[[#This Row],[TorneoID]],Tabla1[Jornada],Tabla3[[#This Row],[Jornada]],Tabla1[Resultado],0)</f>
        <v>3</v>
      </c>
      <c r="P208">
        <f>COUNTIFS(Tabla1[TorneoID],Tabla3[[#This Row],[TorneoID]],Tabla1[Jornada],Tabla3[[#This Row],[Jornada]],Tabla1[Resultado],-1)</f>
        <v>3</v>
      </c>
      <c r="Q208">
        <f>Tabla3[[#This Row],[GL]]+Tabla3[[#This Row],[GV]]</f>
        <v>30</v>
      </c>
      <c r="R208">
        <f>SUMIFS(Tabla1[mLoc],Tabla1[TorneoID],Tabla3[[#This Row],[TorneoID]],Tabla1[Jornada],Tabla3[[#This Row],[Jornada]])</f>
        <v>16</v>
      </c>
      <c r="S208">
        <f>SUMIFS(Tabla1[mVis],Tabla1[TorneoID],Tabla3[[#This Row],[TorneoID]],Tabla1[Jornada],Tabla3[[#This Row],[Jornada]])</f>
        <v>14</v>
      </c>
    </row>
    <row r="209" spans="2:19" x14ac:dyDescent="0.45">
      <c r="B209">
        <v>20259</v>
      </c>
      <c r="C209" t="s">
        <v>97</v>
      </c>
      <c r="D209">
        <v>1</v>
      </c>
      <c r="E209">
        <v>21</v>
      </c>
      <c r="F209" t="s">
        <v>6</v>
      </c>
      <c r="G209">
        <v>1</v>
      </c>
      <c r="H209">
        <v>1</v>
      </c>
      <c r="I209" t="s">
        <v>7</v>
      </c>
      <c r="J209">
        <v>0</v>
      </c>
      <c r="L209">
        <v>32</v>
      </c>
      <c r="M209">
        <v>18</v>
      </c>
      <c r="N209">
        <f>COUNTIFS(Tabla1[TorneoID],Tabla3[[#This Row],[TorneoID]],Tabla1[Jornada],Tabla3[[#This Row],[Jornada]],Tabla1[Resultado],1)</f>
        <v>4</v>
      </c>
      <c r="O209">
        <f>COUNTIFS(Tabla1[TorneoID],Tabla3[[#This Row],[TorneoID]],Tabla1[Jornada],Tabla3[[#This Row],[Jornada]],Tabla1[Resultado],0)</f>
        <v>3</v>
      </c>
      <c r="P209">
        <f>COUNTIFS(Tabla1[TorneoID],Tabla3[[#This Row],[TorneoID]],Tabla1[Jornada],Tabla3[[#This Row],[Jornada]],Tabla1[Resultado],-1)</f>
        <v>2</v>
      </c>
      <c r="Q209">
        <f>Tabla3[[#This Row],[GL]]+Tabla3[[#This Row],[GV]]</f>
        <v>23</v>
      </c>
      <c r="R209">
        <f>SUMIFS(Tabla1[mLoc],Tabla1[TorneoID],Tabla3[[#This Row],[TorneoID]],Tabla1[Jornada],Tabla3[[#This Row],[Jornada]])</f>
        <v>13</v>
      </c>
      <c r="S209">
        <f>SUMIFS(Tabla1[mVis],Tabla1[TorneoID],Tabla3[[#This Row],[TorneoID]],Tabla1[Jornada],Tabla3[[#This Row],[Jornada]])</f>
        <v>10</v>
      </c>
    </row>
    <row r="210" spans="2:19" x14ac:dyDescent="0.45">
      <c r="B210">
        <v>20260</v>
      </c>
      <c r="C210" t="s">
        <v>97</v>
      </c>
      <c r="D210">
        <v>1</v>
      </c>
      <c r="E210">
        <v>21</v>
      </c>
      <c r="F210" t="s">
        <v>92</v>
      </c>
      <c r="G210">
        <v>1</v>
      </c>
      <c r="H210">
        <v>1</v>
      </c>
      <c r="I210" t="s">
        <v>98</v>
      </c>
      <c r="J210">
        <v>0</v>
      </c>
      <c r="L210">
        <v>33</v>
      </c>
      <c r="M210">
        <v>1</v>
      </c>
      <c r="N210">
        <f>COUNTIFS(Tabla1[TorneoID],Tabla3[[#This Row],[TorneoID]],Tabla1[Jornada],Tabla3[[#This Row],[Jornada]],Tabla1[Resultado],1)</f>
        <v>3</v>
      </c>
      <c r="O210">
        <f>COUNTIFS(Tabla1[TorneoID],Tabla3[[#This Row],[TorneoID]],Tabla1[Jornada],Tabla3[[#This Row],[Jornada]],Tabla1[Resultado],0)</f>
        <v>2</v>
      </c>
      <c r="P210">
        <f>COUNTIFS(Tabla1[TorneoID],Tabla3[[#This Row],[TorneoID]],Tabla1[Jornada],Tabla3[[#This Row],[Jornada]],Tabla1[Resultado],-1)</f>
        <v>5</v>
      </c>
      <c r="Q210">
        <f>Tabla3[[#This Row],[GL]]+Tabla3[[#This Row],[GV]]</f>
        <v>30</v>
      </c>
      <c r="R210">
        <f>SUMIFS(Tabla1[mLoc],Tabla1[TorneoID],Tabla3[[#This Row],[TorneoID]],Tabla1[Jornada],Tabla3[[#This Row],[Jornada]])</f>
        <v>16</v>
      </c>
      <c r="S210">
        <f>SUMIFS(Tabla1[mVis],Tabla1[TorneoID],Tabla3[[#This Row],[TorneoID]],Tabla1[Jornada],Tabla3[[#This Row],[Jornada]])</f>
        <v>14</v>
      </c>
    </row>
    <row r="211" spans="2:19" x14ac:dyDescent="0.45">
      <c r="B211">
        <v>20261</v>
      </c>
      <c r="C211" t="s">
        <v>97</v>
      </c>
      <c r="D211">
        <v>1</v>
      </c>
      <c r="E211">
        <v>21</v>
      </c>
      <c r="F211" t="s">
        <v>13</v>
      </c>
      <c r="G211">
        <v>0</v>
      </c>
      <c r="H211">
        <v>0</v>
      </c>
      <c r="I211" t="s">
        <v>82</v>
      </c>
      <c r="J211">
        <v>0</v>
      </c>
      <c r="L211">
        <v>33</v>
      </c>
      <c r="M211">
        <v>2</v>
      </c>
      <c r="N211">
        <f>COUNTIFS(Tabla1[TorneoID],Tabla3[[#This Row],[TorneoID]],Tabla1[Jornada],Tabla3[[#This Row],[Jornada]],Tabla1[Resultado],1)</f>
        <v>4</v>
      </c>
      <c r="O211">
        <f>COUNTIFS(Tabla1[TorneoID],Tabla3[[#This Row],[TorneoID]],Tabla1[Jornada],Tabla3[[#This Row],[Jornada]],Tabla1[Resultado],0)</f>
        <v>2</v>
      </c>
      <c r="P211">
        <f>COUNTIFS(Tabla1[TorneoID],Tabla3[[#This Row],[TorneoID]],Tabla1[Jornada],Tabla3[[#This Row],[Jornada]],Tabla1[Resultado],-1)</f>
        <v>4</v>
      </c>
      <c r="Q211">
        <f>Tabla3[[#This Row],[GL]]+Tabla3[[#This Row],[GV]]</f>
        <v>29</v>
      </c>
      <c r="R211">
        <f>SUMIFS(Tabla1[mLoc],Tabla1[TorneoID],Tabla3[[#This Row],[TorneoID]],Tabla1[Jornada],Tabla3[[#This Row],[Jornada]])</f>
        <v>15</v>
      </c>
      <c r="S211">
        <f>SUMIFS(Tabla1[mVis],Tabla1[TorneoID],Tabla3[[#This Row],[TorneoID]],Tabla1[Jornada],Tabla3[[#This Row],[Jornada]])</f>
        <v>14</v>
      </c>
    </row>
    <row r="212" spans="2:19" x14ac:dyDescent="0.45">
      <c r="B212">
        <v>20262</v>
      </c>
      <c r="C212" t="s">
        <v>97</v>
      </c>
      <c r="D212">
        <v>1</v>
      </c>
      <c r="E212">
        <v>21</v>
      </c>
      <c r="F212" t="s">
        <v>15</v>
      </c>
      <c r="G212">
        <v>4</v>
      </c>
      <c r="H212">
        <v>0</v>
      </c>
      <c r="I212" t="s">
        <v>10</v>
      </c>
      <c r="J212">
        <v>1</v>
      </c>
      <c r="L212">
        <v>33</v>
      </c>
      <c r="M212">
        <v>3</v>
      </c>
      <c r="N212">
        <f>COUNTIFS(Tabla1[TorneoID],Tabla3[[#This Row],[TorneoID]],Tabla1[Jornada],Tabla3[[#This Row],[Jornada]],Tabla1[Resultado],1)</f>
        <v>5</v>
      </c>
      <c r="O212">
        <f>COUNTIFS(Tabla1[TorneoID],Tabla3[[#This Row],[TorneoID]],Tabla1[Jornada],Tabla3[[#This Row],[Jornada]],Tabla1[Resultado],0)</f>
        <v>2</v>
      </c>
      <c r="P212">
        <f>COUNTIFS(Tabla1[TorneoID],Tabla3[[#This Row],[TorneoID]],Tabla1[Jornada],Tabla3[[#This Row],[Jornada]],Tabla1[Resultado],-1)</f>
        <v>3</v>
      </c>
      <c r="Q212">
        <f>Tabla3[[#This Row],[GL]]+Tabla3[[#This Row],[GV]]</f>
        <v>35</v>
      </c>
      <c r="R212">
        <f>SUMIFS(Tabla1[mLoc],Tabla1[TorneoID],Tabla3[[#This Row],[TorneoID]],Tabla1[Jornada],Tabla3[[#This Row],[Jornada]])</f>
        <v>19</v>
      </c>
      <c r="S212">
        <f>SUMIFS(Tabla1[mVis],Tabla1[TorneoID],Tabla3[[#This Row],[TorneoID]],Tabla1[Jornada],Tabla3[[#This Row],[Jornada]])</f>
        <v>16</v>
      </c>
    </row>
    <row r="213" spans="2:19" x14ac:dyDescent="0.45">
      <c r="B213">
        <v>20263</v>
      </c>
      <c r="C213" t="s">
        <v>97</v>
      </c>
      <c r="D213">
        <v>1</v>
      </c>
      <c r="E213">
        <v>21</v>
      </c>
      <c r="F213" t="s">
        <v>4</v>
      </c>
      <c r="G213">
        <v>0</v>
      </c>
      <c r="H213">
        <v>0</v>
      </c>
      <c r="I213" t="s">
        <v>24</v>
      </c>
      <c r="J213">
        <v>0</v>
      </c>
      <c r="L213">
        <v>33</v>
      </c>
      <c r="M213">
        <v>4</v>
      </c>
      <c r="N213">
        <f>COUNTIFS(Tabla1[TorneoID],Tabla3[[#This Row],[TorneoID]],Tabla1[Jornada],Tabla3[[#This Row],[Jornada]],Tabla1[Resultado],1)</f>
        <v>4</v>
      </c>
      <c r="O213">
        <f>COUNTIFS(Tabla1[TorneoID],Tabla3[[#This Row],[TorneoID]],Tabla1[Jornada],Tabla3[[#This Row],[Jornada]],Tabla1[Resultado],0)</f>
        <v>2</v>
      </c>
      <c r="P213">
        <f>COUNTIFS(Tabla1[TorneoID],Tabla3[[#This Row],[TorneoID]],Tabla1[Jornada],Tabla3[[#This Row],[Jornada]],Tabla1[Resultado],-1)</f>
        <v>4</v>
      </c>
      <c r="Q213">
        <f>Tabla3[[#This Row],[GL]]+Tabla3[[#This Row],[GV]]</f>
        <v>27</v>
      </c>
      <c r="R213">
        <f>SUMIFS(Tabla1[mLoc],Tabla1[TorneoID],Tabla3[[#This Row],[TorneoID]],Tabla1[Jornada],Tabla3[[#This Row],[Jornada]])</f>
        <v>15</v>
      </c>
      <c r="S213">
        <f>SUMIFS(Tabla1[mVis],Tabla1[TorneoID],Tabla3[[#This Row],[TorneoID]],Tabla1[Jornada],Tabla3[[#This Row],[Jornada]])</f>
        <v>12</v>
      </c>
    </row>
    <row r="214" spans="2:19" x14ac:dyDescent="0.45">
      <c r="B214">
        <v>20264</v>
      </c>
      <c r="C214" t="s">
        <v>97</v>
      </c>
      <c r="D214">
        <v>1</v>
      </c>
      <c r="E214">
        <v>21</v>
      </c>
      <c r="F214" t="s">
        <v>77</v>
      </c>
      <c r="G214">
        <v>3</v>
      </c>
      <c r="H214">
        <v>2</v>
      </c>
      <c r="I214" t="s">
        <v>9</v>
      </c>
      <c r="J214">
        <v>1</v>
      </c>
      <c r="L214">
        <v>33</v>
      </c>
      <c r="M214">
        <v>5</v>
      </c>
      <c r="N214">
        <f>COUNTIFS(Tabla1[TorneoID],Tabla3[[#This Row],[TorneoID]],Tabla1[Jornada],Tabla3[[#This Row],[Jornada]],Tabla1[Resultado],1)</f>
        <v>5</v>
      </c>
      <c r="O214">
        <f>COUNTIFS(Tabla1[TorneoID],Tabla3[[#This Row],[TorneoID]],Tabla1[Jornada],Tabla3[[#This Row],[Jornada]],Tabla1[Resultado],0)</f>
        <v>4</v>
      </c>
      <c r="P214">
        <f>COUNTIFS(Tabla1[TorneoID],Tabla3[[#This Row],[TorneoID]],Tabla1[Jornada],Tabla3[[#This Row],[Jornada]],Tabla1[Resultado],-1)</f>
        <v>1</v>
      </c>
      <c r="Q214">
        <f>Tabla3[[#This Row],[GL]]+Tabla3[[#This Row],[GV]]</f>
        <v>22</v>
      </c>
      <c r="R214">
        <f>SUMIFS(Tabla1[mLoc],Tabla1[TorneoID],Tabla3[[#This Row],[TorneoID]],Tabla1[Jornada],Tabla3[[#This Row],[Jornada]])</f>
        <v>16</v>
      </c>
      <c r="S214">
        <f>SUMIFS(Tabla1[mVis],Tabla1[TorneoID],Tabla3[[#This Row],[TorneoID]],Tabla1[Jornada],Tabla3[[#This Row],[Jornada]])</f>
        <v>6</v>
      </c>
    </row>
    <row r="215" spans="2:19" x14ac:dyDescent="0.45">
      <c r="B215">
        <v>20265</v>
      </c>
      <c r="C215" t="s">
        <v>97</v>
      </c>
      <c r="D215">
        <v>1</v>
      </c>
      <c r="E215">
        <v>21</v>
      </c>
      <c r="F215" t="s">
        <v>12</v>
      </c>
      <c r="G215">
        <v>1</v>
      </c>
      <c r="H215">
        <v>0</v>
      </c>
      <c r="I215" t="s">
        <v>85</v>
      </c>
      <c r="J215">
        <v>1</v>
      </c>
      <c r="L215">
        <v>33</v>
      </c>
      <c r="M215">
        <v>6</v>
      </c>
      <c r="N215">
        <f>COUNTIFS(Tabla1[TorneoID],Tabla3[[#This Row],[TorneoID]],Tabla1[Jornada],Tabla3[[#This Row],[Jornada]],Tabla1[Resultado],1)</f>
        <v>5</v>
      </c>
      <c r="O215">
        <f>COUNTIFS(Tabla1[TorneoID],Tabla3[[#This Row],[TorneoID]],Tabla1[Jornada],Tabla3[[#This Row],[Jornada]],Tabla1[Resultado],0)</f>
        <v>2</v>
      </c>
      <c r="P215">
        <f>COUNTIFS(Tabla1[TorneoID],Tabla3[[#This Row],[TorneoID]],Tabla1[Jornada],Tabla3[[#This Row],[Jornada]],Tabla1[Resultado],-1)</f>
        <v>3</v>
      </c>
      <c r="Q215">
        <f>Tabla3[[#This Row],[GL]]+Tabla3[[#This Row],[GV]]</f>
        <v>30</v>
      </c>
      <c r="R215">
        <f>SUMIFS(Tabla1[mLoc],Tabla1[TorneoID],Tabla3[[#This Row],[TorneoID]],Tabla1[Jornada],Tabla3[[#This Row],[Jornada]])</f>
        <v>18</v>
      </c>
      <c r="S215">
        <f>SUMIFS(Tabla1[mVis],Tabla1[TorneoID],Tabla3[[#This Row],[TorneoID]],Tabla1[Jornada],Tabla3[[#This Row],[Jornada]])</f>
        <v>12</v>
      </c>
    </row>
    <row r="216" spans="2:19" x14ac:dyDescent="0.45">
      <c r="B216">
        <v>20266</v>
      </c>
      <c r="C216" t="s">
        <v>97</v>
      </c>
      <c r="D216">
        <v>1</v>
      </c>
      <c r="E216">
        <v>22</v>
      </c>
      <c r="F216" t="s">
        <v>9</v>
      </c>
      <c r="G216">
        <v>0</v>
      </c>
      <c r="H216">
        <v>1</v>
      </c>
      <c r="I216" t="s">
        <v>3</v>
      </c>
      <c r="J216">
        <v>-1</v>
      </c>
      <c r="L216">
        <v>33</v>
      </c>
      <c r="M216">
        <v>7</v>
      </c>
      <c r="N216">
        <f>COUNTIFS(Tabla1[TorneoID],Tabla3[[#This Row],[TorneoID]],Tabla1[Jornada],Tabla3[[#This Row],[Jornada]],Tabla1[Resultado],1)</f>
        <v>3</v>
      </c>
      <c r="O216">
        <f>COUNTIFS(Tabla1[TorneoID],Tabla3[[#This Row],[TorneoID]],Tabla1[Jornada],Tabla3[[#This Row],[Jornada]],Tabla1[Resultado],0)</f>
        <v>4</v>
      </c>
      <c r="P216">
        <f>COUNTIFS(Tabla1[TorneoID],Tabla3[[#This Row],[TorneoID]],Tabla1[Jornada],Tabla3[[#This Row],[Jornada]],Tabla1[Resultado],-1)</f>
        <v>3</v>
      </c>
      <c r="Q216">
        <f>Tabla3[[#This Row],[GL]]+Tabla3[[#This Row],[GV]]</f>
        <v>29</v>
      </c>
      <c r="R216">
        <f>SUMIFS(Tabla1[mLoc],Tabla1[TorneoID],Tabla3[[#This Row],[TorneoID]],Tabla1[Jornada],Tabla3[[#This Row],[Jornada]])</f>
        <v>13</v>
      </c>
      <c r="S216">
        <f>SUMIFS(Tabla1[mVis],Tabla1[TorneoID],Tabla3[[#This Row],[TorneoID]],Tabla1[Jornada],Tabla3[[#This Row],[Jornada]])</f>
        <v>16</v>
      </c>
    </row>
    <row r="217" spans="2:19" x14ac:dyDescent="0.45">
      <c r="B217">
        <v>20267</v>
      </c>
      <c r="C217" t="s">
        <v>97</v>
      </c>
      <c r="D217">
        <v>1</v>
      </c>
      <c r="E217">
        <v>22</v>
      </c>
      <c r="F217" t="s">
        <v>89</v>
      </c>
      <c r="G217">
        <v>0</v>
      </c>
      <c r="H217">
        <v>0</v>
      </c>
      <c r="I217" t="s">
        <v>6</v>
      </c>
      <c r="J217">
        <v>0</v>
      </c>
      <c r="L217">
        <v>33</v>
      </c>
      <c r="M217">
        <v>8</v>
      </c>
      <c r="N217">
        <f>COUNTIFS(Tabla1[TorneoID],Tabla3[[#This Row],[TorneoID]],Tabla1[Jornada],Tabla3[[#This Row],[Jornada]],Tabla1[Resultado],1)</f>
        <v>6</v>
      </c>
      <c r="O217">
        <f>COUNTIFS(Tabla1[TorneoID],Tabla3[[#This Row],[TorneoID]],Tabla1[Jornada],Tabla3[[#This Row],[Jornada]],Tabla1[Resultado],0)</f>
        <v>2</v>
      </c>
      <c r="P217">
        <f>COUNTIFS(Tabla1[TorneoID],Tabla3[[#This Row],[TorneoID]],Tabla1[Jornada],Tabla3[[#This Row],[Jornada]],Tabla1[Resultado],-1)</f>
        <v>2</v>
      </c>
      <c r="Q217">
        <f>Tabla3[[#This Row],[GL]]+Tabla3[[#This Row],[GV]]</f>
        <v>32</v>
      </c>
      <c r="R217">
        <f>SUMIFS(Tabla1[mLoc],Tabla1[TorneoID],Tabla3[[#This Row],[TorneoID]],Tabla1[Jornada],Tabla3[[#This Row],[Jornada]])</f>
        <v>19</v>
      </c>
      <c r="S217">
        <f>SUMIFS(Tabla1[mVis],Tabla1[TorneoID],Tabla3[[#This Row],[TorneoID]],Tabla1[Jornada],Tabla3[[#This Row],[Jornada]])</f>
        <v>13</v>
      </c>
    </row>
    <row r="218" spans="2:19" x14ac:dyDescent="0.45">
      <c r="B218">
        <v>20268</v>
      </c>
      <c r="C218" t="s">
        <v>97</v>
      </c>
      <c r="D218">
        <v>1</v>
      </c>
      <c r="E218">
        <v>22</v>
      </c>
      <c r="F218" t="s">
        <v>14</v>
      </c>
      <c r="G218">
        <v>0</v>
      </c>
      <c r="H218">
        <v>0</v>
      </c>
      <c r="I218" t="s">
        <v>15</v>
      </c>
      <c r="J218">
        <v>0</v>
      </c>
      <c r="L218">
        <v>33</v>
      </c>
      <c r="M218">
        <v>9</v>
      </c>
      <c r="N218">
        <f>COUNTIFS(Tabla1[TorneoID],Tabla3[[#This Row],[TorneoID]],Tabla1[Jornada],Tabla3[[#This Row],[Jornada]],Tabla1[Resultado],1)</f>
        <v>4</v>
      </c>
      <c r="O218">
        <f>COUNTIFS(Tabla1[TorneoID],Tabla3[[#This Row],[TorneoID]],Tabla1[Jornada],Tabla3[[#This Row],[Jornada]],Tabla1[Resultado],0)</f>
        <v>3</v>
      </c>
      <c r="P218">
        <f>COUNTIFS(Tabla1[TorneoID],Tabla3[[#This Row],[TorneoID]],Tabla1[Jornada],Tabla3[[#This Row],[Jornada]],Tabla1[Resultado],-1)</f>
        <v>3</v>
      </c>
      <c r="Q218">
        <f>Tabla3[[#This Row],[GL]]+Tabla3[[#This Row],[GV]]</f>
        <v>31</v>
      </c>
      <c r="R218">
        <f>SUMIFS(Tabla1[mLoc],Tabla1[TorneoID],Tabla3[[#This Row],[TorneoID]],Tabla1[Jornada],Tabla3[[#This Row],[Jornada]])</f>
        <v>16</v>
      </c>
      <c r="S218">
        <f>SUMIFS(Tabla1[mVis],Tabla1[TorneoID],Tabla3[[#This Row],[TorneoID]],Tabla1[Jornada],Tabla3[[#This Row],[Jornada]])</f>
        <v>15</v>
      </c>
    </row>
    <row r="219" spans="2:19" x14ac:dyDescent="0.45">
      <c r="B219">
        <v>20269</v>
      </c>
      <c r="C219" t="s">
        <v>97</v>
      </c>
      <c r="D219">
        <v>1</v>
      </c>
      <c r="E219">
        <v>22</v>
      </c>
      <c r="F219" t="s">
        <v>10</v>
      </c>
      <c r="G219">
        <v>2</v>
      </c>
      <c r="H219">
        <v>2</v>
      </c>
      <c r="I219" t="s">
        <v>82</v>
      </c>
      <c r="J219">
        <v>0</v>
      </c>
      <c r="L219">
        <v>33</v>
      </c>
      <c r="M219">
        <v>10</v>
      </c>
      <c r="N219">
        <f>COUNTIFS(Tabla1[TorneoID],Tabla3[[#This Row],[TorneoID]],Tabla1[Jornada],Tabla3[[#This Row],[Jornada]],Tabla1[Resultado],1)</f>
        <v>4</v>
      </c>
      <c r="O219">
        <f>COUNTIFS(Tabla1[TorneoID],Tabla3[[#This Row],[TorneoID]],Tabla1[Jornada],Tabla3[[#This Row],[Jornada]],Tabla1[Resultado],0)</f>
        <v>4</v>
      </c>
      <c r="P219">
        <f>COUNTIFS(Tabla1[TorneoID],Tabla3[[#This Row],[TorneoID]],Tabla1[Jornada],Tabla3[[#This Row],[Jornada]],Tabla1[Resultado],-1)</f>
        <v>2</v>
      </c>
      <c r="Q219">
        <f>Tabla3[[#This Row],[GL]]+Tabla3[[#This Row],[GV]]</f>
        <v>34</v>
      </c>
      <c r="R219">
        <f>SUMIFS(Tabla1[mLoc],Tabla1[TorneoID],Tabla3[[#This Row],[TorneoID]],Tabla1[Jornada],Tabla3[[#This Row],[Jornada]])</f>
        <v>20</v>
      </c>
      <c r="S219">
        <f>SUMIFS(Tabla1[mVis],Tabla1[TorneoID],Tabla3[[#This Row],[TorneoID]],Tabla1[Jornada],Tabla3[[#This Row],[Jornada]])</f>
        <v>14</v>
      </c>
    </row>
    <row r="220" spans="2:19" x14ac:dyDescent="0.45">
      <c r="B220">
        <v>20270</v>
      </c>
      <c r="C220" t="s">
        <v>97</v>
      </c>
      <c r="D220">
        <v>1</v>
      </c>
      <c r="E220">
        <v>22</v>
      </c>
      <c r="F220" t="s">
        <v>24</v>
      </c>
      <c r="G220">
        <v>1</v>
      </c>
      <c r="H220">
        <v>0</v>
      </c>
      <c r="I220" t="s">
        <v>77</v>
      </c>
      <c r="J220">
        <v>1</v>
      </c>
      <c r="L220">
        <v>33</v>
      </c>
      <c r="M220">
        <v>11</v>
      </c>
      <c r="N220">
        <f>COUNTIFS(Tabla1[TorneoID],Tabla3[[#This Row],[TorneoID]],Tabla1[Jornada],Tabla3[[#This Row],[Jornada]],Tabla1[Resultado],1)</f>
        <v>5</v>
      </c>
      <c r="O220">
        <f>COUNTIFS(Tabla1[TorneoID],Tabla3[[#This Row],[TorneoID]],Tabla1[Jornada],Tabla3[[#This Row],[Jornada]],Tabla1[Resultado],0)</f>
        <v>4</v>
      </c>
      <c r="P220">
        <f>COUNTIFS(Tabla1[TorneoID],Tabla3[[#This Row],[TorneoID]],Tabla1[Jornada],Tabla3[[#This Row],[Jornada]],Tabla1[Resultado],-1)</f>
        <v>1</v>
      </c>
      <c r="Q220">
        <f>Tabla3[[#This Row],[GL]]+Tabla3[[#This Row],[GV]]</f>
        <v>28</v>
      </c>
      <c r="R220">
        <f>SUMIFS(Tabla1[mLoc],Tabla1[TorneoID],Tabla3[[#This Row],[TorneoID]],Tabla1[Jornada],Tabla3[[#This Row],[Jornada]])</f>
        <v>18</v>
      </c>
      <c r="S220">
        <f>SUMIFS(Tabla1[mVis],Tabla1[TorneoID],Tabla3[[#This Row],[TorneoID]],Tabla1[Jornada],Tabla3[[#This Row],[Jornada]])</f>
        <v>10</v>
      </c>
    </row>
    <row r="221" spans="2:19" x14ac:dyDescent="0.45">
      <c r="B221">
        <v>20271</v>
      </c>
      <c r="C221" t="s">
        <v>97</v>
      </c>
      <c r="D221">
        <v>1</v>
      </c>
      <c r="E221">
        <v>22</v>
      </c>
      <c r="F221" t="s">
        <v>7</v>
      </c>
      <c r="G221">
        <v>0</v>
      </c>
      <c r="H221">
        <v>1</v>
      </c>
      <c r="I221" t="s">
        <v>69</v>
      </c>
      <c r="J221">
        <v>-1</v>
      </c>
      <c r="L221">
        <v>33</v>
      </c>
      <c r="M221">
        <v>12</v>
      </c>
      <c r="N221">
        <f>COUNTIFS(Tabla1[TorneoID],Tabla3[[#This Row],[TorneoID]],Tabla1[Jornada],Tabla3[[#This Row],[Jornada]],Tabla1[Resultado],1)</f>
        <v>6</v>
      </c>
      <c r="O221">
        <f>COUNTIFS(Tabla1[TorneoID],Tabla3[[#This Row],[TorneoID]],Tabla1[Jornada],Tabla3[[#This Row],[Jornada]],Tabla1[Resultado],0)</f>
        <v>3</v>
      </c>
      <c r="P221">
        <f>COUNTIFS(Tabla1[TorneoID],Tabla3[[#This Row],[TorneoID]],Tabla1[Jornada],Tabla3[[#This Row],[Jornada]],Tabla1[Resultado],-1)</f>
        <v>1</v>
      </c>
      <c r="Q221">
        <f>Tabla3[[#This Row],[GL]]+Tabla3[[#This Row],[GV]]</f>
        <v>34</v>
      </c>
      <c r="R221">
        <f>SUMIFS(Tabla1[mLoc],Tabla1[TorneoID],Tabla3[[#This Row],[TorneoID]],Tabla1[Jornada],Tabla3[[#This Row],[Jornada]])</f>
        <v>21</v>
      </c>
      <c r="S221">
        <f>SUMIFS(Tabla1[mVis],Tabla1[TorneoID],Tabla3[[#This Row],[TorneoID]],Tabla1[Jornada],Tabla3[[#This Row],[Jornada]])</f>
        <v>13</v>
      </c>
    </row>
    <row r="222" spans="2:19" x14ac:dyDescent="0.45">
      <c r="B222">
        <v>20272</v>
      </c>
      <c r="C222" t="s">
        <v>97</v>
      </c>
      <c r="D222">
        <v>1</v>
      </c>
      <c r="E222">
        <v>22</v>
      </c>
      <c r="F222" t="s">
        <v>1</v>
      </c>
      <c r="G222">
        <v>0</v>
      </c>
      <c r="H222">
        <v>3</v>
      </c>
      <c r="I222" t="s">
        <v>92</v>
      </c>
      <c r="J222">
        <v>-1</v>
      </c>
      <c r="L222">
        <v>33</v>
      </c>
      <c r="M222">
        <v>13</v>
      </c>
      <c r="N222">
        <f>COUNTIFS(Tabla1[TorneoID],Tabla3[[#This Row],[TorneoID]],Tabla1[Jornada],Tabla3[[#This Row],[Jornada]],Tabla1[Resultado],1)</f>
        <v>3</v>
      </c>
      <c r="O222">
        <f>COUNTIFS(Tabla1[TorneoID],Tabla3[[#This Row],[TorneoID]],Tabla1[Jornada],Tabla3[[#This Row],[Jornada]],Tabla1[Resultado],0)</f>
        <v>4</v>
      </c>
      <c r="P222">
        <f>COUNTIFS(Tabla1[TorneoID],Tabla3[[#This Row],[TorneoID]],Tabla1[Jornada],Tabla3[[#This Row],[Jornada]],Tabla1[Resultado],-1)</f>
        <v>3</v>
      </c>
      <c r="Q222">
        <f>Tabla3[[#This Row],[GL]]+Tabla3[[#This Row],[GV]]</f>
        <v>26</v>
      </c>
      <c r="R222">
        <f>SUMIFS(Tabla1[mLoc],Tabla1[TorneoID],Tabla3[[#This Row],[TorneoID]],Tabla1[Jornada],Tabla3[[#This Row],[Jornada]])</f>
        <v>11</v>
      </c>
      <c r="S222">
        <f>SUMIFS(Tabla1[mVis],Tabla1[TorneoID],Tabla3[[#This Row],[TorneoID]],Tabla1[Jornada],Tabla3[[#This Row],[Jornada]])</f>
        <v>15</v>
      </c>
    </row>
    <row r="223" spans="2:19" x14ac:dyDescent="0.45">
      <c r="B223">
        <v>20273</v>
      </c>
      <c r="C223" t="s">
        <v>97</v>
      </c>
      <c r="D223">
        <v>1</v>
      </c>
      <c r="E223">
        <v>22</v>
      </c>
      <c r="F223" t="s">
        <v>85</v>
      </c>
      <c r="G223">
        <v>3</v>
      </c>
      <c r="H223">
        <v>0</v>
      </c>
      <c r="I223" t="s">
        <v>0</v>
      </c>
      <c r="J223">
        <v>1</v>
      </c>
      <c r="L223">
        <v>33</v>
      </c>
      <c r="M223">
        <v>14</v>
      </c>
      <c r="N223">
        <f>COUNTIFS(Tabla1[TorneoID],Tabla3[[#This Row],[TorneoID]],Tabla1[Jornada],Tabla3[[#This Row],[Jornada]],Tabla1[Resultado],1)</f>
        <v>5</v>
      </c>
      <c r="O223">
        <f>COUNTIFS(Tabla1[TorneoID],Tabla3[[#This Row],[TorneoID]],Tabla1[Jornada],Tabla3[[#This Row],[Jornada]],Tabla1[Resultado],0)</f>
        <v>3</v>
      </c>
      <c r="P223">
        <f>COUNTIFS(Tabla1[TorneoID],Tabla3[[#This Row],[TorneoID]],Tabla1[Jornada],Tabla3[[#This Row],[Jornada]],Tabla1[Resultado],-1)</f>
        <v>2</v>
      </c>
      <c r="Q223">
        <f>Tabla3[[#This Row],[GL]]+Tabla3[[#This Row],[GV]]</f>
        <v>41</v>
      </c>
      <c r="R223">
        <f>SUMIFS(Tabla1[mLoc],Tabla1[TorneoID],Tabla3[[#This Row],[TorneoID]],Tabla1[Jornada],Tabla3[[#This Row],[Jornada]])</f>
        <v>27</v>
      </c>
      <c r="S223">
        <f>SUMIFS(Tabla1[mVis],Tabla1[TorneoID],Tabla3[[#This Row],[TorneoID]],Tabla1[Jornada],Tabla3[[#This Row],[Jornada]])</f>
        <v>14</v>
      </c>
    </row>
    <row r="224" spans="2:19" x14ac:dyDescent="0.45">
      <c r="B224">
        <v>20274</v>
      </c>
      <c r="C224" t="s">
        <v>97</v>
      </c>
      <c r="D224">
        <v>1</v>
      </c>
      <c r="E224">
        <v>22</v>
      </c>
      <c r="F224" t="s">
        <v>12</v>
      </c>
      <c r="G224">
        <v>1</v>
      </c>
      <c r="H224">
        <v>1</v>
      </c>
      <c r="I224" t="s">
        <v>13</v>
      </c>
      <c r="J224">
        <v>0</v>
      </c>
      <c r="L224">
        <v>33</v>
      </c>
      <c r="M224">
        <v>15</v>
      </c>
      <c r="N224">
        <f>COUNTIFS(Tabla1[TorneoID],Tabla3[[#This Row],[TorneoID]],Tabla1[Jornada],Tabla3[[#This Row],[Jornada]],Tabla1[Resultado],1)</f>
        <v>5</v>
      </c>
      <c r="O224">
        <f>COUNTIFS(Tabla1[TorneoID],Tabla3[[#This Row],[TorneoID]],Tabla1[Jornada],Tabla3[[#This Row],[Jornada]],Tabla1[Resultado],0)</f>
        <v>3</v>
      </c>
      <c r="P224">
        <f>COUNTIFS(Tabla1[TorneoID],Tabla3[[#This Row],[TorneoID]],Tabla1[Jornada],Tabla3[[#This Row],[Jornada]],Tabla1[Resultado],-1)</f>
        <v>2</v>
      </c>
      <c r="Q224">
        <f>Tabla3[[#This Row],[GL]]+Tabla3[[#This Row],[GV]]</f>
        <v>33</v>
      </c>
      <c r="R224">
        <f>SUMIFS(Tabla1[mLoc],Tabla1[TorneoID],Tabla3[[#This Row],[TorneoID]],Tabla1[Jornada],Tabla3[[#This Row],[Jornada]])</f>
        <v>20</v>
      </c>
      <c r="S224">
        <f>SUMIFS(Tabla1[mVis],Tabla1[TorneoID],Tabla3[[#This Row],[TorneoID]],Tabla1[Jornada],Tabla3[[#This Row],[Jornada]])</f>
        <v>13</v>
      </c>
    </row>
    <row r="225" spans="2:19" x14ac:dyDescent="0.45">
      <c r="B225">
        <v>20275</v>
      </c>
      <c r="C225" t="s">
        <v>97</v>
      </c>
      <c r="D225">
        <v>1</v>
      </c>
      <c r="E225">
        <v>22</v>
      </c>
      <c r="F225" t="s">
        <v>98</v>
      </c>
      <c r="G225">
        <v>0</v>
      </c>
      <c r="H225">
        <v>1</v>
      </c>
      <c r="I225" t="s">
        <v>4</v>
      </c>
      <c r="J225">
        <v>-1</v>
      </c>
      <c r="L225">
        <v>33</v>
      </c>
      <c r="M225">
        <v>16</v>
      </c>
      <c r="N225">
        <f>COUNTIFS(Tabla1[TorneoID],Tabla3[[#This Row],[TorneoID]],Tabla1[Jornada],Tabla3[[#This Row],[Jornada]],Tabla1[Resultado],1)</f>
        <v>7</v>
      </c>
      <c r="O225">
        <f>COUNTIFS(Tabla1[TorneoID],Tabla3[[#This Row],[TorneoID]],Tabla1[Jornada],Tabla3[[#This Row],[Jornada]],Tabla1[Resultado],0)</f>
        <v>1</v>
      </c>
      <c r="P225">
        <f>COUNTIFS(Tabla1[TorneoID],Tabla3[[#This Row],[TorneoID]],Tabla1[Jornada],Tabla3[[#This Row],[Jornada]],Tabla1[Resultado],-1)</f>
        <v>2</v>
      </c>
      <c r="Q225">
        <f>Tabla3[[#This Row],[GL]]+Tabla3[[#This Row],[GV]]</f>
        <v>31</v>
      </c>
      <c r="R225">
        <f>SUMIFS(Tabla1[mLoc],Tabla1[TorneoID],Tabla3[[#This Row],[TorneoID]],Tabla1[Jornada],Tabla3[[#This Row],[Jornada]])</f>
        <v>23</v>
      </c>
      <c r="S225">
        <f>SUMIFS(Tabla1[mVis],Tabla1[TorneoID],Tabla3[[#This Row],[TorneoID]],Tabla1[Jornada],Tabla3[[#This Row],[Jornada]])</f>
        <v>8</v>
      </c>
    </row>
    <row r="226" spans="2:19" x14ac:dyDescent="0.45">
      <c r="B226">
        <v>20276</v>
      </c>
      <c r="C226" t="s">
        <v>97</v>
      </c>
      <c r="D226">
        <v>1</v>
      </c>
      <c r="E226">
        <v>23</v>
      </c>
      <c r="F226" t="s">
        <v>92</v>
      </c>
      <c r="G226">
        <v>2</v>
      </c>
      <c r="H226">
        <v>2</v>
      </c>
      <c r="I226" t="s">
        <v>7</v>
      </c>
      <c r="J226">
        <v>0</v>
      </c>
      <c r="L226">
        <v>33</v>
      </c>
      <c r="M226">
        <v>17</v>
      </c>
      <c r="N226">
        <f>COUNTIFS(Tabla1[TorneoID],Tabla3[[#This Row],[TorneoID]],Tabla1[Jornada],Tabla3[[#This Row],[Jornada]],Tabla1[Resultado],1)</f>
        <v>6</v>
      </c>
      <c r="O226">
        <f>COUNTIFS(Tabla1[TorneoID],Tabla3[[#This Row],[TorneoID]],Tabla1[Jornada],Tabla3[[#This Row],[Jornada]],Tabla1[Resultado],0)</f>
        <v>4</v>
      </c>
      <c r="P226">
        <f>COUNTIFS(Tabla1[TorneoID],Tabla3[[#This Row],[TorneoID]],Tabla1[Jornada],Tabla3[[#This Row],[Jornada]],Tabla1[Resultado],-1)</f>
        <v>0</v>
      </c>
      <c r="Q226">
        <f>Tabla3[[#This Row],[GL]]+Tabla3[[#This Row],[GV]]</f>
        <v>37</v>
      </c>
      <c r="R226">
        <f>SUMIFS(Tabla1[mLoc],Tabla1[TorneoID],Tabla3[[#This Row],[TorneoID]],Tabla1[Jornada],Tabla3[[#This Row],[Jornada]])</f>
        <v>24</v>
      </c>
      <c r="S226">
        <f>SUMIFS(Tabla1[mVis],Tabla1[TorneoID],Tabla3[[#This Row],[TorneoID]],Tabla1[Jornada],Tabla3[[#This Row],[Jornada]])</f>
        <v>13</v>
      </c>
    </row>
    <row r="227" spans="2:19" x14ac:dyDescent="0.45">
      <c r="B227">
        <v>20277</v>
      </c>
      <c r="C227" t="s">
        <v>97</v>
      </c>
      <c r="D227">
        <v>1</v>
      </c>
      <c r="E227">
        <v>23</v>
      </c>
      <c r="F227" t="s">
        <v>13</v>
      </c>
      <c r="G227">
        <v>2</v>
      </c>
      <c r="H227">
        <v>1</v>
      </c>
      <c r="I227" t="s">
        <v>10</v>
      </c>
      <c r="J227">
        <v>1</v>
      </c>
      <c r="L227">
        <v>33</v>
      </c>
      <c r="M227">
        <v>18</v>
      </c>
      <c r="N227">
        <f>COUNTIFS(Tabla1[TorneoID],Tabla3[[#This Row],[TorneoID]],Tabla1[Jornada],Tabla3[[#This Row],[Jornada]],Tabla1[Resultado],1)</f>
        <v>5</v>
      </c>
      <c r="O227">
        <f>COUNTIFS(Tabla1[TorneoID],Tabla3[[#This Row],[TorneoID]],Tabla1[Jornada],Tabla3[[#This Row],[Jornada]],Tabla1[Resultado],0)</f>
        <v>2</v>
      </c>
      <c r="P227">
        <f>COUNTIFS(Tabla1[TorneoID],Tabla3[[#This Row],[TorneoID]],Tabla1[Jornada],Tabla3[[#This Row],[Jornada]],Tabla1[Resultado],-1)</f>
        <v>3</v>
      </c>
      <c r="Q227">
        <f>Tabla3[[#This Row],[GL]]+Tabla3[[#This Row],[GV]]</f>
        <v>28</v>
      </c>
      <c r="R227">
        <f>SUMIFS(Tabla1[mLoc],Tabla1[TorneoID],Tabla3[[#This Row],[TorneoID]],Tabla1[Jornada],Tabla3[[#This Row],[Jornada]])</f>
        <v>16</v>
      </c>
      <c r="S227">
        <f>SUMIFS(Tabla1[mVis],Tabla1[TorneoID],Tabla3[[#This Row],[TorneoID]],Tabla1[Jornada],Tabla3[[#This Row],[Jornada]])</f>
        <v>12</v>
      </c>
    </row>
    <row r="228" spans="2:19" x14ac:dyDescent="0.45">
      <c r="B228">
        <v>20278</v>
      </c>
      <c r="C228" t="s">
        <v>97</v>
      </c>
      <c r="D228">
        <v>1</v>
      </c>
      <c r="E228">
        <v>23</v>
      </c>
      <c r="F228" t="s">
        <v>15</v>
      </c>
      <c r="G228">
        <v>2</v>
      </c>
      <c r="H228">
        <v>2</v>
      </c>
      <c r="I228" t="s">
        <v>9</v>
      </c>
      <c r="J228">
        <v>0</v>
      </c>
      <c r="L228">
        <v>33</v>
      </c>
      <c r="M228">
        <v>19</v>
      </c>
      <c r="N228">
        <f>COUNTIFS(Tabla1[TorneoID],Tabla3[[#This Row],[TorneoID]],Tabla1[Jornada],Tabla3[[#This Row],[Jornada]],Tabla1[Resultado],1)</f>
        <v>5</v>
      </c>
      <c r="O228">
        <f>COUNTIFS(Tabla1[TorneoID],Tabla3[[#This Row],[TorneoID]],Tabla1[Jornada],Tabla3[[#This Row],[Jornada]],Tabla1[Resultado],0)</f>
        <v>3</v>
      </c>
      <c r="P228">
        <f>COUNTIFS(Tabla1[TorneoID],Tabla3[[#This Row],[TorneoID]],Tabla1[Jornada],Tabla3[[#This Row],[Jornada]],Tabla1[Resultado],-1)</f>
        <v>2</v>
      </c>
      <c r="Q228">
        <f>Tabla3[[#This Row],[GL]]+Tabla3[[#This Row],[GV]]</f>
        <v>33</v>
      </c>
      <c r="R228">
        <f>SUMIFS(Tabla1[mLoc],Tabla1[TorneoID],Tabla3[[#This Row],[TorneoID]],Tabla1[Jornada],Tabla3[[#This Row],[Jornada]])</f>
        <v>20</v>
      </c>
      <c r="S228">
        <f>SUMIFS(Tabla1[mVis],Tabla1[TorneoID],Tabla3[[#This Row],[TorneoID]],Tabla1[Jornada],Tabla3[[#This Row],[Jornada]])</f>
        <v>13</v>
      </c>
    </row>
    <row r="229" spans="2:19" x14ac:dyDescent="0.45">
      <c r="B229">
        <v>20279</v>
      </c>
      <c r="C229" t="s">
        <v>97</v>
      </c>
      <c r="D229">
        <v>1</v>
      </c>
      <c r="E229">
        <v>23</v>
      </c>
      <c r="F229" t="s">
        <v>0</v>
      </c>
      <c r="G229">
        <v>2</v>
      </c>
      <c r="H229">
        <v>0</v>
      </c>
      <c r="I229" t="s">
        <v>12</v>
      </c>
      <c r="J229">
        <v>1</v>
      </c>
      <c r="L229">
        <v>34</v>
      </c>
      <c r="M229">
        <v>1</v>
      </c>
      <c r="N229">
        <f>COUNTIFS(Tabla1[TorneoID],Tabla3[[#This Row],[TorneoID]],Tabla1[Jornada],Tabla3[[#This Row],[Jornada]],Tabla1[Resultado],1)</f>
        <v>6</v>
      </c>
      <c r="O229">
        <f>COUNTIFS(Tabla1[TorneoID],Tabla3[[#This Row],[TorneoID]],Tabla1[Jornada],Tabla3[[#This Row],[Jornada]],Tabla1[Resultado],0)</f>
        <v>3</v>
      </c>
      <c r="P229">
        <f>COUNTIFS(Tabla1[TorneoID],Tabla3[[#This Row],[TorneoID]],Tabla1[Jornada],Tabla3[[#This Row],[Jornada]],Tabla1[Resultado],-1)</f>
        <v>1</v>
      </c>
      <c r="Q229">
        <f>Tabla3[[#This Row],[GL]]+Tabla3[[#This Row],[GV]]</f>
        <v>26</v>
      </c>
      <c r="R229">
        <f>SUMIFS(Tabla1[mLoc],Tabla1[TorneoID],Tabla3[[#This Row],[TorneoID]],Tabla1[Jornada],Tabla3[[#This Row],[Jornada]])</f>
        <v>18</v>
      </c>
      <c r="S229">
        <f>SUMIFS(Tabla1[mVis],Tabla1[TorneoID],Tabla3[[#This Row],[TorneoID]],Tabla1[Jornada],Tabla3[[#This Row],[Jornada]])</f>
        <v>8</v>
      </c>
    </row>
    <row r="230" spans="2:19" x14ac:dyDescent="0.45">
      <c r="B230">
        <v>20280</v>
      </c>
      <c r="C230" t="s">
        <v>97</v>
      </c>
      <c r="D230">
        <v>1</v>
      </c>
      <c r="E230">
        <v>23</v>
      </c>
      <c r="F230" t="s">
        <v>6</v>
      </c>
      <c r="G230">
        <v>1</v>
      </c>
      <c r="H230">
        <v>1</v>
      </c>
      <c r="I230" t="s">
        <v>85</v>
      </c>
      <c r="J230">
        <v>0</v>
      </c>
      <c r="L230">
        <v>34</v>
      </c>
      <c r="M230">
        <v>2</v>
      </c>
      <c r="N230">
        <f>COUNTIFS(Tabla1[TorneoID],Tabla3[[#This Row],[TorneoID]],Tabla1[Jornada],Tabla3[[#This Row],[Jornada]],Tabla1[Resultado],1)</f>
        <v>3</v>
      </c>
      <c r="O230">
        <f>COUNTIFS(Tabla1[TorneoID],Tabla3[[#This Row],[TorneoID]],Tabla1[Jornada],Tabla3[[#This Row],[Jornada]],Tabla1[Resultado],0)</f>
        <v>3</v>
      </c>
      <c r="P230">
        <f>COUNTIFS(Tabla1[TorneoID],Tabla3[[#This Row],[TorneoID]],Tabla1[Jornada],Tabla3[[#This Row],[Jornada]],Tabla1[Resultado],-1)</f>
        <v>4</v>
      </c>
      <c r="Q230">
        <f>Tabla3[[#This Row],[GL]]+Tabla3[[#This Row],[GV]]</f>
        <v>23</v>
      </c>
      <c r="R230">
        <f>SUMIFS(Tabla1[mLoc],Tabla1[TorneoID],Tabla3[[#This Row],[TorneoID]],Tabla1[Jornada],Tabla3[[#This Row],[Jornada]])</f>
        <v>12</v>
      </c>
      <c r="S230">
        <f>SUMIFS(Tabla1[mVis],Tabla1[TorneoID],Tabla3[[#This Row],[TorneoID]],Tabla1[Jornada],Tabla3[[#This Row],[Jornada]])</f>
        <v>11</v>
      </c>
    </row>
    <row r="231" spans="2:19" x14ac:dyDescent="0.45">
      <c r="B231">
        <v>20281</v>
      </c>
      <c r="C231" t="s">
        <v>97</v>
      </c>
      <c r="D231">
        <v>1</v>
      </c>
      <c r="E231">
        <v>23</v>
      </c>
      <c r="F231" t="s">
        <v>69</v>
      </c>
      <c r="G231">
        <v>0</v>
      </c>
      <c r="H231">
        <v>0</v>
      </c>
      <c r="I231" t="s">
        <v>89</v>
      </c>
      <c r="J231">
        <v>0</v>
      </c>
      <c r="L231">
        <v>34</v>
      </c>
      <c r="M231">
        <v>3</v>
      </c>
      <c r="N231">
        <f>COUNTIFS(Tabla1[TorneoID],Tabla3[[#This Row],[TorneoID]],Tabla1[Jornada],Tabla3[[#This Row],[Jornada]],Tabla1[Resultado],1)</f>
        <v>4</v>
      </c>
      <c r="O231">
        <f>COUNTIFS(Tabla1[TorneoID],Tabla3[[#This Row],[TorneoID]],Tabla1[Jornada],Tabla3[[#This Row],[Jornada]],Tabla1[Resultado],0)</f>
        <v>3</v>
      </c>
      <c r="P231">
        <f>COUNTIFS(Tabla1[TorneoID],Tabla3[[#This Row],[TorneoID]],Tabla1[Jornada],Tabla3[[#This Row],[Jornada]],Tabla1[Resultado],-1)</f>
        <v>3</v>
      </c>
      <c r="Q231">
        <f>Tabla3[[#This Row],[GL]]+Tabla3[[#This Row],[GV]]</f>
        <v>24</v>
      </c>
      <c r="R231">
        <f>SUMIFS(Tabla1[mLoc],Tabla1[TorneoID],Tabla3[[#This Row],[TorneoID]],Tabla1[Jornada],Tabla3[[#This Row],[Jornada]])</f>
        <v>11</v>
      </c>
      <c r="S231">
        <f>SUMIFS(Tabla1[mVis],Tabla1[TorneoID],Tabla3[[#This Row],[TorneoID]],Tabla1[Jornada],Tabla3[[#This Row],[Jornada]])</f>
        <v>13</v>
      </c>
    </row>
    <row r="232" spans="2:19" x14ac:dyDescent="0.45">
      <c r="B232">
        <v>20282</v>
      </c>
      <c r="C232" t="s">
        <v>97</v>
      </c>
      <c r="D232">
        <v>1</v>
      </c>
      <c r="E232">
        <v>23</v>
      </c>
      <c r="F232" t="s">
        <v>3</v>
      </c>
      <c r="G232">
        <v>1</v>
      </c>
      <c r="H232">
        <v>3</v>
      </c>
      <c r="I232" t="s">
        <v>24</v>
      </c>
      <c r="J232">
        <v>-1</v>
      </c>
      <c r="L232">
        <v>34</v>
      </c>
      <c r="M232">
        <v>4</v>
      </c>
      <c r="N232">
        <f>COUNTIFS(Tabla1[TorneoID],Tabla3[[#This Row],[TorneoID]],Tabla1[Jornada],Tabla3[[#This Row],[Jornada]],Tabla1[Resultado],1)</f>
        <v>7</v>
      </c>
      <c r="O232">
        <f>COUNTIFS(Tabla1[TorneoID],Tabla3[[#This Row],[TorneoID]],Tabla1[Jornada],Tabla3[[#This Row],[Jornada]],Tabla1[Resultado],0)</f>
        <v>2</v>
      </c>
      <c r="P232">
        <f>COUNTIFS(Tabla1[TorneoID],Tabla3[[#This Row],[TorneoID]],Tabla1[Jornada],Tabla3[[#This Row],[Jornada]],Tabla1[Resultado],-1)</f>
        <v>1</v>
      </c>
      <c r="Q232">
        <f>Tabla3[[#This Row],[GL]]+Tabla3[[#This Row],[GV]]</f>
        <v>27</v>
      </c>
      <c r="R232">
        <f>SUMIFS(Tabla1[mLoc],Tabla1[TorneoID],Tabla3[[#This Row],[TorneoID]],Tabla1[Jornada],Tabla3[[#This Row],[Jornada]])</f>
        <v>19</v>
      </c>
      <c r="S232">
        <f>SUMIFS(Tabla1[mVis],Tabla1[TorneoID],Tabla3[[#This Row],[TorneoID]],Tabla1[Jornada],Tabla3[[#This Row],[Jornada]])</f>
        <v>8</v>
      </c>
    </row>
    <row r="233" spans="2:19" x14ac:dyDescent="0.45">
      <c r="B233">
        <v>20283</v>
      </c>
      <c r="C233" t="s">
        <v>97</v>
      </c>
      <c r="D233">
        <v>1</v>
      </c>
      <c r="E233">
        <v>23</v>
      </c>
      <c r="F233" t="s">
        <v>4</v>
      </c>
      <c r="G233">
        <v>0</v>
      </c>
      <c r="H233">
        <v>0</v>
      </c>
      <c r="I233" t="s">
        <v>1</v>
      </c>
      <c r="J233">
        <v>0</v>
      </c>
      <c r="L233">
        <v>34</v>
      </c>
      <c r="M233">
        <v>5</v>
      </c>
      <c r="N233">
        <f>COUNTIFS(Tabla1[TorneoID],Tabla3[[#This Row],[TorneoID]],Tabla1[Jornada],Tabla3[[#This Row],[Jornada]],Tabla1[Resultado],1)</f>
        <v>6</v>
      </c>
      <c r="O233">
        <f>COUNTIFS(Tabla1[TorneoID],Tabla3[[#This Row],[TorneoID]],Tabla1[Jornada],Tabla3[[#This Row],[Jornada]],Tabla1[Resultado],0)</f>
        <v>2</v>
      </c>
      <c r="P233">
        <f>COUNTIFS(Tabla1[TorneoID],Tabla3[[#This Row],[TorneoID]],Tabla1[Jornada],Tabla3[[#This Row],[Jornada]],Tabla1[Resultado],-1)</f>
        <v>2</v>
      </c>
      <c r="Q233">
        <f>Tabla3[[#This Row],[GL]]+Tabla3[[#This Row],[GV]]</f>
        <v>28</v>
      </c>
      <c r="R233">
        <f>SUMIFS(Tabla1[mLoc],Tabla1[TorneoID],Tabla3[[#This Row],[TorneoID]],Tabla1[Jornada],Tabla3[[#This Row],[Jornada]])</f>
        <v>16</v>
      </c>
      <c r="S233">
        <f>SUMIFS(Tabla1[mVis],Tabla1[TorneoID],Tabla3[[#This Row],[TorneoID]],Tabla1[Jornada],Tabla3[[#This Row],[Jornada]])</f>
        <v>12</v>
      </c>
    </row>
    <row r="234" spans="2:19" x14ac:dyDescent="0.45">
      <c r="B234">
        <v>20284</v>
      </c>
      <c r="C234" t="s">
        <v>97</v>
      </c>
      <c r="D234">
        <v>1</v>
      </c>
      <c r="E234">
        <v>23</v>
      </c>
      <c r="F234" t="s">
        <v>82</v>
      </c>
      <c r="G234">
        <v>1</v>
      </c>
      <c r="H234">
        <v>0</v>
      </c>
      <c r="I234" t="s">
        <v>14</v>
      </c>
      <c r="J234">
        <v>1</v>
      </c>
      <c r="L234">
        <v>34</v>
      </c>
      <c r="M234">
        <v>6</v>
      </c>
      <c r="N234">
        <f>COUNTIFS(Tabla1[TorneoID],Tabla3[[#This Row],[TorneoID]],Tabla1[Jornada],Tabla3[[#This Row],[Jornada]],Tabla1[Resultado],1)</f>
        <v>4</v>
      </c>
      <c r="O234">
        <f>COUNTIFS(Tabla1[TorneoID],Tabla3[[#This Row],[TorneoID]],Tabla1[Jornada],Tabla3[[#This Row],[Jornada]],Tabla1[Resultado],0)</f>
        <v>3</v>
      </c>
      <c r="P234">
        <f>COUNTIFS(Tabla1[TorneoID],Tabla3[[#This Row],[TorneoID]],Tabla1[Jornada],Tabla3[[#This Row],[Jornada]],Tabla1[Resultado],-1)</f>
        <v>3</v>
      </c>
      <c r="Q234">
        <f>Tabla3[[#This Row],[GL]]+Tabla3[[#This Row],[GV]]</f>
        <v>28</v>
      </c>
      <c r="R234">
        <f>SUMIFS(Tabla1[mLoc],Tabla1[TorneoID],Tabla3[[#This Row],[TorneoID]],Tabla1[Jornada],Tabla3[[#This Row],[Jornada]])</f>
        <v>14</v>
      </c>
      <c r="S234">
        <f>SUMIFS(Tabla1[mVis],Tabla1[TorneoID],Tabla3[[#This Row],[TorneoID]],Tabla1[Jornada],Tabla3[[#This Row],[Jornada]])</f>
        <v>14</v>
      </c>
    </row>
    <row r="235" spans="2:19" x14ac:dyDescent="0.45">
      <c r="B235">
        <v>20285</v>
      </c>
      <c r="C235" t="s">
        <v>97</v>
      </c>
      <c r="D235">
        <v>1</v>
      </c>
      <c r="E235">
        <v>23</v>
      </c>
      <c r="F235" t="s">
        <v>77</v>
      </c>
      <c r="G235">
        <v>1</v>
      </c>
      <c r="H235">
        <v>3</v>
      </c>
      <c r="I235" t="s">
        <v>98</v>
      </c>
      <c r="J235">
        <v>-1</v>
      </c>
      <c r="L235">
        <v>34</v>
      </c>
      <c r="M235">
        <v>7</v>
      </c>
      <c r="N235">
        <f>COUNTIFS(Tabla1[TorneoID],Tabla3[[#This Row],[TorneoID]],Tabla1[Jornada],Tabla3[[#This Row],[Jornada]],Tabla1[Resultado],1)</f>
        <v>7</v>
      </c>
      <c r="O235">
        <f>COUNTIFS(Tabla1[TorneoID],Tabla3[[#This Row],[TorneoID]],Tabla1[Jornada],Tabla3[[#This Row],[Jornada]],Tabla1[Resultado],0)</f>
        <v>2</v>
      </c>
      <c r="P235">
        <f>COUNTIFS(Tabla1[TorneoID],Tabla3[[#This Row],[TorneoID]],Tabla1[Jornada],Tabla3[[#This Row],[Jornada]],Tabla1[Resultado],-1)</f>
        <v>1</v>
      </c>
      <c r="Q235">
        <f>Tabla3[[#This Row],[GL]]+Tabla3[[#This Row],[GV]]</f>
        <v>35</v>
      </c>
      <c r="R235">
        <f>SUMIFS(Tabla1[mLoc],Tabla1[TorneoID],Tabla3[[#This Row],[TorneoID]],Tabla1[Jornada],Tabla3[[#This Row],[Jornada]])</f>
        <v>26</v>
      </c>
      <c r="S235">
        <f>SUMIFS(Tabla1[mVis],Tabla1[TorneoID],Tabla3[[#This Row],[TorneoID]],Tabla1[Jornada],Tabla3[[#This Row],[Jornada]])</f>
        <v>9</v>
      </c>
    </row>
    <row r="236" spans="2:19" x14ac:dyDescent="0.45">
      <c r="B236">
        <v>20286</v>
      </c>
      <c r="C236" t="s">
        <v>97</v>
      </c>
      <c r="D236">
        <v>1</v>
      </c>
      <c r="E236">
        <v>24</v>
      </c>
      <c r="F236" t="s">
        <v>24</v>
      </c>
      <c r="G236">
        <v>3</v>
      </c>
      <c r="H236">
        <v>1</v>
      </c>
      <c r="I236" t="s">
        <v>15</v>
      </c>
      <c r="J236">
        <v>1</v>
      </c>
      <c r="L236">
        <v>34</v>
      </c>
      <c r="M236">
        <v>8</v>
      </c>
      <c r="N236">
        <f>COUNTIFS(Tabla1[TorneoID],Tabla3[[#This Row],[TorneoID]],Tabla1[Jornada],Tabla3[[#This Row],[Jornada]],Tabla1[Resultado],1)</f>
        <v>0</v>
      </c>
      <c r="O236">
        <f>COUNTIFS(Tabla1[TorneoID],Tabla3[[#This Row],[TorneoID]],Tabla1[Jornada],Tabla3[[#This Row],[Jornada]],Tabla1[Resultado],0)</f>
        <v>6</v>
      </c>
      <c r="P236">
        <f>COUNTIFS(Tabla1[TorneoID],Tabla3[[#This Row],[TorneoID]],Tabla1[Jornada],Tabla3[[#This Row],[Jornada]],Tabla1[Resultado],-1)</f>
        <v>4</v>
      </c>
      <c r="Q236">
        <f>Tabla3[[#This Row],[GL]]+Tabla3[[#This Row],[GV]]</f>
        <v>27</v>
      </c>
      <c r="R236">
        <f>SUMIFS(Tabla1[mLoc],Tabla1[TorneoID],Tabla3[[#This Row],[TorneoID]],Tabla1[Jornada],Tabla3[[#This Row],[Jornada]])</f>
        <v>11</v>
      </c>
      <c r="S236">
        <f>SUMIFS(Tabla1[mVis],Tabla1[TorneoID],Tabla3[[#This Row],[TorneoID]],Tabla1[Jornada],Tabla3[[#This Row],[Jornada]])</f>
        <v>16</v>
      </c>
    </row>
    <row r="237" spans="2:19" x14ac:dyDescent="0.45">
      <c r="B237">
        <v>20287</v>
      </c>
      <c r="C237" t="s">
        <v>97</v>
      </c>
      <c r="D237">
        <v>1</v>
      </c>
      <c r="E237">
        <v>24</v>
      </c>
      <c r="F237" t="s">
        <v>7</v>
      </c>
      <c r="G237">
        <v>1</v>
      </c>
      <c r="H237">
        <v>1</v>
      </c>
      <c r="I237" t="s">
        <v>4</v>
      </c>
      <c r="J237">
        <v>0</v>
      </c>
      <c r="L237">
        <v>34</v>
      </c>
      <c r="M237">
        <v>9</v>
      </c>
      <c r="N237">
        <f>COUNTIFS(Tabla1[TorneoID],Tabla3[[#This Row],[TorneoID]],Tabla1[Jornada],Tabla3[[#This Row],[Jornada]],Tabla1[Resultado],1)</f>
        <v>4</v>
      </c>
      <c r="O237">
        <f>COUNTIFS(Tabla1[TorneoID],Tabla3[[#This Row],[TorneoID]],Tabla1[Jornada],Tabla3[[#This Row],[Jornada]],Tabla1[Resultado],0)</f>
        <v>3</v>
      </c>
      <c r="P237">
        <f>COUNTIFS(Tabla1[TorneoID],Tabla3[[#This Row],[TorneoID]],Tabla1[Jornada],Tabla3[[#This Row],[Jornada]],Tabla1[Resultado],-1)</f>
        <v>3</v>
      </c>
      <c r="Q237">
        <f>Tabla3[[#This Row],[GL]]+Tabla3[[#This Row],[GV]]</f>
        <v>24</v>
      </c>
      <c r="R237">
        <f>SUMIFS(Tabla1[mLoc],Tabla1[TorneoID],Tabla3[[#This Row],[TorneoID]],Tabla1[Jornada],Tabla3[[#This Row],[Jornada]])</f>
        <v>14</v>
      </c>
      <c r="S237">
        <f>SUMIFS(Tabla1[mVis],Tabla1[TorneoID],Tabla3[[#This Row],[TorneoID]],Tabla1[Jornada],Tabla3[[#This Row],[Jornada]])</f>
        <v>10</v>
      </c>
    </row>
    <row r="238" spans="2:19" x14ac:dyDescent="0.45">
      <c r="B238">
        <v>20288</v>
      </c>
      <c r="C238" t="s">
        <v>97</v>
      </c>
      <c r="D238">
        <v>1</v>
      </c>
      <c r="E238">
        <v>24</v>
      </c>
      <c r="F238" t="s">
        <v>1</v>
      </c>
      <c r="G238">
        <v>0</v>
      </c>
      <c r="H238">
        <v>0</v>
      </c>
      <c r="I238" t="s">
        <v>77</v>
      </c>
      <c r="J238">
        <v>0</v>
      </c>
      <c r="L238">
        <v>34</v>
      </c>
      <c r="M238">
        <v>10</v>
      </c>
      <c r="N238">
        <f>COUNTIFS(Tabla1[TorneoID],Tabla3[[#This Row],[TorneoID]],Tabla1[Jornada],Tabla3[[#This Row],[Jornada]],Tabla1[Resultado],1)</f>
        <v>5</v>
      </c>
      <c r="O238">
        <f>COUNTIFS(Tabla1[TorneoID],Tabla3[[#This Row],[TorneoID]],Tabla1[Jornada],Tabla3[[#This Row],[Jornada]],Tabla1[Resultado],0)</f>
        <v>2</v>
      </c>
      <c r="P238">
        <f>COUNTIFS(Tabla1[TorneoID],Tabla3[[#This Row],[TorneoID]],Tabla1[Jornada],Tabla3[[#This Row],[Jornada]],Tabla1[Resultado],-1)</f>
        <v>3</v>
      </c>
      <c r="Q238">
        <f>Tabla3[[#This Row],[GL]]+Tabla3[[#This Row],[GV]]</f>
        <v>29</v>
      </c>
      <c r="R238">
        <f>SUMIFS(Tabla1[mLoc],Tabla1[TorneoID],Tabla3[[#This Row],[TorneoID]],Tabla1[Jornada],Tabla3[[#This Row],[Jornada]])</f>
        <v>16</v>
      </c>
      <c r="S238">
        <f>SUMIFS(Tabla1[mVis],Tabla1[TorneoID],Tabla3[[#This Row],[TorneoID]],Tabla1[Jornada],Tabla3[[#This Row],[Jornada]])</f>
        <v>13</v>
      </c>
    </row>
    <row r="239" spans="2:19" x14ac:dyDescent="0.45">
      <c r="B239">
        <v>20289</v>
      </c>
      <c r="C239" t="s">
        <v>97</v>
      </c>
      <c r="D239">
        <v>1</v>
      </c>
      <c r="E239">
        <v>24</v>
      </c>
      <c r="F239" t="s">
        <v>14</v>
      </c>
      <c r="G239">
        <v>5</v>
      </c>
      <c r="H239">
        <v>0</v>
      </c>
      <c r="I239" t="s">
        <v>10</v>
      </c>
      <c r="J239">
        <v>1</v>
      </c>
      <c r="L239">
        <v>34</v>
      </c>
      <c r="M239">
        <v>11</v>
      </c>
      <c r="N239">
        <f>COUNTIFS(Tabla1[TorneoID],Tabla3[[#This Row],[TorneoID]],Tabla1[Jornada],Tabla3[[#This Row],[Jornada]],Tabla1[Resultado],1)</f>
        <v>7</v>
      </c>
      <c r="O239">
        <f>COUNTIFS(Tabla1[TorneoID],Tabla3[[#This Row],[TorneoID]],Tabla1[Jornada],Tabla3[[#This Row],[Jornada]],Tabla1[Resultado],0)</f>
        <v>1</v>
      </c>
      <c r="P239">
        <f>COUNTIFS(Tabla1[TorneoID],Tabla3[[#This Row],[TorneoID]],Tabla1[Jornada],Tabla3[[#This Row],[Jornada]],Tabla1[Resultado],-1)</f>
        <v>2</v>
      </c>
      <c r="Q239">
        <f>Tabla3[[#This Row],[GL]]+Tabla3[[#This Row],[GV]]</f>
        <v>25</v>
      </c>
      <c r="R239">
        <f>SUMIFS(Tabla1[mLoc],Tabla1[TorneoID],Tabla3[[#This Row],[TorneoID]],Tabla1[Jornada],Tabla3[[#This Row],[Jornada]])</f>
        <v>18</v>
      </c>
      <c r="S239">
        <f>SUMIFS(Tabla1[mVis],Tabla1[TorneoID],Tabla3[[#This Row],[TorneoID]],Tabla1[Jornada],Tabla3[[#This Row],[Jornada]])</f>
        <v>7</v>
      </c>
    </row>
    <row r="240" spans="2:19" x14ac:dyDescent="0.45">
      <c r="B240">
        <v>20290</v>
      </c>
      <c r="C240" t="s">
        <v>97</v>
      </c>
      <c r="D240">
        <v>1</v>
      </c>
      <c r="E240">
        <v>24</v>
      </c>
      <c r="F240" t="s">
        <v>0</v>
      </c>
      <c r="G240">
        <v>1</v>
      </c>
      <c r="H240">
        <v>0</v>
      </c>
      <c r="I240" t="s">
        <v>13</v>
      </c>
      <c r="J240">
        <v>1</v>
      </c>
      <c r="L240">
        <v>34</v>
      </c>
      <c r="M240">
        <v>12</v>
      </c>
      <c r="N240">
        <f>COUNTIFS(Tabla1[TorneoID],Tabla3[[#This Row],[TorneoID]],Tabla1[Jornada],Tabla3[[#This Row],[Jornada]],Tabla1[Resultado],1)</f>
        <v>1</v>
      </c>
      <c r="O240">
        <f>COUNTIFS(Tabla1[TorneoID],Tabla3[[#This Row],[TorneoID]],Tabla1[Jornada],Tabla3[[#This Row],[Jornada]],Tabla1[Resultado],0)</f>
        <v>5</v>
      </c>
      <c r="P240">
        <f>COUNTIFS(Tabla1[TorneoID],Tabla3[[#This Row],[TorneoID]],Tabla1[Jornada],Tabla3[[#This Row],[Jornada]],Tabla1[Resultado],-1)</f>
        <v>4</v>
      </c>
      <c r="Q240">
        <f>Tabla3[[#This Row],[GL]]+Tabla3[[#This Row],[GV]]</f>
        <v>30</v>
      </c>
      <c r="R240">
        <f>SUMIFS(Tabla1[mLoc],Tabla1[TorneoID],Tabla3[[#This Row],[TorneoID]],Tabla1[Jornada],Tabla3[[#This Row],[Jornada]])</f>
        <v>13</v>
      </c>
      <c r="S240">
        <f>SUMIFS(Tabla1[mVis],Tabla1[TorneoID],Tabla3[[#This Row],[TorneoID]],Tabla1[Jornada],Tabla3[[#This Row],[Jornada]])</f>
        <v>17</v>
      </c>
    </row>
    <row r="241" spans="2:19" x14ac:dyDescent="0.45">
      <c r="B241">
        <v>20291</v>
      </c>
      <c r="C241" t="s">
        <v>97</v>
      </c>
      <c r="D241">
        <v>1</v>
      </c>
      <c r="E241">
        <v>24</v>
      </c>
      <c r="F241" t="s">
        <v>9</v>
      </c>
      <c r="G241">
        <v>0</v>
      </c>
      <c r="H241">
        <v>0</v>
      </c>
      <c r="I241" t="s">
        <v>82</v>
      </c>
      <c r="J241">
        <v>0</v>
      </c>
      <c r="L241">
        <v>34</v>
      </c>
      <c r="M241">
        <v>13</v>
      </c>
      <c r="N241">
        <f>COUNTIFS(Tabla1[TorneoID],Tabla3[[#This Row],[TorneoID]],Tabla1[Jornada],Tabla3[[#This Row],[Jornada]],Tabla1[Resultado],1)</f>
        <v>4</v>
      </c>
      <c r="O241">
        <f>COUNTIFS(Tabla1[TorneoID],Tabla3[[#This Row],[TorneoID]],Tabla1[Jornada],Tabla3[[#This Row],[Jornada]],Tabla1[Resultado],0)</f>
        <v>3</v>
      </c>
      <c r="P241">
        <f>COUNTIFS(Tabla1[TorneoID],Tabla3[[#This Row],[TorneoID]],Tabla1[Jornada],Tabla3[[#This Row],[Jornada]],Tabla1[Resultado],-1)</f>
        <v>3</v>
      </c>
      <c r="Q241">
        <f>Tabla3[[#This Row],[GL]]+Tabla3[[#This Row],[GV]]</f>
        <v>25</v>
      </c>
      <c r="R241">
        <f>SUMIFS(Tabla1[mLoc],Tabla1[TorneoID],Tabla3[[#This Row],[TorneoID]],Tabla1[Jornada],Tabla3[[#This Row],[Jornada]])</f>
        <v>15</v>
      </c>
      <c r="S241">
        <f>SUMIFS(Tabla1[mVis],Tabla1[TorneoID],Tabla3[[#This Row],[TorneoID]],Tabla1[Jornada],Tabla3[[#This Row],[Jornada]])</f>
        <v>10</v>
      </c>
    </row>
    <row r="242" spans="2:19" x14ac:dyDescent="0.45">
      <c r="B242">
        <v>20292</v>
      </c>
      <c r="C242" t="s">
        <v>97</v>
      </c>
      <c r="D242">
        <v>1</v>
      </c>
      <c r="E242">
        <v>24</v>
      </c>
      <c r="F242" t="s">
        <v>89</v>
      </c>
      <c r="G242">
        <v>4</v>
      </c>
      <c r="H242">
        <v>4</v>
      </c>
      <c r="I242" t="s">
        <v>92</v>
      </c>
      <c r="J242">
        <v>0</v>
      </c>
      <c r="L242">
        <v>34</v>
      </c>
      <c r="M242">
        <v>14</v>
      </c>
      <c r="N242">
        <f>COUNTIFS(Tabla1[TorneoID],Tabla3[[#This Row],[TorneoID]],Tabla1[Jornada],Tabla3[[#This Row],[Jornada]],Tabla1[Resultado],1)</f>
        <v>3</v>
      </c>
      <c r="O242">
        <f>COUNTIFS(Tabla1[TorneoID],Tabla3[[#This Row],[TorneoID]],Tabla1[Jornada],Tabla3[[#This Row],[Jornada]],Tabla1[Resultado],0)</f>
        <v>5</v>
      </c>
      <c r="P242">
        <f>COUNTIFS(Tabla1[TorneoID],Tabla3[[#This Row],[TorneoID]],Tabla1[Jornada],Tabla3[[#This Row],[Jornada]],Tabla1[Resultado],-1)</f>
        <v>2</v>
      </c>
      <c r="Q242">
        <f>Tabla3[[#This Row],[GL]]+Tabla3[[#This Row],[GV]]</f>
        <v>24</v>
      </c>
      <c r="R242">
        <f>SUMIFS(Tabla1[mLoc],Tabla1[TorneoID],Tabla3[[#This Row],[TorneoID]],Tabla1[Jornada],Tabla3[[#This Row],[Jornada]])</f>
        <v>13</v>
      </c>
      <c r="S242">
        <f>SUMIFS(Tabla1[mVis],Tabla1[TorneoID],Tabla3[[#This Row],[TorneoID]],Tabla1[Jornada],Tabla3[[#This Row],[Jornada]])</f>
        <v>11</v>
      </c>
    </row>
    <row r="243" spans="2:19" x14ac:dyDescent="0.45">
      <c r="B243">
        <v>20293</v>
      </c>
      <c r="C243" t="s">
        <v>97</v>
      </c>
      <c r="D243">
        <v>1</v>
      </c>
      <c r="E243">
        <v>24</v>
      </c>
      <c r="F243" t="s">
        <v>85</v>
      </c>
      <c r="G243">
        <v>2</v>
      </c>
      <c r="H243">
        <v>2</v>
      </c>
      <c r="I243" t="s">
        <v>69</v>
      </c>
      <c r="J243">
        <v>0</v>
      </c>
      <c r="L243">
        <v>34</v>
      </c>
      <c r="M243">
        <v>15</v>
      </c>
      <c r="N243">
        <f>COUNTIFS(Tabla1[TorneoID],Tabla3[[#This Row],[TorneoID]],Tabla1[Jornada],Tabla3[[#This Row],[Jornada]],Tabla1[Resultado],1)</f>
        <v>7</v>
      </c>
      <c r="O243">
        <f>COUNTIFS(Tabla1[TorneoID],Tabla3[[#This Row],[TorneoID]],Tabla1[Jornada],Tabla3[[#This Row],[Jornada]],Tabla1[Resultado],0)</f>
        <v>1</v>
      </c>
      <c r="P243">
        <f>COUNTIFS(Tabla1[TorneoID],Tabla3[[#This Row],[TorneoID]],Tabla1[Jornada],Tabla3[[#This Row],[Jornada]],Tabla1[Resultado],-1)</f>
        <v>2</v>
      </c>
      <c r="Q243">
        <f>Tabla3[[#This Row],[GL]]+Tabla3[[#This Row],[GV]]</f>
        <v>34</v>
      </c>
      <c r="R243">
        <f>SUMIFS(Tabla1[mLoc],Tabla1[TorneoID],Tabla3[[#This Row],[TorneoID]],Tabla1[Jornada],Tabla3[[#This Row],[Jornada]])</f>
        <v>23</v>
      </c>
      <c r="S243">
        <f>SUMIFS(Tabla1[mVis],Tabla1[TorneoID],Tabla3[[#This Row],[TorneoID]],Tabla1[Jornada],Tabla3[[#This Row],[Jornada]])</f>
        <v>11</v>
      </c>
    </row>
    <row r="244" spans="2:19" x14ac:dyDescent="0.45">
      <c r="B244">
        <v>20294</v>
      </c>
      <c r="C244" t="s">
        <v>97</v>
      </c>
      <c r="D244">
        <v>1</v>
      </c>
      <c r="E244">
        <v>24</v>
      </c>
      <c r="F244" t="s">
        <v>12</v>
      </c>
      <c r="G244">
        <v>2</v>
      </c>
      <c r="H244">
        <v>0</v>
      </c>
      <c r="I244" t="s">
        <v>6</v>
      </c>
      <c r="J244">
        <v>1</v>
      </c>
      <c r="L244">
        <v>34</v>
      </c>
      <c r="M244">
        <v>16</v>
      </c>
      <c r="N244">
        <f>COUNTIFS(Tabla1[TorneoID],Tabla3[[#This Row],[TorneoID]],Tabla1[Jornada],Tabla3[[#This Row],[Jornada]],Tabla1[Resultado],1)</f>
        <v>3</v>
      </c>
      <c r="O244">
        <f>COUNTIFS(Tabla1[TorneoID],Tabla3[[#This Row],[TorneoID]],Tabla1[Jornada],Tabla3[[#This Row],[Jornada]],Tabla1[Resultado],0)</f>
        <v>4</v>
      </c>
      <c r="P244">
        <f>COUNTIFS(Tabla1[TorneoID],Tabla3[[#This Row],[TorneoID]],Tabla1[Jornada],Tabla3[[#This Row],[Jornada]],Tabla1[Resultado],-1)</f>
        <v>3</v>
      </c>
      <c r="Q244">
        <f>Tabla3[[#This Row],[GL]]+Tabla3[[#This Row],[GV]]</f>
        <v>21</v>
      </c>
      <c r="R244">
        <f>SUMIFS(Tabla1[mLoc],Tabla1[TorneoID],Tabla3[[#This Row],[TorneoID]],Tabla1[Jornada],Tabla3[[#This Row],[Jornada]])</f>
        <v>13</v>
      </c>
      <c r="S244">
        <f>SUMIFS(Tabla1[mVis],Tabla1[TorneoID],Tabla3[[#This Row],[TorneoID]],Tabla1[Jornada],Tabla3[[#This Row],[Jornada]])</f>
        <v>8</v>
      </c>
    </row>
    <row r="245" spans="2:19" x14ac:dyDescent="0.45">
      <c r="B245">
        <v>20295</v>
      </c>
      <c r="C245" t="s">
        <v>97</v>
      </c>
      <c r="D245">
        <v>1</v>
      </c>
      <c r="E245">
        <v>24</v>
      </c>
      <c r="F245" t="s">
        <v>98</v>
      </c>
      <c r="G245">
        <v>0</v>
      </c>
      <c r="H245">
        <v>1</v>
      </c>
      <c r="I245" t="s">
        <v>3</v>
      </c>
      <c r="J245">
        <v>-1</v>
      </c>
      <c r="L245">
        <v>34</v>
      </c>
      <c r="M245">
        <v>17</v>
      </c>
      <c r="N245">
        <f>COUNTIFS(Tabla1[TorneoID],Tabla3[[#This Row],[TorneoID]],Tabla1[Jornada],Tabla3[[#This Row],[Jornada]],Tabla1[Resultado],1)</f>
        <v>4</v>
      </c>
      <c r="O245">
        <f>COUNTIFS(Tabla1[TorneoID],Tabla3[[#This Row],[TorneoID]],Tabla1[Jornada],Tabla3[[#This Row],[Jornada]],Tabla1[Resultado],0)</f>
        <v>3</v>
      </c>
      <c r="P245">
        <f>COUNTIFS(Tabla1[TorneoID],Tabla3[[#This Row],[TorneoID]],Tabla1[Jornada],Tabla3[[#This Row],[Jornada]],Tabla1[Resultado],-1)</f>
        <v>3</v>
      </c>
      <c r="Q245">
        <f>Tabla3[[#This Row],[GL]]+Tabla3[[#This Row],[GV]]</f>
        <v>30</v>
      </c>
      <c r="R245">
        <f>SUMIFS(Tabla1[mLoc],Tabla1[TorneoID],Tabla3[[#This Row],[TorneoID]],Tabla1[Jornada],Tabla3[[#This Row],[Jornada]])</f>
        <v>15</v>
      </c>
      <c r="S245">
        <f>SUMIFS(Tabla1[mVis],Tabla1[TorneoID],Tabla3[[#This Row],[TorneoID]],Tabla1[Jornada],Tabla3[[#This Row],[Jornada]])</f>
        <v>15</v>
      </c>
    </row>
    <row r="246" spans="2:19" x14ac:dyDescent="0.45">
      <c r="B246">
        <v>20296</v>
      </c>
      <c r="C246" t="s">
        <v>97</v>
      </c>
      <c r="D246">
        <v>1</v>
      </c>
      <c r="E246">
        <v>25</v>
      </c>
      <c r="F246" t="s">
        <v>69</v>
      </c>
      <c r="G246">
        <v>2</v>
      </c>
      <c r="H246">
        <v>0</v>
      </c>
      <c r="I246" t="s">
        <v>12</v>
      </c>
      <c r="J246">
        <v>1</v>
      </c>
      <c r="L246">
        <v>34</v>
      </c>
      <c r="M246">
        <v>18</v>
      </c>
      <c r="N246">
        <f>COUNTIFS(Tabla1[TorneoID],Tabla3[[#This Row],[TorneoID]],Tabla1[Jornada],Tabla3[[#This Row],[Jornada]],Tabla1[Resultado],1)</f>
        <v>4</v>
      </c>
      <c r="O246">
        <f>COUNTIFS(Tabla1[TorneoID],Tabla3[[#This Row],[TorneoID]],Tabla1[Jornada],Tabla3[[#This Row],[Jornada]],Tabla1[Resultado],0)</f>
        <v>1</v>
      </c>
      <c r="P246">
        <f>COUNTIFS(Tabla1[TorneoID],Tabla3[[#This Row],[TorneoID]],Tabla1[Jornada],Tabla3[[#This Row],[Jornada]],Tabla1[Resultado],-1)</f>
        <v>5</v>
      </c>
      <c r="Q246">
        <f>Tabla3[[#This Row],[GL]]+Tabla3[[#This Row],[GV]]</f>
        <v>31</v>
      </c>
      <c r="R246">
        <f>SUMIFS(Tabla1[mLoc],Tabla1[TorneoID],Tabla3[[#This Row],[TorneoID]],Tabla1[Jornada],Tabla3[[#This Row],[Jornada]])</f>
        <v>14</v>
      </c>
      <c r="S246">
        <f>SUMIFS(Tabla1[mVis],Tabla1[TorneoID],Tabla3[[#This Row],[TorneoID]],Tabla1[Jornada],Tabla3[[#This Row],[Jornada]])</f>
        <v>17</v>
      </c>
    </row>
    <row r="247" spans="2:19" x14ac:dyDescent="0.45">
      <c r="B247">
        <v>20297</v>
      </c>
      <c r="C247" t="s">
        <v>97</v>
      </c>
      <c r="D247">
        <v>1</v>
      </c>
      <c r="E247">
        <v>25</v>
      </c>
      <c r="F247" t="s">
        <v>3</v>
      </c>
      <c r="G247">
        <v>0</v>
      </c>
      <c r="H247">
        <v>0</v>
      </c>
      <c r="I247" t="s">
        <v>1</v>
      </c>
      <c r="J247">
        <v>0</v>
      </c>
      <c r="L247">
        <v>34</v>
      </c>
      <c r="M247">
        <v>19</v>
      </c>
      <c r="N247">
        <f>COUNTIFS(Tabla1[TorneoID],Tabla3[[#This Row],[TorneoID]],Tabla1[Jornada],Tabla3[[#This Row],[Jornada]],Tabla1[Resultado],1)</f>
        <v>3</v>
      </c>
      <c r="O247">
        <f>COUNTIFS(Tabla1[TorneoID],Tabla3[[#This Row],[TorneoID]],Tabla1[Jornada],Tabla3[[#This Row],[Jornada]],Tabla1[Resultado],0)</f>
        <v>4</v>
      </c>
      <c r="P247">
        <f>COUNTIFS(Tabla1[TorneoID],Tabla3[[#This Row],[TorneoID]],Tabla1[Jornada],Tabla3[[#This Row],[Jornada]],Tabla1[Resultado],-1)</f>
        <v>3</v>
      </c>
      <c r="Q247">
        <f>Tabla3[[#This Row],[GL]]+Tabla3[[#This Row],[GV]]</f>
        <v>23</v>
      </c>
      <c r="R247">
        <f>SUMIFS(Tabla1[mLoc],Tabla1[TorneoID],Tabla3[[#This Row],[TorneoID]],Tabla1[Jornada],Tabla3[[#This Row],[Jornada]])</f>
        <v>11</v>
      </c>
      <c r="S247">
        <f>SUMIFS(Tabla1[mVis],Tabla1[TorneoID],Tabla3[[#This Row],[TorneoID]],Tabla1[Jornada],Tabla3[[#This Row],[Jornada]])</f>
        <v>12</v>
      </c>
    </row>
    <row r="248" spans="2:19" x14ac:dyDescent="0.45">
      <c r="B248">
        <v>20298</v>
      </c>
      <c r="C248" t="s">
        <v>97</v>
      </c>
      <c r="D248">
        <v>1</v>
      </c>
      <c r="E248">
        <v>25</v>
      </c>
      <c r="F248" t="s">
        <v>10</v>
      </c>
      <c r="G248">
        <v>2</v>
      </c>
      <c r="H248">
        <v>2</v>
      </c>
      <c r="I248" t="s">
        <v>9</v>
      </c>
      <c r="J248">
        <v>0</v>
      </c>
      <c r="L248">
        <v>35</v>
      </c>
      <c r="M248">
        <v>1</v>
      </c>
      <c r="N248">
        <f>COUNTIFS(Tabla1[TorneoID],Tabla3[[#This Row],[TorneoID]],Tabla1[Jornada],Tabla3[[#This Row],[Jornada]],Tabla1[Resultado],1)</f>
        <v>4</v>
      </c>
      <c r="O248">
        <f>COUNTIFS(Tabla1[TorneoID],Tabla3[[#This Row],[TorneoID]],Tabla1[Jornada],Tabla3[[#This Row],[Jornada]],Tabla1[Resultado],0)</f>
        <v>5</v>
      </c>
      <c r="P248">
        <f>COUNTIFS(Tabla1[TorneoID],Tabla3[[#This Row],[TorneoID]],Tabla1[Jornada],Tabla3[[#This Row],[Jornada]],Tabla1[Resultado],-1)</f>
        <v>1</v>
      </c>
      <c r="Q248">
        <f>Tabla3[[#This Row],[GL]]+Tabla3[[#This Row],[GV]]</f>
        <v>27</v>
      </c>
      <c r="R248">
        <f>SUMIFS(Tabla1[mLoc],Tabla1[TorneoID],Tabla3[[#This Row],[TorneoID]],Tabla1[Jornada],Tabla3[[#This Row],[Jornada]])</f>
        <v>15</v>
      </c>
      <c r="S248">
        <f>SUMIFS(Tabla1[mVis],Tabla1[TorneoID],Tabla3[[#This Row],[TorneoID]],Tabla1[Jornada],Tabla3[[#This Row],[Jornada]])</f>
        <v>12</v>
      </c>
    </row>
    <row r="249" spans="2:19" x14ac:dyDescent="0.45">
      <c r="B249">
        <v>20299</v>
      </c>
      <c r="C249" t="s">
        <v>97</v>
      </c>
      <c r="D249">
        <v>1</v>
      </c>
      <c r="E249">
        <v>25</v>
      </c>
      <c r="F249" t="s">
        <v>6</v>
      </c>
      <c r="G249">
        <v>2</v>
      </c>
      <c r="H249">
        <v>2</v>
      </c>
      <c r="I249" t="s">
        <v>0</v>
      </c>
      <c r="J249">
        <v>0</v>
      </c>
      <c r="L249">
        <v>35</v>
      </c>
      <c r="M249">
        <v>2</v>
      </c>
      <c r="N249">
        <f>COUNTIFS(Tabla1[TorneoID],Tabla3[[#This Row],[TorneoID]],Tabla1[Jornada],Tabla3[[#This Row],[Jornada]],Tabla1[Resultado],1)</f>
        <v>2</v>
      </c>
      <c r="O249">
        <f>COUNTIFS(Tabla1[TorneoID],Tabla3[[#This Row],[TorneoID]],Tabla1[Jornada],Tabla3[[#This Row],[Jornada]],Tabla1[Resultado],0)</f>
        <v>5</v>
      </c>
      <c r="P249">
        <f>COUNTIFS(Tabla1[TorneoID],Tabla3[[#This Row],[TorneoID]],Tabla1[Jornada],Tabla3[[#This Row],[Jornada]],Tabla1[Resultado],-1)</f>
        <v>3</v>
      </c>
      <c r="Q249">
        <f>Tabla3[[#This Row],[GL]]+Tabla3[[#This Row],[GV]]</f>
        <v>27</v>
      </c>
      <c r="R249">
        <f>SUMIFS(Tabla1[mLoc],Tabla1[TorneoID],Tabla3[[#This Row],[TorneoID]],Tabla1[Jornada],Tabla3[[#This Row],[Jornada]])</f>
        <v>14</v>
      </c>
      <c r="S249">
        <f>SUMIFS(Tabla1[mVis],Tabla1[TorneoID],Tabla3[[#This Row],[TorneoID]],Tabla1[Jornada],Tabla3[[#This Row],[Jornada]])</f>
        <v>13</v>
      </c>
    </row>
    <row r="250" spans="2:19" x14ac:dyDescent="0.45">
      <c r="B250">
        <v>20300</v>
      </c>
      <c r="C250" t="s">
        <v>97</v>
      </c>
      <c r="D250">
        <v>1</v>
      </c>
      <c r="E250">
        <v>25</v>
      </c>
      <c r="F250" t="s">
        <v>92</v>
      </c>
      <c r="G250">
        <v>1</v>
      </c>
      <c r="H250">
        <v>1</v>
      </c>
      <c r="I250" t="s">
        <v>85</v>
      </c>
      <c r="J250">
        <v>0</v>
      </c>
      <c r="L250">
        <v>35</v>
      </c>
      <c r="M250">
        <v>3</v>
      </c>
      <c r="N250">
        <f>COUNTIFS(Tabla1[TorneoID],Tabla3[[#This Row],[TorneoID]],Tabla1[Jornada],Tabla3[[#This Row],[Jornada]],Tabla1[Resultado],1)</f>
        <v>6</v>
      </c>
      <c r="O250">
        <f>COUNTIFS(Tabla1[TorneoID],Tabla3[[#This Row],[TorneoID]],Tabla1[Jornada],Tabla3[[#This Row],[Jornada]],Tabla1[Resultado],0)</f>
        <v>3</v>
      </c>
      <c r="P250">
        <f>COUNTIFS(Tabla1[TorneoID],Tabla3[[#This Row],[TorneoID]],Tabla1[Jornada],Tabla3[[#This Row],[Jornada]],Tabla1[Resultado],-1)</f>
        <v>1</v>
      </c>
      <c r="Q250">
        <f>Tabla3[[#This Row],[GL]]+Tabla3[[#This Row],[GV]]</f>
        <v>25</v>
      </c>
      <c r="R250">
        <f>SUMIFS(Tabla1[mLoc],Tabla1[TorneoID],Tabla3[[#This Row],[TorneoID]],Tabla1[Jornada],Tabla3[[#This Row],[Jornada]])</f>
        <v>17</v>
      </c>
      <c r="S250">
        <f>SUMIFS(Tabla1[mVis],Tabla1[TorneoID],Tabla3[[#This Row],[TorneoID]],Tabla1[Jornada],Tabla3[[#This Row],[Jornada]])</f>
        <v>8</v>
      </c>
    </row>
    <row r="251" spans="2:19" x14ac:dyDescent="0.45">
      <c r="B251">
        <v>20301</v>
      </c>
      <c r="C251" t="s">
        <v>97</v>
      </c>
      <c r="D251">
        <v>1</v>
      </c>
      <c r="E251">
        <v>25</v>
      </c>
      <c r="F251" t="s">
        <v>13</v>
      </c>
      <c r="G251">
        <v>0</v>
      </c>
      <c r="H251">
        <v>2</v>
      </c>
      <c r="I251" t="s">
        <v>14</v>
      </c>
      <c r="J251">
        <v>-1</v>
      </c>
      <c r="L251">
        <v>35</v>
      </c>
      <c r="M251">
        <v>4</v>
      </c>
      <c r="N251">
        <f>COUNTIFS(Tabla1[TorneoID],Tabla3[[#This Row],[TorneoID]],Tabla1[Jornada],Tabla3[[#This Row],[Jornada]],Tabla1[Resultado],1)</f>
        <v>3</v>
      </c>
      <c r="O251">
        <f>COUNTIFS(Tabla1[TorneoID],Tabla3[[#This Row],[TorneoID]],Tabla1[Jornada],Tabla3[[#This Row],[Jornada]],Tabla1[Resultado],0)</f>
        <v>4</v>
      </c>
      <c r="P251">
        <f>COUNTIFS(Tabla1[TorneoID],Tabla3[[#This Row],[TorneoID]],Tabla1[Jornada],Tabla3[[#This Row],[Jornada]],Tabla1[Resultado],-1)</f>
        <v>3</v>
      </c>
      <c r="Q251">
        <f>Tabla3[[#This Row],[GL]]+Tabla3[[#This Row],[GV]]</f>
        <v>30</v>
      </c>
      <c r="R251">
        <f>SUMIFS(Tabla1[mLoc],Tabla1[TorneoID],Tabla3[[#This Row],[TorneoID]],Tabla1[Jornada],Tabla3[[#This Row],[Jornada]])</f>
        <v>15</v>
      </c>
      <c r="S251">
        <f>SUMIFS(Tabla1[mVis],Tabla1[TorneoID],Tabla3[[#This Row],[TorneoID]],Tabla1[Jornada],Tabla3[[#This Row],[Jornada]])</f>
        <v>15</v>
      </c>
    </row>
    <row r="252" spans="2:19" x14ac:dyDescent="0.45">
      <c r="B252">
        <v>20302</v>
      </c>
      <c r="C252" t="s">
        <v>97</v>
      </c>
      <c r="D252">
        <v>1</v>
      </c>
      <c r="E252">
        <v>25</v>
      </c>
      <c r="F252" t="s">
        <v>15</v>
      </c>
      <c r="G252">
        <v>1</v>
      </c>
      <c r="H252">
        <v>1</v>
      </c>
      <c r="I252" t="s">
        <v>98</v>
      </c>
      <c r="J252">
        <v>0</v>
      </c>
      <c r="L252">
        <v>35</v>
      </c>
      <c r="M252">
        <v>5</v>
      </c>
      <c r="N252">
        <f>COUNTIFS(Tabla1[TorneoID],Tabla3[[#This Row],[TorneoID]],Tabla1[Jornada],Tabla3[[#This Row],[Jornada]],Tabla1[Resultado],1)</f>
        <v>5</v>
      </c>
      <c r="O252">
        <f>COUNTIFS(Tabla1[TorneoID],Tabla3[[#This Row],[TorneoID]],Tabla1[Jornada],Tabla3[[#This Row],[Jornada]],Tabla1[Resultado],0)</f>
        <v>3</v>
      </c>
      <c r="P252">
        <f>COUNTIFS(Tabla1[TorneoID],Tabla3[[#This Row],[TorneoID]],Tabla1[Jornada],Tabla3[[#This Row],[Jornada]],Tabla1[Resultado],-1)</f>
        <v>2</v>
      </c>
      <c r="Q252">
        <f>Tabla3[[#This Row],[GL]]+Tabla3[[#This Row],[GV]]</f>
        <v>25</v>
      </c>
      <c r="R252">
        <f>SUMIFS(Tabla1[mLoc],Tabla1[TorneoID],Tabla3[[#This Row],[TorneoID]],Tabla1[Jornada],Tabla3[[#This Row],[Jornada]])</f>
        <v>16</v>
      </c>
      <c r="S252">
        <f>SUMIFS(Tabla1[mVis],Tabla1[TorneoID],Tabla3[[#This Row],[TorneoID]],Tabla1[Jornada],Tabla3[[#This Row],[Jornada]])</f>
        <v>9</v>
      </c>
    </row>
    <row r="253" spans="2:19" x14ac:dyDescent="0.45">
      <c r="B253">
        <v>20303</v>
      </c>
      <c r="C253" t="s">
        <v>97</v>
      </c>
      <c r="D253">
        <v>1</v>
      </c>
      <c r="E253">
        <v>25</v>
      </c>
      <c r="F253" t="s">
        <v>4</v>
      </c>
      <c r="G253">
        <v>2</v>
      </c>
      <c r="H253">
        <v>1</v>
      </c>
      <c r="I253" t="s">
        <v>89</v>
      </c>
      <c r="J253">
        <v>1</v>
      </c>
      <c r="L253">
        <v>35</v>
      </c>
      <c r="M253">
        <v>6</v>
      </c>
      <c r="N253">
        <f>COUNTIFS(Tabla1[TorneoID],Tabla3[[#This Row],[TorneoID]],Tabla1[Jornada],Tabla3[[#This Row],[Jornada]],Tabla1[Resultado],1)</f>
        <v>3</v>
      </c>
      <c r="O253">
        <f>COUNTIFS(Tabla1[TorneoID],Tabla3[[#This Row],[TorneoID]],Tabla1[Jornada],Tabla3[[#This Row],[Jornada]],Tabla1[Resultado],0)</f>
        <v>2</v>
      </c>
      <c r="P253">
        <f>COUNTIFS(Tabla1[TorneoID],Tabla3[[#This Row],[TorneoID]],Tabla1[Jornada],Tabla3[[#This Row],[Jornada]],Tabla1[Resultado],-1)</f>
        <v>5</v>
      </c>
      <c r="Q253">
        <f>Tabla3[[#This Row],[GL]]+Tabla3[[#This Row],[GV]]</f>
        <v>38</v>
      </c>
      <c r="R253">
        <f>SUMIFS(Tabla1[mLoc],Tabla1[TorneoID],Tabla3[[#This Row],[TorneoID]],Tabla1[Jornada],Tabla3[[#This Row],[Jornada]])</f>
        <v>17</v>
      </c>
      <c r="S253">
        <f>SUMIFS(Tabla1[mVis],Tabla1[TorneoID],Tabla3[[#This Row],[TorneoID]],Tabla1[Jornada],Tabla3[[#This Row],[Jornada]])</f>
        <v>21</v>
      </c>
    </row>
    <row r="254" spans="2:19" x14ac:dyDescent="0.45">
      <c r="B254">
        <v>20304</v>
      </c>
      <c r="C254" t="s">
        <v>97</v>
      </c>
      <c r="D254">
        <v>1</v>
      </c>
      <c r="E254">
        <v>25</v>
      </c>
      <c r="F254" t="s">
        <v>82</v>
      </c>
      <c r="G254">
        <v>1</v>
      </c>
      <c r="H254">
        <v>2</v>
      </c>
      <c r="I254" t="s">
        <v>24</v>
      </c>
      <c r="J254">
        <v>-1</v>
      </c>
      <c r="L254">
        <v>35</v>
      </c>
      <c r="M254">
        <v>7</v>
      </c>
      <c r="N254">
        <f>COUNTIFS(Tabla1[TorneoID],Tabla3[[#This Row],[TorneoID]],Tabla1[Jornada],Tabla3[[#This Row],[Jornada]],Tabla1[Resultado],1)</f>
        <v>5</v>
      </c>
      <c r="O254">
        <f>COUNTIFS(Tabla1[TorneoID],Tabla3[[#This Row],[TorneoID]],Tabla1[Jornada],Tabla3[[#This Row],[Jornada]],Tabla1[Resultado],0)</f>
        <v>1</v>
      </c>
      <c r="P254">
        <f>COUNTIFS(Tabla1[TorneoID],Tabla3[[#This Row],[TorneoID]],Tabla1[Jornada],Tabla3[[#This Row],[Jornada]],Tabla1[Resultado],-1)</f>
        <v>4</v>
      </c>
      <c r="Q254">
        <f>Tabla3[[#This Row],[GL]]+Tabla3[[#This Row],[GV]]</f>
        <v>39</v>
      </c>
      <c r="R254">
        <f>SUMIFS(Tabla1[mLoc],Tabla1[TorneoID],Tabla3[[#This Row],[TorneoID]],Tabla1[Jornada],Tabla3[[#This Row],[Jornada]])</f>
        <v>20</v>
      </c>
      <c r="S254">
        <f>SUMIFS(Tabla1[mVis],Tabla1[TorneoID],Tabla3[[#This Row],[TorneoID]],Tabla1[Jornada],Tabla3[[#This Row],[Jornada]])</f>
        <v>19</v>
      </c>
    </row>
    <row r="255" spans="2:19" x14ac:dyDescent="0.45">
      <c r="B255">
        <v>20305</v>
      </c>
      <c r="C255" t="s">
        <v>97</v>
      </c>
      <c r="D255">
        <v>1</v>
      </c>
      <c r="E255">
        <v>25</v>
      </c>
      <c r="F255" t="s">
        <v>77</v>
      </c>
      <c r="G255">
        <v>0</v>
      </c>
      <c r="H255">
        <v>1</v>
      </c>
      <c r="I255" t="s">
        <v>7</v>
      </c>
      <c r="J255">
        <v>-1</v>
      </c>
      <c r="L255">
        <v>35</v>
      </c>
      <c r="M255">
        <v>8</v>
      </c>
      <c r="N255">
        <f>COUNTIFS(Tabla1[TorneoID],Tabla3[[#This Row],[TorneoID]],Tabla1[Jornada],Tabla3[[#This Row],[Jornada]],Tabla1[Resultado],1)</f>
        <v>6</v>
      </c>
      <c r="O255">
        <f>COUNTIFS(Tabla1[TorneoID],Tabla3[[#This Row],[TorneoID]],Tabla1[Jornada],Tabla3[[#This Row],[Jornada]],Tabla1[Resultado],0)</f>
        <v>1</v>
      </c>
      <c r="P255">
        <f>COUNTIFS(Tabla1[TorneoID],Tabla3[[#This Row],[TorneoID]],Tabla1[Jornada],Tabla3[[#This Row],[Jornada]],Tabla1[Resultado],-1)</f>
        <v>3</v>
      </c>
      <c r="Q255">
        <f>Tabla3[[#This Row],[GL]]+Tabla3[[#This Row],[GV]]</f>
        <v>41</v>
      </c>
      <c r="R255">
        <f>SUMIFS(Tabla1[mLoc],Tabla1[TorneoID],Tabla3[[#This Row],[TorneoID]],Tabla1[Jornada],Tabla3[[#This Row],[Jornada]])</f>
        <v>22</v>
      </c>
      <c r="S255">
        <f>SUMIFS(Tabla1[mVis],Tabla1[TorneoID],Tabla3[[#This Row],[TorneoID]],Tabla1[Jornada],Tabla3[[#This Row],[Jornada]])</f>
        <v>19</v>
      </c>
    </row>
    <row r="256" spans="2:19" x14ac:dyDescent="0.45">
      <c r="B256">
        <v>20306</v>
      </c>
      <c r="C256" t="s">
        <v>97</v>
      </c>
      <c r="D256">
        <v>1</v>
      </c>
      <c r="E256">
        <v>26</v>
      </c>
      <c r="F256" t="s">
        <v>9</v>
      </c>
      <c r="G256">
        <v>1</v>
      </c>
      <c r="H256">
        <v>2</v>
      </c>
      <c r="I256" t="s">
        <v>14</v>
      </c>
      <c r="J256">
        <v>-1</v>
      </c>
      <c r="L256">
        <v>35</v>
      </c>
      <c r="M256">
        <v>9</v>
      </c>
      <c r="N256">
        <f>COUNTIFS(Tabla1[TorneoID],Tabla3[[#This Row],[TorneoID]],Tabla1[Jornada],Tabla3[[#This Row],[Jornada]],Tabla1[Resultado],1)</f>
        <v>6</v>
      </c>
      <c r="O256">
        <f>COUNTIFS(Tabla1[TorneoID],Tabla3[[#This Row],[TorneoID]],Tabla1[Jornada],Tabla3[[#This Row],[Jornada]],Tabla1[Resultado],0)</f>
        <v>1</v>
      </c>
      <c r="P256">
        <f>COUNTIFS(Tabla1[TorneoID],Tabla3[[#This Row],[TorneoID]],Tabla1[Jornada],Tabla3[[#This Row],[Jornada]],Tabla1[Resultado],-1)</f>
        <v>3</v>
      </c>
      <c r="Q256">
        <f>Tabla3[[#This Row],[GL]]+Tabla3[[#This Row],[GV]]</f>
        <v>26</v>
      </c>
      <c r="R256">
        <f>SUMIFS(Tabla1[mLoc],Tabla1[TorneoID],Tabla3[[#This Row],[TorneoID]],Tabla1[Jornada],Tabla3[[#This Row],[Jornada]])</f>
        <v>16</v>
      </c>
      <c r="S256">
        <f>SUMIFS(Tabla1[mVis],Tabla1[TorneoID],Tabla3[[#This Row],[TorneoID]],Tabla1[Jornada],Tabla3[[#This Row],[Jornada]])</f>
        <v>10</v>
      </c>
    </row>
    <row r="257" spans="2:19" x14ac:dyDescent="0.45">
      <c r="B257">
        <v>20307</v>
      </c>
      <c r="C257" t="s">
        <v>97</v>
      </c>
      <c r="D257">
        <v>1</v>
      </c>
      <c r="E257">
        <v>26</v>
      </c>
      <c r="F257" t="s">
        <v>89</v>
      </c>
      <c r="G257">
        <v>3</v>
      </c>
      <c r="H257">
        <v>0</v>
      </c>
      <c r="I257" t="s">
        <v>77</v>
      </c>
      <c r="J257">
        <v>1</v>
      </c>
      <c r="L257">
        <v>35</v>
      </c>
      <c r="M257">
        <v>10</v>
      </c>
      <c r="N257">
        <f>COUNTIFS(Tabla1[TorneoID],Tabla3[[#This Row],[TorneoID]],Tabla1[Jornada],Tabla3[[#This Row],[Jornada]],Tabla1[Resultado],1)</f>
        <v>4</v>
      </c>
      <c r="O257">
        <f>COUNTIFS(Tabla1[TorneoID],Tabla3[[#This Row],[TorneoID]],Tabla1[Jornada],Tabla3[[#This Row],[Jornada]],Tabla1[Resultado],0)</f>
        <v>5</v>
      </c>
      <c r="P257">
        <f>COUNTIFS(Tabla1[TorneoID],Tabla3[[#This Row],[TorneoID]],Tabla1[Jornada],Tabla3[[#This Row],[Jornada]],Tabla1[Resultado],-1)</f>
        <v>1</v>
      </c>
      <c r="Q257">
        <f>Tabla3[[#This Row],[GL]]+Tabla3[[#This Row],[GV]]</f>
        <v>28</v>
      </c>
      <c r="R257">
        <f>SUMIFS(Tabla1[mLoc],Tabla1[TorneoID],Tabla3[[#This Row],[TorneoID]],Tabla1[Jornada],Tabla3[[#This Row],[Jornada]])</f>
        <v>16</v>
      </c>
      <c r="S257">
        <f>SUMIFS(Tabla1[mVis],Tabla1[TorneoID],Tabla3[[#This Row],[TorneoID]],Tabla1[Jornada],Tabla3[[#This Row],[Jornada]])</f>
        <v>12</v>
      </c>
    </row>
    <row r="258" spans="2:19" x14ac:dyDescent="0.45">
      <c r="B258">
        <v>20308</v>
      </c>
      <c r="C258" t="s">
        <v>97</v>
      </c>
      <c r="D258">
        <v>1</v>
      </c>
      <c r="E258">
        <v>26</v>
      </c>
      <c r="F258" t="s">
        <v>0</v>
      </c>
      <c r="G258">
        <v>3</v>
      </c>
      <c r="H258">
        <v>1</v>
      </c>
      <c r="I258" t="s">
        <v>69</v>
      </c>
      <c r="J258">
        <v>1</v>
      </c>
      <c r="L258">
        <v>35</v>
      </c>
      <c r="M258">
        <v>11</v>
      </c>
      <c r="N258">
        <f>COUNTIFS(Tabla1[TorneoID],Tabla3[[#This Row],[TorneoID]],Tabla1[Jornada],Tabla3[[#This Row],[Jornada]],Tabla1[Resultado],1)</f>
        <v>6</v>
      </c>
      <c r="O258">
        <f>COUNTIFS(Tabla1[TorneoID],Tabla3[[#This Row],[TorneoID]],Tabla1[Jornada],Tabla3[[#This Row],[Jornada]],Tabla1[Resultado],0)</f>
        <v>3</v>
      </c>
      <c r="P258">
        <f>COUNTIFS(Tabla1[TorneoID],Tabla3[[#This Row],[TorneoID]],Tabla1[Jornada],Tabla3[[#This Row],[Jornada]],Tabla1[Resultado],-1)</f>
        <v>1</v>
      </c>
      <c r="Q258">
        <f>Tabla3[[#This Row],[GL]]+Tabla3[[#This Row],[GV]]</f>
        <v>32</v>
      </c>
      <c r="R258">
        <f>SUMIFS(Tabla1[mLoc],Tabla1[TorneoID],Tabla3[[#This Row],[TorneoID]],Tabla1[Jornada],Tabla3[[#This Row],[Jornada]])</f>
        <v>22</v>
      </c>
      <c r="S258">
        <f>SUMIFS(Tabla1[mVis],Tabla1[TorneoID],Tabla3[[#This Row],[TorneoID]],Tabla1[Jornada],Tabla3[[#This Row],[Jornada]])</f>
        <v>10</v>
      </c>
    </row>
    <row r="259" spans="2:19" x14ac:dyDescent="0.45">
      <c r="B259">
        <v>20309</v>
      </c>
      <c r="C259" t="s">
        <v>97</v>
      </c>
      <c r="D259">
        <v>1</v>
      </c>
      <c r="E259">
        <v>26</v>
      </c>
      <c r="F259" t="s">
        <v>6</v>
      </c>
      <c r="G259">
        <v>1</v>
      </c>
      <c r="H259">
        <v>1</v>
      </c>
      <c r="I259" t="s">
        <v>13</v>
      </c>
      <c r="J259">
        <v>0</v>
      </c>
      <c r="L259">
        <v>35</v>
      </c>
      <c r="M259">
        <v>12</v>
      </c>
      <c r="N259">
        <f>COUNTIFS(Tabla1[TorneoID],Tabla3[[#This Row],[TorneoID]],Tabla1[Jornada],Tabla3[[#This Row],[Jornada]],Tabla1[Resultado],1)</f>
        <v>7</v>
      </c>
      <c r="O259">
        <f>COUNTIFS(Tabla1[TorneoID],Tabla3[[#This Row],[TorneoID]],Tabla1[Jornada],Tabla3[[#This Row],[Jornada]],Tabla1[Resultado],0)</f>
        <v>1</v>
      </c>
      <c r="P259">
        <f>COUNTIFS(Tabla1[TorneoID],Tabla3[[#This Row],[TorneoID]],Tabla1[Jornada],Tabla3[[#This Row],[Jornada]],Tabla1[Resultado],-1)</f>
        <v>2</v>
      </c>
      <c r="Q259">
        <f>Tabla3[[#This Row],[GL]]+Tabla3[[#This Row],[GV]]</f>
        <v>27</v>
      </c>
      <c r="R259">
        <f>SUMIFS(Tabla1[mLoc],Tabla1[TorneoID],Tabla3[[#This Row],[TorneoID]],Tabla1[Jornada],Tabla3[[#This Row],[Jornada]])</f>
        <v>19</v>
      </c>
      <c r="S259">
        <f>SUMIFS(Tabla1[mVis],Tabla1[TorneoID],Tabla3[[#This Row],[TorneoID]],Tabla1[Jornada],Tabla3[[#This Row],[Jornada]])</f>
        <v>8</v>
      </c>
    </row>
    <row r="260" spans="2:19" x14ac:dyDescent="0.45">
      <c r="B260">
        <v>20310</v>
      </c>
      <c r="C260" t="s">
        <v>97</v>
      </c>
      <c r="D260">
        <v>1</v>
      </c>
      <c r="E260">
        <v>26</v>
      </c>
      <c r="F260" t="s">
        <v>24</v>
      </c>
      <c r="G260">
        <v>1</v>
      </c>
      <c r="H260">
        <v>2</v>
      </c>
      <c r="I260" t="s">
        <v>10</v>
      </c>
      <c r="J260">
        <v>-1</v>
      </c>
      <c r="L260">
        <v>35</v>
      </c>
      <c r="M260">
        <v>13</v>
      </c>
      <c r="N260">
        <f>COUNTIFS(Tabla1[TorneoID],Tabla3[[#This Row],[TorneoID]],Tabla1[Jornada],Tabla3[[#This Row],[Jornada]],Tabla1[Resultado],1)</f>
        <v>7</v>
      </c>
      <c r="O260">
        <f>COUNTIFS(Tabla1[TorneoID],Tabla3[[#This Row],[TorneoID]],Tabla1[Jornada],Tabla3[[#This Row],[Jornada]],Tabla1[Resultado],0)</f>
        <v>0</v>
      </c>
      <c r="P260">
        <f>COUNTIFS(Tabla1[TorneoID],Tabla3[[#This Row],[TorneoID]],Tabla1[Jornada],Tabla3[[#This Row],[Jornada]],Tabla1[Resultado],-1)</f>
        <v>3</v>
      </c>
      <c r="Q260">
        <f>Tabla3[[#This Row],[GL]]+Tabla3[[#This Row],[GV]]</f>
        <v>34</v>
      </c>
      <c r="R260">
        <f>SUMIFS(Tabla1[mLoc],Tabla1[TorneoID],Tabla3[[#This Row],[TorneoID]],Tabla1[Jornada],Tabla3[[#This Row],[Jornada]])</f>
        <v>21</v>
      </c>
      <c r="S260">
        <f>SUMIFS(Tabla1[mVis],Tabla1[TorneoID],Tabla3[[#This Row],[TorneoID]],Tabla1[Jornada],Tabla3[[#This Row],[Jornada]])</f>
        <v>13</v>
      </c>
    </row>
    <row r="261" spans="2:19" x14ac:dyDescent="0.45">
      <c r="B261">
        <v>20311</v>
      </c>
      <c r="C261" t="s">
        <v>97</v>
      </c>
      <c r="D261">
        <v>1</v>
      </c>
      <c r="E261">
        <v>26</v>
      </c>
      <c r="F261" t="s">
        <v>7</v>
      </c>
      <c r="G261">
        <v>0</v>
      </c>
      <c r="H261">
        <v>0</v>
      </c>
      <c r="I261" t="s">
        <v>3</v>
      </c>
      <c r="J261">
        <v>0</v>
      </c>
      <c r="L261">
        <v>35</v>
      </c>
      <c r="M261">
        <v>14</v>
      </c>
      <c r="N261">
        <f>COUNTIFS(Tabla1[TorneoID],Tabla3[[#This Row],[TorneoID]],Tabla1[Jornada],Tabla3[[#This Row],[Jornada]],Tabla1[Resultado],1)</f>
        <v>5</v>
      </c>
      <c r="O261">
        <f>COUNTIFS(Tabla1[TorneoID],Tabla3[[#This Row],[TorneoID]],Tabla1[Jornada],Tabla3[[#This Row],[Jornada]],Tabla1[Resultado],0)</f>
        <v>3</v>
      </c>
      <c r="P261">
        <f>COUNTIFS(Tabla1[TorneoID],Tabla3[[#This Row],[TorneoID]],Tabla1[Jornada],Tabla3[[#This Row],[Jornada]],Tabla1[Resultado],-1)</f>
        <v>2</v>
      </c>
      <c r="Q261">
        <f>Tabla3[[#This Row],[GL]]+Tabla3[[#This Row],[GV]]</f>
        <v>26</v>
      </c>
      <c r="R261">
        <f>SUMIFS(Tabla1[mLoc],Tabla1[TorneoID],Tabla3[[#This Row],[TorneoID]],Tabla1[Jornada],Tabla3[[#This Row],[Jornada]])</f>
        <v>15</v>
      </c>
      <c r="S261">
        <f>SUMIFS(Tabla1[mVis],Tabla1[TorneoID],Tabla3[[#This Row],[TorneoID]],Tabla1[Jornada],Tabla3[[#This Row],[Jornada]])</f>
        <v>11</v>
      </c>
    </row>
    <row r="262" spans="2:19" x14ac:dyDescent="0.45">
      <c r="B262">
        <v>20312</v>
      </c>
      <c r="C262" t="s">
        <v>97</v>
      </c>
      <c r="D262">
        <v>1</v>
      </c>
      <c r="E262">
        <v>26</v>
      </c>
      <c r="F262" t="s">
        <v>1</v>
      </c>
      <c r="G262">
        <v>2</v>
      </c>
      <c r="H262">
        <v>2</v>
      </c>
      <c r="I262" t="s">
        <v>15</v>
      </c>
      <c r="J262">
        <v>0</v>
      </c>
      <c r="L262">
        <v>35</v>
      </c>
      <c r="M262">
        <v>15</v>
      </c>
      <c r="N262">
        <f>COUNTIFS(Tabla1[TorneoID],Tabla3[[#This Row],[TorneoID]],Tabla1[Jornada],Tabla3[[#This Row],[Jornada]],Tabla1[Resultado],1)</f>
        <v>4</v>
      </c>
      <c r="O262">
        <f>COUNTIFS(Tabla1[TorneoID],Tabla3[[#This Row],[TorneoID]],Tabla1[Jornada],Tabla3[[#This Row],[Jornada]],Tabla1[Resultado],0)</f>
        <v>1</v>
      </c>
      <c r="P262">
        <f>COUNTIFS(Tabla1[TorneoID],Tabla3[[#This Row],[TorneoID]],Tabla1[Jornada],Tabla3[[#This Row],[Jornada]],Tabla1[Resultado],-1)</f>
        <v>5</v>
      </c>
      <c r="Q262">
        <f>Tabla3[[#This Row],[GL]]+Tabla3[[#This Row],[GV]]</f>
        <v>24</v>
      </c>
      <c r="R262">
        <f>SUMIFS(Tabla1[mLoc],Tabla1[TorneoID],Tabla3[[#This Row],[TorneoID]],Tabla1[Jornada],Tabla3[[#This Row],[Jornada]])</f>
        <v>12</v>
      </c>
      <c r="S262">
        <f>SUMIFS(Tabla1[mVis],Tabla1[TorneoID],Tabla3[[#This Row],[TorneoID]],Tabla1[Jornada],Tabla3[[#This Row],[Jornada]])</f>
        <v>12</v>
      </c>
    </row>
    <row r="263" spans="2:19" x14ac:dyDescent="0.45">
      <c r="B263">
        <v>20313</v>
      </c>
      <c r="C263" t="s">
        <v>97</v>
      </c>
      <c r="D263">
        <v>1</v>
      </c>
      <c r="E263">
        <v>26</v>
      </c>
      <c r="F263" t="s">
        <v>85</v>
      </c>
      <c r="G263">
        <v>1</v>
      </c>
      <c r="H263">
        <v>1</v>
      </c>
      <c r="I263" t="s">
        <v>4</v>
      </c>
      <c r="J263">
        <v>0</v>
      </c>
      <c r="L263">
        <v>35</v>
      </c>
      <c r="M263">
        <v>16</v>
      </c>
      <c r="N263">
        <f>COUNTIFS(Tabla1[TorneoID],Tabla3[[#This Row],[TorneoID]],Tabla1[Jornada],Tabla3[[#This Row],[Jornada]],Tabla1[Resultado],1)</f>
        <v>3</v>
      </c>
      <c r="O263">
        <f>COUNTIFS(Tabla1[TorneoID],Tabla3[[#This Row],[TorneoID]],Tabla1[Jornada],Tabla3[[#This Row],[Jornada]],Tabla1[Resultado],0)</f>
        <v>4</v>
      </c>
      <c r="P263">
        <f>COUNTIFS(Tabla1[TorneoID],Tabla3[[#This Row],[TorneoID]],Tabla1[Jornada],Tabla3[[#This Row],[Jornada]],Tabla1[Resultado],-1)</f>
        <v>3</v>
      </c>
      <c r="Q263">
        <f>Tabla3[[#This Row],[GL]]+Tabla3[[#This Row],[GV]]</f>
        <v>41</v>
      </c>
      <c r="R263">
        <f>SUMIFS(Tabla1[mLoc],Tabla1[TorneoID],Tabla3[[#This Row],[TorneoID]],Tabla1[Jornada],Tabla3[[#This Row],[Jornada]])</f>
        <v>23</v>
      </c>
      <c r="S263">
        <f>SUMIFS(Tabla1[mVis],Tabla1[TorneoID],Tabla3[[#This Row],[TorneoID]],Tabla1[Jornada],Tabla3[[#This Row],[Jornada]])</f>
        <v>18</v>
      </c>
    </row>
    <row r="264" spans="2:19" x14ac:dyDescent="0.45">
      <c r="B264">
        <v>20314</v>
      </c>
      <c r="C264" t="s">
        <v>97</v>
      </c>
      <c r="D264">
        <v>1</v>
      </c>
      <c r="E264">
        <v>26</v>
      </c>
      <c r="F264" t="s">
        <v>12</v>
      </c>
      <c r="G264">
        <v>1</v>
      </c>
      <c r="H264">
        <v>0</v>
      </c>
      <c r="I264" t="s">
        <v>92</v>
      </c>
      <c r="J264">
        <v>1</v>
      </c>
      <c r="L264">
        <v>35</v>
      </c>
      <c r="M264">
        <v>17</v>
      </c>
      <c r="N264">
        <f>COUNTIFS(Tabla1[TorneoID],Tabla3[[#This Row],[TorneoID]],Tabla1[Jornada],Tabla3[[#This Row],[Jornada]],Tabla1[Resultado],1)</f>
        <v>3</v>
      </c>
      <c r="O264">
        <f>COUNTIFS(Tabla1[TorneoID],Tabla3[[#This Row],[TorneoID]],Tabla1[Jornada],Tabla3[[#This Row],[Jornada]],Tabla1[Resultado],0)</f>
        <v>2</v>
      </c>
      <c r="P264">
        <f>COUNTIFS(Tabla1[TorneoID],Tabla3[[#This Row],[TorneoID]],Tabla1[Jornada],Tabla3[[#This Row],[Jornada]],Tabla1[Resultado],-1)</f>
        <v>5</v>
      </c>
      <c r="Q264">
        <f>Tabla3[[#This Row],[GL]]+Tabla3[[#This Row],[GV]]</f>
        <v>29</v>
      </c>
      <c r="R264">
        <f>SUMIFS(Tabla1[mLoc],Tabla1[TorneoID],Tabla3[[#This Row],[TorneoID]],Tabla1[Jornada],Tabla3[[#This Row],[Jornada]])</f>
        <v>13</v>
      </c>
      <c r="S264">
        <f>SUMIFS(Tabla1[mVis],Tabla1[TorneoID],Tabla3[[#This Row],[TorneoID]],Tabla1[Jornada],Tabla3[[#This Row],[Jornada]])</f>
        <v>16</v>
      </c>
    </row>
    <row r="265" spans="2:19" x14ac:dyDescent="0.45">
      <c r="B265">
        <v>20315</v>
      </c>
      <c r="C265" t="s">
        <v>97</v>
      </c>
      <c r="D265">
        <v>1</v>
      </c>
      <c r="E265">
        <v>26</v>
      </c>
      <c r="F265" t="s">
        <v>98</v>
      </c>
      <c r="G265">
        <v>0</v>
      </c>
      <c r="H265">
        <v>0</v>
      </c>
      <c r="I265" t="s">
        <v>82</v>
      </c>
      <c r="J265">
        <v>0</v>
      </c>
      <c r="L265">
        <v>35</v>
      </c>
      <c r="M265">
        <v>18</v>
      </c>
      <c r="N265">
        <f>COUNTIFS(Tabla1[TorneoID],Tabla3[[#This Row],[TorneoID]],Tabla1[Jornada],Tabla3[[#This Row],[Jornada]],Tabla1[Resultado],1)</f>
        <v>4</v>
      </c>
      <c r="O265">
        <f>COUNTIFS(Tabla1[TorneoID],Tabla3[[#This Row],[TorneoID]],Tabla1[Jornada],Tabla3[[#This Row],[Jornada]],Tabla1[Resultado],0)</f>
        <v>3</v>
      </c>
      <c r="P265">
        <f>COUNTIFS(Tabla1[TorneoID],Tabla3[[#This Row],[TorneoID]],Tabla1[Jornada],Tabla3[[#This Row],[Jornada]],Tabla1[Resultado],-1)</f>
        <v>3</v>
      </c>
      <c r="Q265">
        <f>Tabla3[[#This Row],[GL]]+Tabla3[[#This Row],[GV]]</f>
        <v>24</v>
      </c>
      <c r="R265">
        <f>SUMIFS(Tabla1[mLoc],Tabla1[TorneoID],Tabla3[[#This Row],[TorneoID]],Tabla1[Jornada],Tabla3[[#This Row],[Jornada]])</f>
        <v>14</v>
      </c>
      <c r="S265">
        <f>SUMIFS(Tabla1[mVis],Tabla1[TorneoID],Tabla3[[#This Row],[TorneoID]],Tabla1[Jornada],Tabla3[[#This Row],[Jornada]])</f>
        <v>10</v>
      </c>
    </row>
    <row r="266" spans="2:19" x14ac:dyDescent="0.45">
      <c r="B266">
        <v>20316</v>
      </c>
      <c r="C266" t="s">
        <v>97</v>
      </c>
      <c r="D266">
        <v>1</v>
      </c>
      <c r="E266">
        <v>27</v>
      </c>
      <c r="F266" t="s">
        <v>92</v>
      </c>
      <c r="G266">
        <v>1</v>
      </c>
      <c r="H266">
        <v>1</v>
      </c>
      <c r="I266" t="s">
        <v>0</v>
      </c>
      <c r="J266">
        <v>0</v>
      </c>
      <c r="L266">
        <v>35</v>
      </c>
      <c r="M266">
        <v>19</v>
      </c>
      <c r="N266">
        <f>COUNTIFS(Tabla1[TorneoID],Tabla3[[#This Row],[TorneoID]],Tabla1[Jornada],Tabla3[[#This Row],[Jornada]],Tabla1[Resultado],1)</f>
        <v>4</v>
      </c>
      <c r="O266">
        <f>COUNTIFS(Tabla1[TorneoID],Tabla3[[#This Row],[TorneoID]],Tabla1[Jornada],Tabla3[[#This Row],[Jornada]],Tabla1[Resultado],0)</f>
        <v>3</v>
      </c>
      <c r="P266">
        <f>COUNTIFS(Tabla1[TorneoID],Tabla3[[#This Row],[TorneoID]],Tabla1[Jornada],Tabla3[[#This Row],[Jornada]],Tabla1[Resultado],-1)</f>
        <v>3</v>
      </c>
      <c r="Q266">
        <f>Tabla3[[#This Row],[GL]]+Tabla3[[#This Row],[GV]]</f>
        <v>31</v>
      </c>
      <c r="R266">
        <f>SUMIFS(Tabla1[mLoc],Tabla1[TorneoID],Tabla3[[#This Row],[TorneoID]],Tabla1[Jornada],Tabla3[[#This Row],[Jornada]])</f>
        <v>16</v>
      </c>
      <c r="S266">
        <f>SUMIFS(Tabla1[mVis],Tabla1[TorneoID],Tabla3[[#This Row],[TorneoID]],Tabla1[Jornada],Tabla3[[#This Row],[Jornada]])</f>
        <v>15</v>
      </c>
    </row>
    <row r="267" spans="2:19" x14ac:dyDescent="0.45">
      <c r="B267">
        <v>20317</v>
      </c>
      <c r="C267" t="s">
        <v>97</v>
      </c>
      <c r="D267">
        <v>1</v>
      </c>
      <c r="E267">
        <v>27</v>
      </c>
      <c r="F267" t="s">
        <v>13</v>
      </c>
      <c r="G267">
        <v>3</v>
      </c>
      <c r="H267">
        <v>1</v>
      </c>
      <c r="I267" t="s">
        <v>9</v>
      </c>
      <c r="J267">
        <v>1</v>
      </c>
      <c r="L267">
        <v>36</v>
      </c>
      <c r="M267">
        <v>1</v>
      </c>
      <c r="N267">
        <f>COUNTIFS(Tabla1[TorneoID],Tabla3[[#This Row],[TorneoID]],Tabla1[Jornada],Tabla3[[#This Row],[Jornada]],Tabla1[Resultado],1)</f>
        <v>2</v>
      </c>
      <c r="O267">
        <f>COUNTIFS(Tabla1[TorneoID],Tabla3[[#This Row],[TorneoID]],Tabla1[Jornada],Tabla3[[#This Row],[Jornada]],Tabla1[Resultado],0)</f>
        <v>5</v>
      </c>
      <c r="P267">
        <f>COUNTIFS(Tabla1[TorneoID],Tabla3[[#This Row],[TorneoID]],Tabla1[Jornada],Tabla3[[#This Row],[Jornada]],Tabla1[Resultado],-1)</f>
        <v>3</v>
      </c>
      <c r="Q267">
        <f>Tabla3[[#This Row],[GL]]+Tabla3[[#This Row],[GV]]</f>
        <v>25</v>
      </c>
      <c r="R267">
        <f>SUMIFS(Tabla1[mLoc],Tabla1[TorneoID],Tabla3[[#This Row],[TorneoID]],Tabla1[Jornada],Tabla3[[#This Row],[Jornada]])</f>
        <v>12</v>
      </c>
      <c r="S267">
        <f>SUMIFS(Tabla1[mVis],Tabla1[TorneoID],Tabla3[[#This Row],[TorneoID]],Tabla1[Jornada],Tabla3[[#This Row],[Jornada]])</f>
        <v>13</v>
      </c>
    </row>
    <row r="268" spans="2:19" x14ac:dyDescent="0.45">
      <c r="B268">
        <v>20318</v>
      </c>
      <c r="C268" t="s">
        <v>97</v>
      </c>
      <c r="D268">
        <v>1</v>
      </c>
      <c r="E268">
        <v>27</v>
      </c>
      <c r="F268" t="s">
        <v>15</v>
      </c>
      <c r="G268">
        <v>1</v>
      </c>
      <c r="H268">
        <v>1</v>
      </c>
      <c r="I268" t="s">
        <v>7</v>
      </c>
      <c r="J268">
        <v>0</v>
      </c>
      <c r="L268">
        <v>36</v>
      </c>
      <c r="M268">
        <v>2</v>
      </c>
      <c r="N268">
        <f>COUNTIFS(Tabla1[TorneoID],Tabla3[[#This Row],[TorneoID]],Tabla1[Jornada],Tabla3[[#This Row],[Jornada]],Tabla1[Resultado],1)</f>
        <v>3</v>
      </c>
      <c r="O268">
        <f>COUNTIFS(Tabla1[TorneoID],Tabla3[[#This Row],[TorneoID]],Tabla1[Jornada],Tabla3[[#This Row],[Jornada]],Tabla1[Resultado],0)</f>
        <v>5</v>
      </c>
      <c r="P268">
        <f>COUNTIFS(Tabla1[TorneoID],Tabla3[[#This Row],[TorneoID]],Tabla1[Jornada],Tabla3[[#This Row],[Jornada]],Tabla1[Resultado],-1)</f>
        <v>2</v>
      </c>
      <c r="Q268">
        <f>Tabla3[[#This Row],[GL]]+Tabla3[[#This Row],[GV]]</f>
        <v>33</v>
      </c>
      <c r="R268">
        <f>SUMIFS(Tabla1[mLoc],Tabla1[TorneoID],Tabla3[[#This Row],[TorneoID]],Tabla1[Jornada],Tabla3[[#This Row],[Jornada]])</f>
        <v>18</v>
      </c>
      <c r="S268">
        <f>SUMIFS(Tabla1[mVis],Tabla1[TorneoID],Tabla3[[#This Row],[TorneoID]],Tabla1[Jornada],Tabla3[[#This Row],[Jornada]])</f>
        <v>15</v>
      </c>
    </row>
    <row r="269" spans="2:19" x14ac:dyDescent="0.45">
      <c r="B269">
        <v>20319</v>
      </c>
      <c r="C269" t="s">
        <v>97</v>
      </c>
      <c r="D269">
        <v>1</v>
      </c>
      <c r="E269">
        <v>27</v>
      </c>
      <c r="F269" t="s">
        <v>14</v>
      </c>
      <c r="G269">
        <v>2</v>
      </c>
      <c r="H269">
        <v>0</v>
      </c>
      <c r="I269" t="s">
        <v>24</v>
      </c>
      <c r="J269">
        <v>1</v>
      </c>
      <c r="L269">
        <v>36</v>
      </c>
      <c r="M269">
        <v>3</v>
      </c>
      <c r="N269">
        <f>COUNTIFS(Tabla1[TorneoID],Tabla3[[#This Row],[TorneoID]],Tabla1[Jornada],Tabla3[[#This Row],[Jornada]],Tabla1[Resultado],1)</f>
        <v>6</v>
      </c>
      <c r="O269">
        <f>COUNTIFS(Tabla1[TorneoID],Tabla3[[#This Row],[TorneoID]],Tabla1[Jornada],Tabla3[[#This Row],[Jornada]],Tabla1[Resultado],0)</f>
        <v>2</v>
      </c>
      <c r="P269">
        <f>COUNTIFS(Tabla1[TorneoID],Tabla3[[#This Row],[TorneoID]],Tabla1[Jornada],Tabla3[[#This Row],[Jornada]],Tabla1[Resultado],-1)</f>
        <v>2</v>
      </c>
      <c r="Q269">
        <f>Tabla3[[#This Row],[GL]]+Tabla3[[#This Row],[GV]]</f>
        <v>25</v>
      </c>
      <c r="R269">
        <f>SUMIFS(Tabla1[mLoc],Tabla1[TorneoID],Tabla3[[#This Row],[TorneoID]],Tabla1[Jornada],Tabla3[[#This Row],[Jornada]])</f>
        <v>16</v>
      </c>
      <c r="S269">
        <f>SUMIFS(Tabla1[mVis],Tabla1[TorneoID],Tabla3[[#This Row],[TorneoID]],Tabla1[Jornada],Tabla3[[#This Row],[Jornada]])</f>
        <v>9</v>
      </c>
    </row>
    <row r="270" spans="2:19" x14ac:dyDescent="0.45">
      <c r="B270">
        <v>20320</v>
      </c>
      <c r="C270" t="s">
        <v>97</v>
      </c>
      <c r="D270">
        <v>1</v>
      </c>
      <c r="E270">
        <v>27</v>
      </c>
      <c r="F270" t="s">
        <v>10</v>
      </c>
      <c r="G270">
        <v>0</v>
      </c>
      <c r="H270">
        <v>0</v>
      </c>
      <c r="I270" t="s">
        <v>98</v>
      </c>
      <c r="J270">
        <v>0</v>
      </c>
      <c r="L270">
        <v>36</v>
      </c>
      <c r="M270">
        <v>4</v>
      </c>
      <c r="N270">
        <f>COUNTIFS(Tabla1[TorneoID],Tabla3[[#This Row],[TorneoID]],Tabla1[Jornada],Tabla3[[#This Row],[Jornada]],Tabla1[Resultado],1)</f>
        <v>4</v>
      </c>
      <c r="O270">
        <f>COUNTIFS(Tabla1[TorneoID],Tabla3[[#This Row],[TorneoID]],Tabla1[Jornada],Tabla3[[#This Row],[Jornada]],Tabla1[Resultado],0)</f>
        <v>3</v>
      </c>
      <c r="P270">
        <f>COUNTIFS(Tabla1[TorneoID],Tabla3[[#This Row],[TorneoID]],Tabla1[Jornada],Tabla3[[#This Row],[Jornada]],Tabla1[Resultado],-1)</f>
        <v>3</v>
      </c>
      <c r="Q270">
        <f>Tabla3[[#This Row],[GL]]+Tabla3[[#This Row],[GV]]</f>
        <v>26</v>
      </c>
      <c r="R270">
        <f>SUMIFS(Tabla1[mLoc],Tabla1[TorneoID],Tabla3[[#This Row],[TorneoID]],Tabla1[Jornada],Tabla3[[#This Row],[Jornada]])</f>
        <v>13</v>
      </c>
      <c r="S270">
        <f>SUMIFS(Tabla1[mVis],Tabla1[TorneoID],Tabla3[[#This Row],[TorneoID]],Tabla1[Jornada],Tabla3[[#This Row],[Jornada]])</f>
        <v>13</v>
      </c>
    </row>
    <row r="271" spans="2:19" x14ac:dyDescent="0.45">
      <c r="B271">
        <v>20321</v>
      </c>
      <c r="C271" t="s">
        <v>97</v>
      </c>
      <c r="D271">
        <v>1</v>
      </c>
      <c r="E271">
        <v>27</v>
      </c>
      <c r="F271" t="s">
        <v>69</v>
      </c>
      <c r="G271">
        <v>2</v>
      </c>
      <c r="H271">
        <v>0</v>
      </c>
      <c r="I271" t="s">
        <v>6</v>
      </c>
      <c r="J271">
        <v>1</v>
      </c>
      <c r="L271">
        <v>36</v>
      </c>
      <c r="M271">
        <v>5</v>
      </c>
      <c r="N271">
        <f>COUNTIFS(Tabla1[TorneoID],Tabla3[[#This Row],[TorneoID]],Tabla1[Jornada],Tabla3[[#This Row],[Jornada]],Tabla1[Resultado],1)</f>
        <v>6</v>
      </c>
      <c r="O271">
        <f>COUNTIFS(Tabla1[TorneoID],Tabla3[[#This Row],[TorneoID]],Tabla1[Jornada],Tabla3[[#This Row],[Jornada]],Tabla1[Resultado],0)</f>
        <v>2</v>
      </c>
      <c r="P271">
        <f>COUNTIFS(Tabla1[TorneoID],Tabla3[[#This Row],[TorneoID]],Tabla1[Jornada],Tabla3[[#This Row],[Jornada]],Tabla1[Resultado],-1)</f>
        <v>2</v>
      </c>
      <c r="Q271">
        <f>Tabla3[[#This Row],[GL]]+Tabla3[[#This Row],[GV]]</f>
        <v>33</v>
      </c>
      <c r="R271">
        <f>SUMIFS(Tabla1[mLoc],Tabla1[TorneoID],Tabla3[[#This Row],[TorneoID]],Tabla1[Jornada],Tabla3[[#This Row],[Jornada]])</f>
        <v>19</v>
      </c>
      <c r="S271">
        <f>SUMIFS(Tabla1[mVis],Tabla1[TorneoID],Tabla3[[#This Row],[TorneoID]],Tabla1[Jornada],Tabla3[[#This Row],[Jornada]])</f>
        <v>14</v>
      </c>
    </row>
    <row r="272" spans="2:19" x14ac:dyDescent="0.45">
      <c r="B272">
        <v>20322</v>
      </c>
      <c r="C272" t="s">
        <v>97</v>
      </c>
      <c r="D272">
        <v>1</v>
      </c>
      <c r="E272">
        <v>27</v>
      </c>
      <c r="F272" t="s">
        <v>3</v>
      </c>
      <c r="G272">
        <v>3</v>
      </c>
      <c r="H272">
        <v>2</v>
      </c>
      <c r="I272" t="s">
        <v>89</v>
      </c>
      <c r="J272">
        <v>1</v>
      </c>
      <c r="L272">
        <v>36</v>
      </c>
      <c r="M272">
        <v>6</v>
      </c>
      <c r="N272">
        <f>COUNTIFS(Tabla1[TorneoID],Tabla3[[#This Row],[TorneoID]],Tabla1[Jornada],Tabla3[[#This Row],[Jornada]],Tabla1[Resultado],1)</f>
        <v>6</v>
      </c>
      <c r="O272">
        <f>COUNTIFS(Tabla1[TorneoID],Tabla3[[#This Row],[TorneoID]],Tabla1[Jornada],Tabla3[[#This Row],[Jornada]],Tabla1[Resultado],0)</f>
        <v>1</v>
      </c>
      <c r="P272">
        <f>COUNTIFS(Tabla1[TorneoID],Tabla3[[#This Row],[TorneoID]],Tabla1[Jornada],Tabla3[[#This Row],[Jornada]],Tabla1[Resultado],-1)</f>
        <v>3</v>
      </c>
      <c r="Q272">
        <f>Tabla3[[#This Row],[GL]]+Tabla3[[#This Row],[GV]]</f>
        <v>29</v>
      </c>
      <c r="R272">
        <f>SUMIFS(Tabla1[mLoc],Tabla1[TorneoID],Tabla3[[#This Row],[TorneoID]],Tabla1[Jornada],Tabla3[[#This Row],[Jornada]])</f>
        <v>17</v>
      </c>
      <c r="S272">
        <f>SUMIFS(Tabla1[mVis],Tabla1[TorneoID],Tabla3[[#This Row],[TorneoID]],Tabla1[Jornada],Tabla3[[#This Row],[Jornada]])</f>
        <v>12</v>
      </c>
    </row>
    <row r="273" spans="2:19" x14ac:dyDescent="0.45">
      <c r="B273">
        <v>20323</v>
      </c>
      <c r="C273" t="s">
        <v>97</v>
      </c>
      <c r="D273">
        <v>1</v>
      </c>
      <c r="E273">
        <v>27</v>
      </c>
      <c r="F273" t="s">
        <v>4</v>
      </c>
      <c r="G273">
        <v>2</v>
      </c>
      <c r="H273">
        <v>0</v>
      </c>
      <c r="I273" t="s">
        <v>12</v>
      </c>
      <c r="J273">
        <v>1</v>
      </c>
      <c r="L273">
        <v>36</v>
      </c>
      <c r="M273">
        <v>7</v>
      </c>
      <c r="N273">
        <f>COUNTIFS(Tabla1[TorneoID],Tabla3[[#This Row],[TorneoID]],Tabla1[Jornada],Tabla3[[#This Row],[Jornada]],Tabla1[Resultado],1)</f>
        <v>5</v>
      </c>
      <c r="O273">
        <f>COUNTIFS(Tabla1[TorneoID],Tabla3[[#This Row],[TorneoID]],Tabla1[Jornada],Tabla3[[#This Row],[Jornada]],Tabla1[Resultado],0)</f>
        <v>4</v>
      </c>
      <c r="P273">
        <f>COUNTIFS(Tabla1[TorneoID],Tabla3[[#This Row],[TorneoID]],Tabla1[Jornada],Tabla3[[#This Row],[Jornada]],Tabla1[Resultado],-1)</f>
        <v>1</v>
      </c>
      <c r="Q273">
        <f>Tabla3[[#This Row],[GL]]+Tabla3[[#This Row],[GV]]</f>
        <v>32</v>
      </c>
      <c r="R273">
        <f>SUMIFS(Tabla1[mLoc],Tabla1[TorneoID],Tabla3[[#This Row],[TorneoID]],Tabla1[Jornada],Tabla3[[#This Row],[Jornada]])</f>
        <v>18</v>
      </c>
      <c r="S273">
        <f>SUMIFS(Tabla1[mVis],Tabla1[TorneoID],Tabla3[[#This Row],[TorneoID]],Tabla1[Jornada],Tabla3[[#This Row],[Jornada]])</f>
        <v>14</v>
      </c>
    </row>
    <row r="274" spans="2:19" x14ac:dyDescent="0.45">
      <c r="B274">
        <v>20324</v>
      </c>
      <c r="C274" t="s">
        <v>97</v>
      </c>
      <c r="D274">
        <v>1</v>
      </c>
      <c r="E274">
        <v>27</v>
      </c>
      <c r="F274" t="s">
        <v>77</v>
      </c>
      <c r="G274">
        <v>1</v>
      </c>
      <c r="H274">
        <v>0</v>
      </c>
      <c r="I274" t="s">
        <v>85</v>
      </c>
      <c r="J274">
        <v>1</v>
      </c>
      <c r="L274">
        <v>36</v>
      </c>
      <c r="M274">
        <v>8</v>
      </c>
      <c r="N274">
        <f>COUNTIFS(Tabla1[TorneoID],Tabla3[[#This Row],[TorneoID]],Tabla1[Jornada],Tabla3[[#This Row],[Jornada]],Tabla1[Resultado],1)</f>
        <v>7</v>
      </c>
      <c r="O274">
        <f>COUNTIFS(Tabla1[TorneoID],Tabla3[[#This Row],[TorneoID]],Tabla1[Jornada],Tabla3[[#This Row],[Jornada]],Tabla1[Resultado],0)</f>
        <v>1</v>
      </c>
      <c r="P274">
        <f>COUNTIFS(Tabla1[TorneoID],Tabla3[[#This Row],[TorneoID]],Tabla1[Jornada],Tabla3[[#This Row],[Jornada]],Tabla1[Resultado],-1)</f>
        <v>2</v>
      </c>
      <c r="Q274">
        <f>Tabla3[[#This Row],[GL]]+Tabla3[[#This Row],[GV]]</f>
        <v>25</v>
      </c>
      <c r="R274">
        <f>SUMIFS(Tabla1[mLoc],Tabla1[TorneoID],Tabla3[[#This Row],[TorneoID]],Tabla1[Jornada],Tabla3[[#This Row],[Jornada]])</f>
        <v>16</v>
      </c>
      <c r="S274">
        <f>SUMIFS(Tabla1[mVis],Tabla1[TorneoID],Tabla3[[#This Row],[TorneoID]],Tabla1[Jornada],Tabla3[[#This Row],[Jornada]])</f>
        <v>9</v>
      </c>
    </row>
    <row r="275" spans="2:19" x14ac:dyDescent="0.45">
      <c r="B275">
        <v>20325</v>
      </c>
      <c r="C275" t="s">
        <v>97</v>
      </c>
      <c r="D275">
        <v>1</v>
      </c>
      <c r="E275">
        <v>27</v>
      </c>
      <c r="F275" t="s">
        <v>82</v>
      </c>
      <c r="G275">
        <v>4</v>
      </c>
      <c r="H275">
        <v>1</v>
      </c>
      <c r="I275" t="s">
        <v>1</v>
      </c>
      <c r="J275">
        <v>1</v>
      </c>
      <c r="L275">
        <v>36</v>
      </c>
      <c r="M275">
        <v>9</v>
      </c>
      <c r="N275">
        <f>COUNTIFS(Tabla1[TorneoID],Tabla3[[#This Row],[TorneoID]],Tabla1[Jornada],Tabla3[[#This Row],[Jornada]],Tabla1[Resultado],1)</f>
        <v>3</v>
      </c>
      <c r="O275">
        <f>COUNTIFS(Tabla1[TorneoID],Tabla3[[#This Row],[TorneoID]],Tabla1[Jornada],Tabla3[[#This Row],[Jornada]],Tabla1[Resultado],0)</f>
        <v>4</v>
      </c>
      <c r="P275">
        <f>COUNTIFS(Tabla1[TorneoID],Tabla3[[#This Row],[TorneoID]],Tabla1[Jornada],Tabla3[[#This Row],[Jornada]],Tabla1[Resultado],-1)</f>
        <v>3</v>
      </c>
      <c r="Q275">
        <f>Tabla3[[#This Row],[GL]]+Tabla3[[#This Row],[GV]]</f>
        <v>34</v>
      </c>
      <c r="R275">
        <f>SUMIFS(Tabla1[mLoc],Tabla1[TorneoID],Tabla3[[#This Row],[TorneoID]],Tabla1[Jornada],Tabla3[[#This Row],[Jornada]])</f>
        <v>17</v>
      </c>
      <c r="S275">
        <f>SUMIFS(Tabla1[mVis],Tabla1[TorneoID],Tabla3[[#This Row],[TorneoID]],Tabla1[Jornada],Tabla3[[#This Row],[Jornada]])</f>
        <v>17</v>
      </c>
    </row>
    <row r="276" spans="2:19" x14ac:dyDescent="0.45">
      <c r="B276">
        <v>20326</v>
      </c>
      <c r="C276" t="s">
        <v>97</v>
      </c>
      <c r="D276">
        <v>1</v>
      </c>
      <c r="E276">
        <v>28</v>
      </c>
      <c r="F276" t="s">
        <v>69</v>
      </c>
      <c r="G276">
        <v>2</v>
      </c>
      <c r="H276">
        <v>2</v>
      </c>
      <c r="I276" t="s">
        <v>13</v>
      </c>
      <c r="J276">
        <v>0</v>
      </c>
      <c r="L276">
        <v>36</v>
      </c>
      <c r="M276">
        <v>10</v>
      </c>
      <c r="N276">
        <f>COUNTIFS(Tabla1[TorneoID],Tabla3[[#This Row],[TorneoID]],Tabla1[Jornada],Tabla3[[#This Row],[Jornada]],Tabla1[Resultado],1)</f>
        <v>5</v>
      </c>
      <c r="O276">
        <f>COUNTIFS(Tabla1[TorneoID],Tabla3[[#This Row],[TorneoID]],Tabla1[Jornada],Tabla3[[#This Row],[Jornada]],Tabla1[Resultado],0)</f>
        <v>1</v>
      </c>
      <c r="P276">
        <f>COUNTIFS(Tabla1[TorneoID],Tabla3[[#This Row],[TorneoID]],Tabla1[Jornada],Tabla3[[#This Row],[Jornada]],Tabla1[Resultado],-1)</f>
        <v>4</v>
      </c>
      <c r="Q276">
        <f>Tabla3[[#This Row],[GL]]+Tabla3[[#This Row],[GV]]</f>
        <v>28</v>
      </c>
      <c r="R276">
        <f>SUMIFS(Tabla1[mLoc],Tabla1[TorneoID],Tabla3[[#This Row],[TorneoID]],Tabla1[Jornada],Tabla3[[#This Row],[Jornada]])</f>
        <v>16</v>
      </c>
      <c r="S276">
        <f>SUMIFS(Tabla1[mVis],Tabla1[TorneoID],Tabla3[[#This Row],[TorneoID]],Tabla1[Jornada],Tabla3[[#This Row],[Jornada]])</f>
        <v>12</v>
      </c>
    </row>
    <row r="277" spans="2:19" x14ac:dyDescent="0.45">
      <c r="B277">
        <v>20327</v>
      </c>
      <c r="C277" t="s">
        <v>97</v>
      </c>
      <c r="D277">
        <v>1</v>
      </c>
      <c r="E277">
        <v>28</v>
      </c>
      <c r="F277" t="s">
        <v>7</v>
      </c>
      <c r="G277">
        <v>0</v>
      </c>
      <c r="H277">
        <v>1</v>
      </c>
      <c r="I277" t="s">
        <v>82</v>
      </c>
      <c r="J277">
        <v>-1</v>
      </c>
      <c r="L277">
        <v>36</v>
      </c>
      <c r="M277">
        <v>11</v>
      </c>
      <c r="N277">
        <f>COUNTIFS(Tabla1[TorneoID],Tabla3[[#This Row],[TorneoID]],Tabla1[Jornada],Tabla3[[#This Row],[Jornada]],Tabla1[Resultado],1)</f>
        <v>3</v>
      </c>
      <c r="O277">
        <f>COUNTIFS(Tabla1[TorneoID],Tabla3[[#This Row],[TorneoID]],Tabla1[Jornada],Tabla3[[#This Row],[Jornada]],Tabla1[Resultado],0)</f>
        <v>5</v>
      </c>
      <c r="P277">
        <f>COUNTIFS(Tabla1[TorneoID],Tabla3[[#This Row],[TorneoID]],Tabla1[Jornada],Tabla3[[#This Row],[Jornada]],Tabla1[Resultado],-1)</f>
        <v>2</v>
      </c>
      <c r="Q277">
        <f>Tabla3[[#This Row],[GL]]+Tabla3[[#This Row],[GV]]</f>
        <v>26</v>
      </c>
      <c r="R277">
        <f>SUMIFS(Tabla1[mLoc],Tabla1[TorneoID],Tabla3[[#This Row],[TorneoID]],Tabla1[Jornada],Tabla3[[#This Row],[Jornada]])</f>
        <v>14</v>
      </c>
      <c r="S277">
        <f>SUMIFS(Tabla1[mVis],Tabla1[TorneoID],Tabla3[[#This Row],[TorneoID]],Tabla1[Jornada],Tabla3[[#This Row],[Jornada]])</f>
        <v>12</v>
      </c>
    </row>
    <row r="278" spans="2:19" x14ac:dyDescent="0.45">
      <c r="B278">
        <v>20328</v>
      </c>
      <c r="C278" t="s">
        <v>97</v>
      </c>
      <c r="D278">
        <v>1</v>
      </c>
      <c r="E278">
        <v>28</v>
      </c>
      <c r="F278" t="s">
        <v>1</v>
      </c>
      <c r="G278">
        <v>0</v>
      </c>
      <c r="H278">
        <v>0</v>
      </c>
      <c r="I278" t="s">
        <v>10</v>
      </c>
      <c r="J278">
        <v>0</v>
      </c>
      <c r="L278">
        <v>36</v>
      </c>
      <c r="M278">
        <v>12</v>
      </c>
      <c r="N278">
        <f>COUNTIFS(Tabla1[TorneoID],Tabla3[[#This Row],[TorneoID]],Tabla1[Jornada],Tabla3[[#This Row],[Jornada]],Tabla1[Resultado],1)</f>
        <v>3</v>
      </c>
      <c r="O278">
        <f>COUNTIFS(Tabla1[TorneoID],Tabla3[[#This Row],[TorneoID]],Tabla1[Jornada],Tabla3[[#This Row],[Jornada]],Tabla1[Resultado],0)</f>
        <v>4</v>
      </c>
      <c r="P278">
        <f>COUNTIFS(Tabla1[TorneoID],Tabla3[[#This Row],[TorneoID]],Tabla1[Jornada],Tabla3[[#This Row],[Jornada]],Tabla1[Resultado],-1)</f>
        <v>3</v>
      </c>
      <c r="Q278">
        <f>Tabla3[[#This Row],[GL]]+Tabla3[[#This Row],[GV]]</f>
        <v>23</v>
      </c>
      <c r="R278">
        <f>SUMIFS(Tabla1[mLoc],Tabla1[TorneoID],Tabla3[[#This Row],[TorneoID]],Tabla1[Jornada],Tabla3[[#This Row],[Jornada]])</f>
        <v>12</v>
      </c>
      <c r="S278">
        <f>SUMIFS(Tabla1[mVis],Tabla1[TorneoID],Tabla3[[#This Row],[TorneoID]],Tabla1[Jornada],Tabla3[[#This Row],[Jornada]])</f>
        <v>11</v>
      </c>
    </row>
    <row r="279" spans="2:19" x14ac:dyDescent="0.45">
      <c r="B279">
        <v>20329</v>
      </c>
      <c r="C279" t="s">
        <v>97</v>
      </c>
      <c r="D279">
        <v>1</v>
      </c>
      <c r="E279">
        <v>28</v>
      </c>
      <c r="F279" t="s">
        <v>0</v>
      </c>
      <c r="G279">
        <v>2</v>
      </c>
      <c r="H279">
        <v>0</v>
      </c>
      <c r="I279" t="s">
        <v>4</v>
      </c>
      <c r="J279">
        <v>1</v>
      </c>
      <c r="L279">
        <v>36</v>
      </c>
      <c r="M279">
        <v>13</v>
      </c>
      <c r="N279">
        <f>COUNTIFS(Tabla1[TorneoID],Tabla3[[#This Row],[TorneoID]],Tabla1[Jornada],Tabla3[[#This Row],[Jornada]],Tabla1[Resultado],1)</f>
        <v>5</v>
      </c>
      <c r="O279">
        <f>COUNTIFS(Tabla1[TorneoID],Tabla3[[#This Row],[TorneoID]],Tabla1[Jornada],Tabla3[[#This Row],[Jornada]],Tabla1[Resultado],0)</f>
        <v>2</v>
      </c>
      <c r="P279">
        <f>COUNTIFS(Tabla1[TorneoID],Tabla3[[#This Row],[TorneoID]],Tabla1[Jornada],Tabla3[[#This Row],[Jornada]],Tabla1[Resultado],-1)</f>
        <v>3</v>
      </c>
      <c r="Q279">
        <f>Tabla3[[#This Row],[GL]]+Tabla3[[#This Row],[GV]]</f>
        <v>50</v>
      </c>
      <c r="R279">
        <f>SUMIFS(Tabla1[mLoc],Tabla1[TorneoID],Tabla3[[#This Row],[TorneoID]],Tabla1[Jornada],Tabla3[[#This Row],[Jornada]])</f>
        <v>28</v>
      </c>
      <c r="S279">
        <f>SUMIFS(Tabla1[mVis],Tabla1[TorneoID],Tabla3[[#This Row],[TorneoID]],Tabla1[Jornada],Tabla3[[#This Row],[Jornada]])</f>
        <v>22</v>
      </c>
    </row>
    <row r="280" spans="2:19" x14ac:dyDescent="0.45">
      <c r="B280">
        <v>20330</v>
      </c>
      <c r="C280" t="s">
        <v>97</v>
      </c>
      <c r="D280">
        <v>1</v>
      </c>
      <c r="E280">
        <v>28</v>
      </c>
      <c r="F280" t="s">
        <v>6</v>
      </c>
      <c r="G280">
        <v>1</v>
      </c>
      <c r="H280">
        <v>1</v>
      </c>
      <c r="I280" t="s">
        <v>92</v>
      </c>
      <c r="J280">
        <v>0</v>
      </c>
      <c r="L280">
        <v>36</v>
      </c>
      <c r="M280">
        <v>14</v>
      </c>
      <c r="N280">
        <f>COUNTIFS(Tabla1[TorneoID],Tabla3[[#This Row],[TorneoID]],Tabla1[Jornada],Tabla3[[#This Row],[Jornada]],Tabla1[Resultado],1)</f>
        <v>2</v>
      </c>
      <c r="O280">
        <f>COUNTIFS(Tabla1[TorneoID],Tabla3[[#This Row],[TorneoID]],Tabla1[Jornada],Tabla3[[#This Row],[Jornada]],Tabla1[Resultado],0)</f>
        <v>5</v>
      </c>
      <c r="P280">
        <f>COUNTIFS(Tabla1[TorneoID],Tabla3[[#This Row],[TorneoID]],Tabla1[Jornada],Tabla3[[#This Row],[Jornada]],Tabla1[Resultado],-1)</f>
        <v>3</v>
      </c>
      <c r="Q280">
        <f>Tabla3[[#This Row],[GL]]+Tabla3[[#This Row],[GV]]</f>
        <v>32</v>
      </c>
      <c r="R280">
        <f>SUMIFS(Tabla1[mLoc],Tabla1[TorneoID],Tabla3[[#This Row],[TorneoID]],Tabla1[Jornada],Tabla3[[#This Row],[Jornada]])</f>
        <v>15</v>
      </c>
      <c r="S280">
        <f>SUMIFS(Tabla1[mVis],Tabla1[TorneoID],Tabla3[[#This Row],[TorneoID]],Tabla1[Jornada],Tabla3[[#This Row],[Jornada]])</f>
        <v>17</v>
      </c>
    </row>
    <row r="281" spans="2:19" x14ac:dyDescent="0.45">
      <c r="B281">
        <v>20331</v>
      </c>
      <c r="C281" t="s">
        <v>97</v>
      </c>
      <c r="D281">
        <v>1</v>
      </c>
      <c r="E281">
        <v>28</v>
      </c>
      <c r="F281" t="s">
        <v>24</v>
      </c>
      <c r="G281">
        <v>0</v>
      </c>
      <c r="H281">
        <v>0</v>
      </c>
      <c r="I281" t="s">
        <v>9</v>
      </c>
      <c r="J281">
        <v>0</v>
      </c>
      <c r="L281">
        <v>36</v>
      </c>
      <c r="M281">
        <v>15</v>
      </c>
      <c r="N281">
        <f>COUNTIFS(Tabla1[TorneoID],Tabla3[[#This Row],[TorneoID]],Tabla1[Jornada],Tabla3[[#This Row],[Jornada]],Tabla1[Resultado],1)</f>
        <v>8</v>
      </c>
      <c r="O281">
        <f>COUNTIFS(Tabla1[TorneoID],Tabla3[[#This Row],[TorneoID]],Tabla1[Jornada],Tabla3[[#This Row],[Jornada]],Tabla1[Resultado],0)</f>
        <v>2</v>
      </c>
      <c r="P281">
        <f>COUNTIFS(Tabla1[TorneoID],Tabla3[[#This Row],[TorneoID]],Tabla1[Jornada],Tabla3[[#This Row],[Jornada]],Tabla1[Resultado],-1)</f>
        <v>0</v>
      </c>
      <c r="Q281">
        <f>Tabla3[[#This Row],[GL]]+Tabla3[[#This Row],[GV]]</f>
        <v>26</v>
      </c>
      <c r="R281">
        <f>SUMIFS(Tabla1[mLoc],Tabla1[TorneoID],Tabla3[[#This Row],[TorneoID]],Tabla1[Jornada],Tabla3[[#This Row],[Jornada]])</f>
        <v>18</v>
      </c>
      <c r="S281">
        <f>SUMIFS(Tabla1[mVis],Tabla1[TorneoID],Tabla3[[#This Row],[TorneoID]],Tabla1[Jornada],Tabla3[[#This Row],[Jornada]])</f>
        <v>8</v>
      </c>
    </row>
    <row r="282" spans="2:19" x14ac:dyDescent="0.45">
      <c r="B282">
        <v>20332</v>
      </c>
      <c r="C282" t="s">
        <v>97</v>
      </c>
      <c r="D282">
        <v>1</v>
      </c>
      <c r="E282">
        <v>28</v>
      </c>
      <c r="F282" t="s">
        <v>89</v>
      </c>
      <c r="G282">
        <v>3</v>
      </c>
      <c r="H282">
        <v>1</v>
      </c>
      <c r="I282" t="s">
        <v>15</v>
      </c>
      <c r="J282">
        <v>1</v>
      </c>
      <c r="L282">
        <v>36</v>
      </c>
      <c r="M282">
        <v>16</v>
      </c>
      <c r="N282">
        <f>COUNTIFS(Tabla1[TorneoID],Tabla3[[#This Row],[TorneoID]],Tabla1[Jornada],Tabla3[[#This Row],[Jornada]],Tabla1[Resultado],1)</f>
        <v>7</v>
      </c>
      <c r="O282">
        <f>COUNTIFS(Tabla1[TorneoID],Tabla3[[#This Row],[TorneoID]],Tabla1[Jornada],Tabla3[[#This Row],[Jornada]],Tabla1[Resultado],0)</f>
        <v>3</v>
      </c>
      <c r="P282">
        <f>COUNTIFS(Tabla1[TorneoID],Tabla3[[#This Row],[TorneoID]],Tabla1[Jornada],Tabla3[[#This Row],[Jornada]],Tabla1[Resultado],-1)</f>
        <v>0</v>
      </c>
      <c r="Q282">
        <f>Tabla3[[#This Row],[GL]]+Tabla3[[#This Row],[GV]]</f>
        <v>35</v>
      </c>
      <c r="R282">
        <f>SUMIFS(Tabla1[mLoc],Tabla1[TorneoID],Tabla3[[#This Row],[TorneoID]],Tabla1[Jornada],Tabla3[[#This Row],[Jornada]])</f>
        <v>26</v>
      </c>
      <c r="S282">
        <f>SUMIFS(Tabla1[mVis],Tabla1[TorneoID],Tabla3[[#This Row],[TorneoID]],Tabla1[Jornada],Tabla3[[#This Row],[Jornada]])</f>
        <v>9</v>
      </c>
    </row>
    <row r="283" spans="2:19" x14ac:dyDescent="0.45">
      <c r="B283">
        <v>20333</v>
      </c>
      <c r="C283" t="s">
        <v>97</v>
      </c>
      <c r="D283">
        <v>1</v>
      </c>
      <c r="E283">
        <v>28</v>
      </c>
      <c r="F283" t="s">
        <v>85</v>
      </c>
      <c r="G283">
        <v>1</v>
      </c>
      <c r="H283">
        <v>1</v>
      </c>
      <c r="I283" t="s">
        <v>3</v>
      </c>
      <c r="J283">
        <v>0</v>
      </c>
      <c r="L283">
        <v>36</v>
      </c>
      <c r="M283">
        <v>17</v>
      </c>
      <c r="N283">
        <f>COUNTIFS(Tabla1[TorneoID],Tabla3[[#This Row],[TorneoID]],Tabla1[Jornada],Tabla3[[#This Row],[Jornada]],Tabla1[Resultado],1)</f>
        <v>2</v>
      </c>
      <c r="O283">
        <f>COUNTIFS(Tabla1[TorneoID],Tabla3[[#This Row],[TorneoID]],Tabla1[Jornada],Tabla3[[#This Row],[Jornada]],Tabla1[Resultado],0)</f>
        <v>5</v>
      </c>
      <c r="P283">
        <f>COUNTIFS(Tabla1[TorneoID],Tabla3[[#This Row],[TorneoID]],Tabla1[Jornada],Tabla3[[#This Row],[Jornada]],Tabla1[Resultado],-1)</f>
        <v>3</v>
      </c>
      <c r="Q283">
        <f>Tabla3[[#This Row],[GL]]+Tabla3[[#This Row],[GV]]</f>
        <v>38</v>
      </c>
      <c r="R283">
        <f>SUMIFS(Tabla1[mLoc],Tabla1[TorneoID],Tabla3[[#This Row],[TorneoID]],Tabla1[Jornada],Tabla3[[#This Row],[Jornada]])</f>
        <v>20</v>
      </c>
      <c r="S283">
        <f>SUMIFS(Tabla1[mVis],Tabla1[TorneoID],Tabla3[[#This Row],[TorneoID]],Tabla1[Jornada],Tabla3[[#This Row],[Jornada]])</f>
        <v>18</v>
      </c>
    </row>
    <row r="284" spans="2:19" x14ac:dyDescent="0.45">
      <c r="B284">
        <v>20334</v>
      </c>
      <c r="C284" t="s">
        <v>97</v>
      </c>
      <c r="D284">
        <v>1</v>
      </c>
      <c r="E284">
        <v>28</v>
      </c>
      <c r="F284" t="s">
        <v>12</v>
      </c>
      <c r="G284">
        <v>1</v>
      </c>
      <c r="H284">
        <v>1</v>
      </c>
      <c r="I284" t="s">
        <v>77</v>
      </c>
      <c r="J284">
        <v>0</v>
      </c>
      <c r="L284">
        <v>36</v>
      </c>
      <c r="M284">
        <v>18</v>
      </c>
      <c r="N284">
        <f>COUNTIFS(Tabla1[TorneoID],Tabla3[[#This Row],[TorneoID]],Tabla1[Jornada],Tabla3[[#This Row],[Jornada]],Tabla1[Resultado],1)</f>
        <v>3</v>
      </c>
      <c r="O284">
        <f>COUNTIFS(Tabla1[TorneoID],Tabla3[[#This Row],[TorneoID]],Tabla1[Jornada],Tabla3[[#This Row],[Jornada]],Tabla1[Resultado],0)</f>
        <v>4</v>
      </c>
      <c r="P284">
        <f>COUNTIFS(Tabla1[TorneoID],Tabla3[[#This Row],[TorneoID]],Tabla1[Jornada],Tabla3[[#This Row],[Jornada]],Tabla1[Resultado],-1)</f>
        <v>3</v>
      </c>
      <c r="Q284">
        <f>Tabla3[[#This Row],[GL]]+Tabla3[[#This Row],[GV]]</f>
        <v>38</v>
      </c>
      <c r="R284">
        <f>SUMIFS(Tabla1[mLoc],Tabla1[TorneoID],Tabla3[[#This Row],[TorneoID]],Tabla1[Jornada],Tabla3[[#This Row],[Jornada]])</f>
        <v>17</v>
      </c>
      <c r="S284">
        <f>SUMIFS(Tabla1[mVis],Tabla1[TorneoID],Tabla3[[#This Row],[TorneoID]],Tabla1[Jornada],Tabla3[[#This Row],[Jornada]])</f>
        <v>21</v>
      </c>
    </row>
    <row r="285" spans="2:19" x14ac:dyDescent="0.45">
      <c r="B285">
        <v>20335</v>
      </c>
      <c r="C285" t="s">
        <v>97</v>
      </c>
      <c r="D285">
        <v>1</v>
      </c>
      <c r="E285">
        <v>28</v>
      </c>
      <c r="F285" t="s">
        <v>98</v>
      </c>
      <c r="G285">
        <v>1</v>
      </c>
      <c r="H285">
        <v>1</v>
      </c>
      <c r="I285" t="s">
        <v>14</v>
      </c>
      <c r="J285">
        <v>0</v>
      </c>
      <c r="L285">
        <v>36</v>
      </c>
      <c r="M285">
        <v>19</v>
      </c>
      <c r="N285">
        <f>COUNTIFS(Tabla1[TorneoID],Tabla3[[#This Row],[TorneoID]],Tabla1[Jornada],Tabla3[[#This Row],[Jornada]],Tabla1[Resultado],1)</f>
        <v>5</v>
      </c>
      <c r="O285">
        <f>COUNTIFS(Tabla1[TorneoID],Tabla3[[#This Row],[TorneoID]],Tabla1[Jornada],Tabla3[[#This Row],[Jornada]],Tabla1[Resultado],0)</f>
        <v>2</v>
      </c>
      <c r="P285">
        <f>COUNTIFS(Tabla1[TorneoID],Tabla3[[#This Row],[TorneoID]],Tabla1[Jornada],Tabla3[[#This Row],[Jornada]],Tabla1[Resultado],-1)</f>
        <v>3</v>
      </c>
      <c r="Q285">
        <f>Tabla3[[#This Row],[GL]]+Tabla3[[#This Row],[GV]]</f>
        <v>36</v>
      </c>
      <c r="R285">
        <f>SUMIFS(Tabla1[mLoc],Tabla1[TorneoID],Tabla3[[#This Row],[TorneoID]],Tabla1[Jornada],Tabla3[[#This Row],[Jornada]])</f>
        <v>21</v>
      </c>
      <c r="S285">
        <f>SUMIFS(Tabla1[mVis],Tabla1[TorneoID],Tabla3[[#This Row],[TorneoID]],Tabla1[Jornada],Tabla3[[#This Row],[Jornada]])</f>
        <v>15</v>
      </c>
    </row>
    <row r="286" spans="2:19" x14ac:dyDescent="0.45">
      <c r="B286">
        <v>20336</v>
      </c>
      <c r="C286" t="s">
        <v>97</v>
      </c>
      <c r="D286">
        <v>1</v>
      </c>
      <c r="E286">
        <v>29</v>
      </c>
      <c r="F286" t="s">
        <v>9</v>
      </c>
      <c r="G286">
        <v>1</v>
      </c>
      <c r="H286">
        <v>3</v>
      </c>
      <c r="I286" t="s">
        <v>98</v>
      </c>
      <c r="J286">
        <v>-1</v>
      </c>
      <c r="L286">
        <v>37</v>
      </c>
      <c r="M286">
        <v>1</v>
      </c>
      <c r="N286">
        <f>COUNTIFS(Tabla1[TorneoID],Tabla3[[#This Row],[TorneoID]],Tabla1[Jornada],Tabla3[[#This Row],[Jornada]],Tabla1[Resultado],1)</f>
        <v>5</v>
      </c>
      <c r="O286">
        <f>COUNTIFS(Tabla1[TorneoID],Tabla3[[#This Row],[TorneoID]],Tabla1[Jornada],Tabla3[[#This Row],[Jornada]],Tabla1[Resultado],0)</f>
        <v>1</v>
      </c>
      <c r="P286">
        <f>COUNTIFS(Tabla1[TorneoID],Tabla3[[#This Row],[TorneoID]],Tabla1[Jornada],Tabla3[[#This Row],[Jornada]],Tabla1[Resultado],-1)</f>
        <v>3</v>
      </c>
      <c r="Q286">
        <f>Tabla3[[#This Row],[GL]]+Tabla3[[#This Row],[GV]]</f>
        <v>26</v>
      </c>
      <c r="R286">
        <f>SUMIFS(Tabla1[mLoc],Tabla1[TorneoID],Tabla3[[#This Row],[TorneoID]],Tabla1[Jornada],Tabla3[[#This Row],[Jornada]])</f>
        <v>18</v>
      </c>
      <c r="S286">
        <f>SUMIFS(Tabla1[mVis],Tabla1[TorneoID],Tabla3[[#This Row],[TorneoID]],Tabla1[Jornada],Tabla3[[#This Row],[Jornada]])</f>
        <v>8</v>
      </c>
    </row>
    <row r="287" spans="2:19" x14ac:dyDescent="0.45">
      <c r="B287">
        <v>20337</v>
      </c>
      <c r="C287" t="s">
        <v>97</v>
      </c>
      <c r="D287">
        <v>1</v>
      </c>
      <c r="E287">
        <v>29</v>
      </c>
      <c r="F287" t="s">
        <v>3</v>
      </c>
      <c r="G287">
        <v>4</v>
      </c>
      <c r="H287">
        <v>2</v>
      </c>
      <c r="I287" t="s">
        <v>12</v>
      </c>
      <c r="J287">
        <v>1</v>
      </c>
      <c r="L287">
        <v>37</v>
      </c>
      <c r="M287">
        <v>2</v>
      </c>
      <c r="N287">
        <f>COUNTIFS(Tabla1[TorneoID],Tabla3[[#This Row],[TorneoID]],Tabla1[Jornada],Tabla3[[#This Row],[Jornada]],Tabla1[Resultado],1)</f>
        <v>5</v>
      </c>
      <c r="O287">
        <f>COUNTIFS(Tabla1[TorneoID],Tabla3[[#This Row],[TorneoID]],Tabla1[Jornada],Tabla3[[#This Row],[Jornada]],Tabla1[Resultado],0)</f>
        <v>1</v>
      </c>
      <c r="P287">
        <f>COUNTIFS(Tabla1[TorneoID],Tabla3[[#This Row],[TorneoID]],Tabla1[Jornada],Tabla3[[#This Row],[Jornada]],Tabla1[Resultado],-1)</f>
        <v>3</v>
      </c>
      <c r="Q287">
        <f>Tabla3[[#This Row],[GL]]+Tabla3[[#This Row],[GV]]</f>
        <v>28</v>
      </c>
      <c r="R287">
        <f>SUMIFS(Tabla1[mLoc],Tabla1[TorneoID],Tabla3[[#This Row],[TorneoID]],Tabla1[Jornada],Tabla3[[#This Row],[Jornada]])</f>
        <v>17</v>
      </c>
      <c r="S287">
        <f>SUMIFS(Tabla1[mVis],Tabla1[TorneoID],Tabla3[[#This Row],[TorneoID]],Tabla1[Jornada],Tabla3[[#This Row],[Jornada]])</f>
        <v>11</v>
      </c>
    </row>
    <row r="288" spans="2:19" x14ac:dyDescent="0.45">
      <c r="B288">
        <v>20338</v>
      </c>
      <c r="C288" t="s">
        <v>97</v>
      </c>
      <c r="D288">
        <v>1</v>
      </c>
      <c r="E288">
        <v>29</v>
      </c>
      <c r="F288" t="s">
        <v>14</v>
      </c>
      <c r="G288">
        <v>0</v>
      </c>
      <c r="H288">
        <v>2</v>
      </c>
      <c r="I288" t="s">
        <v>1</v>
      </c>
      <c r="J288">
        <v>-1</v>
      </c>
      <c r="L288">
        <v>37</v>
      </c>
      <c r="M288">
        <v>3</v>
      </c>
      <c r="N288">
        <f>COUNTIFS(Tabla1[TorneoID],Tabla3[[#This Row],[TorneoID]],Tabla1[Jornada],Tabla3[[#This Row],[Jornada]],Tabla1[Resultado],1)</f>
        <v>3</v>
      </c>
      <c r="O288">
        <f>COUNTIFS(Tabla1[TorneoID],Tabla3[[#This Row],[TorneoID]],Tabla1[Jornada],Tabla3[[#This Row],[Jornada]],Tabla1[Resultado],0)</f>
        <v>3</v>
      </c>
      <c r="P288">
        <f>COUNTIFS(Tabla1[TorneoID],Tabla3[[#This Row],[TorneoID]],Tabla1[Jornada],Tabla3[[#This Row],[Jornada]],Tabla1[Resultado],-1)</f>
        <v>3</v>
      </c>
      <c r="Q288">
        <f>Tabla3[[#This Row],[GL]]+Tabla3[[#This Row],[GV]]</f>
        <v>27</v>
      </c>
      <c r="R288">
        <f>SUMIFS(Tabla1[mLoc],Tabla1[TorneoID],Tabla3[[#This Row],[TorneoID]],Tabla1[Jornada],Tabla3[[#This Row],[Jornada]])</f>
        <v>16</v>
      </c>
      <c r="S288">
        <f>SUMIFS(Tabla1[mVis],Tabla1[TorneoID],Tabla3[[#This Row],[TorneoID]],Tabla1[Jornada],Tabla3[[#This Row],[Jornada]])</f>
        <v>11</v>
      </c>
    </row>
    <row r="289" spans="2:19" x14ac:dyDescent="0.45">
      <c r="B289">
        <v>20339</v>
      </c>
      <c r="C289" t="s">
        <v>97</v>
      </c>
      <c r="D289">
        <v>1</v>
      </c>
      <c r="E289">
        <v>29</v>
      </c>
      <c r="F289" t="s">
        <v>10</v>
      </c>
      <c r="G289">
        <v>4</v>
      </c>
      <c r="H289">
        <v>0</v>
      </c>
      <c r="I289" t="s">
        <v>7</v>
      </c>
      <c r="J289">
        <v>1</v>
      </c>
      <c r="L289">
        <v>37</v>
      </c>
      <c r="M289">
        <v>4</v>
      </c>
      <c r="N289">
        <f>COUNTIFS(Tabla1[TorneoID],Tabla3[[#This Row],[TorneoID]],Tabla1[Jornada],Tabla3[[#This Row],[Jornada]],Tabla1[Resultado],1)</f>
        <v>3</v>
      </c>
      <c r="O289">
        <f>COUNTIFS(Tabla1[TorneoID],Tabla3[[#This Row],[TorneoID]],Tabla1[Jornada],Tabla3[[#This Row],[Jornada]],Tabla1[Resultado],0)</f>
        <v>3</v>
      </c>
      <c r="P289">
        <f>COUNTIFS(Tabla1[TorneoID],Tabla3[[#This Row],[TorneoID]],Tabla1[Jornada],Tabla3[[#This Row],[Jornada]],Tabla1[Resultado],-1)</f>
        <v>3</v>
      </c>
      <c r="Q289">
        <f>Tabla3[[#This Row],[GL]]+Tabla3[[#This Row],[GV]]</f>
        <v>16</v>
      </c>
      <c r="R289">
        <f>SUMIFS(Tabla1[mLoc],Tabla1[TorneoID],Tabla3[[#This Row],[TorneoID]],Tabla1[Jornada],Tabla3[[#This Row],[Jornada]])</f>
        <v>9</v>
      </c>
      <c r="S289">
        <f>SUMIFS(Tabla1[mVis],Tabla1[TorneoID],Tabla3[[#This Row],[TorneoID]],Tabla1[Jornada],Tabla3[[#This Row],[Jornada]])</f>
        <v>7</v>
      </c>
    </row>
    <row r="290" spans="2:19" x14ac:dyDescent="0.45">
      <c r="B290">
        <v>20340</v>
      </c>
      <c r="C290" t="s">
        <v>97</v>
      </c>
      <c r="D290">
        <v>1</v>
      </c>
      <c r="E290">
        <v>29</v>
      </c>
      <c r="F290" t="s">
        <v>92</v>
      </c>
      <c r="G290">
        <v>1</v>
      </c>
      <c r="H290">
        <v>0</v>
      </c>
      <c r="I290" t="s">
        <v>69</v>
      </c>
      <c r="J290">
        <v>1</v>
      </c>
      <c r="L290">
        <v>37</v>
      </c>
      <c r="M290">
        <v>5</v>
      </c>
      <c r="N290">
        <f>COUNTIFS(Tabla1[TorneoID],Tabla3[[#This Row],[TorneoID]],Tabla1[Jornada],Tabla3[[#This Row],[Jornada]],Tabla1[Resultado],1)</f>
        <v>6</v>
      </c>
      <c r="O290">
        <f>COUNTIFS(Tabla1[TorneoID],Tabla3[[#This Row],[TorneoID]],Tabla1[Jornada],Tabla3[[#This Row],[Jornada]],Tabla1[Resultado],0)</f>
        <v>1</v>
      </c>
      <c r="P290">
        <f>COUNTIFS(Tabla1[TorneoID],Tabla3[[#This Row],[TorneoID]],Tabla1[Jornada],Tabla3[[#This Row],[Jornada]],Tabla1[Resultado],-1)</f>
        <v>2</v>
      </c>
      <c r="Q290">
        <f>Tabla3[[#This Row],[GL]]+Tabla3[[#This Row],[GV]]</f>
        <v>30</v>
      </c>
      <c r="R290">
        <f>SUMIFS(Tabla1[mLoc],Tabla1[TorneoID],Tabla3[[#This Row],[TorneoID]],Tabla1[Jornada],Tabla3[[#This Row],[Jornada]])</f>
        <v>19</v>
      </c>
      <c r="S290">
        <f>SUMIFS(Tabla1[mVis],Tabla1[TorneoID],Tabla3[[#This Row],[TorneoID]],Tabla1[Jornada],Tabla3[[#This Row],[Jornada]])</f>
        <v>11</v>
      </c>
    </row>
    <row r="291" spans="2:19" x14ac:dyDescent="0.45">
      <c r="B291">
        <v>20341</v>
      </c>
      <c r="C291" t="s">
        <v>97</v>
      </c>
      <c r="D291">
        <v>1</v>
      </c>
      <c r="E291">
        <v>29</v>
      </c>
      <c r="F291" t="s">
        <v>13</v>
      </c>
      <c r="G291">
        <v>9</v>
      </c>
      <c r="H291">
        <v>0</v>
      </c>
      <c r="I291" t="s">
        <v>24</v>
      </c>
      <c r="J291">
        <v>1</v>
      </c>
      <c r="L291">
        <v>37</v>
      </c>
      <c r="M291">
        <v>6</v>
      </c>
      <c r="N291">
        <f>COUNTIFS(Tabla1[TorneoID],Tabla3[[#This Row],[TorneoID]],Tabla1[Jornada],Tabla3[[#This Row],[Jornada]],Tabla1[Resultado],1)</f>
        <v>6</v>
      </c>
      <c r="O291">
        <f>COUNTIFS(Tabla1[TorneoID],Tabla3[[#This Row],[TorneoID]],Tabla1[Jornada],Tabla3[[#This Row],[Jornada]],Tabla1[Resultado],0)</f>
        <v>2</v>
      </c>
      <c r="P291">
        <f>COUNTIFS(Tabla1[TorneoID],Tabla3[[#This Row],[TorneoID]],Tabla1[Jornada],Tabla3[[#This Row],[Jornada]],Tabla1[Resultado],-1)</f>
        <v>1</v>
      </c>
      <c r="Q291">
        <f>Tabla3[[#This Row],[GL]]+Tabla3[[#This Row],[GV]]</f>
        <v>43</v>
      </c>
      <c r="R291">
        <f>SUMIFS(Tabla1[mLoc],Tabla1[TorneoID],Tabla3[[#This Row],[TorneoID]],Tabla1[Jornada],Tabla3[[#This Row],[Jornada]])</f>
        <v>26</v>
      </c>
      <c r="S291">
        <f>SUMIFS(Tabla1[mVis],Tabla1[TorneoID],Tabla3[[#This Row],[TorneoID]],Tabla1[Jornada],Tabla3[[#This Row],[Jornada]])</f>
        <v>17</v>
      </c>
    </row>
    <row r="292" spans="2:19" x14ac:dyDescent="0.45">
      <c r="B292">
        <v>20342</v>
      </c>
      <c r="C292" t="s">
        <v>97</v>
      </c>
      <c r="D292">
        <v>1</v>
      </c>
      <c r="E292">
        <v>29</v>
      </c>
      <c r="F292" t="s">
        <v>15</v>
      </c>
      <c r="G292">
        <v>0</v>
      </c>
      <c r="H292">
        <v>0</v>
      </c>
      <c r="I292" t="s">
        <v>85</v>
      </c>
      <c r="J292">
        <v>0</v>
      </c>
      <c r="L292">
        <v>37</v>
      </c>
      <c r="M292">
        <v>7</v>
      </c>
      <c r="N292">
        <f>COUNTIFS(Tabla1[TorneoID],Tabla3[[#This Row],[TorneoID]],Tabla1[Jornada],Tabla3[[#This Row],[Jornada]],Tabla1[Resultado],1)</f>
        <v>3</v>
      </c>
      <c r="O292">
        <f>COUNTIFS(Tabla1[TorneoID],Tabla3[[#This Row],[TorneoID]],Tabla1[Jornada],Tabla3[[#This Row],[Jornada]],Tabla1[Resultado],0)</f>
        <v>2</v>
      </c>
      <c r="P292">
        <f>COUNTIFS(Tabla1[TorneoID],Tabla3[[#This Row],[TorneoID]],Tabla1[Jornada],Tabla3[[#This Row],[Jornada]],Tabla1[Resultado],-1)</f>
        <v>4</v>
      </c>
      <c r="Q292">
        <f>Tabla3[[#This Row],[GL]]+Tabla3[[#This Row],[GV]]</f>
        <v>29</v>
      </c>
      <c r="R292">
        <f>SUMIFS(Tabla1[mLoc],Tabla1[TorneoID],Tabla3[[#This Row],[TorneoID]],Tabla1[Jornada],Tabla3[[#This Row],[Jornada]])</f>
        <v>14</v>
      </c>
      <c r="S292">
        <f>SUMIFS(Tabla1[mVis],Tabla1[TorneoID],Tabla3[[#This Row],[TorneoID]],Tabla1[Jornada],Tabla3[[#This Row],[Jornada]])</f>
        <v>15</v>
      </c>
    </row>
    <row r="293" spans="2:19" x14ac:dyDescent="0.45">
      <c r="B293">
        <v>20343</v>
      </c>
      <c r="C293" t="s">
        <v>97</v>
      </c>
      <c r="D293">
        <v>1</v>
      </c>
      <c r="E293">
        <v>29</v>
      </c>
      <c r="F293" t="s">
        <v>4</v>
      </c>
      <c r="G293">
        <v>0</v>
      </c>
      <c r="H293">
        <v>1</v>
      </c>
      <c r="I293" t="s">
        <v>6</v>
      </c>
      <c r="J293">
        <v>-1</v>
      </c>
      <c r="L293">
        <v>37</v>
      </c>
      <c r="M293">
        <v>8</v>
      </c>
      <c r="N293">
        <f>COUNTIFS(Tabla1[TorneoID],Tabla3[[#This Row],[TorneoID]],Tabla1[Jornada],Tabla3[[#This Row],[Jornada]],Tabla1[Resultado],1)</f>
        <v>4</v>
      </c>
      <c r="O293">
        <f>COUNTIFS(Tabla1[TorneoID],Tabla3[[#This Row],[TorneoID]],Tabla1[Jornada],Tabla3[[#This Row],[Jornada]],Tabla1[Resultado],0)</f>
        <v>3</v>
      </c>
      <c r="P293">
        <f>COUNTIFS(Tabla1[TorneoID],Tabla3[[#This Row],[TorneoID]],Tabla1[Jornada],Tabla3[[#This Row],[Jornada]],Tabla1[Resultado],-1)</f>
        <v>2</v>
      </c>
      <c r="Q293">
        <f>Tabla3[[#This Row],[GL]]+Tabla3[[#This Row],[GV]]</f>
        <v>19</v>
      </c>
      <c r="R293">
        <f>SUMIFS(Tabla1[mLoc],Tabla1[TorneoID],Tabla3[[#This Row],[TorneoID]],Tabla1[Jornada],Tabla3[[#This Row],[Jornada]])</f>
        <v>12</v>
      </c>
      <c r="S293">
        <f>SUMIFS(Tabla1[mVis],Tabla1[TorneoID],Tabla3[[#This Row],[TorneoID]],Tabla1[Jornada],Tabla3[[#This Row],[Jornada]])</f>
        <v>7</v>
      </c>
    </row>
    <row r="294" spans="2:19" x14ac:dyDescent="0.45">
      <c r="B294">
        <v>20344</v>
      </c>
      <c r="C294" t="s">
        <v>97</v>
      </c>
      <c r="D294">
        <v>1</v>
      </c>
      <c r="E294">
        <v>29</v>
      </c>
      <c r="F294" t="s">
        <v>77</v>
      </c>
      <c r="G294">
        <v>1</v>
      </c>
      <c r="H294">
        <v>0</v>
      </c>
      <c r="I294" t="s">
        <v>0</v>
      </c>
      <c r="J294">
        <v>1</v>
      </c>
      <c r="L294">
        <v>37</v>
      </c>
      <c r="M294">
        <v>9</v>
      </c>
      <c r="N294">
        <f>COUNTIFS(Tabla1[TorneoID],Tabla3[[#This Row],[TorneoID]],Tabla1[Jornada],Tabla3[[#This Row],[Jornada]],Tabla1[Resultado],1)</f>
        <v>6</v>
      </c>
      <c r="O294">
        <f>COUNTIFS(Tabla1[TorneoID],Tabla3[[#This Row],[TorneoID]],Tabla1[Jornada],Tabla3[[#This Row],[Jornada]],Tabla1[Resultado],0)</f>
        <v>2</v>
      </c>
      <c r="P294">
        <f>COUNTIFS(Tabla1[TorneoID],Tabla3[[#This Row],[TorneoID]],Tabla1[Jornada],Tabla3[[#This Row],[Jornada]],Tabla1[Resultado],-1)</f>
        <v>1</v>
      </c>
      <c r="Q294">
        <f>Tabla3[[#This Row],[GL]]+Tabla3[[#This Row],[GV]]</f>
        <v>33</v>
      </c>
      <c r="R294">
        <f>SUMIFS(Tabla1[mLoc],Tabla1[TorneoID],Tabla3[[#This Row],[TorneoID]],Tabla1[Jornada],Tabla3[[#This Row],[Jornada]])</f>
        <v>22</v>
      </c>
      <c r="S294">
        <f>SUMIFS(Tabla1[mVis],Tabla1[TorneoID],Tabla3[[#This Row],[TorneoID]],Tabla1[Jornada],Tabla3[[#This Row],[Jornada]])</f>
        <v>11</v>
      </c>
    </row>
    <row r="295" spans="2:19" x14ac:dyDescent="0.45">
      <c r="B295">
        <v>20345</v>
      </c>
      <c r="C295" t="s">
        <v>97</v>
      </c>
      <c r="D295">
        <v>1</v>
      </c>
      <c r="E295">
        <v>29</v>
      </c>
      <c r="F295" t="s">
        <v>82</v>
      </c>
      <c r="G295">
        <v>0</v>
      </c>
      <c r="H295">
        <v>0</v>
      </c>
      <c r="I295" t="s">
        <v>89</v>
      </c>
      <c r="J295">
        <v>0</v>
      </c>
      <c r="L295">
        <v>37</v>
      </c>
      <c r="M295">
        <v>10</v>
      </c>
      <c r="N295">
        <f>COUNTIFS(Tabla1[TorneoID],Tabla3[[#This Row],[TorneoID]],Tabla1[Jornada],Tabla3[[#This Row],[Jornada]],Tabla1[Resultado],1)</f>
        <v>3</v>
      </c>
      <c r="O295">
        <f>COUNTIFS(Tabla1[TorneoID],Tabla3[[#This Row],[TorneoID]],Tabla1[Jornada],Tabla3[[#This Row],[Jornada]],Tabla1[Resultado],0)</f>
        <v>1</v>
      </c>
      <c r="P295">
        <f>COUNTIFS(Tabla1[TorneoID],Tabla3[[#This Row],[TorneoID]],Tabla1[Jornada],Tabla3[[#This Row],[Jornada]],Tabla1[Resultado],-1)</f>
        <v>5</v>
      </c>
      <c r="Q295">
        <f>Tabla3[[#This Row],[GL]]+Tabla3[[#This Row],[GV]]</f>
        <v>36</v>
      </c>
      <c r="R295">
        <f>SUMIFS(Tabla1[mLoc],Tabla1[TorneoID],Tabla3[[#This Row],[TorneoID]],Tabla1[Jornada],Tabla3[[#This Row],[Jornada]])</f>
        <v>18</v>
      </c>
      <c r="S295">
        <f>SUMIFS(Tabla1[mVis],Tabla1[TorneoID],Tabla3[[#This Row],[TorneoID]],Tabla1[Jornada],Tabla3[[#This Row],[Jornada]])</f>
        <v>18</v>
      </c>
    </row>
    <row r="296" spans="2:19" x14ac:dyDescent="0.45">
      <c r="B296">
        <v>20346</v>
      </c>
      <c r="C296" t="s">
        <v>97</v>
      </c>
      <c r="D296">
        <v>1</v>
      </c>
      <c r="E296">
        <v>30</v>
      </c>
      <c r="F296" t="s">
        <v>92</v>
      </c>
      <c r="G296">
        <v>0</v>
      </c>
      <c r="H296">
        <v>0</v>
      </c>
      <c r="I296" t="s">
        <v>13</v>
      </c>
      <c r="J296">
        <v>0</v>
      </c>
      <c r="L296">
        <v>37</v>
      </c>
      <c r="M296">
        <v>11</v>
      </c>
      <c r="N296">
        <f>COUNTIFS(Tabla1[TorneoID],Tabla3[[#This Row],[TorneoID]],Tabla1[Jornada],Tabla3[[#This Row],[Jornada]],Tabla1[Resultado],1)</f>
        <v>6</v>
      </c>
      <c r="O296">
        <f>COUNTIFS(Tabla1[TorneoID],Tabla3[[#This Row],[TorneoID]],Tabla1[Jornada],Tabla3[[#This Row],[Jornada]],Tabla1[Resultado],0)</f>
        <v>1</v>
      </c>
      <c r="P296">
        <f>COUNTIFS(Tabla1[TorneoID],Tabla3[[#This Row],[TorneoID]],Tabla1[Jornada],Tabla3[[#This Row],[Jornada]],Tabla1[Resultado],-1)</f>
        <v>2</v>
      </c>
      <c r="Q296">
        <f>Tabla3[[#This Row],[GL]]+Tabla3[[#This Row],[GV]]</f>
        <v>28</v>
      </c>
      <c r="R296">
        <f>SUMIFS(Tabla1[mLoc],Tabla1[TorneoID],Tabla3[[#This Row],[TorneoID]],Tabla1[Jornada],Tabla3[[#This Row],[Jornada]])</f>
        <v>16</v>
      </c>
      <c r="S296">
        <f>SUMIFS(Tabla1[mVis],Tabla1[TorneoID],Tabla3[[#This Row],[TorneoID]],Tabla1[Jornada],Tabla3[[#This Row],[Jornada]])</f>
        <v>12</v>
      </c>
    </row>
    <row r="297" spans="2:19" x14ac:dyDescent="0.45">
      <c r="B297">
        <v>20347</v>
      </c>
      <c r="C297" t="s">
        <v>97</v>
      </c>
      <c r="D297">
        <v>1</v>
      </c>
      <c r="E297">
        <v>30</v>
      </c>
      <c r="F297" t="s">
        <v>89</v>
      </c>
      <c r="G297">
        <v>0</v>
      </c>
      <c r="H297">
        <v>0</v>
      </c>
      <c r="I297" t="s">
        <v>10</v>
      </c>
      <c r="J297">
        <v>0</v>
      </c>
      <c r="L297">
        <v>37</v>
      </c>
      <c r="M297">
        <v>12</v>
      </c>
      <c r="N297">
        <f>COUNTIFS(Tabla1[TorneoID],Tabla3[[#This Row],[TorneoID]],Tabla1[Jornada],Tabla3[[#This Row],[Jornada]],Tabla1[Resultado],1)</f>
        <v>3</v>
      </c>
      <c r="O297">
        <f>COUNTIFS(Tabla1[TorneoID],Tabla3[[#This Row],[TorneoID]],Tabla1[Jornada],Tabla3[[#This Row],[Jornada]],Tabla1[Resultado],0)</f>
        <v>3</v>
      </c>
      <c r="P297">
        <f>COUNTIFS(Tabla1[TorneoID],Tabla3[[#This Row],[TorneoID]],Tabla1[Jornada],Tabla3[[#This Row],[Jornada]],Tabla1[Resultado],-1)</f>
        <v>3</v>
      </c>
      <c r="Q297">
        <f>Tabla3[[#This Row],[GL]]+Tabla3[[#This Row],[GV]]</f>
        <v>19</v>
      </c>
      <c r="R297">
        <f>SUMIFS(Tabla1[mLoc],Tabla1[TorneoID],Tabla3[[#This Row],[TorneoID]],Tabla1[Jornada],Tabla3[[#This Row],[Jornada]])</f>
        <v>10</v>
      </c>
      <c r="S297">
        <f>SUMIFS(Tabla1[mVis],Tabla1[TorneoID],Tabla3[[#This Row],[TorneoID]],Tabla1[Jornada],Tabla3[[#This Row],[Jornada]])</f>
        <v>9</v>
      </c>
    </row>
    <row r="298" spans="2:19" x14ac:dyDescent="0.45">
      <c r="B298">
        <v>20348</v>
      </c>
      <c r="C298" t="s">
        <v>97</v>
      </c>
      <c r="D298">
        <v>1</v>
      </c>
      <c r="E298">
        <v>30</v>
      </c>
      <c r="F298" t="s">
        <v>0</v>
      </c>
      <c r="G298">
        <v>3</v>
      </c>
      <c r="H298">
        <v>1</v>
      </c>
      <c r="I298" t="s">
        <v>3</v>
      </c>
      <c r="J298">
        <v>1</v>
      </c>
      <c r="L298">
        <v>37</v>
      </c>
      <c r="M298">
        <v>13</v>
      </c>
      <c r="N298">
        <f>COUNTIFS(Tabla1[TorneoID],Tabla3[[#This Row],[TorneoID]],Tabla1[Jornada],Tabla3[[#This Row],[Jornada]],Tabla1[Resultado],1)</f>
        <v>6</v>
      </c>
      <c r="O298">
        <f>COUNTIFS(Tabla1[TorneoID],Tabla3[[#This Row],[TorneoID]],Tabla1[Jornada],Tabla3[[#This Row],[Jornada]],Tabla1[Resultado],0)</f>
        <v>0</v>
      </c>
      <c r="P298">
        <f>COUNTIFS(Tabla1[TorneoID],Tabla3[[#This Row],[TorneoID]],Tabla1[Jornada],Tabla3[[#This Row],[Jornada]],Tabla1[Resultado],-1)</f>
        <v>3</v>
      </c>
      <c r="Q298">
        <f>Tabla3[[#This Row],[GL]]+Tabla3[[#This Row],[GV]]</f>
        <v>31</v>
      </c>
      <c r="R298">
        <f>SUMIFS(Tabla1[mLoc],Tabla1[TorneoID],Tabla3[[#This Row],[TorneoID]],Tabla1[Jornada],Tabla3[[#This Row],[Jornada]])</f>
        <v>16</v>
      </c>
      <c r="S298">
        <f>SUMIFS(Tabla1[mVis],Tabla1[TorneoID],Tabla3[[#This Row],[TorneoID]],Tabla1[Jornada],Tabla3[[#This Row],[Jornada]])</f>
        <v>15</v>
      </c>
    </row>
    <row r="299" spans="2:19" x14ac:dyDescent="0.45">
      <c r="B299">
        <v>20349</v>
      </c>
      <c r="C299" t="s">
        <v>97</v>
      </c>
      <c r="D299">
        <v>1</v>
      </c>
      <c r="E299">
        <v>30</v>
      </c>
      <c r="F299" t="s">
        <v>6</v>
      </c>
      <c r="G299">
        <v>4</v>
      </c>
      <c r="H299">
        <v>2</v>
      </c>
      <c r="I299" t="s">
        <v>77</v>
      </c>
      <c r="J299">
        <v>1</v>
      </c>
      <c r="L299">
        <v>37</v>
      </c>
      <c r="M299">
        <v>14</v>
      </c>
      <c r="N299">
        <f>COUNTIFS(Tabla1[TorneoID],Tabla3[[#This Row],[TorneoID]],Tabla1[Jornada],Tabla3[[#This Row],[Jornada]],Tabla1[Resultado],1)</f>
        <v>1</v>
      </c>
      <c r="O299">
        <f>COUNTIFS(Tabla1[TorneoID],Tabla3[[#This Row],[TorneoID]],Tabla1[Jornada],Tabla3[[#This Row],[Jornada]],Tabla1[Resultado],0)</f>
        <v>6</v>
      </c>
      <c r="P299">
        <f>COUNTIFS(Tabla1[TorneoID],Tabla3[[#This Row],[TorneoID]],Tabla1[Jornada],Tabla3[[#This Row],[Jornada]],Tabla1[Resultado],-1)</f>
        <v>2</v>
      </c>
      <c r="Q299">
        <f>Tabla3[[#This Row],[GL]]+Tabla3[[#This Row],[GV]]</f>
        <v>24</v>
      </c>
      <c r="R299">
        <f>SUMIFS(Tabla1[mLoc],Tabla1[TorneoID],Tabla3[[#This Row],[TorneoID]],Tabla1[Jornada],Tabla3[[#This Row],[Jornada]])</f>
        <v>12</v>
      </c>
      <c r="S299">
        <f>SUMIFS(Tabla1[mVis],Tabla1[TorneoID],Tabla3[[#This Row],[TorneoID]],Tabla1[Jornada],Tabla3[[#This Row],[Jornada]])</f>
        <v>12</v>
      </c>
    </row>
    <row r="300" spans="2:19" x14ac:dyDescent="0.45">
      <c r="B300">
        <v>20350</v>
      </c>
      <c r="C300" t="s">
        <v>97</v>
      </c>
      <c r="D300">
        <v>1</v>
      </c>
      <c r="E300">
        <v>30</v>
      </c>
      <c r="F300" t="s">
        <v>69</v>
      </c>
      <c r="G300">
        <v>2</v>
      </c>
      <c r="H300">
        <v>0</v>
      </c>
      <c r="I300" t="s">
        <v>4</v>
      </c>
      <c r="J300">
        <v>1</v>
      </c>
      <c r="L300">
        <v>37</v>
      </c>
      <c r="M300">
        <v>15</v>
      </c>
      <c r="N300">
        <f>COUNTIFS(Tabla1[TorneoID],Tabla3[[#This Row],[TorneoID]],Tabla1[Jornada],Tabla3[[#This Row],[Jornada]],Tabla1[Resultado],1)</f>
        <v>5</v>
      </c>
      <c r="O300">
        <f>COUNTIFS(Tabla1[TorneoID],Tabla3[[#This Row],[TorneoID]],Tabla1[Jornada],Tabla3[[#This Row],[Jornada]],Tabla1[Resultado],0)</f>
        <v>1</v>
      </c>
      <c r="P300">
        <f>COUNTIFS(Tabla1[TorneoID],Tabla3[[#This Row],[TorneoID]],Tabla1[Jornada],Tabla3[[#This Row],[Jornada]],Tabla1[Resultado],-1)</f>
        <v>3</v>
      </c>
      <c r="Q300">
        <f>Tabla3[[#This Row],[GL]]+Tabla3[[#This Row],[GV]]</f>
        <v>36</v>
      </c>
      <c r="R300">
        <f>SUMIFS(Tabla1[mLoc],Tabla1[TorneoID],Tabla3[[#This Row],[TorneoID]],Tabla1[Jornada],Tabla3[[#This Row],[Jornada]])</f>
        <v>22</v>
      </c>
      <c r="S300">
        <f>SUMIFS(Tabla1[mVis],Tabla1[TorneoID],Tabla3[[#This Row],[TorneoID]],Tabla1[Jornada],Tabla3[[#This Row],[Jornada]])</f>
        <v>14</v>
      </c>
    </row>
    <row r="301" spans="2:19" x14ac:dyDescent="0.45">
      <c r="B301">
        <v>20351</v>
      </c>
      <c r="C301" t="s">
        <v>97</v>
      </c>
      <c r="D301">
        <v>1</v>
      </c>
      <c r="E301">
        <v>30</v>
      </c>
      <c r="F301" t="s">
        <v>7</v>
      </c>
      <c r="G301">
        <v>1</v>
      </c>
      <c r="H301">
        <v>1</v>
      </c>
      <c r="I301" t="s">
        <v>14</v>
      </c>
      <c r="J301">
        <v>0</v>
      </c>
      <c r="L301">
        <v>37</v>
      </c>
      <c r="M301">
        <v>16</v>
      </c>
      <c r="N301">
        <f>COUNTIFS(Tabla1[TorneoID],Tabla3[[#This Row],[TorneoID]],Tabla1[Jornada],Tabla3[[#This Row],[Jornada]],Tabla1[Resultado],1)</f>
        <v>3</v>
      </c>
      <c r="O301">
        <f>COUNTIFS(Tabla1[TorneoID],Tabla3[[#This Row],[TorneoID]],Tabla1[Jornada],Tabla3[[#This Row],[Jornada]],Tabla1[Resultado],0)</f>
        <v>4</v>
      </c>
      <c r="P301">
        <f>COUNTIFS(Tabla1[TorneoID],Tabla3[[#This Row],[TorneoID]],Tabla1[Jornada],Tabla3[[#This Row],[Jornada]],Tabla1[Resultado],-1)</f>
        <v>2</v>
      </c>
      <c r="Q301">
        <f>Tabla3[[#This Row],[GL]]+Tabla3[[#This Row],[GV]]</f>
        <v>22</v>
      </c>
      <c r="R301">
        <f>SUMIFS(Tabla1[mLoc],Tabla1[TorneoID],Tabla3[[#This Row],[TorneoID]],Tabla1[Jornada],Tabla3[[#This Row],[Jornada]])</f>
        <v>12</v>
      </c>
      <c r="S301">
        <f>SUMIFS(Tabla1[mVis],Tabla1[TorneoID],Tabla3[[#This Row],[TorneoID]],Tabla1[Jornada],Tabla3[[#This Row],[Jornada]])</f>
        <v>10</v>
      </c>
    </row>
    <row r="302" spans="2:19" x14ac:dyDescent="0.45">
      <c r="B302">
        <v>20352</v>
      </c>
      <c r="C302" t="s">
        <v>97</v>
      </c>
      <c r="D302">
        <v>1</v>
      </c>
      <c r="E302">
        <v>30</v>
      </c>
      <c r="F302" t="s">
        <v>1</v>
      </c>
      <c r="G302">
        <v>1</v>
      </c>
      <c r="H302">
        <v>2</v>
      </c>
      <c r="I302" t="s">
        <v>9</v>
      </c>
      <c r="J302">
        <v>-1</v>
      </c>
      <c r="L302">
        <v>37</v>
      </c>
      <c r="M302">
        <v>17</v>
      </c>
      <c r="N302">
        <f>COUNTIFS(Tabla1[TorneoID],Tabla3[[#This Row],[TorneoID]],Tabla1[Jornada],Tabla3[[#This Row],[Jornada]],Tabla1[Resultado],1)</f>
        <v>4</v>
      </c>
      <c r="O302">
        <f>COUNTIFS(Tabla1[TorneoID],Tabla3[[#This Row],[TorneoID]],Tabla1[Jornada],Tabla3[[#This Row],[Jornada]],Tabla1[Resultado],0)</f>
        <v>1</v>
      </c>
      <c r="P302">
        <f>COUNTIFS(Tabla1[TorneoID],Tabla3[[#This Row],[TorneoID]],Tabla1[Jornada],Tabla3[[#This Row],[Jornada]],Tabla1[Resultado],-1)</f>
        <v>4</v>
      </c>
      <c r="Q302">
        <f>Tabla3[[#This Row],[GL]]+Tabla3[[#This Row],[GV]]</f>
        <v>34</v>
      </c>
      <c r="R302">
        <f>SUMIFS(Tabla1[mLoc],Tabla1[TorneoID],Tabla3[[#This Row],[TorneoID]],Tabla1[Jornada],Tabla3[[#This Row],[Jornada]])</f>
        <v>17</v>
      </c>
      <c r="S302">
        <f>SUMIFS(Tabla1[mVis],Tabla1[TorneoID],Tabla3[[#This Row],[TorneoID]],Tabla1[Jornada],Tabla3[[#This Row],[Jornada]])</f>
        <v>17</v>
      </c>
    </row>
    <row r="303" spans="2:19" x14ac:dyDescent="0.45">
      <c r="B303">
        <v>20353</v>
      </c>
      <c r="C303" t="s">
        <v>97</v>
      </c>
      <c r="D303">
        <v>1</v>
      </c>
      <c r="E303">
        <v>30</v>
      </c>
      <c r="F303" t="s">
        <v>85</v>
      </c>
      <c r="G303">
        <v>1</v>
      </c>
      <c r="H303">
        <v>1</v>
      </c>
      <c r="I303" t="s">
        <v>82</v>
      </c>
      <c r="J303">
        <v>0</v>
      </c>
      <c r="L303">
        <v>38</v>
      </c>
      <c r="M303">
        <v>1</v>
      </c>
      <c r="N303">
        <f>COUNTIFS(Tabla1[TorneoID],Tabla3[[#This Row],[TorneoID]],Tabla1[Jornada],Tabla3[[#This Row],[Jornada]],Tabla1[Resultado],1)</f>
        <v>3</v>
      </c>
      <c r="O303">
        <f>COUNTIFS(Tabla1[TorneoID],Tabla3[[#This Row],[TorneoID]],Tabla1[Jornada],Tabla3[[#This Row],[Jornada]],Tabla1[Resultado],0)</f>
        <v>2</v>
      </c>
      <c r="P303">
        <f>COUNTIFS(Tabla1[TorneoID],Tabla3[[#This Row],[TorneoID]],Tabla1[Jornada],Tabla3[[#This Row],[Jornada]],Tabla1[Resultado],-1)</f>
        <v>4</v>
      </c>
      <c r="Q303">
        <f>Tabla3[[#This Row],[GL]]+Tabla3[[#This Row],[GV]]</f>
        <v>15</v>
      </c>
      <c r="R303">
        <f>SUMIFS(Tabla1[mLoc],Tabla1[TorneoID],Tabla3[[#This Row],[TorneoID]],Tabla1[Jornada],Tabla3[[#This Row],[Jornada]])</f>
        <v>7</v>
      </c>
      <c r="S303">
        <f>SUMIFS(Tabla1[mVis],Tabla1[TorneoID],Tabla3[[#This Row],[TorneoID]],Tabla1[Jornada],Tabla3[[#This Row],[Jornada]])</f>
        <v>8</v>
      </c>
    </row>
    <row r="304" spans="2:19" x14ac:dyDescent="0.45">
      <c r="B304">
        <v>20354</v>
      </c>
      <c r="C304" t="s">
        <v>97</v>
      </c>
      <c r="D304">
        <v>1</v>
      </c>
      <c r="E304">
        <v>30</v>
      </c>
      <c r="F304" t="s">
        <v>12</v>
      </c>
      <c r="G304">
        <v>1</v>
      </c>
      <c r="H304">
        <v>2</v>
      </c>
      <c r="I304" t="s">
        <v>15</v>
      </c>
      <c r="J304">
        <v>-1</v>
      </c>
      <c r="L304">
        <v>38</v>
      </c>
      <c r="M304">
        <v>2</v>
      </c>
      <c r="N304">
        <f>COUNTIFS(Tabla1[TorneoID],Tabla3[[#This Row],[TorneoID]],Tabla1[Jornada],Tabla3[[#This Row],[Jornada]],Tabla1[Resultado],1)</f>
        <v>4</v>
      </c>
      <c r="O304">
        <f>COUNTIFS(Tabla1[TorneoID],Tabla3[[#This Row],[TorneoID]],Tabla1[Jornada],Tabla3[[#This Row],[Jornada]],Tabla1[Resultado],0)</f>
        <v>2</v>
      </c>
      <c r="P304">
        <f>COUNTIFS(Tabla1[TorneoID],Tabla3[[#This Row],[TorneoID]],Tabla1[Jornada],Tabla3[[#This Row],[Jornada]],Tabla1[Resultado],-1)</f>
        <v>3</v>
      </c>
      <c r="Q304">
        <f>Tabla3[[#This Row],[GL]]+Tabla3[[#This Row],[GV]]</f>
        <v>32</v>
      </c>
      <c r="R304">
        <f>SUMIFS(Tabla1[mLoc],Tabla1[TorneoID],Tabla3[[#This Row],[TorneoID]],Tabla1[Jornada],Tabla3[[#This Row],[Jornada]])</f>
        <v>17</v>
      </c>
      <c r="S304">
        <f>SUMIFS(Tabla1[mVis],Tabla1[TorneoID],Tabla3[[#This Row],[TorneoID]],Tabla1[Jornada],Tabla3[[#This Row],[Jornada]])</f>
        <v>15</v>
      </c>
    </row>
    <row r="305" spans="2:19" x14ac:dyDescent="0.45">
      <c r="B305">
        <v>20355</v>
      </c>
      <c r="C305" t="s">
        <v>97</v>
      </c>
      <c r="D305">
        <v>1</v>
      </c>
      <c r="E305">
        <v>30</v>
      </c>
      <c r="F305" t="s">
        <v>98</v>
      </c>
      <c r="G305">
        <v>3</v>
      </c>
      <c r="H305">
        <v>1</v>
      </c>
      <c r="I305" t="s">
        <v>24</v>
      </c>
      <c r="J305">
        <v>1</v>
      </c>
      <c r="L305">
        <v>38</v>
      </c>
      <c r="M305">
        <v>3</v>
      </c>
      <c r="N305">
        <f>COUNTIFS(Tabla1[TorneoID],Tabla3[[#This Row],[TorneoID]],Tabla1[Jornada],Tabla3[[#This Row],[Jornada]],Tabla1[Resultado],1)</f>
        <v>5</v>
      </c>
      <c r="O305">
        <f>COUNTIFS(Tabla1[TorneoID],Tabla3[[#This Row],[TorneoID]],Tabla1[Jornada],Tabla3[[#This Row],[Jornada]],Tabla1[Resultado],0)</f>
        <v>2</v>
      </c>
      <c r="P305">
        <f>COUNTIFS(Tabla1[TorneoID],Tabla3[[#This Row],[TorneoID]],Tabla1[Jornada],Tabla3[[#This Row],[Jornada]],Tabla1[Resultado],-1)</f>
        <v>2</v>
      </c>
      <c r="Q305">
        <f>Tabla3[[#This Row],[GL]]+Tabla3[[#This Row],[GV]]</f>
        <v>28</v>
      </c>
      <c r="R305">
        <f>SUMIFS(Tabla1[mLoc],Tabla1[TorneoID],Tabla3[[#This Row],[TorneoID]],Tabla1[Jornada],Tabla3[[#This Row],[Jornada]])</f>
        <v>19</v>
      </c>
      <c r="S305">
        <f>SUMIFS(Tabla1[mVis],Tabla1[TorneoID],Tabla3[[#This Row],[TorneoID]],Tabla1[Jornada],Tabla3[[#This Row],[Jornada]])</f>
        <v>9</v>
      </c>
    </row>
    <row r="306" spans="2:19" x14ac:dyDescent="0.45">
      <c r="B306">
        <v>20356</v>
      </c>
      <c r="C306" t="s">
        <v>97</v>
      </c>
      <c r="D306">
        <v>1</v>
      </c>
      <c r="E306">
        <v>31</v>
      </c>
      <c r="F306" t="s">
        <v>24</v>
      </c>
      <c r="G306">
        <v>1</v>
      </c>
      <c r="H306">
        <v>0</v>
      </c>
      <c r="I306" t="s">
        <v>1</v>
      </c>
      <c r="J306">
        <v>1</v>
      </c>
      <c r="L306">
        <v>38</v>
      </c>
      <c r="M306">
        <v>4</v>
      </c>
      <c r="N306">
        <f>COUNTIFS(Tabla1[TorneoID],Tabla3[[#This Row],[TorneoID]],Tabla1[Jornada],Tabla3[[#This Row],[Jornada]],Tabla1[Resultado],1)</f>
        <v>4</v>
      </c>
      <c r="O306">
        <f>COUNTIFS(Tabla1[TorneoID],Tabla3[[#This Row],[TorneoID]],Tabla1[Jornada],Tabla3[[#This Row],[Jornada]],Tabla1[Resultado],0)</f>
        <v>3</v>
      </c>
      <c r="P306">
        <f>COUNTIFS(Tabla1[TorneoID],Tabla3[[#This Row],[TorneoID]],Tabla1[Jornada],Tabla3[[#This Row],[Jornada]],Tabla1[Resultado],-1)</f>
        <v>2</v>
      </c>
      <c r="Q306">
        <f>Tabla3[[#This Row],[GL]]+Tabla3[[#This Row],[GV]]</f>
        <v>26</v>
      </c>
      <c r="R306">
        <f>SUMIFS(Tabla1[mLoc],Tabla1[TorneoID],Tabla3[[#This Row],[TorneoID]],Tabla1[Jornada],Tabla3[[#This Row],[Jornada]])</f>
        <v>15</v>
      </c>
      <c r="S306">
        <f>SUMIFS(Tabla1[mVis],Tabla1[TorneoID],Tabla3[[#This Row],[TorneoID]],Tabla1[Jornada],Tabla3[[#This Row],[Jornada]])</f>
        <v>11</v>
      </c>
    </row>
    <row r="307" spans="2:19" x14ac:dyDescent="0.45">
      <c r="B307">
        <v>20357</v>
      </c>
      <c r="C307" t="s">
        <v>97</v>
      </c>
      <c r="D307">
        <v>1</v>
      </c>
      <c r="E307">
        <v>31</v>
      </c>
      <c r="F307" t="s">
        <v>13</v>
      </c>
      <c r="G307">
        <v>2</v>
      </c>
      <c r="H307">
        <v>1</v>
      </c>
      <c r="I307" t="s">
        <v>98</v>
      </c>
      <c r="J307">
        <v>1</v>
      </c>
      <c r="L307">
        <v>38</v>
      </c>
      <c r="M307">
        <v>5</v>
      </c>
      <c r="N307">
        <f>COUNTIFS(Tabla1[TorneoID],Tabla3[[#This Row],[TorneoID]],Tabla1[Jornada],Tabla3[[#This Row],[Jornada]],Tabla1[Resultado],1)</f>
        <v>8</v>
      </c>
      <c r="O307">
        <f>COUNTIFS(Tabla1[TorneoID],Tabla3[[#This Row],[TorneoID]],Tabla1[Jornada],Tabla3[[#This Row],[Jornada]],Tabla1[Resultado],0)</f>
        <v>1</v>
      </c>
      <c r="P307">
        <f>COUNTIFS(Tabla1[TorneoID],Tabla3[[#This Row],[TorneoID]],Tabla1[Jornada],Tabla3[[#This Row],[Jornada]],Tabla1[Resultado],-1)</f>
        <v>0</v>
      </c>
      <c r="Q307">
        <f>Tabla3[[#This Row],[GL]]+Tabla3[[#This Row],[GV]]</f>
        <v>18</v>
      </c>
      <c r="R307">
        <f>SUMIFS(Tabla1[mLoc],Tabla1[TorneoID],Tabla3[[#This Row],[TorneoID]],Tabla1[Jornada],Tabla3[[#This Row],[Jornada]])</f>
        <v>15</v>
      </c>
      <c r="S307">
        <f>SUMIFS(Tabla1[mVis],Tabla1[TorneoID],Tabla3[[#This Row],[TorneoID]],Tabla1[Jornada],Tabla3[[#This Row],[Jornada]])</f>
        <v>3</v>
      </c>
    </row>
    <row r="308" spans="2:19" x14ac:dyDescent="0.45">
      <c r="B308">
        <v>20358</v>
      </c>
      <c r="C308" t="s">
        <v>97</v>
      </c>
      <c r="D308">
        <v>1</v>
      </c>
      <c r="E308">
        <v>31</v>
      </c>
      <c r="F308" t="s">
        <v>15</v>
      </c>
      <c r="G308">
        <v>0</v>
      </c>
      <c r="H308">
        <v>1</v>
      </c>
      <c r="I308" t="s">
        <v>0</v>
      </c>
      <c r="J308">
        <v>-1</v>
      </c>
      <c r="L308">
        <v>38</v>
      </c>
      <c r="M308">
        <v>6</v>
      </c>
      <c r="N308">
        <f>COUNTIFS(Tabla1[TorneoID],Tabla3[[#This Row],[TorneoID]],Tabla1[Jornada],Tabla3[[#This Row],[Jornada]],Tabla1[Resultado],1)</f>
        <v>6</v>
      </c>
      <c r="O308">
        <f>COUNTIFS(Tabla1[TorneoID],Tabla3[[#This Row],[TorneoID]],Tabla1[Jornada],Tabla3[[#This Row],[Jornada]],Tabla1[Resultado],0)</f>
        <v>2</v>
      </c>
      <c r="P308">
        <f>COUNTIFS(Tabla1[TorneoID],Tabla3[[#This Row],[TorneoID]],Tabla1[Jornada],Tabla3[[#This Row],[Jornada]],Tabla1[Resultado],-1)</f>
        <v>1</v>
      </c>
      <c r="Q308">
        <f>Tabla3[[#This Row],[GL]]+Tabla3[[#This Row],[GV]]</f>
        <v>36</v>
      </c>
      <c r="R308">
        <f>SUMIFS(Tabla1[mLoc],Tabla1[TorneoID],Tabla3[[#This Row],[TorneoID]],Tabla1[Jornada],Tabla3[[#This Row],[Jornada]])</f>
        <v>23</v>
      </c>
      <c r="S308">
        <f>SUMIFS(Tabla1[mVis],Tabla1[TorneoID],Tabla3[[#This Row],[TorneoID]],Tabla1[Jornada],Tabla3[[#This Row],[Jornada]])</f>
        <v>13</v>
      </c>
    </row>
    <row r="309" spans="2:19" x14ac:dyDescent="0.45">
      <c r="B309">
        <v>20359</v>
      </c>
      <c r="C309" t="s">
        <v>97</v>
      </c>
      <c r="D309">
        <v>1</v>
      </c>
      <c r="E309">
        <v>31</v>
      </c>
      <c r="F309" t="s">
        <v>14</v>
      </c>
      <c r="G309">
        <v>1</v>
      </c>
      <c r="H309">
        <v>1</v>
      </c>
      <c r="I309" t="s">
        <v>89</v>
      </c>
      <c r="J309">
        <v>0</v>
      </c>
      <c r="L309">
        <v>38</v>
      </c>
      <c r="M309">
        <v>7</v>
      </c>
      <c r="N309">
        <f>COUNTIFS(Tabla1[TorneoID],Tabla3[[#This Row],[TorneoID]],Tabla1[Jornada],Tabla3[[#This Row],[Jornada]],Tabla1[Resultado],1)</f>
        <v>5</v>
      </c>
      <c r="O309">
        <f>COUNTIFS(Tabla1[TorneoID],Tabla3[[#This Row],[TorneoID]],Tabla1[Jornada],Tabla3[[#This Row],[Jornada]],Tabla1[Resultado],0)</f>
        <v>1</v>
      </c>
      <c r="P309">
        <f>COUNTIFS(Tabla1[TorneoID],Tabla3[[#This Row],[TorneoID]],Tabla1[Jornada],Tabla3[[#This Row],[Jornada]],Tabla1[Resultado],-1)</f>
        <v>3</v>
      </c>
      <c r="Q309">
        <f>Tabla3[[#This Row],[GL]]+Tabla3[[#This Row],[GV]]</f>
        <v>29</v>
      </c>
      <c r="R309">
        <f>SUMIFS(Tabla1[mLoc],Tabla1[TorneoID],Tabla3[[#This Row],[TorneoID]],Tabla1[Jornada],Tabla3[[#This Row],[Jornada]])</f>
        <v>17</v>
      </c>
      <c r="S309">
        <f>SUMIFS(Tabla1[mVis],Tabla1[TorneoID],Tabla3[[#This Row],[TorneoID]],Tabla1[Jornada],Tabla3[[#This Row],[Jornada]])</f>
        <v>12</v>
      </c>
    </row>
    <row r="310" spans="2:19" x14ac:dyDescent="0.45">
      <c r="B310">
        <v>20360</v>
      </c>
      <c r="C310" t="s">
        <v>97</v>
      </c>
      <c r="D310">
        <v>1</v>
      </c>
      <c r="E310">
        <v>31</v>
      </c>
      <c r="F310" t="s">
        <v>10</v>
      </c>
      <c r="G310">
        <v>1</v>
      </c>
      <c r="H310">
        <v>1</v>
      </c>
      <c r="I310" t="s">
        <v>85</v>
      </c>
      <c r="J310">
        <v>0</v>
      </c>
      <c r="L310">
        <v>38</v>
      </c>
      <c r="M310">
        <v>8</v>
      </c>
      <c r="N310">
        <f>COUNTIFS(Tabla1[TorneoID],Tabla3[[#This Row],[TorneoID]],Tabla1[Jornada],Tabla3[[#This Row],[Jornada]],Tabla1[Resultado],1)</f>
        <v>4</v>
      </c>
      <c r="O310">
        <f>COUNTIFS(Tabla1[TorneoID],Tabla3[[#This Row],[TorneoID]],Tabla1[Jornada],Tabla3[[#This Row],[Jornada]],Tabla1[Resultado],0)</f>
        <v>5</v>
      </c>
      <c r="P310">
        <f>COUNTIFS(Tabla1[TorneoID],Tabla3[[#This Row],[TorneoID]],Tabla1[Jornada],Tabla3[[#This Row],[Jornada]],Tabla1[Resultado],-1)</f>
        <v>0</v>
      </c>
      <c r="Q310">
        <f>Tabla3[[#This Row],[GL]]+Tabla3[[#This Row],[GV]]</f>
        <v>28</v>
      </c>
      <c r="R310">
        <f>SUMIFS(Tabla1[mLoc],Tabla1[TorneoID],Tabla3[[#This Row],[TorneoID]],Tabla1[Jornada],Tabla3[[#This Row],[Jornada]])</f>
        <v>18</v>
      </c>
      <c r="S310">
        <f>SUMIFS(Tabla1[mVis],Tabla1[TorneoID],Tabla3[[#This Row],[TorneoID]],Tabla1[Jornada],Tabla3[[#This Row],[Jornada]])</f>
        <v>10</v>
      </c>
    </row>
    <row r="311" spans="2:19" x14ac:dyDescent="0.45">
      <c r="B311">
        <v>20361</v>
      </c>
      <c r="C311" t="s">
        <v>97</v>
      </c>
      <c r="D311">
        <v>1</v>
      </c>
      <c r="E311">
        <v>31</v>
      </c>
      <c r="F311" t="s">
        <v>9</v>
      </c>
      <c r="G311">
        <v>3</v>
      </c>
      <c r="H311">
        <v>2</v>
      </c>
      <c r="I311" t="s">
        <v>7</v>
      </c>
      <c r="J311">
        <v>1</v>
      </c>
      <c r="L311">
        <v>38</v>
      </c>
      <c r="M311">
        <v>9</v>
      </c>
      <c r="N311">
        <f>COUNTIFS(Tabla1[TorneoID],Tabla3[[#This Row],[TorneoID]],Tabla1[Jornada],Tabla3[[#This Row],[Jornada]],Tabla1[Resultado],1)</f>
        <v>4</v>
      </c>
      <c r="O311">
        <f>COUNTIFS(Tabla1[TorneoID],Tabla3[[#This Row],[TorneoID]],Tabla1[Jornada],Tabla3[[#This Row],[Jornada]],Tabla1[Resultado],0)</f>
        <v>4</v>
      </c>
      <c r="P311">
        <f>COUNTIFS(Tabla1[TorneoID],Tabla3[[#This Row],[TorneoID]],Tabla1[Jornada],Tabla3[[#This Row],[Jornada]],Tabla1[Resultado],-1)</f>
        <v>1</v>
      </c>
      <c r="Q311">
        <f>Tabla3[[#This Row],[GL]]+Tabla3[[#This Row],[GV]]</f>
        <v>32</v>
      </c>
      <c r="R311">
        <f>SUMIFS(Tabla1[mLoc],Tabla1[TorneoID],Tabla3[[#This Row],[TorneoID]],Tabla1[Jornada],Tabla3[[#This Row],[Jornada]])</f>
        <v>22</v>
      </c>
      <c r="S311">
        <f>SUMIFS(Tabla1[mVis],Tabla1[TorneoID],Tabla3[[#This Row],[TorneoID]],Tabla1[Jornada],Tabla3[[#This Row],[Jornada]])</f>
        <v>10</v>
      </c>
    </row>
    <row r="312" spans="2:19" x14ac:dyDescent="0.45">
      <c r="B312">
        <v>20362</v>
      </c>
      <c r="C312" t="s">
        <v>97</v>
      </c>
      <c r="D312">
        <v>1</v>
      </c>
      <c r="E312">
        <v>31</v>
      </c>
      <c r="F312" t="s">
        <v>3</v>
      </c>
      <c r="G312">
        <v>1</v>
      </c>
      <c r="H312">
        <v>0</v>
      </c>
      <c r="I312" t="s">
        <v>6</v>
      </c>
      <c r="J312">
        <v>1</v>
      </c>
      <c r="L312">
        <v>38</v>
      </c>
      <c r="M312">
        <v>10</v>
      </c>
      <c r="N312">
        <f>COUNTIFS(Tabla1[TorneoID],Tabla3[[#This Row],[TorneoID]],Tabla1[Jornada],Tabla3[[#This Row],[Jornada]],Tabla1[Resultado],1)</f>
        <v>6</v>
      </c>
      <c r="O312">
        <f>COUNTIFS(Tabla1[TorneoID],Tabla3[[#This Row],[TorneoID]],Tabla1[Jornada],Tabla3[[#This Row],[Jornada]],Tabla1[Resultado],0)</f>
        <v>1</v>
      </c>
      <c r="P312">
        <f>COUNTIFS(Tabla1[TorneoID],Tabla3[[#This Row],[TorneoID]],Tabla1[Jornada],Tabla3[[#This Row],[Jornada]],Tabla1[Resultado],-1)</f>
        <v>2</v>
      </c>
      <c r="Q312">
        <f>Tabla3[[#This Row],[GL]]+Tabla3[[#This Row],[GV]]</f>
        <v>30</v>
      </c>
      <c r="R312">
        <f>SUMIFS(Tabla1[mLoc],Tabla1[TorneoID],Tabla3[[#This Row],[TorneoID]],Tabla1[Jornada],Tabla3[[#This Row],[Jornada]])</f>
        <v>20</v>
      </c>
      <c r="S312">
        <f>SUMIFS(Tabla1[mVis],Tabla1[TorneoID],Tabla3[[#This Row],[TorneoID]],Tabla1[Jornada],Tabla3[[#This Row],[Jornada]])</f>
        <v>10</v>
      </c>
    </row>
    <row r="313" spans="2:19" x14ac:dyDescent="0.45">
      <c r="B313">
        <v>20363</v>
      </c>
      <c r="C313" t="s">
        <v>97</v>
      </c>
      <c r="D313">
        <v>1</v>
      </c>
      <c r="E313">
        <v>31</v>
      </c>
      <c r="F313" t="s">
        <v>4</v>
      </c>
      <c r="G313">
        <v>3</v>
      </c>
      <c r="H313">
        <v>1</v>
      </c>
      <c r="I313" t="s">
        <v>92</v>
      </c>
      <c r="J313">
        <v>1</v>
      </c>
      <c r="L313">
        <v>38</v>
      </c>
      <c r="M313">
        <v>11</v>
      </c>
      <c r="N313">
        <f>COUNTIFS(Tabla1[TorneoID],Tabla3[[#This Row],[TorneoID]],Tabla1[Jornada],Tabla3[[#This Row],[Jornada]],Tabla1[Resultado],1)</f>
        <v>4</v>
      </c>
      <c r="O313">
        <f>COUNTIFS(Tabla1[TorneoID],Tabla3[[#This Row],[TorneoID]],Tabla1[Jornada],Tabla3[[#This Row],[Jornada]],Tabla1[Resultado],0)</f>
        <v>4</v>
      </c>
      <c r="P313">
        <f>COUNTIFS(Tabla1[TorneoID],Tabla3[[#This Row],[TorneoID]],Tabla1[Jornada],Tabla3[[#This Row],[Jornada]],Tabla1[Resultado],-1)</f>
        <v>1</v>
      </c>
      <c r="Q313">
        <f>Tabla3[[#This Row],[GL]]+Tabla3[[#This Row],[GV]]</f>
        <v>22</v>
      </c>
      <c r="R313">
        <f>SUMIFS(Tabla1[mLoc],Tabla1[TorneoID],Tabla3[[#This Row],[TorneoID]],Tabla1[Jornada],Tabla3[[#This Row],[Jornada]])</f>
        <v>15</v>
      </c>
      <c r="S313">
        <f>SUMIFS(Tabla1[mVis],Tabla1[TorneoID],Tabla3[[#This Row],[TorneoID]],Tabla1[Jornada],Tabla3[[#This Row],[Jornada]])</f>
        <v>7</v>
      </c>
    </row>
    <row r="314" spans="2:19" x14ac:dyDescent="0.45">
      <c r="B314">
        <v>20364</v>
      </c>
      <c r="C314" t="s">
        <v>97</v>
      </c>
      <c r="D314">
        <v>1</v>
      </c>
      <c r="E314">
        <v>31</v>
      </c>
      <c r="F314" t="s">
        <v>77</v>
      </c>
      <c r="G314">
        <v>1</v>
      </c>
      <c r="H314">
        <v>4</v>
      </c>
      <c r="I314" t="s">
        <v>69</v>
      </c>
      <c r="J314">
        <v>-1</v>
      </c>
      <c r="L314">
        <v>38</v>
      </c>
      <c r="M314">
        <v>12</v>
      </c>
      <c r="N314">
        <f>COUNTIFS(Tabla1[TorneoID],Tabla3[[#This Row],[TorneoID]],Tabla1[Jornada],Tabla3[[#This Row],[Jornada]],Tabla1[Resultado],1)</f>
        <v>3</v>
      </c>
      <c r="O314">
        <f>COUNTIFS(Tabla1[TorneoID],Tabla3[[#This Row],[TorneoID]],Tabla1[Jornada],Tabla3[[#This Row],[Jornada]],Tabla1[Resultado],0)</f>
        <v>2</v>
      </c>
      <c r="P314">
        <f>COUNTIFS(Tabla1[TorneoID],Tabla3[[#This Row],[TorneoID]],Tabla1[Jornada],Tabla3[[#This Row],[Jornada]],Tabla1[Resultado],-1)</f>
        <v>4</v>
      </c>
      <c r="Q314">
        <f>Tabla3[[#This Row],[GL]]+Tabla3[[#This Row],[GV]]</f>
        <v>20</v>
      </c>
      <c r="R314">
        <f>SUMIFS(Tabla1[mLoc],Tabla1[TorneoID],Tabla3[[#This Row],[TorneoID]],Tabla1[Jornada],Tabla3[[#This Row],[Jornada]])</f>
        <v>9</v>
      </c>
      <c r="S314">
        <f>SUMIFS(Tabla1[mVis],Tabla1[TorneoID],Tabla3[[#This Row],[TorneoID]],Tabla1[Jornada],Tabla3[[#This Row],[Jornada]])</f>
        <v>11</v>
      </c>
    </row>
    <row r="315" spans="2:19" x14ac:dyDescent="0.45">
      <c r="B315">
        <v>20365</v>
      </c>
      <c r="C315" t="s">
        <v>97</v>
      </c>
      <c r="D315">
        <v>1</v>
      </c>
      <c r="E315">
        <v>31</v>
      </c>
      <c r="F315" t="s">
        <v>82</v>
      </c>
      <c r="G315">
        <v>3</v>
      </c>
      <c r="H315">
        <v>4</v>
      </c>
      <c r="I315" t="s">
        <v>12</v>
      </c>
      <c r="J315">
        <v>-1</v>
      </c>
      <c r="L315">
        <v>38</v>
      </c>
      <c r="M315">
        <v>13</v>
      </c>
      <c r="N315">
        <f>COUNTIFS(Tabla1[TorneoID],Tabla3[[#This Row],[TorneoID]],Tabla1[Jornada],Tabla3[[#This Row],[Jornada]],Tabla1[Resultado],1)</f>
        <v>4</v>
      </c>
      <c r="O315">
        <f>COUNTIFS(Tabla1[TorneoID],Tabla3[[#This Row],[TorneoID]],Tabla1[Jornada],Tabla3[[#This Row],[Jornada]],Tabla1[Resultado],0)</f>
        <v>3</v>
      </c>
      <c r="P315">
        <f>COUNTIFS(Tabla1[TorneoID],Tabla3[[#This Row],[TorneoID]],Tabla1[Jornada],Tabla3[[#This Row],[Jornada]],Tabla1[Resultado],-1)</f>
        <v>2</v>
      </c>
      <c r="Q315">
        <f>Tabla3[[#This Row],[GL]]+Tabla3[[#This Row],[GV]]</f>
        <v>19</v>
      </c>
      <c r="R315">
        <f>SUMIFS(Tabla1[mLoc],Tabla1[TorneoID],Tabla3[[#This Row],[TorneoID]],Tabla1[Jornada],Tabla3[[#This Row],[Jornada]])</f>
        <v>12</v>
      </c>
      <c r="S315">
        <f>SUMIFS(Tabla1[mVis],Tabla1[TorneoID],Tabla3[[#This Row],[TorneoID]],Tabla1[Jornada],Tabla3[[#This Row],[Jornada]])</f>
        <v>7</v>
      </c>
    </row>
    <row r="316" spans="2:19" x14ac:dyDescent="0.45">
      <c r="B316">
        <v>20366</v>
      </c>
      <c r="C316" t="s">
        <v>97</v>
      </c>
      <c r="D316">
        <v>1</v>
      </c>
      <c r="E316">
        <v>32</v>
      </c>
      <c r="F316" t="s">
        <v>69</v>
      </c>
      <c r="G316">
        <v>1</v>
      </c>
      <c r="H316">
        <v>2</v>
      </c>
      <c r="I316" t="s">
        <v>3</v>
      </c>
      <c r="J316">
        <v>-1</v>
      </c>
      <c r="L316">
        <v>38</v>
      </c>
      <c r="M316">
        <v>14</v>
      </c>
      <c r="N316">
        <f>COUNTIFS(Tabla1[TorneoID],Tabla3[[#This Row],[TorneoID]],Tabla1[Jornada],Tabla3[[#This Row],[Jornada]],Tabla1[Resultado],1)</f>
        <v>5</v>
      </c>
      <c r="O316">
        <f>COUNTIFS(Tabla1[TorneoID],Tabla3[[#This Row],[TorneoID]],Tabla1[Jornada],Tabla3[[#This Row],[Jornada]],Tabla1[Resultado],0)</f>
        <v>2</v>
      </c>
      <c r="P316">
        <f>COUNTIFS(Tabla1[TorneoID],Tabla3[[#This Row],[TorneoID]],Tabla1[Jornada],Tabla3[[#This Row],[Jornada]],Tabla1[Resultado],-1)</f>
        <v>2</v>
      </c>
      <c r="Q316">
        <f>Tabla3[[#This Row],[GL]]+Tabla3[[#This Row],[GV]]</f>
        <v>19</v>
      </c>
      <c r="R316">
        <f>SUMIFS(Tabla1[mLoc],Tabla1[TorneoID],Tabla3[[#This Row],[TorneoID]],Tabla1[Jornada],Tabla3[[#This Row],[Jornada]])</f>
        <v>13</v>
      </c>
      <c r="S316">
        <f>SUMIFS(Tabla1[mVis],Tabla1[TorneoID],Tabla3[[#This Row],[TorneoID]],Tabla1[Jornada],Tabla3[[#This Row],[Jornada]])</f>
        <v>6</v>
      </c>
    </row>
    <row r="317" spans="2:19" x14ac:dyDescent="0.45">
      <c r="B317">
        <v>20367</v>
      </c>
      <c r="C317" t="s">
        <v>97</v>
      </c>
      <c r="D317">
        <v>1</v>
      </c>
      <c r="E317">
        <v>32</v>
      </c>
      <c r="F317" t="s">
        <v>7</v>
      </c>
      <c r="G317">
        <v>1</v>
      </c>
      <c r="H317">
        <v>0</v>
      </c>
      <c r="I317" t="s">
        <v>24</v>
      </c>
      <c r="J317">
        <v>1</v>
      </c>
      <c r="L317">
        <v>38</v>
      </c>
      <c r="M317">
        <v>15</v>
      </c>
      <c r="N317">
        <f>COUNTIFS(Tabla1[TorneoID],Tabla3[[#This Row],[TorneoID]],Tabla1[Jornada],Tabla3[[#This Row],[Jornada]],Tabla1[Resultado],1)</f>
        <v>4</v>
      </c>
      <c r="O317">
        <f>COUNTIFS(Tabla1[TorneoID],Tabla3[[#This Row],[TorneoID]],Tabla1[Jornada],Tabla3[[#This Row],[Jornada]],Tabla1[Resultado],0)</f>
        <v>4</v>
      </c>
      <c r="P317">
        <f>COUNTIFS(Tabla1[TorneoID],Tabla3[[#This Row],[TorneoID]],Tabla1[Jornada],Tabla3[[#This Row],[Jornada]],Tabla1[Resultado],-1)</f>
        <v>1</v>
      </c>
      <c r="Q317">
        <f>Tabla3[[#This Row],[GL]]+Tabla3[[#This Row],[GV]]</f>
        <v>23</v>
      </c>
      <c r="R317">
        <f>SUMIFS(Tabla1[mLoc],Tabla1[TorneoID],Tabla3[[#This Row],[TorneoID]],Tabla1[Jornada],Tabla3[[#This Row],[Jornada]])</f>
        <v>15</v>
      </c>
      <c r="S317">
        <f>SUMIFS(Tabla1[mVis],Tabla1[TorneoID],Tabla3[[#This Row],[TorneoID]],Tabla1[Jornada],Tabla3[[#This Row],[Jornada]])</f>
        <v>8</v>
      </c>
    </row>
    <row r="318" spans="2:19" x14ac:dyDescent="0.45">
      <c r="B318">
        <v>20368</v>
      </c>
      <c r="C318" t="s">
        <v>97</v>
      </c>
      <c r="D318">
        <v>1</v>
      </c>
      <c r="E318">
        <v>32</v>
      </c>
      <c r="F318" t="s">
        <v>1</v>
      </c>
      <c r="G318">
        <v>0</v>
      </c>
      <c r="H318">
        <v>1</v>
      </c>
      <c r="I318" t="s">
        <v>98</v>
      </c>
      <c r="J318">
        <v>-1</v>
      </c>
      <c r="L318">
        <v>38</v>
      </c>
      <c r="M318">
        <v>16</v>
      </c>
      <c r="N318">
        <f>COUNTIFS(Tabla1[TorneoID],Tabla3[[#This Row],[TorneoID]],Tabla1[Jornada],Tabla3[[#This Row],[Jornada]],Tabla1[Resultado],1)</f>
        <v>4</v>
      </c>
      <c r="O318">
        <f>COUNTIFS(Tabla1[TorneoID],Tabla3[[#This Row],[TorneoID]],Tabla1[Jornada],Tabla3[[#This Row],[Jornada]],Tabla1[Resultado],0)</f>
        <v>0</v>
      </c>
      <c r="P318">
        <f>COUNTIFS(Tabla1[TorneoID],Tabla3[[#This Row],[TorneoID]],Tabla1[Jornada],Tabla3[[#This Row],[Jornada]],Tabla1[Resultado],-1)</f>
        <v>5</v>
      </c>
      <c r="Q318">
        <f>Tabla3[[#This Row],[GL]]+Tabla3[[#This Row],[GV]]</f>
        <v>34</v>
      </c>
      <c r="R318">
        <f>SUMIFS(Tabla1[mLoc],Tabla1[TorneoID],Tabla3[[#This Row],[TorneoID]],Tabla1[Jornada],Tabla3[[#This Row],[Jornada]])</f>
        <v>17</v>
      </c>
      <c r="S318">
        <f>SUMIFS(Tabla1[mVis],Tabla1[TorneoID],Tabla3[[#This Row],[TorneoID]],Tabla1[Jornada],Tabla3[[#This Row],[Jornada]])</f>
        <v>17</v>
      </c>
    </row>
    <row r="319" spans="2:19" x14ac:dyDescent="0.45">
      <c r="B319">
        <v>20369</v>
      </c>
      <c r="C319" t="s">
        <v>97</v>
      </c>
      <c r="D319">
        <v>1</v>
      </c>
      <c r="E319">
        <v>32</v>
      </c>
      <c r="F319" t="s">
        <v>0</v>
      </c>
      <c r="G319">
        <v>4</v>
      </c>
      <c r="H319">
        <v>3</v>
      </c>
      <c r="I319" t="s">
        <v>82</v>
      </c>
      <c r="J319">
        <v>1</v>
      </c>
      <c r="L319">
        <v>38</v>
      </c>
      <c r="M319">
        <v>17</v>
      </c>
      <c r="N319">
        <f>COUNTIFS(Tabla1[TorneoID],Tabla3[[#This Row],[TorneoID]],Tabla1[Jornada],Tabla3[[#This Row],[Jornada]],Tabla1[Resultado],1)</f>
        <v>7</v>
      </c>
      <c r="O319">
        <f>COUNTIFS(Tabla1[TorneoID],Tabla3[[#This Row],[TorneoID]],Tabla1[Jornada],Tabla3[[#This Row],[Jornada]],Tabla1[Resultado],0)</f>
        <v>0</v>
      </c>
      <c r="P319">
        <f>COUNTIFS(Tabla1[TorneoID],Tabla3[[#This Row],[TorneoID]],Tabla1[Jornada],Tabla3[[#This Row],[Jornada]],Tabla1[Resultado],-1)</f>
        <v>2</v>
      </c>
      <c r="Q319">
        <f>Tabla3[[#This Row],[GL]]+Tabla3[[#This Row],[GV]]</f>
        <v>35</v>
      </c>
      <c r="R319">
        <f>SUMIFS(Tabla1[mLoc],Tabla1[TorneoID],Tabla3[[#This Row],[TorneoID]],Tabla1[Jornada],Tabla3[[#This Row],[Jornada]])</f>
        <v>22</v>
      </c>
      <c r="S319">
        <f>SUMIFS(Tabla1[mVis],Tabla1[TorneoID],Tabla3[[#This Row],[TorneoID]],Tabla1[Jornada],Tabla3[[#This Row],[Jornada]])</f>
        <v>13</v>
      </c>
    </row>
    <row r="320" spans="2:19" x14ac:dyDescent="0.45">
      <c r="B320">
        <v>20370</v>
      </c>
      <c r="C320" t="s">
        <v>97</v>
      </c>
      <c r="D320">
        <v>1</v>
      </c>
      <c r="E320">
        <v>32</v>
      </c>
      <c r="F320" t="s">
        <v>92</v>
      </c>
      <c r="G320">
        <v>1</v>
      </c>
      <c r="H320">
        <v>2</v>
      </c>
      <c r="I320" t="s">
        <v>77</v>
      </c>
      <c r="J320">
        <v>-1</v>
      </c>
      <c r="L320">
        <v>39</v>
      </c>
      <c r="M320">
        <v>1</v>
      </c>
      <c r="N320">
        <f>COUNTIFS(Tabla1[TorneoID],Tabla3[[#This Row],[TorneoID]],Tabla1[Jornada],Tabla3[[#This Row],[Jornada]],Tabla1[Resultado],1)</f>
        <v>5</v>
      </c>
      <c r="O320">
        <f>COUNTIFS(Tabla1[TorneoID],Tabla3[[#This Row],[TorneoID]],Tabla1[Jornada],Tabla3[[#This Row],[Jornada]],Tabla1[Resultado],0)</f>
        <v>2</v>
      </c>
      <c r="P320">
        <f>COUNTIFS(Tabla1[TorneoID],Tabla3[[#This Row],[TorneoID]],Tabla1[Jornada],Tabla3[[#This Row],[Jornada]],Tabla1[Resultado],-1)</f>
        <v>2</v>
      </c>
      <c r="Q320">
        <f>Tabla3[[#This Row],[GL]]+Tabla3[[#This Row],[GV]]</f>
        <v>25</v>
      </c>
      <c r="R320">
        <f>SUMIFS(Tabla1[mLoc],Tabla1[TorneoID],Tabla3[[#This Row],[TorneoID]],Tabla1[Jornada],Tabla3[[#This Row],[Jornada]])</f>
        <v>15</v>
      </c>
      <c r="S320">
        <f>SUMIFS(Tabla1[mVis],Tabla1[TorneoID],Tabla3[[#This Row],[TorneoID]],Tabla1[Jornada],Tabla3[[#This Row],[Jornada]])</f>
        <v>10</v>
      </c>
    </row>
    <row r="321" spans="2:19" x14ac:dyDescent="0.45">
      <c r="B321">
        <v>20371</v>
      </c>
      <c r="C321" t="s">
        <v>97</v>
      </c>
      <c r="D321">
        <v>1</v>
      </c>
      <c r="E321">
        <v>32</v>
      </c>
      <c r="F321" t="s">
        <v>6</v>
      </c>
      <c r="G321">
        <v>0</v>
      </c>
      <c r="H321">
        <v>1</v>
      </c>
      <c r="I321" t="s">
        <v>15</v>
      </c>
      <c r="J321">
        <v>-1</v>
      </c>
      <c r="L321">
        <v>39</v>
      </c>
      <c r="M321">
        <v>2</v>
      </c>
      <c r="N321">
        <f>COUNTIFS(Tabla1[TorneoID],Tabla3[[#This Row],[TorneoID]],Tabla1[Jornada],Tabla3[[#This Row],[Jornada]],Tabla1[Resultado],1)</f>
        <v>3</v>
      </c>
      <c r="O321">
        <f>COUNTIFS(Tabla1[TorneoID],Tabla3[[#This Row],[TorneoID]],Tabla1[Jornada],Tabla3[[#This Row],[Jornada]],Tabla1[Resultado],0)</f>
        <v>5</v>
      </c>
      <c r="P321">
        <f>COUNTIFS(Tabla1[TorneoID],Tabla3[[#This Row],[TorneoID]],Tabla1[Jornada],Tabla3[[#This Row],[Jornada]],Tabla1[Resultado],-1)</f>
        <v>1</v>
      </c>
      <c r="Q321">
        <f>Tabla3[[#This Row],[GL]]+Tabla3[[#This Row],[GV]]</f>
        <v>19</v>
      </c>
      <c r="R321">
        <f>SUMIFS(Tabla1[mLoc],Tabla1[TorneoID],Tabla3[[#This Row],[TorneoID]],Tabla1[Jornada],Tabla3[[#This Row],[Jornada]])</f>
        <v>11</v>
      </c>
      <c r="S321">
        <f>SUMIFS(Tabla1[mVis],Tabla1[TorneoID],Tabla3[[#This Row],[TorneoID]],Tabla1[Jornada],Tabla3[[#This Row],[Jornada]])</f>
        <v>8</v>
      </c>
    </row>
    <row r="322" spans="2:19" x14ac:dyDescent="0.45">
      <c r="B322">
        <v>20372</v>
      </c>
      <c r="C322" t="s">
        <v>97</v>
      </c>
      <c r="D322">
        <v>1</v>
      </c>
      <c r="E322">
        <v>32</v>
      </c>
      <c r="F322" t="s">
        <v>89</v>
      </c>
      <c r="G322">
        <v>2</v>
      </c>
      <c r="H322">
        <v>2</v>
      </c>
      <c r="I322" t="s">
        <v>9</v>
      </c>
      <c r="J322">
        <v>0</v>
      </c>
      <c r="L322">
        <v>39</v>
      </c>
      <c r="M322">
        <v>3</v>
      </c>
      <c r="N322">
        <f>COUNTIFS(Tabla1[TorneoID],Tabla3[[#This Row],[TorneoID]],Tabla1[Jornada],Tabla3[[#This Row],[Jornada]],Tabla1[Resultado],1)</f>
        <v>5</v>
      </c>
      <c r="O322">
        <f>COUNTIFS(Tabla1[TorneoID],Tabla3[[#This Row],[TorneoID]],Tabla1[Jornada],Tabla3[[#This Row],[Jornada]],Tabla1[Resultado],0)</f>
        <v>1</v>
      </c>
      <c r="P322">
        <f>COUNTIFS(Tabla1[TorneoID],Tabla3[[#This Row],[TorneoID]],Tabla1[Jornada],Tabla3[[#This Row],[Jornada]],Tabla1[Resultado],-1)</f>
        <v>3</v>
      </c>
      <c r="Q322">
        <f>Tabla3[[#This Row],[GL]]+Tabla3[[#This Row],[GV]]</f>
        <v>33</v>
      </c>
      <c r="R322">
        <f>SUMIFS(Tabla1[mLoc],Tabla1[TorneoID],Tabla3[[#This Row],[TorneoID]],Tabla1[Jornada],Tabla3[[#This Row],[Jornada]])</f>
        <v>18</v>
      </c>
      <c r="S322">
        <f>SUMIFS(Tabla1[mVis],Tabla1[TorneoID],Tabla3[[#This Row],[TorneoID]],Tabla1[Jornada],Tabla3[[#This Row],[Jornada]])</f>
        <v>15</v>
      </c>
    </row>
    <row r="323" spans="2:19" x14ac:dyDescent="0.45">
      <c r="B323">
        <v>20373</v>
      </c>
      <c r="C323" t="s">
        <v>97</v>
      </c>
      <c r="D323">
        <v>1</v>
      </c>
      <c r="E323">
        <v>32</v>
      </c>
      <c r="F323" t="s">
        <v>4</v>
      </c>
      <c r="G323">
        <v>1</v>
      </c>
      <c r="H323">
        <v>3</v>
      </c>
      <c r="I323" t="s">
        <v>13</v>
      </c>
      <c r="J323">
        <v>-1</v>
      </c>
      <c r="L323">
        <v>39</v>
      </c>
      <c r="M323">
        <v>4</v>
      </c>
      <c r="N323">
        <f>COUNTIFS(Tabla1[TorneoID],Tabla3[[#This Row],[TorneoID]],Tabla1[Jornada],Tabla3[[#This Row],[Jornada]],Tabla1[Resultado],1)</f>
        <v>4</v>
      </c>
      <c r="O323">
        <f>COUNTIFS(Tabla1[TorneoID],Tabla3[[#This Row],[TorneoID]],Tabla1[Jornada],Tabla3[[#This Row],[Jornada]],Tabla1[Resultado],0)</f>
        <v>3</v>
      </c>
      <c r="P323">
        <f>COUNTIFS(Tabla1[TorneoID],Tabla3[[#This Row],[TorneoID]],Tabla1[Jornada],Tabla3[[#This Row],[Jornada]],Tabla1[Resultado],-1)</f>
        <v>2</v>
      </c>
      <c r="Q323">
        <f>Tabla3[[#This Row],[GL]]+Tabla3[[#This Row],[GV]]</f>
        <v>26</v>
      </c>
      <c r="R323">
        <f>SUMIFS(Tabla1[mLoc],Tabla1[TorneoID],Tabla3[[#This Row],[TorneoID]],Tabla1[Jornada],Tabla3[[#This Row],[Jornada]])</f>
        <v>13</v>
      </c>
      <c r="S323">
        <f>SUMIFS(Tabla1[mVis],Tabla1[TorneoID],Tabla3[[#This Row],[TorneoID]],Tabla1[Jornada],Tabla3[[#This Row],[Jornada]])</f>
        <v>13</v>
      </c>
    </row>
    <row r="324" spans="2:19" x14ac:dyDescent="0.45">
      <c r="B324">
        <v>20374</v>
      </c>
      <c r="C324" t="s">
        <v>97</v>
      </c>
      <c r="D324">
        <v>1</v>
      </c>
      <c r="E324">
        <v>32</v>
      </c>
      <c r="F324" t="s">
        <v>85</v>
      </c>
      <c r="G324">
        <v>2</v>
      </c>
      <c r="H324">
        <v>1</v>
      </c>
      <c r="I324" t="s">
        <v>14</v>
      </c>
      <c r="J324">
        <v>1</v>
      </c>
      <c r="L324">
        <v>39</v>
      </c>
      <c r="M324">
        <v>5</v>
      </c>
      <c r="N324">
        <f>COUNTIFS(Tabla1[TorneoID],Tabla3[[#This Row],[TorneoID]],Tabla1[Jornada],Tabla3[[#This Row],[Jornada]],Tabla1[Resultado],1)</f>
        <v>7</v>
      </c>
      <c r="O324">
        <f>COUNTIFS(Tabla1[TorneoID],Tabla3[[#This Row],[TorneoID]],Tabla1[Jornada],Tabla3[[#This Row],[Jornada]],Tabla1[Resultado],0)</f>
        <v>2</v>
      </c>
      <c r="P324">
        <f>COUNTIFS(Tabla1[TorneoID],Tabla3[[#This Row],[TorneoID]],Tabla1[Jornada],Tabla3[[#This Row],[Jornada]],Tabla1[Resultado],-1)</f>
        <v>0</v>
      </c>
      <c r="Q324">
        <f>Tabla3[[#This Row],[GL]]+Tabla3[[#This Row],[GV]]</f>
        <v>24</v>
      </c>
      <c r="R324">
        <f>SUMIFS(Tabla1[mLoc],Tabla1[TorneoID],Tabla3[[#This Row],[TorneoID]],Tabla1[Jornada],Tabla3[[#This Row],[Jornada]])</f>
        <v>16</v>
      </c>
      <c r="S324">
        <f>SUMIFS(Tabla1[mVis],Tabla1[TorneoID],Tabla3[[#This Row],[TorneoID]],Tabla1[Jornada],Tabla3[[#This Row],[Jornada]])</f>
        <v>8</v>
      </c>
    </row>
    <row r="325" spans="2:19" x14ac:dyDescent="0.45">
      <c r="B325">
        <v>20375</v>
      </c>
      <c r="C325" t="s">
        <v>97</v>
      </c>
      <c r="D325">
        <v>1</v>
      </c>
      <c r="E325">
        <v>32</v>
      </c>
      <c r="F325" t="s">
        <v>12</v>
      </c>
      <c r="G325">
        <v>2</v>
      </c>
      <c r="H325">
        <v>0</v>
      </c>
      <c r="I325" t="s">
        <v>10</v>
      </c>
      <c r="J325">
        <v>1</v>
      </c>
      <c r="L325">
        <v>39</v>
      </c>
      <c r="M325">
        <v>6</v>
      </c>
      <c r="N325">
        <f>COUNTIFS(Tabla1[TorneoID],Tabla3[[#This Row],[TorneoID]],Tabla1[Jornada],Tabla3[[#This Row],[Jornada]],Tabla1[Resultado],1)</f>
        <v>3</v>
      </c>
      <c r="O325">
        <f>COUNTIFS(Tabla1[TorneoID],Tabla3[[#This Row],[TorneoID]],Tabla1[Jornada],Tabla3[[#This Row],[Jornada]],Tabla1[Resultado],0)</f>
        <v>2</v>
      </c>
      <c r="P325">
        <f>COUNTIFS(Tabla1[TorneoID],Tabla3[[#This Row],[TorneoID]],Tabla1[Jornada],Tabla3[[#This Row],[Jornada]],Tabla1[Resultado],-1)</f>
        <v>4</v>
      </c>
      <c r="Q325">
        <f>Tabla3[[#This Row],[GL]]+Tabla3[[#This Row],[GV]]</f>
        <v>32</v>
      </c>
      <c r="R325">
        <f>SUMIFS(Tabla1[mLoc],Tabla1[TorneoID],Tabla3[[#This Row],[TorneoID]],Tabla1[Jornada],Tabla3[[#This Row],[Jornada]])</f>
        <v>14</v>
      </c>
      <c r="S325">
        <f>SUMIFS(Tabla1[mVis],Tabla1[TorneoID],Tabla3[[#This Row],[TorneoID]],Tabla1[Jornada],Tabla3[[#This Row],[Jornada]])</f>
        <v>18</v>
      </c>
    </row>
    <row r="326" spans="2:19" x14ac:dyDescent="0.45">
      <c r="B326">
        <v>20376</v>
      </c>
      <c r="C326" t="s">
        <v>97</v>
      </c>
      <c r="D326">
        <v>1</v>
      </c>
      <c r="E326">
        <v>33</v>
      </c>
      <c r="F326" t="s">
        <v>9</v>
      </c>
      <c r="G326">
        <v>0</v>
      </c>
      <c r="H326">
        <v>0</v>
      </c>
      <c r="I326" t="s">
        <v>85</v>
      </c>
      <c r="J326">
        <v>0</v>
      </c>
      <c r="L326">
        <v>39</v>
      </c>
      <c r="M326">
        <v>7</v>
      </c>
      <c r="N326">
        <f>COUNTIFS(Tabla1[TorneoID],Tabla3[[#This Row],[TorneoID]],Tabla1[Jornada],Tabla3[[#This Row],[Jornada]],Tabla1[Resultado],1)</f>
        <v>6</v>
      </c>
      <c r="O326">
        <f>COUNTIFS(Tabla1[TorneoID],Tabla3[[#This Row],[TorneoID]],Tabla1[Jornada],Tabla3[[#This Row],[Jornada]],Tabla1[Resultado],0)</f>
        <v>2</v>
      </c>
      <c r="P326">
        <f>COUNTIFS(Tabla1[TorneoID],Tabla3[[#This Row],[TorneoID]],Tabla1[Jornada],Tabla3[[#This Row],[Jornada]],Tabla1[Resultado],-1)</f>
        <v>1</v>
      </c>
      <c r="Q326">
        <f>Tabla3[[#This Row],[GL]]+Tabla3[[#This Row],[GV]]</f>
        <v>40</v>
      </c>
      <c r="R326">
        <f>SUMIFS(Tabla1[mLoc],Tabla1[TorneoID],Tabla3[[#This Row],[TorneoID]],Tabla1[Jornada],Tabla3[[#This Row],[Jornada]])</f>
        <v>24</v>
      </c>
      <c r="S326">
        <f>SUMIFS(Tabla1[mVis],Tabla1[TorneoID],Tabla3[[#This Row],[TorneoID]],Tabla1[Jornada],Tabla3[[#This Row],[Jornada]])</f>
        <v>16</v>
      </c>
    </row>
    <row r="327" spans="2:19" x14ac:dyDescent="0.45">
      <c r="B327">
        <v>20377</v>
      </c>
      <c r="C327" t="s">
        <v>97</v>
      </c>
      <c r="D327">
        <v>1</v>
      </c>
      <c r="E327">
        <v>33</v>
      </c>
      <c r="F327" t="s">
        <v>3</v>
      </c>
      <c r="G327">
        <v>2</v>
      </c>
      <c r="H327">
        <v>1</v>
      </c>
      <c r="I327" t="s">
        <v>92</v>
      </c>
      <c r="J327">
        <v>1</v>
      </c>
      <c r="L327">
        <v>39</v>
      </c>
      <c r="M327">
        <v>8</v>
      </c>
      <c r="N327">
        <f>COUNTIFS(Tabla1[TorneoID],Tabla3[[#This Row],[TorneoID]],Tabla1[Jornada],Tabla3[[#This Row],[Jornada]],Tabla1[Resultado],1)</f>
        <v>4</v>
      </c>
      <c r="O327">
        <f>COUNTIFS(Tabla1[TorneoID],Tabla3[[#This Row],[TorneoID]],Tabla1[Jornada],Tabla3[[#This Row],[Jornada]],Tabla1[Resultado],0)</f>
        <v>0</v>
      </c>
      <c r="P327">
        <f>COUNTIFS(Tabla1[TorneoID],Tabla3[[#This Row],[TorneoID]],Tabla1[Jornada],Tabla3[[#This Row],[Jornada]],Tabla1[Resultado],-1)</f>
        <v>5</v>
      </c>
      <c r="Q327">
        <f>Tabla3[[#This Row],[GL]]+Tabla3[[#This Row],[GV]]</f>
        <v>24</v>
      </c>
      <c r="R327">
        <f>SUMIFS(Tabla1[mLoc],Tabla1[TorneoID],Tabla3[[#This Row],[TorneoID]],Tabla1[Jornada],Tabla3[[#This Row],[Jornada]])</f>
        <v>11</v>
      </c>
      <c r="S327">
        <f>SUMIFS(Tabla1[mVis],Tabla1[TorneoID],Tabla3[[#This Row],[TorneoID]],Tabla1[Jornada],Tabla3[[#This Row],[Jornada]])</f>
        <v>13</v>
      </c>
    </row>
    <row r="328" spans="2:19" x14ac:dyDescent="0.45">
      <c r="B328">
        <v>20378</v>
      </c>
      <c r="C328" t="s">
        <v>97</v>
      </c>
      <c r="D328">
        <v>1</v>
      </c>
      <c r="E328">
        <v>33</v>
      </c>
      <c r="F328" t="s">
        <v>14</v>
      </c>
      <c r="G328">
        <v>7</v>
      </c>
      <c r="H328">
        <v>0</v>
      </c>
      <c r="I328" t="s">
        <v>12</v>
      </c>
      <c r="J328">
        <v>1</v>
      </c>
      <c r="L328">
        <v>39</v>
      </c>
      <c r="M328">
        <v>9</v>
      </c>
      <c r="N328">
        <f>COUNTIFS(Tabla1[TorneoID],Tabla3[[#This Row],[TorneoID]],Tabla1[Jornada],Tabla3[[#This Row],[Jornada]],Tabla1[Resultado],1)</f>
        <v>3</v>
      </c>
      <c r="O328">
        <f>COUNTIFS(Tabla1[TorneoID],Tabla3[[#This Row],[TorneoID]],Tabla1[Jornada],Tabla3[[#This Row],[Jornada]],Tabla1[Resultado],0)</f>
        <v>4</v>
      </c>
      <c r="P328">
        <f>COUNTIFS(Tabla1[TorneoID],Tabla3[[#This Row],[TorneoID]],Tabla1[Jornada],Tabla3[[#This Row],[Jornada]],Tabla1[Resultado],-1)</f>
        <v>2</v>
      </c>
      <c r="Q328">
        <f>Tabla3[[#This Row],[GL]]+Tabla3[[#This Row],[GV]]</f>
        <v>31</v>
      </c>
      <c r="R328">
        <f>SUMIFS(Tabla1[mLoc],Tabla1[TorneoID],Tabla3[[#This Row],[TorneoID]],Tabla1[Jornada],Tabla3[[#This Row],[Jornada]])</f>
        <v>17</v>
      </c>
      <c r="S328">
        <f>SUMIFS(Tabla1[mVis],Tabla1[TorneoID],Tabla3[[#This Row],[TorneoID]],Tabla1[Jornada],Tabla3[[#This Row],[Jornada]])</f>
        <v>14</v>
      </c>
    </row>
    <row r="329" spans="2:19" x14ac:dyDescent="0.45">
      <c r="B329">
        <v>20379</v>
      </c>
      <c r="C329" t="s">
        <v>97</v>
      </c>
      <c r="D329">
        <v>1</v>
      </c>
      <c r="E329">
        <v>33</v>
      </c>
      <c r="F329" t="s">
        <v>24</v>
      </c>
      <c r="G329">
        <v>1</v>
      </c>
      <c r="H329">
        <v>0</v>
      </c>
      <c r="I329" t="s">
        <v>89</v>
      </c>
      <c r="J329">
        <v>1</v>
      </c>
      <c r="L329">
        <v>39</v>
      </c>
      <c r="M329">
        <v>10</v>
      </c>
      <c r="N329">
        <f>COUNTIFS(Tabla1[TorneoID],Tabla3[[#This Row],[TorneoID]],Tabla1[Jornada],Tabla3[[#This Row],[Jornada]],Tabla1[Resultado],1)</f>
        <v>4</v>
      </c>
      <c r="O329">
        <f>COUNTIFS(Tabla1[TorneoID],Tabla3[[#This Row],[TorneoID]],Tabla1[Jornada],Tabla3[[#This Row],[Jornada]],Tabla1[Resultado],0)</f>
        <v>3</v>
      </c>
      <c r="P329">
        <f>COUNTIFS(Tabla1[TorneoID],Tabla3[[#This Row],[TorneoID]],Tabla1[Jornada],Tabla3[[#This Row],[Jornada]],Tabla1[Resultado],-1)</f>
        <v>2</v>
      </c>
      <c r="Q329">
        <f>Tabla3[[#This Row],[GL]]+Tabla3[[#This Row],[GV]]</f>
        <v>33</v>
      </c>
      <c r="R329">
        <f>SUMIFS(Tabla1[mLoc],Tabla1[TorneoID],Tabla3[[#This Row],[TorneoID]],Tabla1[Jornada],Tabla3[[#This Row],[Jornada]])</f>
        <v>17</v>
      </c>
      <c r="S329">
        <f>SUMIFS(Tabla1[mVis],Tabla1[TorneoID],Tabla3[[#This Row],[TorneoID]],Tabla1[Jornada],Tabla3[[#This Row],[Jornada]])</f>
        <v>16</v>
      </c>
    </row>
    <row r="330" spans="2:19" x14ac:dyDescent="0.45">
      <c r="B330">
        <v>20380</v>
      </c>
      <c r="C330" t="s">
        <v>97</v>
      </c>
      <c r="D330">
        <v>1</v>
      </c>
      <c r="E330">
        <v>33</v>
      </c>
      <c r="F330" t="s">
        <v>10</v>
      </c>
      <c r="G330">
        <v>0</v>
      </c>
      <c r="H330">
        <v>1</v>
      </c>
      <c r="I330" t="s">
        <v>0</v>
      </c>
      <c r="J330">
        <v>-1</v>
      </c>
      <c r="L330">
        <v>39</v>
      </c>
      <c r="M330">
        <v>11</v>
      </c>
      <c r="N330">
        <f>COUNTIFS(Tabla1[TorneoID],Tabla3[[#This Row],[TorneoID]],Tabla1[Jornada],Tabla3[[#This Row],[Jornada]],Tabla1[Resultado],1)</f>
        <v>4</v>
      </c>
      <c r="O330">
        <f>COUNTIFS(Tabla1[TorneoID],Tabla3[[#This Row],[TorneoID]],Tabla1[Jornada],Tabla3[[#This Row],[Jornada]],Tabla1[Resultado],0)</f>
        <v>2</v>
      </c>
      <c r="P330">
        <f>COUNTIFS(Tabla1[TorneoID],Tabla3[[#This Row],[TorneoID]],Tabla1[Jornada],Tabla3[[#This Row],[Jornada]],Tabla1[Resultado],-1)</f>
        <v>3</v>
      </c>
      <c r="Q330">
        <f>Tabla3[[#This Row],[GL]]+Tabla3[[#This Row],[GV]]</f>
        <v>24</v>
      </c>
      <c r="R330">
        <f>SUMIFS(Tabla1[mLoc],Tabla1[TorneoID],Tabla3[[#This Row],[TorneoID]],Tabla1[Jornada],Tabla3[[#This Row],[Jornada]])</f>
        <v>13</v>
      </c>
      <c r="S330">
        <f>SUMIFS(Tabla1[mVis],Tabla1[TorneoID],Tabla3[[#This Row],[TorneoID]],Tabla1[Jornada],Tabla3[[#This Row],[Jornada]])</f>
        <v>11</v>
      </c>
    </row>
    <row r="331" spans="2:19" x14ac:dyDescent="0.45">
      <c r="B331">
        <v>20381</v>
      </c>
      <c r="C331" t="s">
        <v>97</v>
      </c>
      <c r="D331">
        <v>1</v>
      </c>
      <c r="E331">
        <v>33</v>
      </c>
      <c r="F331" t="s">
        <v>13</v>
      </c>
      <c r="G331">
        <v>4</v>
      </c>
      <c r="H331">
        <v>0</v>
      </c>
      <c r="I331" t="s">
        <v>1</v>
      </c>
      <c r="J331">
        <v>1</v>
      </c>
      <c r="L331">
        <v>39</v>
      </c>
      <c r="M331">
        <v>12</v>
      </c>
      <c r="N331">
        <f>COUNTIFS(Tabla1[TorneoID],Tabla3[[#This Row],[TorneoID]],Tabla1[Jornada],Tabla3[[#This Row],[Jornada]],Tabla1[Resultado],1)</f>
        <v>4</v>
      </c>
      <c r="O331">
        <f>COUNTIFS(Tabla1[TorneoID],Tabla3[[#This Row],[TorneoID]],Tabla1[Jornada],Tabla3[[#This Row],[Jornada]],Tabla1[Resultado],0)</f>
        <v>1</v>
      </c>
      <c r="P331">
        <f>COUNTIFS(Tabla1[TorneoID],Tabla3[[#This Row],[TorneoID]],Tabla1[Jornada],Tabla3[[#This Row],[Jornada]],Tabla1[Resultado],-1)</f>
        <v>4</v>
      </c>
      <c r="Q331">
        <f>Tabla3[[#This Row],[GL]]+Tabla3[[#This Row],[GV]]</f>
        <v>27</v>
      </c>
      <c r="R331">
        <f>SUMIFS(Tabla1[mLoc],Tabla1[TorneoID],Tabla3[[#This Row],[TorneoID]],Tabla1[Jornada],Tabla3[[#This Row],[Jornada]])</f>
        <v>13</v>
      </c>
      <c r="S331">
        <f>SUMIFS(Tabla1[mVis],Tabla1[TorneoID],Tabla3[[#This Row],[TorneoID]],Tabla1[Jornada],Tabla3[[#This Row],[Jornada]])</f>
        <v>14</v>
      </c>
    </row>
    <row r="332" spans="2:19" x14ac:dyDescent="0.45">
      <c r="B332">
        <v>20382</v>
      </c>
      <c r="C332" t="s">
        <v>97</v>
      </c>
      <c r="D332">
        <v>1</v>
      </c>
      <c r="E332">
        <v>33</v>
      </c>
      <c r="F332" t="s">
        <v>15</v>
      </c>
      <c r="G332">
        <v>1</v>
      </c>
      <c r="H332">
        <v>1</v>
      </c>
      <c r="I332" t="s">
        <v>69</v>
      </c>
      <c r="J332">
        <v>0</v>
      </c>
      <c r="L332">
        <v>39</v>
      </c>
      <c r="M332">
        <v>13</v>
      </c>
      <c r="N332">
        <f>COUNTIFS(Tabla1[TorneoID],Tabla3[[#This Row],[TorneoID]],Tabla1[Jornada],Tabla3[[#This Row],[Jornada]],Tabla1[Resultado],1)</f>
        <v>4</v>
      </c>
      <c r="O332">
        <f>COUNTIFS(Tabla1[TorneoID],Tabla3[[#This Row],[TorneoID]],Tabla1[Jornada],Tabla3[[#This Row],[Jornada]],Tabla1[Resultado],0)</f>
        <v>3</v>
      </c>
      <c r="P332">
        <f>COUNTIFS(Tabla1[TorneoID],Tabla3[[#This Row],[TorneoID]],Tabla1[Jornada],Tabla3[[#This Row],[Jornada]],Tabla1[Resultado],-1)</f>
        <v>2</v>
      </c>
      <c r="Q332">
        <f>Tabla3[[#This Row],[GL]]+Tabla3[[#This Row],[GV]]</f>
        <v>21</v>
      </c>
      <c r="R332">
        <f>SUMIFS(Tabla1[mLoc],Tabla1[TorneoID],Tabla3[[#This Row],[TorneoID]],Tabla1[Jornada],Tabla3[[#This Row],[Jornada]])</f>
        <v>14</v>
      </c>
      <c r="S332">
        <f>SUMIFS(Tabla1[mVis],Tabla1[TorneoID],Tabla3[[#This Row],[TorneoID]],Tabla1[Jornada],Tabla3[[#This Row],[Jornada]])</f>
        <v>7</v>
      </c>
    </row>
    <row r="333" spans="2:19" x14ac:dyDescent="0.45">
      <c r="B333">
        <v>20383</v>
      </c>
      <c r="C333" t="s">
        <v>97</v>
      </c>
      <c r="D333">
        <v>1</v>
      </c>
      <c r="E333">
        <v>33</v>
      </c>
      <c r="F333" t="s">
        <v>82</v>
      </c>
      <c r="G333">
        <v>2</v>
      </c>
      <c r="H333">
        <v>0</v>
      </c>
      <c r="I333" t="s">
        <v>6</v>
      </c>
      <c r="J333">
        <v>1</v>
      </c>
      <c r="L333">
        <v>39</v>
      </c>
      <c r="M333">
        <v>14</v>
      </c>
      <c r="N333">
        <f>COUNTIFS(Tabla1[TorneoID],Tabla3[[#This Row],[TorneoID]],Tabla1[Jornada],Tabla3[[#This Row],[Jornada]],Tabla1[Resultado],1)</f>
        <v>1</v>
      </c>
      <c r="O333">
        <f>COUNTIFS(Tabla1[TorneoID],Tabla3[[#This Row],[TorneoID]],Tabla1[Jornada],Tabla3[[#This Row],[Jornada]],Tabla1[Resultado],0)</f>
        <v>2</v>
      </c>
      <c r="P333">
        <f>COUNTIFS(Tabla1[TorneoID],Tabla3[[#This Row],[TorneoID]],Tabla1[Jornada],Tabla3[[#This Row],[Jornada]],Tabla1[Resultado],-1)</f>
        <v>6</v>
      </c>
      <c r="Q333">
        <f>Tabla3[[#This Row],[GL]]+Tabla3[[#This Row],[GV]]</f>
        <v>25</v>
      </c>
      <c r="R333">
        <f>SUMIFS(Tabla1[mLoc],Tabla1[TorneoID],Tabla3[[#This Row],[TorneoID]],Tabla1[Jornada],Tabla3[[#This Row],[Jornada]])</f>
        <v>9</v>
      </c>
      <c r="S333">
        <f>SUMIFS(Tabla1[mVis],Tabla1[TorneoID],Tabla3[[#This Row],[TorneoID]],Tabla1[Jornada],Tabla3[[#This Row],[Jornada]])</f>
        <v>16</v>
      </c>
    </row>
    <row r="334" spans="2:19" x14ac:dyDescent="0.45">
      <c r="B334">
        <v>20384</v>
      </c>
      <c r="C334" t="s">
        <v>97</v>
      </c>
      <c r="D334">
        <v>1</v>
      </c>
      <c r="E334">
        <v>33</v>
      </c>
      <c r="F334" t="s">
        <v>77</v>
      </c>
      <c r="G334">
        <v>0</v>
      </c>
      <c r="H334">
        <v>1</v>
      </c>
      <c r="I334" t="s">
        <v>4</v>
      </c>
      <c r="J334">
        <v>-1</v>
      </c>
      <c r="L334">
        <v>39</v>
      </c>
      <c r="M334">
        <v>15</v>
      </c>
      <c r="N334">
        <f>COUNTIFS(Tabla1[TorneoID],Tabla3[[#This Row],[TorneoID]],Tabla1[Jornada],Tabla3[[#This Row],[Jornada]],Tabla1[Resultado],1)</f>
        <v>2</v>
      </c>
      <c r="O334">
        <f>COUNTIFS(Tabla1[TorneoID],Tabla3[[#This Row],[TorneoID]],Tabla1[Jornada],Tabla3[[#This Row],[Jornada]],Tabla1[Resultado],0)</f>
        <v>5</v>
      </c>
      <c r="P334">
        <f>COUNTIFS(Tabla1[TorneoID],Tabla3[[#This Row],[TorneoID]],Tabla1[Jornada],Tabla3[[#This Row],[Jornada]],Tabla1[Resultado],-1)</f>
        <v>2</v>
      </c>
      <c r="Q334">
        <f>Tabla3[[#This Row],[GL]]+Tabla3[[#This Row],[GV]]</f>
        <v>30</v>
      </c>
      <c r="R334">
        <f>SUMIFS(Tabla1[mLoc],Tabla1[TorneoID],Tabla3[[#This Row],[TorneoID]],Tabla1[Jornada],Tabla3[[#This Row],[Jornada]])</f>
        <v>15</v>
      </c>
      <c r="S334">
        <f>SUMIFS(Tabla1[mVis],Tabla1[TorneoID],Tabla3[[#This Row],[TorneoID]],Tabla1[Jornada],Tabla3[[#This Row],[Jornada]])</f>
        <v>15</v>
      </c>
    </row>
    <row r="335" spans="2:19" x14ac:dyDescent="0.45">
      <c r="B335">
        <v>20385</v>
      </c>
      <c r="C335" t="s">
        <v>97</v>
      </c>
      <c r="D335">
        <v>1</v>
      </c>
      <c r="E335">
        <v>33</v>
      </c>
      <c r="F335" t="s">
        <v>98</v>
      </c>
      <c r="G335">
        <v>4</v>
      </c>
      <c r="H335">
        <v>2</v>
      </c>
      <c r="I335" t="s">
        <v>7</v>
      </c>
      <c r="J335">
        <v>1</v>
      </c>
      <c r="L335">
        <v>39</v>
      </c>
      <c r="M335">
        <v>16</v>
      </c>
      <c r="N335">
        <f>COUNTIFS(Tabla1[TorneoID],Tabla3[[#This Row],[TorneoID]],Tabla1[Jornada],Tabla3[[#This Row],[Jornada]],Tabla1[Resultado],1)</f>
        <v>6</v>
      </c>
      <c r="O335">
        <f>COUNTIFS(Tabla1[TorneoID],Tabla3[[#This Row],[TorneoID]],Tabla1[Jornada],Tabla3[[#This Row],[Jornada]],Tabla1[Resultado],0)</f>
        <v>0</v>
      </c>
      <c r="P335">
        <f>COUNTIFS(Tabla1[TorneoID],Tabla3[[#This Row],[TorneoID]],Tabla1[Jornada],Tabla3[[#This Row],[Jornada]],Tabla1[Resultado],-1)</f>
        <v>3</v>
      </c>
      <c r="Q335">
        <f>Tabla3[[#This Row],[GL]]+Tabla3[[#This Row],[GV]]</f>
        <v>38</v>
      </c>
      <c r="R335">
        <f>SUMIFS(Tabla1[mLoc],Tabla1[TorneoID],Tabla3[[#This Row],[TorneoID]],Tabla1[Jornada],Tabla3[[#This Row],[Jornada]])</f>
        <v>21</v>
      </c>
      <c r="S335">
        <f>SUMIFS(Tabla1[mVis],Tabla1[TorneoID],Tabla3[[#This Row],[TorneoID]],Tabla1[Jornada],Tabla3[[#This Row],[Jornada]])</f>
        <v>17</v>
      </c>
    </row>
    <row r="336" spans="2:19" x14ac:dyDescent="0.45">
      <c r="B336">
        <v>20386</v>
      </c>
      <c r="C336" t="s">
        <v>97</v>
      </c>
      <c r="D336">
        <v>1</v>
      </c>
      <c r="E336">
        <v>34</v>
      </c>
      <c r="F336" t="s">
        <v>92</v>
      </c>
      <c r="G336">
        <v>0</v>
      </c>
      <c r="H336">
        <v>1</v>
      </c>
      <c r="I336" t="s">
        <v>15</v>
      </c>
      <c r="J336">
        <v>-1</v>
      </c>
      <c r="L336">
        <v>39</v>
      </c>
      <c r="M336">
        <v>17</v>
      </c>
      <c r="N336">
        <f>COUNTIFS(Tabla1[TorneoID],Tabla3[[#This Row],[TorneoID]],Tabla1[Jornada],Tabla3[[#This Row],[Jornada]],Tabla1[Resultado],1)</f>
        <v>8</v>
      </c>
      <c r="O336">
        <f>COUNTIFS(Tabla1[TorneoID],Tabla3[[#This Row],[TorneoID]],Tabla1[Jornada],Tabla3[[#This Row],[Jornada]],Tabla1[Resultado],0)</f>
        <v>1</v>
      </c>
      <c r="P336">
        <f>COUNTIFS(Tabla1[TorneoID],Tabla3[[#This Row],[TorneoID]],Tabla1[Jornada],Tabla3[[#This Row],[Jornada]],Tabla1[Resultado],-1)</f>
        <v>0</v>
      </c>
      <c r="Q336">
        <f>Tabla3[[#This Row],[GL]]+Tabla3[[#This Row],[GV]]</f>
        <v>27</v>
      </c>
      <c r="R336">
        <f>SUMIFS(Tabla1[mLoc],Tabla1[TorneoID],Tabla3[[#This Row],[TorneoID]],Tabla1[Jornada],Tabla3[[#This Row],[Jornada]])</f>
        <v>22</v>
      </c>
      <c r="S336">
        <f>SUMIFS(Tabla1[mVis],Tabla1[TorneoID],Tabla3[[#This Row],[TorneoID]],Tabla1[Jornada],Tabla3[[#This Row],[Jornada]])</f>
        <v>5</v>
      </c>
    </row>
    <row r="337" spans="2:19" x14ac:dyDescent="0.45">
      <c r="B337">
        <v>20387</v>
      </c>
      <c r="C337" t="s">
        <v>97</v>
      </c>
      <c r="D337">
        <v>1</v>
      </c>
      <c r="E337">
        <v>34</v>
      </c>
      <c r="F337" t="s">
        <v>89</v>
      </c>
      <c r="G337">
        <v>1</v>
      </c>
      <c r="H337">
        <v>1</v>
      </c>
      <c r="I337" t="s">
        <v>98</v>
      </c>
      <c r="J337">
        <v>0</v>
      </c>
      <c r="L337">
        <v>40</v>
      </c>
      <c r="M337">
        <v>1</v>
      </c>
      <c r="N337">
        <f>COUNTIFS(Tabla1[TorneoID],Tabla3[[#This Row],[TorneoID]],Tabla1[Jornada],Tabla3[[#This Row],[Jornada]],Tabla1[Resultado],1)</f>
        <v>6</v>
      </c>
      <c r="O337">
        <f>COUNTIFS(Tabla1[TorneoID],Tabla3[[#This Row],[TorneoID]],Tabla1[Jornada],Tabla3[[#This Row],[Jornada]],Tabla1[Resultado],0)</f>
        <v>2</v>
      </c>
      <c r="P337">
        <f>COUNTIFS(Tabla1[TorneoID],Tabla3[[#This Row],[TorneoID]],Tabla1[Jornada],Tabla3[[#This Row],[Jornada]],Tabla1[Resultado],-1)</f>
        <v>1</v>
      </c>
      <c r="Q337">
        <f>Tabla3[[#This Row],[GL]]+Tabla3[[#This Row],[GV]]</f>
        <v>20</v>
      </c>
      <c r="R337">
        <f>SUMIFS(Tabla1[mLoc],Tabla1[TorneoID],Tabla3[[#This Row],[TorneoID]],Tabla1[Jornada],Tabla3[[#This Row],[Jornada]])</f>
        <v>15</v>
      </c>
      <c r="S337">
        <f>SUMIFS(Tabla1[mVis],Tabla1[TorneoID],Tabla3[[#This Row],[TorneoID]],Tabla1[Jornada],Tabla3[[#This Row],[Jornada]])</f>
        <v>5</v>
      </c>
    </row>
    <row r="338" spans="2:19" x14ac:dyDescent="0.45">
      <c r="B338">
        <v>20388</v>
      </c>
      <c r="C338" t="s">
        <v>97</v>
      </c>
      <c r="D338">
        <v>1</v>
      </c>
      <c r="E338">
        <v>34</v>
      </c>
      <c r="F338" t="s">
        <v>0</v>
      </c>
      <c r="G338">
        <v>0</v>
      </c>
      <c r="H338">
        <v>0</v>
      </c>
      <c r="I338" t="s">
        <v>14</v>
      </c>
      <c r="J338">
        <v>0</v>
      </c>
      <c r="L338">
        <v>40</v>
      </c>
      <c r="M338">
        <v>2</v>
      </c>
      <c r="N338">
        <f>COUNTIFS(Tabla1[TorneoID],Tabla3[[#This Row],[TorneoID]],Tabla1[Jornada],Tabla3[[#This Row],[Jornada]],Tabla1[Resultado],1)</f>
        <v>2</v>
      </c>
      <c r="O338">
        <f>COUNTIFS(Tabla1[TorneoID],Tabla3[[#This Row],[TorneoID]],Tabla1[Jornada],Tabla3[[#This Row],[Jornada]],Tabla1[Resultado],0)</f>
        <v>3</v>
      </c>
      <c r="P338">
        <f>COUNTIFS(Tabla1[TorneoID],Tabla3[[#This Row],[TorneoID]],Tabla1[Jornada],Tabla3[[#This Row],[Jornada]],Tabla1[Resultado],-1)</f>
        <v>4</v>
      </c>
      <c r="Q338">
        <f>Tabla3[[#This Row],[GL]]+Tabla3[[#This Row],[GV]]</f>
        <v>29</v>
      </c>
      <c r="R338">
        <f>SUMIFS(Tabla1[mLoc],Tabla1[TorneoID],Tabla3[[#This Row],[TorneoID]],Tabla1[Jornada],Tabla3[[#This Row],[Jornada]])</f>
        <v>13</v>
      </c>
      <c r="S338">
        <f>SUMIFS(Tabla1[mVis],Tabla1[TorneoID],Tabla3[[#This Row],[TorneoID]],Tabla1[Jornada],Tabla3[[#This Row],[Jornada]])</f>
        <v>16</v>
      </c>
    </row>
    <row r="339" spans="2:19" x14ac:dyDescent="0.45">
      <c r="B339">
        <v>20389</v>
      </c>
      <c r="C339" t="s">
        <v>97</v>
      </c>
      <c r="D339">
        <v>1</v>
      </c>
      <c r="E339">
        <v>34</v>
      </c>
      <c r="F339" t="s">
        <v>6</v>
      </c>
      <c r="G339">
        <v>2</v>
      </c>
      <c r="H339">
        <v>1</v>
      </c>
      <c r="I339" t="s">
        <v>10</v>
      </c>
      <c r="J339">
        <v>1</v>
      </c>
      <c r="L339">
        <v>40</v>
      </c>
      <c r="M339">
        <v>3</v>
      </c>
      <c r="N339">
        <f>COUNTIFS(Tabla1[TorneoID],Tabla3[[#This Row],[TorneoID]],Tabla1[Jornada],Tabla3[[#This Row],[Jornada]],Tabla1[Resultado],1)</f>
        <v>6</v>
      </c>
      <c r="O339">
        <f>COUNTIFS(Tabla1[TorneoID],Tabla3[[#This Row],[TorneoID]],Tabla1[Jornada],Tabla3[[#This Row],[Jornada]],Tabla1[Resultado],0)</f>
        <v>3</v>
      </c>
      <c r="P339">
        <f>COUNTIFS(Tabla1[TorneoID],Tabla3[[#This Row],[TorneoID]],Tabla1[Jornada],Tabla3[[#This Row],[Jornada]],Tabla1[Resultado],-1)</f>
        <v>0</v>
      </c>
      <c r="Q339">
        <f>Tabla3[[#This Row],[GL]]+Tabla3[[#This Row],[GV]]</f>
        <v>16</v>
      </c>
      <c r="R339">
        <f>SUMIFS(Tabla1[mLoc],Tabla1[TorneoID],Tabla3[[#This Row],[TorneoID]],Tabla1[Jornada],Tabla3[[#This Row],[Jornada]])</f>
        <v>12</v>
      </c>
      <c r="S339">
        <f>SUMIFS(Tabla1[mVis],Tabla1[TorneoID],Tabla3[[#This Row],[TorneoID]],Tabla1[Jornada],Tabla3[[#This Row],[Jornada]])</f>
        <v>4</v>
      </c>
    </row>
    <row r="340" spans="2:19" x14ac:dyDescent="0.45">
      <c r="B340">
        <v>20390</v>
      </c>
      <c r="C340" t="s">
        <v>97</v>
      </c>
      <c r="D340">
        <v>1</v>
      </c>
      <c r="E340">
        <v>34</v>
      </c>
      <c r="F340" t="s">
        <v>69</v>
      </c>
      <c r="G340">
        <v>1</v>
      </c>
      <c r="H340">
        <v>0</v>
      </c>
      <c r="I340" t="s">
        <v>82</v>
      </c>
      <c r="J340">
        <v>1</v>
      </c>
      <c r="L340">
        <v>40</v>
      </c>
      <c r="M340">
        <v>4</v>
      </c>
      <c r="N340">
        <f>COUNTIFS(Tabla1[TorneoID],Tabla3[[#This Row],[TorneoID]],Tabla1[Jornada],Tabla3[[#This Row],[Jornada]],Tabla1[Resultado],1)</f>
        <v>5</v>
      </c>
      <c r="O340">
        <f>COUNTIFS(Tabla1[TorneoID],Tabla3[[#This Row],[TorneoID]],Tabla1[Jornada],Tabla3[[#This Row],[Jornada]],Tabla1[Resultado],0)</f>
        <v>1</v>
      </c>
      <c r="P340">
        <f>COUNTIFS(Tabla1[TorneoID],Tabla3[[#This Row],[TorneoID]],Tabla1[Jornada],Tabla3[[#This Row],[Jornada]],Tabla1[Resultado],-1)</f>
        <v>3</v>
      </c>
      <c r="Q340">
        <f>Tabla3[[#This Row],[GL]]+Tabla3[[#This Row],[GV]]</f>
        <v>28</v>
      </c>
      <c r="R340">
        <f>SUMIFS(Tabla1[mLoc],Tabla1[TorneoID],Tabla3[[#This Row],[TorneoID]],Tabla1[Jornada],Tabla3[[#This Row],[Jornada]])</f>
        <v>18</v>
      </c>
      <c r="S340">
        <f>SUMIFS(Tabla1[mVis],Tabla1[TorneoID],Tabla3[[#This Row],[TorneoID]],Tabla1[Jornada],Tabla3[[#This Row],[Jornada]])</f>
        <v>10</v>
      </c>
    </row>
    <row r="341" spans="2:19" x14ac:dyDescent="0.45">
      <c r="B341">
        <v>20391</v>
      </c>
      <c r="C341" t="s">
        <v>97</v>
      </c>
      <c r="D341">
        <v>1</v>
      </c>
      <c r="E341">
        <v>34</v>
      </c>
      <c r="F341" t="s">
        <v>7</v>
      </c>
      <c r="G341">
        <v>0</v>
      </c>
      <c r="H341">
        <v>2</v>
      </c>
      <c r="I341" t="s">
        <v>1</v>
      </c>
      <c r="J341">
        <v>-1</v>
      </c>
      <c r="L341">
        <v>40</v>
      </c>
      <c r="M341">
        <v>5</v>
      </c>
      <c r="N341">
        <f>COUNTIFS(Tabla1[TorneoID],Tabla3[[#This Row],[TorneoID]],Tabla1[Jornada],Tabla3[[#This Row],[Jornada]],Tabla1[Resultado],1)</f>
        <v>2</v>
      </c>
      <c r="O341">
        <f>COUNTIFS(Tabla1[TorneoID],Tabla3[[#This Row],[TorneoID]],Tabla1[Jornada],Tabla3[[#This Row],[Jornada]],Tabla1[Resultado],0)</f>
        <v>4</v>
      </c>
      <c r="P341">
        <f>COUNTIFS(Tabla1[TorneoID],Tabla3[[#This Row],[TorneoID]],Tabla1[Jornada],Tabla3[[#This Row],[Jornada]],Tabla1[Resultado],-1)</f>
        <v>3</v>
      </c>
      <c r="Q341">
        <f>Tabla3[[#This Row],[GL]]+Tabla3[[#This Row],[GV]]</f>
        <v>22</v>
      </c>
      <c r="R341">
        <f>SUMIFS(Tabla1[mLoc],Tabla1[TorneoID],Tabla3[[#This Row],[TorneoID]],Tabla1[Jornada],Tabla3[[#This Row],[Jornada]])</f>
        <v>9</v>
      </c>
      <c r="S341">
        <f>SUMIFS(Tabla1[mVis],Tabla1[TorneoID],Tabla3[[#This Row],[TorneoID]],Tabla1[Jornada],Tabla3[[#This Row],[Jornada]])</f>
        <v>13</v>
      </c>
    </row>
    <row r="342" spans="2:19" x14ac:dyDescent="0.45">
      <c r="B342">
        <v>20392</v>
      </c>
      <c r="C342" t="s">
        <v>97</v>
      </c>
      <c r="D342">
        <v>1</v>
      </c>
      <c r="E342">
        <v>34</v>
      </c>
      <c r="F342" t="s">
        <v>85</v>
      </c>
      <c r="G342">
        <v>1</v>
      </c>
      <c r="H342">
        <v>0</v>
      </c>
      <c r="I342" t="s">
        <v>24</v>
      </c>
      <c r="J342">
        <v>1</v>
      </c>
      <c r="L342">
        <v>40</v>
      </c>
      <c r="M342">
        <v>6</v>
      </c>
      <c r="N342">
        <f>COUNTIFS(Tabla1[TorneoID],Tabla3[[#This Row],[TorneoID]],Tabla1[Jornada],Tabla3[[#This Row],[Jornada]],Tabla1[Resultado],1)</f>
        <v>6</v>
      </c>
      <c r="O342">
        <f>COUNTIFS(Tabla1[TorneoID],Tabla3[[#This Row],[TorneoID]],Tabla1[Jornada],Tabla3[[#This Row],[Jornada]],Tabla1[Resultado],0)</f>
        <v>2</v>
      </c>
      <c r="P342">
        <f>COUNTIFS(Tabla1[TorneoID],Tabla3[[#This Row],[TorneoID]],Tabla1[Jornada],Tabla3[[#This Row],[Jornada]],Tabla1[Resultado],-1)</f>
        <v>1</v>
      </c>
      <c r="Q342">
        <f>Tabla3[[#This Row],[GL]]+Tabla3[[#This Row],[GV]]</f>
        <v>24</v>
      </c>
      <c r="R342">
        <f>SUMIFS(Tabla1[mLoc],Tabla1[TorneoID],Tabla3[[#This Row],[TorneoID]],Tabla1[Jornada],Tabla3[[#This Row],[Jornada]])</f>
        <v>16</v>
      </c>
      <c r="S342">
        <f>SUMIFS(Tabla1[mVis],Tabla1[TorneoID],Tabla3[[#This Row],[TorneoID]],Tabla1[Jornada],Tabla3[[#This Row],[Jornada]])</f>
        <v>8</v>
      </c>
    </row>
    <row r="343" spans="2:19" x14ac:dyDescent="0.45">
      <c r="B343">
        <v>20393</v>
      </c>
      <c r="C343" t="s">
        <v>97</v>
      </c>
      <c r="D343">
        <v>1</v>
      </c>
      <c r="E343">
        <v>34</v>
      </c>
      <c r="F343" t="s">
        <v>4</v>
      </c>
      <c r="G343">
        <v>6</v>
      </c>
      <c r="H343">
        <v>0</v>
      </c>
      <c r="I343" t="s">
        <v>3</v>
      </c>
      <c r="J343">
        <v>1</v>
      </c>
      <c r="L343">
        <v>40</v>
      </c>
      <c r="M343">
        <v>7</v>
      </c>
      <c r="N343">
        <f>COUNTIFS(Tabla1[TorneoID],Tabla3[[#This Row],[TorneoID]],Tabla1[Jornada],Tabla3[[#This Row],[Jornada]],Tabla1[Resultado],1)</f>
        <v>3</v>
      </c>
      <c r="O343">
        <f>COUNTIFS(Tabla1[TorneoID],Tabla3[[#This Row],[TorneoID]],Tabla1[Jornada],Tabla3[[#This Row],[Jornada]],Tabla1[Resultado],0)</f>
        <v>3</v>
      </c>
      <c r="P343">
        <f>COUNTIFS(Tabla1[TorneoID],Tabla3[[#This Row],[TorneoID]],Tabla1[Jornada],Tabla3[[#This Row],[Jornada]],Tabla1[Resultado],-1)</f>
        <v>3</v>
      </c>
      <c r="Q343">
        <f>Tabla3[[#This Row],[GL]]+Tabla3[[#This Row],[GV]]</f>
        <v>21</v>
      </c>
      <c r="R343">
        <f>SUMIFS(Tabla1[mLoc],Tabla1[TorneoID],Tabla3[[#This Row],[TorneoID]],Tabla1[Jornada],Tabla3[[#This Row],[Jornada]])</f>
        <v>10</v>
      </c>
      <c r="S343">
        <f>SUMIFS(Tabla1[mVis],Tabla1[TorneoID],Tabla3[[#This Row],[TorneoID]],Tabla1[Jornada],Tabla3[[#This Row],[Jornada]])</f>
        <v>11</v>
      </c>
    </row>
    <row r="344" spans="2:19" x14ac:dyDescent="0.45">
      <c r="B344">
        <v>20394</v>
      </c>
      <c r="C344" t="s">
        <v>97</v>
      </c>
      <c r="D344">
        <v>1</v>
      </c>
      <c r="E344">
        <v>34</v>
      </c>
      <c r="F344" t="s">
        <v>77</v>
      </c>
      <c r="G344">
        <v>0</v>
      </c>
      <c r="H344">
        <v>1</v>
      </c>
      <c r="I344" t="s">
        <v>13</v>
      </c>
      <c r="J344">
        <v>-1</v>
      </c>
      <c r="L344">
        <v>40</v>
      </c>
      <c r="M344">
        <v>8</v>
      </c>
      <c r="N344">
        <f>COUNTIFS(Tabla1[TorneoID],Tabla3[[#This Row],[TorneoID]],Tabla1[Jornada],Tabla3[[#This Row],[Jornada]],Tabla1[Resultado],1)</f>
        <v>2</v>
      </c>
      <c r="O344">
        <f>COUNTIFS(Tabla1[TorneoID],Tabla3[[#This Row],[TorneoID]],Tabla1[Jornada],Tabla3[[#This Row],[Jornada]],Tabla1[Resultado],0)</f>
        <v>5</v>
      </c>
      <c r="P344">
        <f>COUNTIFS(Tabla1[TorneoID],Tabla3[[#This Row],[TorneoID]],Tabla1[Jornada],Tabla3[[#This Row],[Jornada]],Tabla1[Resultado],-1)</f>
        <v>2</v>
      </c>
      <c r="Q344">
        <f>Tabla3[[#This Row],[GL]]+Tabla3[[#This Row],[GV]]</f>
        <v>20</v>
      </c>
      <c r="R344">
        <f>SUMIFS(Tabla1[mLoc],Tabla1[TorneoID],Tabla3[[#This Row],[TorneoID]],Tabla1[Jornada],Tabla3[[#This Row],[Jornada]])</f>
        <v>11</v>
      </c>
      <c r="S344">
        <f>SUMIFS(Tabla1[mVis],Tabla1[TorneoID],Tabla3[[#This Row],[TorneoID]],Tabla1[Jornada],Tabla3[[#This Row],[Jornada]])</f>
        <v>9</v>
      </c>
    </row>
    <row r="345" spans="2:19" x14ac:dyDescent="0.45">
      <c r="B345">
        <v>20395</v>
      </c>
      <c r="C345" t="s">
        <v>97</v>
      </c>
      <c r="D345">
        <v>1</v>
      </c>
      <c r="E345">
        <v>34</v>
      </c>
      <c r="F345" t="s">
        <v>12</v>
      </c>
      <c r="G345">
        <v>2</v>
      </c>
      <c r="H345">
        <v>2</v>
      </c>
      <c r="I345" t="s">
        <v>9</v>
      </c>
      <c r="J345">
        <v>0</v>
      </c>
      <c r="L345">
        <v>40</v>
      </c>
      <c r="M345">
        <v>9</v>
      </c>
      <c r="N345">
        <f>COUNTIFS(Tabla1[TorneoID],Tabla3[[#This Row],[TorneoID]],Tabla1[Jornada],Tabla3[[#This Row],[Jornada]],Tabla1[Resultado],1)</f>
        <v>4</v>
      </c>
      <c r="O345">
        <f>COUNTIFS(Tabla1[TorneoID],Tabla3[[#This Row],[TorneoID]],Tabla1[Jornada],Tabla3[[#This Row],[Jornada]],Tabla1[Resultado],0)</f>
        <v>2</v>
      </c>
      <c r="P345">
        <f>COUNTIFS(Tabla1[TorneoID],Tabla3[[#This Row],[TorneoID]],Tabla1[Jornada],Tabla3[[#This Row],[Jornada]],Tabla1[Resultado],-1)</f>
        <v>3</v>
      </c>
      <c r="Q345">
        <f>Tabla3[[#This Row],[GL]]+Tabla3[[#This Row],[GV]]</f>
        <v>26</v>
      </c>
      <c r="R345">
        <f>SUMIFS(Tabla1[mLoc],Tabla1[TorneoID],Tabla3[[#This Row],[TorneoID]],Tabla1[Jornada],Tabla3[[#This Row],[Jornada]])</f>
        <v>13</v>
      </c>
      <c r="S345">
        <f>SUMIFS(Tabla1[mVis],Tabla1[TorneoID],Tabla3[[#This Row],[TorneoID]],Tabla1[Jornada],Tabla3[[#This Row],[Jornada]])</f>
        <v>13</v>
      </c>
    </row>
    <row r="346" spans="2:19" x14ac:dyDescent="0.45">
      <c r="B346">
        <v>20396</v>
      </c>
      <c r="C346" t="s">
        <v>97</v>
      </c>
      <c r="D346">
        <v>1</v>
      </c>
      <c r="E346">
        <v>35</v>
      </c>
      <c r="F346" t="s">
        <v>24</v>
      </c>
      <c r="G346">
        <v>3</v>
      </c>
      <c r="H346">
        <v>0</v>
      </c>
      <c r="I346" t="s">
        <v>12</v>
      </c>
      <c r="J346">
        <v>1</v>
      </c>
      <c r="L346">
        <v>40</v>
      </c>
      <c r="M346">
        <v>10</v>
      </c>
      <c r="N346">
        <f>COUNTIFS(Tabla1[TorneoID],Tabla3[[#This Row],[TorneoID]],Tabla1[Jornada],Tabla3[[#This Row],[Jornada]],Tabla1[Resultado],1)</f>
        <v>4</v>
      </c>
      <c r="O346">
        <f>COUNTIFS(Tabla1[TorneoID],Tabla3[[#This Row],[TorneoID]],Tabla1[Jornada],Tabla3[[#This Row],[Jornada]],Tabla1[Resultado],0)</f>
        <v>3</v>
      </c>
      <c r="P346">
        <f>COUNTIFS(Tabla1[TorneoID],Tabla3[[#This Row],[TorneoID]],Tabla1[Jornada],Tabla3[[#This Row],[Jornada]],Tabla1[Resultado],-1)</f>
        <v>2</v>
      </c>
      <c r="Q346">
        <f>Tabla3[[#This Row],[GL]]+Tabla3[[#This Row],[GV]]</f>
        <v>17</v>
      </c>
      <c r="R346">
        <f>SUMIFS(Tabla1[mLoc],Tabla1[TorneoID],Tabla3[[#This Row],[TorneoID]],Tabla1[Jornada],Tabla3[[#This Row],[Jornada]])</f>
        <v>11</v>
      </c>
      <c r="S346">
        <f>SUMIFS(Tabla1[mVis],Tabla1[TorneoID],Tabla3[[#This Row],[TorneoID]],Tabla1[Jornada],Tabla3[[#This Row],[Jornada]])</f>
        <v>6</v>
      </c>
    </row>
    <row r="347" spans="2:19" x14ac:dyDescent="0.45">
      <c r="B347">
        <v>20397</v>
      </c>
      <c r="C347" t="s">
        <v>97</v>
      </c>
      <c r="D347">
        <v>1</v>
      </c>
      <c r="E347">
        <v>35</v>
      </c>
      <c r="F347" t="s">
        <v>13</v>
      </c>
      <c r="G347">
        <v>2</v>
      </c>
      <c r="H347">
        <v>0</v>
      </c>
      <c r="I347" t="s">
        <v>7</v>
      </c>
      <c r="J347">
        <v>1</v>
      </c>
      <c r="L347">
        <v>40</v>
      </c>
      <c r="M347">
        <v>11</v>
      </c>
      <c r="N347">
        <f>COUNTIFS(Tabla1[TorneoID],Tabla3[[#This Row],[TorneoID]],Tabla1[Jornada],Tabla3[[#This Row],[Jornada]],Tabla1[Resultado],1)</f>
        <v>3</v>
      </c>
      <c r="O347">
        <f>COUNTIFS(Tabla1[TorneoID],Tabla3[[#This Row],[TorneoID]],Tabla1[Jornada],Tabla3[[#This Row],[Jornada]],Tabla1[Resultado],0)</f>
        <v>1</v>
      </c>
      <c r="P347">
        <f>COUNTIFS(Tabla1[TorneoID],Tabla3[[#This Row],[TorneoID]],Tabla1[Jornada],Tabla3[[#This Row],[Jornada]],Tabla1[Resultado],-1)</f>
        <v>5</v>
      </c>
      <c r="Q347">
        <f>Tabla3[[#This Row],[GL]]+Tabla3[[#This Row],[GV]]</f>
        <v>19</v>
      </c>
      <c r="R347">
        <f>SUMIFS(Tabla1[mLoc],Tabla1[TorneoID],Tabla3[[#This Row],[TorneoID]],Tabla1[Jornada],Tabla3[[#This Row],[Jornada]])</f>
        <v>9</v>
      </c>
      <c r="S347">
        <f>SUMIFS(Tabla1[mVis],Tabla1[TorneoID],Tabla3[[#This Row],[TorneoID]],Tabla1[Jornada],Tabla3[[#This Row],[Jornada]])</f>
        <v>10</v>
      </c>
    </row>
    <row r="348" spans="2:19" x14ac:dyDescent="0.45">
      <c r="B348">
        <v>20398</v>
      </c>
      <c r="C348" t="s">
        <v>97</v>
      </c>
      <c r="D348">
        <v>1</v>
      </c>
      <c r="E348">
        <v>35</v>
      </c>
      <c r="F348" t="s">
        <v>15</v>
      </c>
      <c r="G348">
        <v>4</v>
      </c>
      <c r="H348">
        <v>1</v>
      </c>
      <c r="I348" t="s">
        <v>4</v>
      </c>
      <c r="J348">
        <v>1</v>
      </c>
      <c r="L348">
        <v>40</v>
      </c>
      <c r="M348">
        <v>12</v>
      </c>
      <c r="N348">
        <f>COUNTIFS(Tabla1[TorneoID],Tabla3[[#This Row],[TorneoID]],Tabla1[Jornada],Tabla3[[#This Row],[Jornada]],Tabla1[Resultado],1)</f>
        <v>3</v>
      </c>
      <c r="O348">
        <f>COUNTIFS(Tabla1[TorneoID],Tabla3[[#This Row],[TorneoID]],Tabla1[Jornada],Tabla3[[#This Row],[Jornada]],Tabla1[Resultado],0)</f>
        <v>1</v>
      </c>
      <c r="P348">
        <f>COUNTIFS(Tabla1[TorneoID],Tabla3[[#This Row],[TorneoID]],Tabla1[Jornada],Tabla3[[#This Row],[Jornada]],Tabla1[Resultado],-1)</f>
        <v>5</v>
      </c>
      <c r="Q348">
        <f>Tabla3[[#This Row],[GL]]+Tabla3[[#This Row],[GV]]</f>
        <v>28</v>
      </c>
      <c r="R348">
        <f>SUMIFS(Tabla1[mLoc],Tabla1[TorneoID],Tabla3[[#This Row],[TorneoID]],Tabla1[Jornada],Tabla3[[#This Row],[Jornada]])</f>
        <v>13</v>
      </c>
      <c r="S348">
        <f>SUMIFS(Tabla1[mVis],Tabla1[TorneoID],Tabla3[[#This Row],[TorneoID]],Tabla1[Jornada],Tabla3[[#This Row],[Jornada]])</f>
        <v>15</v>
      </c>
    </row>
    <row r="349" spans="2:19" x14ac:dyDescent="0.45">
      <c r="B349">
        <v>20399</v>
      </c>
      <c r="C349" t="s">
        <v>97</v>
      </c>
      <c r="D349">
        <v>1</v>
      </c>
      <c r="E349">
        <v>35</v>
      </c>
      <c r="F349" t="s">
        <v>14</v>
      </c>
      <c r="G349">
        <v>3</v>
      </c>
      <c r="H349">
        <v>1</v>
      </c>
      <c r="I349" t="s">
        <v>6</v>
      </c>
      <c r="J349">
        <v>1</v>
      </c>
      <c r="L349">
        <v>40</v>
      </c>
      <c r="M349">
        <v>13</v>
      </c>
      <c r="N349">
        <f>COUNTIFS(Tabla1[TorneoID],Tabla3[[#This Row],[TorneoID]],Tabla1[Jornada],Tabla3[[#This Row],[Jornada]],Tabla1[Resultado],1)</f>
        <v>4</v>
      </c>
      <c r="O349">
        <f>COUNTIFS(Tabla1[TorneoID],Tabla3[[#This Row],[TorneoID]],Tabla1[Jornada],Tabla3[[#This Row],[Jornada]],Tabla1[Resultado],0)</f>
        <v>3</v>
      </c>
      <c r="P349">
        <f>COUNTIFS(Tabla1[TorneoID],Tabla3[[#This Row],[TorneoID]],Tabla1[Jornada],Tabla3[[#This Row],[Jornada]],Tabla1[Resultado],-1)</f>
        <v>2</v>
      </c>
      <c r="Q349">
        <f>Tabla3[[#This Row],[GL]]+Tabla3[[#This Row],[GV]]</f>
        <v>21</v>
      </c>
      <c r="R349">
        <f>SUMIFS(Tabla1[mLoc],Tabla1[TorneoID],Tabla3[[#This Row],[TorneoID]],Tabla1[Jornada],Tabla3[[#This Row],[Jornada]])</f>
        <v>11</v>
      </c>
      <c r="S349">
        <f>SUMIFS(Tabla1[mVis],Tabla1[TorneoID],Tabla3[[#This Row],[TorneoID]],Tabla1[Jornada],Tabla3[[#This Row],[Jornada]])</f>
        <v>10</v>
      </c>
    </row>
    <row r="350" spans="2:19" x14ac:dyDescent="0.45">
      <c r="B350">
        <v>20400</v>
      </c>
      <c r="C350" t="s">
        <v>97</v>
      </c>
      <c r="D350">
        <v>1</v>
      </c>
      <c r="E350">
        <v>35</v>
      </c>
      <c r="F350" t="s">
        <v>10</v>
      </c>
      <c r="G350">
        <v>1</v>
      </c>
      <c r="H350">
        <v>0</v>
      </c>
      <c r="I350" t="s">
        <v>69</v>
      </c>
      <c r="J350">
        <v>1</v>
      </c>
      <c r="L350">
        <v>40</v>
      </c>
      <c r="M350">
        <v>14</v>
      </c>
      <c r="N350">
        <f>COUNTIFS(Tabla1[TorneoID],Tabla3[[#This Row],[TorneoID]],Tabla1[Jornada],Tabla3[[#This Row],[Jornada]],Tabla1[Resultado],1)</f>
        <v>4</v>
      </c>
      <c r="O350">
        <f>COUNTIFS(Tabla1[TorneoID],Tabla3[[#This Row],[TorneoID]],Tabla1[Jornada],Tabla3[[#This Row],[Jornada]],Tabla1[Resultado],0)</f>
        <v>3</v>
      </c>
      <c r="P350">
        <f>COUNTIFS(Tabla1[TorneoID],Tabla3[[#This Row],[TorneoID]],Tabla1[Jornada],Tabla3[[#This Row],[Jornada]],Tabla1[Resultado],-1)</f>
        <v>2</v>
      </c>
      <c r="Q350">
        <f>Tabla3[[#This Row],[GL]]+Tabla3[[#This Row],[GV]]</f>
        <v>26</v>
      </c>
      <c r="R350">
        <f>SUMIFS(Tabla1[mLoc],Tabla1[TorneoID],Tabla3[[#This Row],[TorneoID]],Tabla1[Jornada],Tabla3[[#This Row],[Jornada]])</f>
        <v>16</v>
      </c>
      <c r="S350">
        <f>SUMIFS(Tabla1[mVis],Tabla1[TorneoID],Tabla3[[#This Row],[TorneoID]],Tabla1[Jornada],Tabla3[[#This Row],[Jornada]])</f>
        <v>10</v>
      </c>
    </row>
    <row r="351" spans="2:19" x14ac:dyDescent="0.45">
      <c r="B351">
        <v>20401</v>
      </c>
      <c r="C351" t="s">
        <v>97</v>
      </c>
      <c r="D351">
        <v>1</v>
      </c>
      <c r="E351">
        <v>35</v>
      </c>
      <c r="F351" t="s">
        <v>9</v>
      </c>
      <c r="G351">
        <v>0</v>
      </c>
      <c r="H351">
        <v>2</v>
      </c>
      <c r="I351" t="s">
        <v>0</v>
      </c>
      <c r="J351">
        <v>-1</v>
      </c>
      <c r="L351">
        <v>40</v>
      </c>
      <c r="M351">
        <v>15</v>
      </c>
      <c r="N351">
        <f>COUNTIFS(Tabla1[TorneoID],Tabla3[[#This Row],[TorneoID]],Tabla1[Jornada],Tabla3[[#This Row],[Jornada]],Tabla1[Resultado],1)</f>
        <v>3</v>
      </c>
      <c r="O351">
        <f>COUNTIFS(Tabla1[TorneoID],Tabla3[[#This Row],[TorneoID]],Tabla1[Jornada],Tabla3[[#This Row],[Jornada]],Tabla1[Resultado],0)</f>
        <v>3</v>
      </c>
      <c r="P351">
        <f>COUNTIFS(Tabla1[TorneoID],Tabla3[[#This Row],[TorneoID]],Tabla1[Jornada],Tabla3[[#This Row],[Jornada]],Tabla1[Resultado],-1)</f>
        <v>3</v>
      </c>
      <c r="Q351">
        <f>Tabla3[[#This Row],[GL]]+Tabla3[[#This Row],[GV]]</f>
        <v>19</v>
      </c>
      <c r="R351">
        <f>SUMIFS(Tabla1[mLoc],Tabla1[TorneoID],Tabla3[[#This Row],[TorneoID]],Tabla1[Jornada],Tabla3[[#This Row],[Jornada]])</f>
        <v>8</v>
      </c>
      <c r="S351">
        <f>SUMIFS(Tabla1[mVis],Tabla1[TorneoID],Tabla3[[#This Row],[TorneoID]],Tabla1[Jornada],Tabla3[[#This Row],[Jornada]])</f>
        <v>11</v>
      </c>
    </row>
    <row r="352" spans="2:19" x14ac:dyDescent="0.45">
      <c r="B352">
        <v>20402</v>
      </c>
      <c r="C352" t="s">
        <v>97</v>
      </c>
      <c r="D352">
        <v>1</v>
      </c>
      <c r="E352">
        <v>35</v>
      </c>
      <c r="F352" t="s">
        <v>3</v>
      </c>
      <c r="G352">
        <v>1</v>
      </c>
      <c r="H352">
        <v>0</v>
      </c>
      <c r="I352" t="s">
        <v>77</v>
      </c>
      <c r="J352">
        <v>1</v>
      </c>
      <c r="L352">
        <v>40</v>
      </c>
      <c r="M352">
        <v>16</v>
      </c>
      <c r="N352">
        <f>COUNTIFS(Tabla1[TorneoID],Tabla3[[#This Row],[TorneoID]],Tabla1[Jornada],Tabla3[[#This Row],[Jornada]],Tabla1[Resultado],1)</f>
        <v>2</v>
      </c>
      <c r="O352">
        <f>COUNTIFS(Tabla1[TorneoID],Tabla3[[#This Row],[TorneoID]],Tabla1[Jornada],Tabla3[[#This Row],[Jornada]],Tabla1[Resultado],0)</f>
        <v>3</v>
      </c>
      <c r="P352">
        <f>COUNTIFS(Tabla1[TorneoID],Tabla3[[#This Row],[TorneoID]],Tabla1[Jornada],Tabla3[[#This Row],[Jornada]],Tabla1[Resultado],-1)</f>
        <v>4</v>
      </c>
      <c r="Q352">
        <f>Tabla3[[#This Row],[GL]]+Tabla3[[#This Row],[GV]]</f>
        <v>23</v>
      </c>
      <c r="R352">
        <f>SUMIFS(Tabla1[mLoc],Tabla1[TorneoID],Tabla3[[#This Row],[TorneoID]],Tabla1[Jornada],Tabla3[[#This Row],[Jornada]])</f>
        <v>10</v>
      </c>
      <c r="S352">
        <f>SUMIFS(Tabla1[mVis],Tabla1[TorneoID],Tabla3[[#This Row],[TorneoID]],Tabla1[Jornada],Tabla3[[#This Row],[Jornada]])</f>
        <v>13</v>
      </c>
    </row>
    <row r="353" spans="2:19" x14ac:dyDescent="0.45">
      <c r="B353">
        <v>20403</v>
      </c>
      <c r="C353" t="s">
        <v>97</v>
      </c>
      <c r="D353">
        <v>1</v>
      </c>
      <c r="E353">
        <v>35</v>
      </c>
      <c r="F353" t="s">
        <v>1</v>
      </c>
      <c r="G353">
        <v>1</v>
      </c>
      <c r="H353">
        <v>0</v>
      </c>
      <c r="I353" t="s">
        <v>89</v>
      </c>
      <c r="J353">
        <v>1</v>
      </c>
      <c r="L353">
        <v>40</v>
      </c>
      <c r="M353">
        <v>17</v>
      </c>
      <c r="N353">
        <f>COUNTIFS(Tabla1[TorneoID],Tabla3[[#This Row],[TorneoID]],Tabla1[Jornada],Tabla3[[#This Row],[Jornada]],Tabla1[Resultado],1)</f>
        <v>3</v>
      </c>
      <c r="O353">
        <f>COUNTIFS(Tabla1[TorneoID],Tabla3[[#This Row],[TorneoID]],Tabla1[Jornada],Tabla3[[#This Row],[Jornada]],Tabla1[Resultado],0)</f>
        <v>3</v>
      </c>
      <c r="P353">
        <f>COUNTIFS(Tabla1[TorneoID],Tabla3[[#This Row],[TorneoID]],Tabla1[Jornada],Tabla3[[#This Row],[Jornada]],Tabla1[Resultado],-1)</f>
        <v>3</v>
      </c>
      <c r="Q353">
        <f>Tabla3[[#This Row],[GL]]+Tabla3[[#This Row],[GV]]</f>
        <v>20</v>
      </c>
      <c r="R353">
        <f>SUMIFS(Tabla1[mLoc],Tabla1[TorneoID],Tabla3[[#This Row],[TorneoID]],Tabla1[Jornada],Tabla3[[#This Row],[Jornada]])</f>
        <v>9</v>
      </c>
      <c r="S353">
        <f>SUMIFS(Tabla1[mVis],Tabla1[TorneoID],Tabla3[[#This Row],[TorneoID]],Tabla1[Jornada],Tabla3[[#This Row],[Jornada]])</f>
        <v>11</v>
      </c>
    </row>
    <row r="354" spans="2:19" x14ac:dyDescent="0.45">
      <c r="B354">
        <v>20404</v>
      </c>
      <c r="C354" t="s">
        <v>97</v>
      </c>
      <c r="D354">
        <v>1</v>
      </c>
      <c r="E354">
        <v>35</v>
      </c>
      <c r="F354" t="s">
        <v>82</v>
      </c>
      <c r="G354">
        <v>3</v>
      </c>
      <c r="H354">
        <v>1</v>
      </c>
      <c r="I354" t="s">
        <v>92</v>
      </c>
      <c r="J354">
        <v>1</v>
      </c>
      <c r="L354">
        <v>41</v>
      </c>
      <c r="M354">
        <v>1</v>
      </c>
      <c r="N354">
        <f>COUNTIFS(Tabla1[TorneoID],Tabla3[[#This Row],[TorneoID]],Tabla1[Jornada],Tabla3[[#This Row],[Jornada]],Tabla1[Resultado],1)</f>
        <v>6</v>
      </c>
      <c r="O354">
        <f>COUNTIFS(Tabla1[TorneoID],Tabla3[[#This Row],[TorneoID]],Tabla1[Jornada],Tabla3[[#This Row],[Jornada]],Tabla1[Resultado],0)</f>
        <v>1</v>
      </c>
      <c r="P354">
        <f>COUNTIFS(Tabla1[TorneoID],Tabla3[[#This Row],[TorneoID]],Tabla1[Jornada],Tabla3[[#This Row],[Jornada]],Tabla1[Resultado],-1)</f>
        <v>3</v>
      </c>
      <c r="Q354">
        <f>Tabla3[[#This Row],[GL]]+Tabla3[[#This Row],[GV]]</f>
        <v>26</v>
      </c>
      <c r="R354">
        <f>SUMIFS(Tabla1[mLoc],Tabla1[TorneoID],Tabla3[[#This Row],[TorneoID]],Tabla1[Jornada],Tabla3[[#This Row],[Jornada]])</f>
        <v>15</v>
      </c>
      <c r="S354">
        <f>SUMIFS(Tabla1[mVis],Tabla1[TorneoID],Tabla3[[#This Row],[TorneoID]],Tabla1[Jornada],Tabla3[[#This Row],[Jornada]])</f>
        <v>11</v>
      </c>
    </row>
    <row r="355" spans="2:19" x14ac:dyDescent="0.45">
      <c r="B355">
        <v>20405</v>
      </c>
      <c r="C355" t="s">
        <v>97</v>
      </c>
      <c r="D355">
        <v>1</v>
      </c>
      <c r="E355">
        <v>35</v>
      </c>
      <c r="F355" t="s">
        <v>98</v>
      </c>
      <c r="G355">
        <v>1</v>
      </c>
      <c r="H355">
        <v>1</v>
      </c>
      <c r="I355" t="s">
        <v>85</v>
      </c>
      <c r="J355">
        <v>0</v>
      </c>
      <c r="L355">
        <v>41</v>
      </c>
      <c r="M355">
        <v>2</v>
      </c>
      <c r="N355">
        <f>COUNTIFS(Tabla1[TorneoID],Tabla3[[#This Row],[TorneoID]],Tabla1[Jornada],Tabla3[[#This Row],[Jornada]],Tabla1[Resultado],1)</f>
        <v>5</v>
      </c>
      <c r="O355">
        <f>COUNTIFS(Tabla1[TorneoID],Tabla3[[#This Row],[TorneoID]],Tabla1[Jornada],Tabla3[[#This Row],[Jornada]],Tabla1[Resultado],0)</f>
        <v>1</v>
      </c>
      <c r="P355">
        <f>COUNTIFS(Tabla1[TorneoID],Tabla3[[#This Row],[TorneoID]],Tabla1[Jornada],Tabla3[[#This Row],[Jornada]],Tabla1[Resultado],-1)</f>
        <v>3</v>
      </c>
      <c r="Q355">
        <f>Tabla3[[#This Row],[GL]]+Tabla3[[#This Row],[GV]]</f>
        <v>30</v>
      </c>
      <c r="R355">
        <f>SUMIFS(Tabla1[mLoc],Tabla1[TorneoID],Tabla3[[#This Row],[TorneoID]],Tabla1[Jornada],Tabla3[[#This Row],[Jornada]])</f>
        <v>15</v>
      </c>
      <c r="S355">
        <f>SUMIFS(Tabla1[mVis],Tabla1[TorneoID],Tabla3[[#This Row],[TorneoID]],Tabla1[Jornada],Tabla3[[#This Row],[Jornada]])</f>
        <v>15</v>
      </c>
    </row>
    <row r="356" spans="2:19" x14ac:dyDescent="0.45">
      <c r="B356">
        <v>20406</v>
      </c>
      <c r="C356" t="s">
        <v>97</v>
      </c>
      <c r="D356">
        <v>1</v>
      </c>
      <c r="E356">
        <v>36</v>
      </c>
      <c r="F356" t="s">
        <v>69</v>
      </c>
      <c r="G356">
        <v>2</v>
      </c>
      <c r="H356">
        <v>1</v>
      </c>
      <c r="I356" t="s">
        <v>14</v>
      </c>
      <c r="J356">
        <v>1</v>
      </c>
      <c r="L356">
        <v>41</v>
      </c>
      <c r="M356">
        <v>3</v>
      </c>
      <c r="N356">
        <f>COUNTIFS(Tabla1[TorneoID],Tabla3[[#This Row],[TorneoID]],Tabla1[Jornada],Tabla3[[#This Row],[Jornada]],Tabla1[Resultado],1)</f>
        <v>5</v>
      </c>
      <c r="O356">
        <f>COUNTIFS(Tabla1[TorneoID],Tabla3[[#This Row],[TorneoID]],Tabla1[Jornada],Tabla3[[#This Row],[Jornada]],Tabla1[Resultado],0)</f>
        <v>2</v>
      </c>
      <c r="P356">
        <f>COUNTIFS(Tabla1[TorneoID],Tabla3[[#This Row],[TorneoID]],Tabla1[Jornada],Tabla3[[#This Row],[Jornada]],Tabla1[Resultado],-1)</f>
        <v>2</v>
      </c>
      <c r="Q356">
        <f>Tabla3[[#This Row],[GL]]+Tabla3[[#This Row],[GV]]</f>
        <v>21</v>
      </c>
      <c r="R356">
        <f>SUMIFS(Tabla1[mLoc],Tabla1[TorneoID],Tabla3[[#This Row],[TorneoID]],Tabla1[Jornada],Tabla3[[#This Row],[Jornada]])</f>
        <v>14</v>
      </c>
      <c r="S356">
        <f>SUMIFS(Tabla1[mVis],Tabla1[TorneoID],Tabla3[[#This Row],[TorneoID]],Tabla1[Jornada],Tabla3[[#This Row],[Jornada]])</f>
        <v>7</v>
      </c>
    </row>
    <row r="357" spans="2:19" x14ac:dyDescent="0.45">
      <c r="B357">
        <v>20407</v>
      </c>
      <c r="C357" t="s">
        <v>97</v>
      </c>
      <c r="D357">
        <v>1</v>
      </c>
      <c r="E357">
        <v>36</v>
      </c>
      <c r="F357" t="s">
        <v>3</v>
      </c>
      <c r="G357">
        <v>2</v>
      </c>
      <c r="H357">
        <v>1</v>
      </c>
      <c r="I357" t="s">
        <v>13</v>
      </c>
      <c r="J357">
        <v>1</v>
      </c>
      <c r="L357">
        <v>41</v>
      </c>
      <c r="M357">
        <v>4</v>
      </c>
      <c r="N357">
        <f>COUNTIFS(Tabla1[TorneoID],Tabla3[[#This Row],[TorneoID]],Tabla1[Jornada],Tabla3[[#This Row],[Jornada]],Tabla1[Resultado],1)</f>
        <v>5</v>
      </c>
      <c r="O357">
        <f>COUNTIFS(Tabla1[TorneoID],Tabla3[[#This Row],[TorneoID]],Tabla1[Jornada],Tabla3[[#This Row],[Jornada]],Tabla1[Resultado],0)</f>
        <v>2</v>
      </c>
      <c r="P357">
        <f>COUNTIFS(Tabla1[TorneoID],Tabla3[[#This Row],[TorneoID]],Tabla1[Jornada],Tabla3[[#This Row],[Jornada]],Tabla1[Resultado],-1)</f>
        <v>2</v>
      </c>
      <c r="Q357">
        <f>Tabla3[[#This Row],[GL]]+Tabla3[[#This Row],[GV]]</f>
        <v>30</v>
      </c>
      <c r="R357">
        <f>SUMIFS(Tabla1[mLoc],Tabla1[TorneoID],Tabla3[[#This Row],[TorneoID]],Tabla1[Jornada],Tabla3[[#This Row],[Jornada]])</f>
        <v>20</v>
      </c>
      <c r="S357">
        <f>SUMIFS(Tabla1[mVis],Tabla1[TorneoID],Tabla3[[#This Row],[TorneoID]],Tabla1[Jornada],Tabla3[[#This Row],[Jornada]])</f>
        <v>10</v>
      </c>
    </row>
    <row r="358" spans="2:19" x14ac:dyDescent="0.45">
      <c r="B358">
        <v>20408</v>
      </c>
      <c r="C358" t="s">
        <v>97</v>
      </c>
      <c r="D358">
        <v>1</v>
      </c>
      <c r="E358">
        <v>36</v>
      </c>
      <c r="F358" t="s">
        <v>89</v>
      </c>
      <c r="G358">
        <v>3</v>
      </c>
      <c r="H358">
        <v>0</v>
      </c>
      <c r="I358" t="s">
        <v>7</v>
      </c>
      <c r="J358">
        <v>1</v>
      </c>
      <c r="L358">
        <v>41</v>
      </c>
      <c r="M358">
        <v>5</v>
      </c>
      <c r="N358">
        <f>COUNTIFS(Tabla1[TorneoID],Tabla3[[#This Row],[TorneoID]],Tabla1[Jornada],Tabla3[[#This Row],[Jornada]],Tabla1[Resultado],1)</f>
        <v>4</v>
      </c>
      <c r="O358">
        <f>COUNTIFS(Tabla1[TorneoID],Tabla3[[#This Row],[TorneoID]],Tabla1[Jornada],Tabla3[[#This Row],[Jornada]],Tabla1[Resultado],0)</f>
        <v>3</v>
      </c>
      <c r="P358">
        <f>COUNTIFS(Tabla1[TorneoID],Tabla3[[#This Row],[TorneoID]],Tabla1[Jornada],Tabla3[[#This Row],[Jornada]],Tabla1[Resultado],-1)</f>
        <v>2</v>
      </c>
      <c r="Q358">
        <f>Tabla3[[#This Row],[GL]]+Tabla3[[#This Row],[GV]]</f>
        <v>16</v>
      </c>
      <c r="R358">
        <f>SUMIFS(Tabla1[mLoc],Tabla1[TorneoID],Tabla3[[#This Row],[TorneoID]],Tabla1[Jornada],Tabla3[[#This Row],[Jornada]])</f>
        <v>10</v>
      </c>
      <c r="S358">
        <f>SUMIFS(Tabla1[mVis],Tabla1[TorneoID],Tabla3[[#This Row],[TorneoID]],Tabla1[Jornada],Tabla3[[#This Row],[Jornada]])</f>
        <v>6</v>
      </c>
    </row>
    <row r="359" spans="2:19" x14ac:dyDescent="0.45">
      <c r="B359">
        <v>20409</v>
      </c>
      <c r="C359" t="s">
        <v>97</v>
      </c>
      <c r="D359">
        <v>1</v>
      </c>
      <c r="E359">
        <v>36</v>
      </c>
      <c r="F359" t="s">
        <v>0</v>
      </c>
      <c r="G359">
        <v>1</v>
      </c>
      <c r="H359">
        <v>2</v>
      </c>
      <c r="I359" t="s">
        <v>24</v>
      </c>
      <c r="J359">
        <v>-1</v>
      </c>
      <c r="L359">
        <v>41</v>
      </c>
      <c r="M359">
        <v>6</v>
      </c>
      <c r="N359">
        <f>COUNTIFS(Tabla1[TorneoID],Tabla3[[#This Row],[TorneoID]],Tabla1[Jornada],Tabla3[[#This Row],[Jornada]],Tabla1[Resultado],1)</f>
        <v>4</v>
      </c>
      <c r="O359">
        <f>COUNTIFS(Tabla1[TorneoID],Tabla3[[#This Row],[TorneoID]],Tabla1[Jornada],Tabla3[[#This Row],[Jornada]],Tabla1[Resultado],0)</f>
        <v>4</v>
      </c>
      <c r="P359">
        <f>COUNTIFS(Tabla1[TorneoID],Tabla3[[#This Row],[TorneoID]],Tabla1[Jornada],Tabla3[[#This Row],[Jornada]],Tabla1[Resultado],-1)</f>
        <v>1</v>
      </c>
      <c r="Q359">
        <f>Tabla3[[#This Row],[GL]]+Tabla3[[#This Row],[GV]]</f>
        <v>28</v>
      </c>
      <c r="R359">
        <f>SUMIFS(Tabla1[mLoc],Tabla1[TorneoID],Tabla3[[#This Row],[TorneoID]],Tabla1[Jornada],Tabla3[[#This Row],[Jornada]])</f>
        <v>17</v>
      </c>
      <c r="S359">
        <f>SUMIFS(Tabla1[mVis],Tabla1[TorneoID],Tabla3[[#This Row],[TorneoID]],Tabla1[Jornada],Tabla3[[#This Row],[Jornada]])</f>
        <v>11</v>
      </c>
    </row>
    <row r="360" spans="2:19" x14ac:dyDescent="0.45">
      <c r="B360">
        <v>20410</v>
      </c>
      <c r="C360" t="s">
        <v>97</v>
      </c>
      <c r="D360">
        <v>1</v>
      </c>
      <c r="E360">
        <v>36</v>
      </c>
      <c r="F360" t="s">
        <v>92</v>
      </c>
      <c r="G360">
        <v>3</v>
      </c>
      <c r="H360">
        <v>2</v>
      </c>
      <c r="I360" t="s">
        <v>10</v>
      </c>
      <c r="J360">
        <v>1</v>
      </c>
      <c r="L360">
        <v>41</v>
      </c>
      <c r="M360">
        <v>7</v>
      </c>
      <c r="N360">
        <f>COUNTIFS(Tabla1[TorneoID],Tabla3[[#This Row],[TorneoID]],Tabla1[Jornada],Tabla3[[#This Row],[Jornada]],Tabla1[Resultado],1)</f>
        <v>4</v>
      </c>
      <c r="O360">
        <f>COUNTIFS(Tabla1[TorneoID],Tabla3[[#This Row],[TorneoID]],Tabla1[Jornada],Tabla3[[#This Row],[Jornada]],Tabla1[Resultado],0)</f>
        <v>2</v>
      </c>
      <c r="P360">
        <f>COUNTIFS(Tabla1[TorneoID],Tabla3[[#This Row],[TorneoID]],Tabla1[Jornada],Tabla3[[#This Row],[Jornada]],Tabla1[Resultado],-1)</f>
        <v>3</v>
      </c>
      <c r="Q360">
        <f>Tabla3[[#This Row],[GL]]+Tabla3[[#This Row],[GV]]</f>
        <v>27</v>
      </c>
      <c r="R360">
        <f>SUMIFS(Tabla1[mLoc],Tabla1[TorneoID],Tabla3[[#This Row],[TorneoID]],Tabla1[Jornada],Tabla3[[#This Row],[Jornada]])</f>
        <v>16</v>
      </c>
      <c r="S360">
        <f>SUMIFS(Tabla1[mVis],Tabla1[TorneoID],Tabla3[[#This Row],[TorneoID]],Tabla1[Jornada],Tabla3[[#This Row],[Jornada]])</f>
        <v>11</v>
      </c>
    </row>
    <row r="361" spans="2:19" x14ac:dyDescent="0.45">
      <c r="B361">
        <v>20411</v>
      </c>
      <c r="C361" t="s">
        <v>97</v>
      </c>
      <c r="D361">
        <v>1</v>
      </c>
      <c r="E361">
        <v>36</v>
      </c>
      <c r="F361" t="s">
        <v>4</v>
      </c>
      <c r="G361">
        <v>4</v>
      </c>
      <c r="H361">
        <v>0</v>
      </c>
      <c r="I361" t="s">
        <v>82</v>
      </c>
      <c r="J361">
        <v>1</v>
      </c>
      <c r="L361">
        <v>41</v>
      </c>
      <c r="M361">
        <v>8</v>
      </c>
      <c r="N361">
        <f>COUNTIFS(Tabla1[TorneoID],Tabla3[[#This Row],[TorneoID]],Tabla1[Jornada],Tabla3[[#This Row],[Jornada]],Tabla1[Resultado],1)</f>
        <v>5</v>
      </c>
      <c r="O361">
        <f>COUNTIFS(Tabla1[TorneoID],Tabla3[[#This Row],[TorneoID]],Tabla1[Jornada],Tabla3[[#This Row],[Jornada]],Tabla1[Resultado],0)</f>
        <v>4</v>
      </c>
      <c r="P361">
        <f>COUNTIFS(Tabla1[TorneoID],Tabla3[[#This Row],[TorneoID]],Tabla1[Jornada],Tabla3[[#This Row],[Jornada]],Tabla1[Resultado],-1)</f>
        <v>0</v>
      </c>
      <c r="Q361">
        <f>Tabla3[[#This Row],[GL]]+Tabla3[[#This Row],[GV]]</f>
        <v>23</v>
      </c>
      <c r="R361">
        <f>SUMIFS(Tabla1[mLoc],Tabla1[TorneoID],Tabla3[[#This Row],[TorneoID]],Tabla1[Jornada],Tabla3[[#This Row],[Jornada]])</f>
        <v>16</v>
      </c>
      <c r="S361">
        <f>SUMIFS(Tabla1[mVis],Tabla1[TorneoID],Tabla3[[#This Row],[TorneoID]],Tabla1[Jornada],Tabla3[[#This Row],[Jornada]])</f>
        <v>7</v>
      </c>
    </row>
    <row r="362" spans="2:19" x14ac:dyDescent="0.45">
      <c r="B362">
        <v>20412</v>
      </c>
      <c r="C362" t="s">
        <v>97</v>
      </c>
      <c r="D362">
        <v>1</v>
      </c>
      <c r="E362">
        <v>36</v>
      </c>
      <c r="F362" t="s">
        <v>85</v>
      </c>
      <c r="G362">
        <v>1</v>
      </c>
      <c r="H362">
        <v>1</v>
      </c>
      <c r="I362" t="s">
        <v>1</v>
      </c>
      <c r="J362">
        <v>0</v>
      </c>
      <c r="L362">
        <v>41</v>
      </c>
      <c r="M362">
        <v>9</v>
      </c>
      <c r="N362">
        <f>COUNTIFS(Tabla1[TorneoID],Tabla3[[#This Row],[TorneoID]],Tabla1[Jornada],Tabla3[[#This Row],[Jornada]],Tabla1[Resultado],1)</f>
        <v>5</v>
      </c>
      <c r="O362">
        <f>COUNTIFS(Tabla1[TorneoID],Tabla3[[#This Row],[TorneoID]],Tabla1[Jornada],Tabla3[[#This Row],[Jornada]],Tabla1[Resultado],0)</f>
        <v>2</v>
      </c>
      <c r="P362">
        <f>COUNTIFS(Tabla1[TorneoID],Tabla3[[#This Row],[TorneoID]],Tabla1[Jornada],Tabla3[[#This Row],[Jornada]],Tabla1[Resultado],-1)</f>
        <v>2</v>
      </c>
      <c r="Q362">
        <f>Tabla3[[#This Row],[GL]]+Tabla3[[#This Row],[GV]]</f>
        <v>26</v>
      </c>
      <c r="R362">
        <f>SUMIFS(Tabla1[mLoc],Tabla1[TorneoID],Tabla3[[#This Row],[TorneoID]],Tabla1[Jornada],Tabla3[[#This Row],[Jornada]])</f>
        <v>20</v>
      </c>
      <c r="S362">
        <f>SUMIFS(Tabla1[mVis],Tabla1[TorneoID],Tabla3[[#This Row],[TorneoID]],Tabla1[Jornada],Tabla3[[#This Row],[Jornada]])</f>
        <v>6</v>
      </c>
    </row>
    <row r="363" spans="2:19" x14ac:dyDescent="0.45">
      <c r="B363">
        <v>20413</v>
      </c>
      <c r="C363" t="s">
        <v>97</v>
      </c>
      <c r="D363">
        <v>1</v>
      </c>
      <c r="E363">
        <v>36</v>
      </c>
      <c r="F363" t="s">
        <v>6</v>
      </c>
      <c r="G363">
        <v>2</v>
      </c>
      <c r="H363">
        <v>1</v>
      </c>
      <c r="I363" t="s">
        <v>9</v>
      </c>
      <c r="J363">
        <v>1</v>
      </c>
      <c r="L363">
        <v>41</v>
      </c>
      <c r="M363">
        <v>10</v>
      </c>
      <c r="N363">
        <f>COUNTIFS(Tabla1[TorneoID],Tabla3[[#This Row],[TorneoID]],Tabla1[Jornada],Tabla3[[#This Row],[Jornada]],Tabla1[Resultado],1)</f>
        <v>2</v>
      </c>
      <c r="O363">
        <f>COUNTIFS(Tabla1[TorneoID],Tabla3[[#This Row],[TorneoID]],Tabla1[Jornada],Tabla3[[#This Row],[Jornada]],Tabla1[Resultado],0)</f>
        <v>5</v>
      </c>
      <c r="P363">
        <f>COUNTIFS(Tabla1[TorneoID],Tabla3[[#This Row],[TorneoID]],Tabla1[Jornada],Tabla3[[#This Row],[Jornada]],Tabla1[Resultado],-1)</f>
        <v>2</v>
      </c>
      <c r="Q363">
        <f>Tabla3[[#This Row],[GL]]+Tabla3[[#This Row],[GV]]</f>
        <v>29</v>
      </c>
      <c r="R363">
        <f>SUMIFS(Tabla1[mLoc],Tabla1[TorneoID],Tabla3[[#This Row],[TorneoID]],Tabla1[Jornada],Tabla3[[#This Row],[Jornada]])</f>
        <v>14</v>
      </c>
      <c r="S363">
        <f>SUMIFS(Tabla1[mVis],Tabla1[TorneoID],Tabla3[[#This Row],[TorneoID]],Tabla1[Jornada],Tabla3[[#This Row],[Jornada]])</f>
        <v>15</v>
      </c>
    </row>
    <row r="364" spans="2:19" x14ac:dyDescent="0.45">
      <c r="B364">
        <v>20414</v>
      </c>
      <c r="C364" t="s">
        <v>97</v>
      </c>
      <c r="D364">
        <v>1</v>
      </c>
      <c r="E364">
        <v>36</v>
      </c>
      <c r="F364" t="s">
        <v>77</v>
      </c>
      <c r="G364">
        <v>1</v>
      </c>
      <c r="H364">
        <v>1</v>
      </c>
      <c r="I364" t="s">
        <v>15</v>
      </c>
      <c r="J364">
        <v>0</v>
      </c>
      <c r="L364">
        <v>41</v>
      </c>
      <c r="M364">
        <v>11</v>
      </c>
      <c r="N364">
        <f>COUNTIFS(Tabla1[TorneoID],Tabla3[[#This Row],[TorneoID]],Tabla1[Jornada],Tabla3[[#This Row],[Jornada]],Tabla1[Resultado],1)</f>
        <v>4</v>
      </c>
      <c r="O364">
        <f>COUNTIFS(Tabla1[TorneoID],Tabla3[[#This Row],[TorneoID]],Tabla1[Jornada],Tabla3[[#This Row],[Jornada]],Tabla1[Resultado],0)</f>
        <v>2</v>
      </c>
      <c r="P364">
        <f>COUNTIFS(Tabla1[TorneoID],Tabla3[[#This Row],[TorneoID]],Tabla1[Jornada],Tabla3[[#This Row],[Jornada]],Tabla1[Resultado],-1)</f>
        <v>3</v>
      </c>
      <c r="Q364">
        <f>Tabla3[[#This Row],[GL]]+Tabla3[[#This Row],[GV]]</f>
        <v>23</v>
      </c>
      <c r="R364">
        <f>SUMIFS(Tabla1[mLoc],Tabla1[TorneoID],Tabla3[[#This Row],[TorneoID]],Tabla1[Jornada],Tabla3[[#This Row],[Jornada]])</f>
        <v>15</v>
      </c>
      <c r="S364">
        <f>SUMIFS(Tabla1[mVis],Tabla1[TorneoID],Tabla3[[#This Row],[TorneoID]],Tabla1[Jornada],Tabla3[[#This Row],[Jornada]])</f>
        <v>8</v>
      </c>
    </row>
    <row r="365" spans="2:19" x14ac:dyDescent="0.45">
      <c r="B365">
        <v>20415</v>
      </c>
      <c r="C365" t="s">
        <v>97</v>
      </c>
      <c r="D365">
        <v>1</v>
      </c>
      <c r="E365">
        <v>36</v>
      </c>
      <c r="F365" t="s">
        <v>12</v>
      </c>
      <c r="G365">
        <v>0</v>
      </c>
      <c r="H365">
        <v>0</v>
      </c>
      <c r="I365" t="s">
        <v>98</v>
      </c>
      <c r="J365">
        <v>0</v>
      </c>
      <c r="L365">
        <v>41</v>
      </c>
      <c r="M365">
        <v>12</v>
      </c>
      <c r="N365">
        <f>COUNTIFS(Tabla1[TorneoID],Tabla3[[#This Row],[TorneoID]],Tabla1[Jornada],Tabla3[[#This Row],[Jornada]],Tabla1[Resultado],1)</f>
        <v>4</v>
      </c>
      <c r="O365">
        <f>COUNTIFS(Tabla1[TorneoID],Tabla3[[#This Row],[TorneoID]],Tabla1[Jornada],Tabla3[[#This Row],[Jornada]],Tabla1[Resultado],0)</f>
        <v>2</v>
      </c>
      <c r="P365">
        <f>COUNTIFS(Tabla1[TorneoID],Tabla3[[#This Row],[TorneoID]],Tabla1[Jornada],Tabla3[[#This Row],[Jornada]],Tabla1[Resultado],-1)</f>
        <v>3</v>
      </c>
      <c r="Q365">
        <f>Tabla3[[#This Row],[GL]]+Tabla3[[#This Row],[GV]]</f>
        <v>24</v>
      </c>
      <c r="R365">
        <f>SUMIFS(Tabla1[mLoc],Tabla1[TorneoID],Tabla3[[#This Row],[TorneoID]],Tabla1[Jornada],Tabla3[[#This Row],[Jornada]])</f>
        <v>13</v>
      </c>
      <c r="S365">
        <f>SUMIFS(Tabla1[mVis],Tabla1[TorneoID],Tabla3[[#This Row],[TorneoID]],Tabla1[Jornada],Tabla3[[#This Row],[Jornada]])</f>
        <v>11</v>
      </c>
    </row>
    <row r="366" spans="2:19" x14ac:dyDescent="0.45">
      <c r="B366">
        <v>20416</v>
      </c>
      <c r="C366" t="s">
        <v>97</v>
      </c>
      <c r="D366">
        <v>1</v>
      </c>
      <c r="E366">
        <v>37</v>
      </c>
      <c r="F366" t="s">
        <v>9</v>
      </c>
      <c r="G366">
        <v>2</v>
      </c>
      <c r="H366">
        <v>1</v>
      </c>
      <c r="I366" t="s">
        <v>69</v>
      </c>
      <c r="J366">
        <v>1</v>
      </c>
      <c r="L366">
        <v>41</v>
      </c>
      <c r="M366">
        <v>13</v>
      </c>
      <c r="N366">
        <f>COUNTIFS(Tabla1[TorneoID],Tabla3[[#This Row],[TorneoID]],Tabla1[Jornada],Tabla3[[#This Row],[Jornada]],Tabla1[Resultado],1)</f>
        <v>5</v>
      </c>
      <c r="O366">
        <f>COUNTIFS(Tabla1[TorneoID],Tabla3[[#This Row],[TorneoID]],Tabla1[Jornada],Tabla3[[#This Row],[Jornada]],Tabla1[Resultado],0)</f>
        <v>3</v>
      </c>
      <c r="P366">
        <f>COUNTIFS(Tabla1[TorneoID],Tabla3[[#This Row],[TorneoID]],Tabla1[Jornada],Tabla3[[#This Row],[Jornada]],Tabla1[Resultado],-1)</f>
        <v>1</v>
      </c>
      <c r="Q366">
        <f>Tabla3[[#This Row],[GL]]+Tabla3[[#This Row],[GV]]</f>
        <v>18</v>
      </c>
      <c r="R366">
        <f>SUMIFS(Tabla1[mLoc],Tabla1[TorneoID],Tabla3[[#This Row],[TorneoID]],Tabla1[Jornada],Tabla3[[#This Row],[Jornada]])</f>
        <v>11</v>
      </c>
      <c r="S366">
        <f>SUMIFS(Tabla1[mVis],Tabla1[TorneoID],Tabla3[[#This Row],[TorneoID]],Tabla1[Jornada],Tabla3[[#This Row],[Jornada]])</f>
        <v>7</v>
      </c>
    </row>
    <row r="367" spans="2:19" x14ac:dyDescent="0.45">
      <c r="B367">
        <v>20417</v>
      </c>
      <c r="C367" t="s">
        <v>97</v>
      </c>
      <c r="D367">
        <v>1</v>
      </c>
      <c r="E367">
        <v>37</v>
      </c>
      <c r="F367" t="s">
        <v>89</v>
      </c>
      <c r="G367">
        <v>1</v>
      </c>
      <c r="H367">
        <v>0</v>
      </c>
      <c r="I367" t="s">
        <v>13</v>
      </c>
      <c r="J367">
        <v>1</v>
      </c>
      <c r="L367">
        <v>41</v>
      </c>
      <c r="M367">
        <v>14</v>
      </c>
      <c r="N367">
        <f>COUNTIFS(Tabla1[TorneoID],Tabla3[[#This Row],[TorneoID]],Tabla1[Jornada],Tabla3[[#This Row],[Jornada]],Tabla1[Resultado],1)</f>
        <v>5</v>
      </c>
      <c r="O367">
        <f>COUNTIFS(Tabla1[TorneoID],Tabla3[[#This Row],[TorneoID]],Tabla1[Jornada],Tabla3[[#This Row],[Jornada]],Tabla1[Resultado],0)</f>
        <v>2</v>
      </c>
      <c r="P367">
        <f>COUNTIFS(Tabla1[TorneoID],Tabla3[[#This Row],[TorneoID]],Tabla1[Jornada],Tabla3[[#This Row],[Jornada]],Tabla1[Resultado],-1)</f>
        <v>2</v>
      </c>
      <c r="Q367">
        <f>Tabla3[[#This Row],[GL]]+Tabla3[[#This Row],[GV]]</f>
        <v>17</v>
      </c>
      <c r="R367">
        <f>SUMIFS(Tabla1[mLoc],Tabla1[TorneoID],Tabla3[[#This Row],[TorneoID]],Tabla1[Jornada],Tabla3[[#This Row],[Jornada]])</f>
        <v>11</v>
      </c>
      <c r="S367">
        <f>SUMIFS(Tabla1[mVis],Tabla1[TorneoID],Tabla3[[#This Row],[TorneoID]],Tabla1[Jornada],Tabla3[[#This Row],[Jornada]])</f>
        <v>6</v>
      </c>
    </row>
    <row r="368" spans="2:19" x14ac:dyDescent="0.45">
      <c r="B368">
        <v>20418</v>
      </c>
      <c r="C368" t="s">
        <v>97</v>
      </c>
      <c r="D368">
        <v>1</v>
      </c>
      <c r="E368">
        <v>37</v>
      </c>
      <c r="F368" t="s">
        <v>1</v>
      </c>
      <c r="G368">
        <v>2</v>
      </c>
      <c r="H368">
        <v>3</v>
      </c>
      <c r="I368" t="s">
        <v>12</v>
      </c>
      <c r="J368">
        <v>-1</v>
      </c>
      <c r="L368">
        <v>41</v>
      </c>
      <c r="M368">
        <v>15</v>
      </c>
      <c r="N368">
        <f>COUNTIFS(Tabla1[TorneoID],Tabla3[[#This Row],[TorneoID]],Tabla1[Jornada],Tabla3[[#This Row],[Jornada]],Tabla1[Resultado],1)</f>
        <v>6</v>
      </c>
      <c r="O368">
        <f>COUNTIFS(Tabla1[TorneoID],Tabla3[[#This Row],[TorneoID]],Tabla1[Jornada],Tabla3[[#This Row],[Jornada]],Tabla1[Resultado],0)</f>
        <v>2</v>
      </c>
      <c r="P368">
        <f>COUNTIFS(Tabla1[TorneoID],Tabla3[[#This Row],[TorneoID]],Tabla1[Jornada],Tabla3[[#This Row],[Jornada]],Tabla1[Resultado],-1)</f>
        <v>1</v>
      </c>
      <c r="Q368">
        <f>Tabla3[[#This Row],[GL]]+Tabla3[[#This Row],[GV]]</f>
        <v>23</v>
      </c>
      <c r="R368">
        <f>SUMIFS(Tabla1[mLoc],Tabla1[TorneoID],Tabla3[[#This Row],[TorneoID]],Tabla1[Jornada],Tabla3[[#This Row],[Jornada]])</f>
        <v>16</v>
      </c>
      <c r="S368">
        <f>SUMIFS(Tabla1[mVis],Tabla1[TorneoID],Tabla3[[#This Row],[TorneoID]],Tabla1[Jornada],Tabla3[[#This Row],[Jornada]])</f>
        <v>7</v>
      </c>
    </row>
    <row r="369" spans="2:19" x14ac:dyDescent="0.45">
      <c r="B369">
        <v>20419</v>
      </c>
      <c r="C369" t="s">
        <v>97</v>
      </c>
      <c r="D369">
        <v>1</v>
      </c>
      <c r="E369">
        <v>37</v>
      </c>
      <c r="F369" t="s">
        <v>14</v>
      </c>
      <c r="G369">
        <v>1</v>
      </c>
      <c r="H369">
        <v>0</v>
      </c>
      <c r="I369" t="s">
        <v>92</v>
      </c>
      <c r="J369">
        <v>1</v>
      </c>
      <c r="L369">
        <v>41</v>
      </c>
      <c r="M369">
        <v>16</v>
      </c>
      <c r="N369">
        <f>COUNTIFS(Tabla1[TorneoID],Tabla3[[#This Row],[TorneoID]],Tabla1[Jornada],Tabla3[[#This Row],[Jornada]],Tabla1[Resultado],1)</f>
        <v>4</v>
      </c>
      <c r="O369">
        <f>COUNTIFS(Tabla1[TorneoID],Tabla3[[#This Row],[TorneoID]],Tabla1[Jornada],Tabla3[[#This Row],[Jornada]],Tabla1[Resultado],0)</f>
        <v>4</v>
      </c>
      <c r="P369">
        <f>COUNTIFS(Tabla1[TorneoID],Tabla3[[#This Row],[TorneoID]],Tabla1[Jornada],Tabla3[[#This Row],[Jornada]],Tabla1[Resultado],-1)</f>
        <v>1</v>
      </c>
      <c r="Q369">
        <f>Tabla3[[#This Row],[GL]]+Tabla3[[#This Row],[GV]]</f>
        <v>23</v>
      </c>
      <c r="R369">
        <f>SUMIFS(Tabla1[mLoc],Tabla1[TorneoID],Tabla3[[#This Row],[TorneoID]],Tabla1[Jornada],Tabla3[[#This Row],[Jornada]])</f>
        <v>13</v>
      </c>
      <c r="S369">
        <f>SUMIFS(Tabla1[mVis],Tabla1[TorneoID],Tabla3[[#This Row],[TorneoID]],Tabla1[Jornada],Tabla3[[#This Row],[Jornada]])</f>
        <v>10</v>
      </c>
    </row>
    <row r="370" spans="2:19" x14ac:dyDescent="0.45">
      <c r="B370">
        <v>20420</v>
      </c>
      <c r="C370" t="s">
        <v>97</v>
      </c>
      <c r="D370">
        <v>1</v>
      </c>
      <c r="E370">
        <v>37</v>
      </c>
      <c r="F370" t="s">
        <v>10</v>
      </c>
      <c r="G370">
        <v>2</v>
      </c>
      <c r="H370">
        <v>2</v>
      </c>
      <c r="I370" t="s">
        <v>4</v>
      </c>
      <c r="J370">
        <v>0</v>
      </c>
      <c r="L370">
        <v>41</v>
      </c>
      <c r="M370">
        <v>17</v>
      </c>
      <c r="N370">
        <f>COUNTIFS(Tabla1[TorneoID],Tabla3[[#This Row],[TorneoID]],Tabla1[Jornada],Tabla3[[#This Row],[Jornada]],Tabla1[Resultado],1)</f>
        <v>5</v>
      </c>
      <c r="O370">
        <f>COUNTIFS(Tabla1[TorneoID],Tabla3[[#This Row],[TorneoID]],Tabla1[Jornada],Tabla3[[#This Row],[Jornada]],Tabla1[Resultado],0)</f>
        <v>3</v>
      </c>
      <c r="P370">
        <f>COUNTIFS(Tabla1[TorneoID],Tabla3[[#This Row],[TorneoID]],Tabla1[Jornada],Tabla3[[#This Row],[Jornada]],Tabla1[Resultado],-1)</f>
        <v>1</v>
      </c>
      <c r="Q370">
        <f>Tabla3[[#This Row],[GL]]+Tabla3[[#This Row],[GV]]</f>
        <v>22</v>
      </c>
      <c r="R370">
        <f>SUMIFS(Tabla1[mLoc],Tabla1[TorneoID],Tabla3[[#This Row],[TorneoID]],Tabla1[Jornada],Tabla3[[#This Row],[Jornada]])</f>
        <v>15</v>
      </c>
      <c r="S370">
        <f>SUMIFS(Tabla1[mVis],Tabla1[TorneoID],Tabla3[[#This Row],[TorneoID]],Tabla1[Jornada],Tabla3[[#This Row],[Jornada]])</f>
        <v>7</v>
      </c>
    </row>
    <row r="371" spans="2:19" x14ac:dyDescent="0.45">
      <c r="B371">
        <v>20421</v>
      </c>
      <c r="C371" t="s">
        <v>97</v>
      </c>
      <c r="D371">
        <v>1</v>
      </c>
      <c r="E371">
        <v>37</v>
      </c>
      <c r="F371" t="s">
        <v>24</v>
      </c>
      <c r="G371">
        <v>0</v>
      </c>
      <c r="H371">
        <v>0</v>
      </c>
      <c r="I371" t="s">
        <v>6</v>
      </c>
      <c r="J371">
        <v>0</v>
      </c>
      <c r="L371">
        <v>42</v>
      </c>
      <c r="M371">
        <v>1</v>
      </c>
      <c r="N371">
        <f>COUNTIFS(Tabla1[TorneoID],Tabla3[[#This Row],[TorneoID]],Tabla1[Jornada],Tabla3[[#This Row],[Jornada]],Tabla1[Resultado],1)</f>
        <v>6</v>
      </c>
      <c r="O371">
        <f>COUNTIFS(Tabla1[TorneoID],Tabla3[[#This Row],[TorneoID]],Tabla1[Jornada],Tabla3[[#This Row],[Jornada]],Tabla1[Resultado],0)</f>
        <v>3</v>
      </c>
      <c r="P371">
        <f>COUNTIFS(Tabla1[TorneoID],Tabla3[[#This Row],[TorneoID]],Tabla1[Jornada],Tabla3[[#This Row],[Jornada]],Tabla1[Resultado],-1)</f>
        <v>0</v>
      </c>
      <c r="Q371">
        <f>Tabla3[[#This Row],[GL]]+Tabla3[[#This Row],[GV]]</f>
        <v>24</v>
      </c>
      <c r="R371">
        <f>SUMIFS(Tabla1[mLoc],Tabla1[TorneoID],Tabla3[[#This Row],[TorneoID]],Tabla1[Jornada],Tabla3[[#This Row],[Jornada]])</f>
        <v>17</v>
      </c>
      <c r="S371">
        <f>SUMIFS(Tabla1[mVis],Tabla1[TorneoID],Tabla3[[#This Row],[TorneoID]],Tabla1[Jornada],Tabla3[[#This Row],[Jornada]])</f>
        <v>7</v>
      </c>
    </row>
    <row r="372" spans="2:19" x14ac:dyDescent="0.45">
      <c r="B372">
        <v>20422</v>
      </c>
      <c r="C372" t="s">
        <v>97</v>
      </c>
      <c r="D372">
        <v>1</v>
      </c>
      <c r="E372">
        <v>37</v>
      </c>
      <c r="F372" t="s">
        <v>7</v>
      </c>
      <c r="G372">
        <v>0</v>
      </c>
      <c r="H372">
        <v>1</v>
      </c>
      <c r="I372" t="s">
        <v>85</v>
      </c>
      <c r="J372">
        <v>-1</v>
      </c>
      <c r="L372">
        <v>42</v>
      </c>
      <c r="M372">
        <v>2</v>
      </c>
      <c r="N372">
        <f>COUNTIFS(Tabla1[TorneoID],Tabla3[[#This Row],[TorneoID]],Tabla1[Jornada],Tabla3[[#This Row],[Jornada]],Tabla1[Resultado],1)</f>
        <v>6</v>
      </c>
      <c r="O372">
        <f>COUNTIFS(Tabla1[TorneoID],Tabla3[[#This Row],[TorneoID]],Tabla1[Jornada],Tabla3[[#This Row],[Jornada]],Tabla1[Resultado],0)</f>
        <v>1</v>
      </c>
      <c r="P372">
        <f>COUNTIFS(Tabla1[TorneoID],Tabla3[[#This Row],[TorneoID]],Tabla1[Jornada],Tabla3[[#This Row],[Jornada]],Tabla1[Resultado],-1)</f>
        <v>2</v>
      </c>
      <c r="Q372">
        <f>Tabla3[[#This Row],[GL]]+Tabla3[[#This Row],[GV]]</f>
        <v>26</v>
      </c>
      <c r="R372">
        <f>SUMIFS(Tabla1[mLoc],Tabla1[TorneoID],Tabla3[[#This Row],[TorneoID]],Tabla1[Jornada],Tabla3[[#This Row],[Jornada]])</f>
        <v>18</v>
      </c>
      <c r="S372">
        <f>SUMIFS(Tabla1[mVis],Tabla1[TorneoID],Tabla3[[#This Row],[TorneoID]],Tabla1[Jornada],Tabla3[[#This Row],[Jornada]])</f>
        <v>8</v>
      </c>
    </row>
    <row r="373" spans="2:19" x14ac:dyDescent="0.45">
      <c r="B373">
        <v>20423</v>
      </c>
      <c r="C373" t="s">
        <v>97</v>
      </c>
      <c r="D373">
        <v>1</v>
      </c>
      <c r="E373">
        <v>37</v>
      </c>
      <c r="F373" t="s">
        <v>15</v>
      </c>
      <c r="G373">
        <v>2</v>
      </c>
      <c r="H373">
        <v>1</v>
      </c>
      <c r="I373" t="s">
        <v>3</v>
      </c>
      <c r="J373">
        <v>1</v>
      </c>
      <c r="L373">
        <v>42</v>
      </c>
      <c r="M373">
        <v>3</v>
      </c>
      <c r="N373">
        <f>COUNTIFS(Tabla1[TorneoID],Tabla3[[#This Row],[TorneoID]],Tabla1[Jornada],Tabla3[[#This Row],[Jornada]],Tabla1[Resultado],1)</f>
        <v>4</v>
      </c>
      <c r="O373">
        <f>COUNTIFS(Tabla1[TorneoID],Tabla3[[#This Row],[TorneoID]],Tabla1[Jornada],Tabla3[[#This Row],[Jornada]],Tabla1[Resultado],0)</f>
        <v>2</v>
      </c>
      <c r="P373">
        <f>COUNTIFS(Tabla1[TorneoID],Tabla3[[#This Row],[TorneoID]],Tabla1[Jornada],Tabla3[[#This Row],[Jornada]],Tabla1[Resultado],-1)</f>
        <v>3</v>
      </c>
      <c r="Q373">
        <f>Tabla3[[#This Row],[GL]]+Tabla3[[#This Row],[GV]]</f>
        <v>14</v>
      </c>
      <c r="R373">
        <f>SUMIFS(Tabla1[mLoc],Tabla1[TorneoID],Tabla3[[#This Row],[TorneoID]],Tabla1[Jornada],Tabla3[[#This Row],[Jornada]])</f>
        <v>10</v>
      </c>
      <c r="S373">
        <f>SUMIFS(Tabla1[mVis],Tabla1[TorneoID],Tabla3[[#This Row],[TorneoID]],Tabla1[Jornada],Tabla3[[#This Row],[Jornada]])</f>
        <v>4</v>
      </c>
    </row>
    <row r="374" spans="2:19" x14ac:dyDescent="0.45">
      <c r="B374">
        <v>20424</v>
      </c>
      <c r="C374" t="s">
        <v>97</v>
      </c>
      <c r="D374">
        <v>1</v>
      </c>
      <c r="E374">
        <v>37</v>
      </c>
      <c r="F374" t="s">
        <v>82</v>
      </c>
      <c r="G374">
        <v>1</v>
      </c>
      <c r="H374">
        <v>4</v>
      </c>
      <c r="I374" t="s">
        <v>77</v>
      </c>
      <c r="J374">
        <v>-1</v>
      </c>
      <c r="L374">
        <v>42</v>
      </c>
      <c r="M374">
        <v>4</v>
      </c>
      <c r="N374">
        <f>COUNTIFS(Tabla1[TorneoID],Tabla3[[#This Row],[TorneoID]],Tabla1[Jornada],Tabla3[[#This Row],[Jornada]],Tabla1[Resultado],1)</f>
        <v>2</v>
      </c>
      <c r="O374">
        <f>COUNTIFS(Tabla1[TorneoID],Tabla3[[#This Row],[TorneoID]],Tabla1[Jornada],Tabla3[[#This Row],[Jornada]],Tabla1[Resultado],0)</f>
        <v>5</v>
      </c>
      <c r="P374">
        <f>COUNTIFS(Tabla1[TorneoID],Tabla3[[#This Row],[TorneoID]],Tabla1[Jornada],Tabla3[[#This Row],[Jornada]],Tabla1[Resultado],-1)</f>
        <v>2</v>
      </c>
      <c r="Q374">
        <f>Tabla3[[#This Row],[GL]]+Tabla3[[#This Row],[GV]]</f>
        <v>23</v>
      </c>
      <c r="R374">
        <f>SUMIFS(Tabla1[mLoc],Tabla1[TorneoID],Tabla3[[#This Row],[TorneoID]],Tabla1[Jornada],Tabla3[[#This Row],[Jornada]])</f>
        <v>12</v>
      </c>
      <c r="S374">
        <f>SUMIFS(Tabla1[mVis],Tabla1[TorneoID],Tabla3[[#This Row],[TorneoID]],Tabla1[Jornada],Tabla3[[#This Row],[Jornada]])</f>
        <v>11</v>
      </c>
    </row>
    <row r="375" spans="2:19" x14ac:dyDescent="0.45">
      <c r="B375">
        <v>20425</v>
      </c>
      <c r="C375" t="s">
        <v>97</v>
      </c>
      <c r="D375">
        <v>1</v>
      </c>
      <c r="E375">
        <v>37</v>
      </c>
      <c r="F375" t="s">
        <v>98</v>
      </c>
      <c r="G375">
        <v>1</v>
      </c>
      <c r="H375">
        <v>2</v>
      </c>
      <c r="I375" t="s">
        <v>0</v>
      </c>
      <c r="J375">
        <v>-1</v>
      </c>
      <c r="L375">
        <v>42</v>
      </c>
      <c r="M375">
        <v>5</v>
      </c>
      <c r="N375">
        <f>COUNTIFS(Tabla1[TorneoID],Tabla3[[#This Row],[TorneoID]],Tabla1[Jornada],Tabla3[[#This Row],[Jornada]],Tabla1[Resultado],1)</f>
        <v>5</v>
      </c>
      <c r="O375">
        <f>COUNTIFS(Tabla1[TorneoID],Tabla3[[#This Row],[TorneoID]],Tabla1[Jornada],Tabla3[[#This Row],[Jornada]],Tabla1[Resultado],0)</f>
        <v>3</v>
      </c>
      <c r="P375">
        <f>COUNTIFS(Tabla1[TorneoID],Tabla3[[#This Row],[TorneoID]],Tabla1[Jornada],Tabla3[[#This Row],[Jornada]],Tabla1[Resultado],-1)</f>
        <v>1</v>
      </c>
      <c r="Q375">
        <f>Tabla3[[#This Row],[GL]]+Tabla3[[#This Row],[GV]]</f>
        <v>19</v>
      </c>
      <c r="R375">
        <f>SUMIFS(Tabla1[mLoc],Tabla1[TorneoID],Tabla3[[#This Row],[TorneoID]],Tabla1[Jornada],Tabla3[[#This Row],[Jornada]])</f>
        <v>14</v>
      </c>
      <c r="S375">
        <f>SUMIFS(Tabla1[mVis],Tabla1[TorneoID],Tabla3[[#This Row],[TorneoID]],Tabla1[Jornada],Tabla3[[#This Row],[Jornada]])</f>
        <v>5</v>
      </c>
    </row>
    <row r="376" spans="2:19" x14ac:dyDescent="0.45">
      <c r="B376">
        <v>20426</v>
      </c>
      <c r="C376" t="s">
        <v>97</v>
      </c>
      <c r="D376">
        <v>1</v>
      </c>
      <c r="E376">
        <v>38</v>
      </c>
      <c r="F376" t="s">
        <v>92</v>
      </c>
      <c r="G376">
        <v>3</v>
      </c>
      <c r="H376">
        <v>2</v>
      </c>
      <c r="I376" t="s">
        <v>9</v>
      </c>
      <c r="J376">
        <v>1</v>
      </c>
      <c r="L376">
        <v>42</v>
      </c>
      <c r="M376">
        <v>6</v>
      </c>
      <c r="N376">
        <f>COUNTIFS(Tabla1[TorneoID],Tabla3[[#This Row],[TorneoID]],Tabla1[Jornada],Tabla3[[#This Row],[Jornada]],Tabla1[Resultado],1)</f>
        <v>3</v>
      </c>
      <c r="O376">
        <f>COUNTIFS(Tabla1[TorneoID],Tabla3[[#This Row],[TorneoID]],Tabla1[Jornada],Tabla3[[#This Row],[Jornada]],Tabla1[Resultado],0)</f>
        <v>5</v>
      </c>
      <c r="P376">
        <f>COUNTIFS(Tabla1[TorneoID],Tabla3[[#This Row],[TorneoID]],Tabla1[Jornada],Tabla3[[#This Row],[Jornada]],Tabla1[Resultado],-1)</f>
        <v>1</v>
      </c>
      <c r="Q376">
        <f>Tabla3[[#This Row],[GL]]+Tabla3[[#This Row],[GV]]</f>
        <v>21</v>
      </c>
      <c r="R376">
        <f>SUMIFS(Tabla1[mLoc],Tabla1[TorneoID],Tabla3[[#This Row],[TorneoID]],Tabla1[Jornada],Tabla3[[#This Row],[Jornada]])</f>
        <v>11</v>
      </c>
      <c r="S376">
        <f>SUMIFS(Tabla1[mVis],Tabla1[TorneoID],Tabla3[[#This Row],[TorneoID]],Tabla1[Jornada],Tabla3[[#This Row],[Jornada]])</f>
        <v>10</v>
      </c>
    </row>
    <row r="377" spans="2:19" x14ac:dyDescent="0.45">
      <c r="B377">
        <v>20427</v>
      </c>
      <c r="C377" t="s">
        <v>97</v>
      </c>
      <c r="D377">
        <v>1</v>
      </c>
      <c r="E377">
        <v>38</v>
      </c>
      <c r="F377" t="s">
        <v>13</v>
      </c>
      <c r="G377">
        <v>3</v>
      </c>
      <c r="H377">
        <v>2</v>
      </c>
      <c r="I377" t="s">
        <v>15</v>
      </c>
      <c r="J377">
        <v>1</v>
      </c>
      <c r="L377">
        <v>42</v>
      </c>
      <c r="M377">
        <v>7</v>
      </c>
      <c r="N377">
        <f>COUNTIFS(Tabla1[TorneoID],Tabla3[[#This Row],[TorneoID]],Tabla1[Jornada],Tabla3[[#This Row],[Jornada]],Tabla1[Resultado],1)</f>
        <v>5</v>
      </c>
      <c r="O377">
        <f>COUNTIFS(Tabla1[TorneoID],Tabla3[[#This Row],[TorneoID]],Tabla1[Jornada],Tabla3[[#This Row],[Jornada]],Tabla1[Resultado],0)</f>
        <v>1</v>
      </c>
      <c r="P377">
        <f>COUNTIFS(Tabla1[TorneoID],Tabla3[[#This Row],[TorneoID]],Tabla1[Jornada],Tabla3[[#This Row],[Jornada]],Tabla1[Resultado],-1)</f>
        <v>3</v>
      </c>
      <c r="Q377">
        <f>Tabla3[[#This Row],[GL]]+Tabla3[[#This Row],[GV]]</f>
        <v>26</v>
      </c>
      <c r="R377">
        <f>SUMIFS(Tabla1[mLoc],Tabla1[TorneoID],Tabla3[[#This Row],[TorneoID]],Tabla1[Jornada],Tabla3[[#This Row],[Jornada]])</f>
        <v>14</v>
      </c>
      <c r="S377">
        <f>SUMIFS(Tabla1[mVis],Tabla1[TorneoID],Tabla3[[#This Row],[TorneoID]],Tabla1[Jornada],Tabla3[[#This Row],[Jornada]])</f>
        <v>12</v>
      </c>
    </row>
    <row r="378" spans="2:19" x14ac:dyDescent="0.45">
      <c r="B378">
        <v>20428</v>
      </c>
      <c r="C378" t="s">
        <v>97</v>
      </c>
      <c r="D378">
        <v>1</v>
      </c>
      <c r="E378">
        <v>38</v>
      </c>
      <c r="F378" t="s">
        <v>0</v>
      </c>
      <c r="G378">
        <v>0</v>
      </c>
      <c r="H378">
        <v>0</v>
      </c>
      <c r="I378" t="s">
        <v>1</v>
      </c>
      <c r="J378">
        <v>0</v>
      </c>
      <c r="L378">
        <v>42</v>
      </c>
      <c r="M378">
        <v>8</v>
      </c>
      <c r="N378">
        <f>COUNTIFS(Tabla1[TorneoID],Tabla3[[#This Row],[TorneoID]],Tabla1[Jornada],Tabla3[[#This Row],[Jornada]],Tabla1[Resultado],1)</f>
        <v>5</v>
      </c>
      <c r="O378">
        <f>COUNTIFS(Tabla1[TorneoID],Tabla3[[#This Row],[TorneoID]],Tabla1[Jornada],Tabla3[[#This Row],[Jornada]],Tabla1[Resultado],0)</f>
        <v>1</v>
      </c>
      <c r="P378">
        <f>COUNTIFS(Tabla1[TorneoID],Tabla3[[#This Row],[TorneoID]],Tabla1[Jornada],Tabla3[[#This Row],[Jornada]],Tabla1[Resultado],-1)</f>
        <v>3</v>
      </c>
      <c r="Q378">
        <f>Tabla3[[#This Row],[GL]]+Tabla3[[#This Row],[GV]]</f>
        <v>19</v>
      </c>
      <c r="R378">
        <f>SUMIFS(Tabla1[mLoc],Tabla1[TorneoID],Tabla3[[#This Row],[TorneoID]],Tabla1[Jornada],Tabla3[[#This Row],[Jornada]])</f>
        <v>12</v>
      </c>
      <c r="S378">
        <f>SUMIFS(Tabla1[mVis],Tabla1[TorneoID],Tabla3[[#This Row],[TorneoID]],Tabla1[Jornada],Tabla3[[#This Row],[Jornada]])</f>
        <v>7</v>
      </c>
    </row>
    <row r="379" spans="2:19" x14ac:dyDescent="0.45">
      <c r="B379">
        <v>20429</v>
      </c>
      <c r="C379" t="s">
        <v>97</v>
      </c>
      <c r="D379">
        <v>1</v>
      </c>
      <c r="E379">
        <v>38</v>
      </c>
      <c r="F379" t="s">
        <v>6</v>
      </c>
      <c r="G379">
        <v>1</v>
      </c>
      <c r="H379">
        <v>2</v>
      </c>
      <c r="I379" t="s">
        <v>98</v>
      </c>
      <c r="J379">
        <v>-1</v>
      </c>
      <c r="L379">
        <v>42</v>
      </c>
      <c r="M379">
        <v>9</v>
      </c>
      <c r="N379">
        <f>COUNTIFS(Tabla1[TorneoID],Tabla3[[#This Row],[TorneoID]],Tabla1[Jornada],Tabla3[[#This Row],[Jornada]],Tabla1[Resultado],1)</f>
        <v>2</v>
      </c>
      <c r="O379">
        <f>COUNTIFS(Tabla1[TorneoID],Tabla3[[#This Row],[TorneoID]],Tabla1[Jornada],Tabla3[[#This Row],[Jornada]],Tabla1[Resultado],0)</f>
        <v>2</v>
      </c>
      <c r="P379">
        <f>COUNTIFS(Tabla1[TorneoID],Tabla3[[#This Row],[TorneoID]],Tabla1[Jornada],Tabla3[[#This Row],[Jornada]],Tabla1[Resultado],-1)</f>
        <v>5</v>
      </c>
      <c r="Q379">
        <f>Tabla3[[#This Row],[GL]]+Tabla3[[#This Row],[GV]]</f>
        <v>14</v>
      </c>
      <c r="R379">
        <f>SUMIFS(Tabla1[mLoc],Tabla1[TorneoID],Tabla3[[#This Row],[TorneoID]],Tabla1[Jornada],Tabla3[[#This Row],[Jornada]])</f>
        <v>6</v>
      </c>
      <c r="S379">
        <f>SUMIFS(Tabla1[mVis],Tabla1[TorneoID],Tabla3[[#This Row],[TorneoID]],Tabla1[Jornada],Tabla3[[#This Row],[Jornada]])</f>
        <v>8</v>
      </c>
    </row>
    <row r="380" spans="2:19" x14ac:dyDescent="0.45">
      <c r="B380">
        <v>20430</v>
      </c>
      <c r="C380" t="s">
        <v>97</v>
      </c>
      <c r="D380">
        <v>1</v>
      </c>
      <c r="E380">
        <v>38</v>
      </c>
      <c r="F380" t="s">
        <v>69</v>
      </c>
      <c r="G380">
        <v>1</v>
      </c>
      <c r="H380">
        <v>1</v>
      </c>
      <c r="I380" t="s">
        <v>24</v>
      </c>
      <c r="J380">
        <v>0</v>
      </c>
      <c r="L380">
        <v>42</v>
      </c>
      <c r="M380">
        <v>10</v>
      </c>
      <c r="N380">
        <f>COUNTIFS(Tabla1[TorneoID],Tabla3[[#This Row],[TorneoID]],Tabla1[Jornada],Tabla3[[#This Row],[Jornada]],Tabla1[Resultado],1)</f>
        <v>4</v>
      </c>
      <c r="O380">
        <f>COUNTIFS(Tabla1[TorneoID],Tabla3[[#This Row],[TorneoID]],Tabla1[Jornada],Tabla3[[#This Row],[Jornada]],Tabla1[Resultado],0)</f>
        <v>3</v>
      </c>
      <c r="P380">
        <f>COUNTIFS(Tabla1[TorneoID],Tabla3[[#This Row],[TorneoID]],Tabla1[Jornada],Tabla3[[#This Row],[Jornada]],Tabla1[Resultado],-1)</f>
        <v>2</v>
      </c>
      <c r="Q380">
        <f>Tabla3[[#This Row],[GL]]+Tabla3[[#This Row],[GV]]</f>
        <v>22</v>
      </c>
      <c r="R380">
        <f>SUMIFS(Tabla1[mLoc],Tabla1[TorneoID],Tabla3[[#This Row],[TorneoID]],Tabla1[Jornada],Tabla3[[#This Row],[Jornada]])</f>
        <v>13</v>
      </c>
      <c r="S380">
        <f>SUMIFS(Tabla1[mVis],Tabla1[TorneoID],Tabla3[[#This Row],[TorneoID]],Tabla1[Jornada],Tabla3[[#This Row],[Jornada]])</f>
        <v>9</v>
      </c>
    </row>
    <row r="381" spans="2:19" x14ac:dyDescent="0.45">
      <c r="B381">
        <v>20431</v>
      </c>
      <c r="C381" t="s">
        <v>97</v>
      </c>
      <c r="D381">
        <v>1</v>
      </c>
      <c r="E381">
        <v>38</v>
      </c>
      <c r="F381" t="s">
        <v>3</v>
      </c>
      <c r="G381">
        <v>4</v>
      </c>
      <c r="H381">
        <v>0</v>
      </c>
      <c r="I381" t="s">
        <v>82</v>
      </c>
      <c r="J381">
        <v>1</v>
      </c>
      <c r="L381">
        <v>42</v>
      </c>
      <c r="M381">
        <v>11</v>
      </c>
      <c r="N381">
        <f>COUNTIFS(Tabla1[TorneoID],Tabla3[[#This Row],[TorneoID]],Tabla1[Jornada],Tabla3[[#This Row],[Jornada]],Tabla1[Resultado],1)</f>
        <v>6</v>
      </c>
      <c r="O381">
        <f>COUNTIFS(Tabla1[TorneoID],Tabla3[[#This Row],[TorneoID]],Tabla1[Jornada],Tabla3[[#This Row],[Jornada]],Tabla1[Resultado],0)</f>
        <v>2</v>
      </c>
      <c r="P381">
        <f>COUNTIFS(Tabla1[TorneoID],Tabla3[[#This Row],[TorneoID]],Tabla1[Jornada],Tabla3[[#This Row],[Jornada]],Tabla1[Resultado],-1)</f>
        <v>1</v>
      </c>
      <c r="Q381">
        <f>Tabla3[[#This Row],[GL]]+Tabla3[[#This Row],[GV]]</f>
        <v>25</v>
      </c>
      <c r="R381">
        <f>SUMIFS(Tabla1[mLoc],Tabla1[TorneoID],Tabla3[[#This Row],[TorneoID]],Tabla1[Jornada],Tabla3[[#This Row],[Jornada]])</f>
        <v>16</v>
      </c>
      <c r="S381">
        <f>SUMIFS(Tabla1[mVis],Tabla1[TorneoID],Tabla3[[#This Row],[TorneoID]],Tabla1[Jornada],Tabla3[[#This Row],[Jornada]])</f>
        <v>9</v>
      </c>
    </row>
    <row r="382" spans="2:19" x14ac:dyDescent="0.45">
      <c r="B382">
        <v>20432</v>
      </c>
      <c r="C382" t="s">
        <v>97</v>
      </c>
      <c r="D382">
        <v>1</v>
      </c>
      <c r="E382">
        <v>38</v>
      </c>
      <c r="F382" t="s">
        <v>4</v>
      </c>
      <c r="G382">
        <v>1</v>
      </c>
      <c r="H382">
        <v>1</v>
      </c>
      <c r="I382" t="s">
        <v>14</v>
      </c>
      <c r="J382">
        <v>0</v>
      </c>
      <c r="L382">
        <v>42</v>
      </c>
      <c r="M382">
        <v>12</v>
      </c>
      <c r="N382">
        <f>COUNTIFS(Tabla1[TorneoID],Tabla3[[#This Row],[TorneoID]],Tabla1[Jornada],Tabla3[[#This Row],[Jornada]],Tabla1[Resultado],1)</f>
        <v>5</v>
      </c>
      <c r="O382">
        <f>COUNTIFS(Tabla1[TorneoID],Tabla3[[#This Row],[TorneoID]],Tabla1[Jornada],Tabla3[[#This Row],[Jornada]],Tabla1[Resultado],0)</f>
        <v>3</v>
      </c>
      <c r="P382">
        <f>COUNTIFS(Tabla1[TorneoID],Tabla3[[#This Row],[TorneoID]],Tabla1[Jornada],Tabla3[[#This Row],[Jornada]],Tabla1[Resultado],-1)</f>
        <v>1</v>
      </c>
      <c r="Q382">
        <f>Tabla3[[#This Row],[GL]]+Tabla3[[#This Row],[GV]]</f>
        <v>27</v>
      </c>
      <c r="R382">
        <f>SUMIFS(Tabla1[mLoc],Tabla1[TorneoID],Tabla3[[#This Row],[TorneoID]],Tabla1[Jornada],Tabla3[[#This Row],[Jornada]])</f>
        <v>17</v>
      </c>
      <c r="S382">
        <f>SUMIFS(Tabla1[mVis],Tabla1[TorneoID],Tabla3[[#This Row],[TorneoID]],Tabla1[Jornada],Tabla3[[#This Row],[Jornada]])</f>
        <v>10</v>
      </c>
    </row>
    <row r="383" spans="2:19" x14ac:dyDescent="0.45">
      <c r="B383">
        <v>20433</v>
      </c>
      <c r="C383" t="s">
        <v>97</v>
      </c>
      <c r="D383">
        <v>1</v>
      </c>
      <c r="E383">
        <v>38</v>
      </c>
      <c r="F383" t="s">
        <v>85</v>
      </c>
      <c r="G383">
        <v>4</v>
      </c>
      <c r="H383">
        <v>4</v>
      </c>
      <c r="I383" t="s">
        <v>89</v>
      </c>
      <c r="J383">
        <v>0</v>
      </c>
      <c r="L383">
        <v>42</v>
      </c>
      <c r="M383">
        <v>13</v>
      </c>
      <c r="N383">
        <f>COUNTIFS(Tabla1[TorneoID],Tabla3[[#This Row],[TorneoID]],Tabla1[Jornada],Tabla3[[#This Row],[Jornada]],Tabla1[Resultado],1)</f>
        <v>3</v>
      </c>
      <c r="O383">
        <f>COUNTIFS(Tabla1[TorneoID],Tabla3[[#This Row],[TorneoID]],Tabla1[Jornada],Tabla3[[#This Row],[Jornada]],Tabla1[Resultado],0)</f>
        <v>3</v>
      </c>
      <c r="P383">
        <f>COUNTIFS(Tabla1[TorneoID],Tabla3[[#This Row],[TorneoID]],Tabla1[Jornada],Tabla3[[#This Row],[Jornada]],Tabla1[Resultado],-1)</f>
        <v>3</v>
      </c>
      <c r="Q383">
        <f>Tabla3[[#This Row],[GL]]+Tabla3[[#This Row],[GV]]</f>
        <v>28</v>
      </c>
      <c r="R383">
        <f>SUMIFS(Tabla1[mLoc],Tabla1[TorneoID],Tabla3[[#This Row],[TorneoID]],Tabla1[Jornada],Tabla3[[#This Row],[Jornada]])</f>
        <v>12</v>
      </c>
      <c r="S383">
        <f>SUMIFS(Tabla1[mVis],Tabla1[TorneoID],Tabla3[[#This Row],[TorneoID]],Tabla1[Jornada],Tabla3[[#This Row],[Jornada]])</f>
        <v>16</v>
      </c>
    </row>
    <row r="384" spans="2:19" x14ac:dyDescent="0.45">
      <c r="B384">
        <v>20434</v>
      </c>
      <c r="C384" t="s">
        <v>97</v>
      </c>
      <c r="D384">
        <v>1</v>
      </c>
      <c r="E384">
        <v>38</v>
      </c>
      <c r="F384" t="s">
        <v>77</v>
      </c>
      <c r="G384">
        <v>1</v>
      </c>
      <c r="H384">
        <v>2</v>
      </c>
      <c r="I384" t="s">
        <v>10</v>
      </c>
      <c r="J384">
        <v>-1</v>
      </c>
      <c r="L384">
        <v>42</v>
      </c>
      <c r="M384">
        <v>14</v>
      </c>
      <c r="N384">
        <f>COUNTIFS(Tabla1[TorneoID],Tabla3[[#This Row],[TorneoID]],Tabla1[Jornada],Tabla3[[#This Row],[Jornada]],Tabla1[Resultado],1)</f>
        <v>6</v>
      </c>
      <c r="O384">
        <f>COUNTIFS(Tabla1[TorneoID],Tabla3[[#This Row],[TorneoID]],Tabla1[Jornada],Tabla3[[#This Row],[Jornada]],Tabla1[Resultado],0)</f>
        <v>2</v>
      </c>
      <c r="P384">
        <f>COUNTIFS(Tabla1[TorneoID],Tabla3[[#This Row],[TorneoID]],Tabla1[Jornada],Tabla3[[#This Row],[Jornada]],Tabla1[Resultado],-1)</f>
        <v>1</v>
      </c>
      <c r="Q384">
        <f>Tabla3[[#This Row],[GL]]+Tabla3[[#This Row],[GV]]</f>
        <v>28</v>
      </c>
      <c r="R384">
        <f>SUMIFS(Tabla1[mLoc],Tabla1[TorneoID],Tabla3[[#This Row],[TorneoID]],Tabla1[Jornada],Tabla3[[#This Row],[Jornada]])</f>
        <v>19</v>
      </c>
      <c r="S384">
        <f>SUMIFS(Tabla1[mVis],Tabla1[TorneoID],Tabla3[[#This Row],[TorneoID]],Tabla1[Jornada],Tabla3[[#This Row],[Jornada]])</f>
        <v>9</v>
      </c>
    </row>
    <row r="385" spans="2:19" x14ac:dyDescent="0.45">
      <c r="B385">
        <v>20435</v>
      </c>
      <c r="C385" t="s">
        <v>97</v>
      </c>
      <c r="D385">
        <v>1</v>
      </c>
      <c r="E385">
        <v>38</v>
      </c>
      <c r="F385" t="s">
        <v>12</v>
      </c>
      <c r="G385">
        <v>1</v>
      </c>
      <c r="H385">
        <v>1</v>
      </c>
      <c r="I385" t="s">
        <v>7</v>
      </c>
      <c r="J385">
        <v>0</v>
      </c>
      <c r="L385">
        <v>42</v>
      </c>
      <c r="M385">
        <v>15</v>
      </c>
      <c r="N385">
        <f>COUNTIFS(Tabla1[TorneoID],Tabla3[[#This Row],[TorneoID]],Tabla1[Jornada],Tabla3[[#This Row],[Jornada]],Tabla1[Resultado],1)</f>
        <v>4</v>
      </c>
      <c r="O385">
        <f>COUNTIFS(Tabla1[TorneoID],Tabla3[[#This Row],[TorneoID]],Tabla1[Jornada],Tabla3[[#This Row],[Jornada]],Tabla1[Resultado],0)</f>
        <v>3</v>
      </c>
      <c r="P385">
        <f>COUNTIFS(Tabla1[TorneoID],Tabla3[[#This Row],[TorneoID]],Tabla1[Jornada],Tabla3[[#This Row],[Jornada]],Tabla1[Resultado],-1)</f>
        <v>2</v>
      </c>
      <c r="Q385">
        <f>Tabla3[[#This Row],[GL]]+Tabla3[[#This Row],[GV]]</f>
        <v>20</v>
      </c>
      <c r="R385">
        <f>SUMIFS(Tabla1[mLoc],Tabla1[TorneoID],Tabla3[[#This Row],[TorneoID]],Tabla1[Jornada],Tabla3[[#This Row],[Jornada]])</f>
        <v>11</v>
      </c>
      <c r="S385">
        <f>SUMIFS(Tabla1[mVis],Tabla1[TorneoID],Tabla3[[#This Row],[TorneoID]],Tabla1[Jornada],Tabla3[[#This Row],[Jornada]])</f>
        <v>9</v>
      </c>
    </row>
    <row r="386" spans="2:19" x14ac:dyDescent="0.45">
      <c r="B386">
        <v>19433</v>
      </c>
      <c r="C386" t="s">
        <v>96</v>
      </c>
      <c r="D386">
        <v>2</v>
      </c>
      <c r="E386">
        <v>1</v>
      </c>
      <c r="F386" t="s">
        <v>24</v>
      </c>
      <c r="G386">
        <v>2</v>
      </c>
      <c r="H386">
        <v>1</v>
      </c>
      <c r="I386" t="s">
        <v>92</v>
      </c>
      <c r="J386">
        <v>1</v>
      </c>
      <c r="L386">
        <v>42</v>
      </c>
      <c r="M386">
        <v>16</v>
      </c>
      <c r="N386">
        <f>COUNTIFS(Tabla1[TorneoID],Tabla3[[#This Row],[TorneoID]],Tabla1[Jornada],Tabla3[[#This Row],[Jornada]],Tabla1[Resultado],1)</f>
        <v>7</v>
      </c>
      <c r="O386">
        <f>COUNTIFS(Tabla1[TorneoID],Tabla3[[#This Row],[TorneoID]],Tabla1[Jornada],Tabla3[[#This Row],[Jornada]],Tabla1[Resultado],0)</f>
        <v>2</v>
      </c>
      <c r="P386">
        <f>COUNTIFS(Tabla1[TorneoID],Tabla3[[#This Row],[TorneoID]],Tabla1[Jornada],Tabla3[[#This Row],[Jornada]],Tabla1[Resultado],-1)</f>
        <v>0</v>
      </c>
      <c r="Q386">
        <f>Tabla3[[#This Row],[GL]]+Tabla3[[#This Row],[GV]]</f>
        <v>20</v>
      </c>
      <c r="R386">
        <f>SUMIFS(Tabla1[mLoc],Tabla1[TorneoID],Tabla3[[#This Row],[TorneoID]],Tabla1[Jornada],Tabla3[[#This Row],[Jornada]])</f>
        <v>17</v>
      </c>
      <c r="S386">
        <f>SUMIFS(Tabla1[mVis],Tabla1[TorneoID],Tabla3[[#This Row],[TorneoID]],Tabla1[Jornada],Tabla3[[#This Row],[Jornada]])</f>
        <v>3</v>
      </c>
    </row>
    <row r="387" spans="2:19" x14ac:dyDescent="0.45">
      <c r="B387">
        <v>19434</v>
      </c>
      <c r="C387" t="s">
        <v>96</v>
      </c>
      <c r="D387">
        <v>2</v>
      </c>
      <c r="E387">
        <v>1</v>
      </c>
      <c r="F387" t="s">
        <v>14</v>
      </c>
      <c r="G387">
        <v>0</v>
      </c>
      <c r="H387">
        <v>0</v>
      </c>
      <c r="I387" t="s">
        <v>11</v>
      </c>
      <c r="J387">
        <v>0</v>
      </c>
      <c r="L387">
        <v>42</v>
      </c>
      <c r="M387">
        <v>17</v>
      </c>
      <c r="N387">
        <f>COUNTIFS(Tabla1[TorneoID],Tabla3[[#This Row],[TorneoID]],Tabla1[Jornada],Tabla3[[#This Row],[Jornada]],Tabla1[Resultado],1)</f>
        <v>5</v>
      </c>
      <c r="O387">
        <f>COUNTIFS(Tabla1[TorneoID],Tabla3[[#This Row],[TorneoID]],Tabla1[Jornada],Tabla3[[#This Row],[Jornada]],Tabla1[Resultado],0)</f>
        <v>2</v>
      </c>
      <c r="P387">
        <f>COUNTIFS(Tabla1[TorneoID],Tabla3[[#This Row],[TorneoID]],Tabla1[Jornada],Tabla3[[#This Row],[Jornada]],Tabla1[Resultado],-1)</f>
        <v>2</v>
      </c>
      <c r="Q387">
        <f>Tabla3[[#This Row],[GL]]+Tabla3[[#This Row],[GV]]</f>
        <v>20</v>
      </c>
      <c r="R387">
        <f>SUMIFS(Tabla1[mLoc],Tabla1[TorneoID],Tabla3[[#This Row],[TorneoID]],Tabla1[Jornada],Tabla3[[#This Row],[Jornada]])</f>
        <v>11</v>
      </c>
      <c r="S387">
        <f>SUMIFS(Tabla1[mVis],Tabla1[TorneoID],Tabla3[[#This Row],[TorneoID]],Tabla1[Jornada],Tabla3[[#This Row],[Jornada]])</f>
        <v>9</v>
      </c>
    </row>
    <row r="388" spans="2:19" x14ac:dyDescent="0.45">
      <c r="B388">
        <v>19435</v>
      </c>
      <c r="C388" t="s">
        <v>96</v>
      </c>
      <c r="D388">
        <v>2</v>
      </c>
      <c r="E388">
        <v>1</v>
      </c>
      <c r="F388" t="s">
        <v>10</v>
      </c>
      <c r="G388">
        <v>0</v>
      </c>
      <c r="H388">
        <v>0</v>
      </c>
      <c r="I388" t="s">
        <v>9</v>
      </c>
      <c r="J388">
        <v>0</v>
      </c>
      <c r="L388">
        <v>43</v>
      </c>
      <c r="M388">
        <v>1</v>
      </c>
      <c r="N388">
        <f>COUNTIFS(Tabla1[TorneoID],Tabla3[[#This Row],[TorneoID]],Tabla1[Jornada],Tabla3[[#This Row],[Jornada]],Tabla1[Resultado],1)</f>
        <v>2</v>
      </c>
      <c r="O388">
        <f>COUNTIFS(Tabla1[TorneoID],Tabla3[[#This Row],[TorneoID]],Tabla1[Jornada],Tabla3[[#This Row],[Jornada]],Tabla1[Resultado],0)</f>
        <v>6</v>
      </c>
      <c r="P388">
        <f>COUNTIFS(Tabla1[TorneoID],Tabla3[[#This Row],[TorneoID]],Tabla1[Jornada],Tabla3[[#This Row],[Jornada]],Tabla1[Resultado],-1)</f>
        <v>0</v>
      </c>
      <c r="Q388">
        <f>Tabla3[[#This Row],[GL]]+Tabla3[[#This Row],[GV]]</f>
        <v>15</v>
      </c>
      <c r="R388">
        <f>SUMIFS(Tabla1[mLoc],Tabla1[TorneoID],Tabla3[[#This Row],[TorneoID]],Tabla1[Jornada],Tabla3[[#This Row],[Jornada]])</f>
        <v>9</v>
      </c>
      <c r="S388">
        <f>SUMIFS(Tabla1[mVis],Tabla1[TorneoID],Tabla3[[#This Row],[TorneoID]],Tabla1[Jornada],Tabla3[[#This Row],[Jornada]])</f>
        <v>6</v>
      </c>
    </row>
    <row r="389" spans="2:19" x14ac:dyDescent="0.45">
      <c r="B389">
        <v>19436</v>
      </c>
      <c r="C389" t="s">
        <v>96</v>
      </c>
      <c r="D389">
        <v>2</v>
      </c>
      <c r="E389">
        <v>1</v>
      </c>
      <c r="F389" t="s">
        <v>69</v>
      </c>
      <c r="G389">
        <v>0</v>
      </c>
      <c r="H389">
        <v>0</v>
      </c>
      <c r="I389" t="s">
        <v>0</v>
      </c>
      <c r="J389">
        <v>0</v>
      </c>
      <c r="L389">
        <v>43</v>
      </c>
      <c r="M389">
        <v>2</v>
      </c>
      <c r="N389">
        <f>COUNTIFS(Tabla1[TorneoID],Tabla3[[#This Row],[TorneoID]],Tabla1[Jornada],Tabla3[[#This Row],[Jornada]],Tabla1[Resultado],1)</f>
        <v>7</v>
      </c>
      <c r="O389">
        <f>COUNTIFS(Tabla1[TorneoID],Tabla3[[#This Row],[TorneoID]],Tabla1[Jornada],Tabla3[[#This Row],[Jornada]],Tabla1[Resultado],0)</f>
        <v>1</v>
      </c>
      <c r="P389">
        <f>COUNTIFS(Tabla1[TorneoID],Tabla3[[#This Row],[TorneoID]],Tabla1[Jornada],Tabla3[[#This Row],[Jornada]],Tabla1[Resultado],-1)</f>
        <v>1</v>
      </c>
      <c r="Q389">
        <f>Tabla3[[#This Row],[GL]]+Tabla3[[#This Row],[GV]]</f>
        <v>28</v>
      </c>
      <c r="R389">
        <f>SUMIFS(Tabla1[mLoc],Tabla1[TorneoID],Tabla3[[#This Row],[TorneoID]],Tabla1[Jornada],Tabla3[[#This Row],[Jornada]])</f>
        <v>20</v>
      </c>
      <c r="S389">
        <f>SUMIFS(Tabla1[mVis],Tabla1[TorneoID],Tabla3[[#This Row],[TorneoID]],Tabla1[Jornada],Tabla3[[#This Row],[Jornada]])</f>
        <v>8</v>
      </c>
    </row>
    <row r="390" spans="2:19" x14ac:dyDescent="0.45">
      <c r="B390">
        <v>19437</v>
      </c>
      <c r="C390" t="s">
        <v>96</v>
      </c>
      <c r="D390">
        <v>2</v>
      </c>
      <c r="E390">
        <v>1</v>
      </c>
      <c r="F390" t="s">
        <v>3</v>
      </c>
      <c r="G390">
        <v>2</v>
      </c>
      <c r="H390">
        <v>1</v>
      </c>
      <c r="I390" t="s">
        <v>6</v>
      </c>
      <c r="J390">
        <v>1</v>
      </c>
      <c r="L390">
        <v>43</v>
      </c>
      <c r="M390">
        <v>3</v>
      </c>
      <c r="N390">
        <f>COUNTIFS(Tabla1[TorneoID],Tabla3[[#This Row],[TorneoID]],Tabla1[Jornada],Tabla3[[#This Row],[Jornada]],Tabla1[Resultado],1)</f>
        <v>4</v>
      </c>
      <c r="O390">
        <f>COUNTIFS(Tabla1[TorneoID],Tabla3[[#This Row],[TorneoID]],Tabla1[Jornada],Tabla3[[#This Row],[Jornada]],Tabla1[Resultado],0)</f>
        <v>2</v>
      </c>
      <c r="P390">
        <f>COUNTIFS(Tabla1[TorneoID],Tabla3[[#This Row],[TorneoID]],Tabla1[Jornada],Tabla3[[#This Row],[Jornada]],Tabla1[Resultado],-1)</f>
        <v>3</v>
      </c>
      <c r="Q390">
        <f>Tabla3[[#This Row],[GL]]+Tabla3[[#This Row],[GV]]</f>
        <v>17</v>
      </c>
      <c r="R390">
        <f>SUMIFS(Tabla1[mLoc],Tabla1[TorneoID],Tabla3[[#This Row],[TorneoID]],Tabla1[Jornada],Tabla3[[#This Row],[Jornada]])</f>
        <v>9</v>
      </c>
      <c r="S390">
        <f>SUMIFS(Tabla1[mVis],Tabla1[TorneoID],Tabla3[[#This Row],[TorneoID]],Tabla1[Jornada],Tabla3[[#This Row],[Jornada]])</f>
        <v>8</v>
      </c>
    </row>
    <row r="391" spans="2:19" x14ac:dyDescent="0.45">
      <c r="B391">
        <v>19438</v>
      </c>
      <c r="C391" t="s">
        <v>96</v>
      </c>
      <c r="D391">
        <v>2</v>
      </c>
      <c r="E391">
        <v>1</v>
      </c>
      <c r="F391" t="s">
        <v>4</v>
      </c>
      <c r="G391">
        <v>0</v>
      </c>
      <c r="H391">
        <v>1</v>
      </c>
      <c r="I391" t="s">
        <v>1</v>
      </c>
      <c r="J391">
        <v>-1</v>
      </c>
      <c r="L391">
        <v>43</v>
      </c>
      <c r="M391">
        <v>4</v>
      </c>
      <c r="N391">
        <f>COUNTIFS(Tabla1[TorneoID],Tabla3[[#This Row],[TorneoID]],Tabla1[Jornada],Tabla3[[#This Row],[Jornada]],Tabla1[Resultado],1)</f>
        <v>6</v>
      </c>
      <c r="O391">
        <f>COUNTIFS(Tabla1[TorneoID],Tabla3[[#This Row],[TorneoID]],Tabla1[Jornada],Tabla3[[#This Row],[Jornada]],Tabla1[Resultado],0)</f>
        <v>1</v>
      </c>
      <c r="P391">
        <f>COUNTIFS(Tabla1[TorneoID],Tabla3[[#This Row],[TorneoID]],Tabla1[Jornada],Tabla3[[#This Row],[Jornada]],Tabla1[Resultado],-1)</f>
        <v>2</v>
      </c>
      <c r="Q391">
        <f>Tabla3[[#This Row],[GL]]+Tabla3[[#This Row],[GV]]</f>
        <v>25</v>
      </c>
      <c r="R391">
        <f>SUMIFS(Tabla1[mLoc],Tabla1[TorneoID],Tabla3[[#This Row],[TorneoID]],Tabla1[Jornada],Tabla3[[#This Row],[Jornada]])</f>
        <v>17</v>
      </c>
      <c r="S391">
        <f>SUMIFS(Tabla1[mVis],Tabla1[TorneoID],Tabla3[[#This Row],[TorneoID]],Tabla1[Jornada],Tabla3[[#This Row],[Jornada]])</f>
        <v>8</v>
      </c>
    </row>
    <row r="392" spans="2:19" x14ac:dyDescent="0.45">
      <c r="B392">
        <v>19439</v>
      </c>
      <c r="C392" t="s">
        <v>96</v>
      </c>
      <c r="D392">
        <v>2</v>
      </c>
      <c r="E392">
        <v>1</v>
      </c>
      <c r="F392" t="s">
        <v>15</v>
      </c>
      <c r="G392">
        <v>1</v>
      </c>
      <c r="H392">
        <v>3</v>
      </c>
      <c r="I392" t="s">
        <v>13</v>
      </c>
      <c r="J392">
        <v>-1</v>
      </c>
      <c r="L392">
        <v>43</v>
      </c>
      <c r="M392">
        <v>5</v>
      </c>
      <c r="N392">
        <f>COUNTIFS(Tabla1[TorneoID],Tabla3[[#This Row],[TorneoID]],Tabla1[Jornada],Tabla3[[#This Row],[Jornada]],Tabla1[Resultado],1)</f>
        <v>6</v>
      </c>
      <c r="O392">
        <f>COUNTIFS(Tabla1[TorneoID],Tabla3[[#This Row],[TorneoID]],Tabla1[Jornada],Tabla3[[#This Row],[Jornada]],Tabla1[Resultado],0)</f>
        <v>2</v>
      </c>
      <c r="P392">
        <f>COUNTIFS(Tabla1[TorneoID],Tabla3[[#This Row],[TorneoID]],Tabla1[Jornada],Tabla3[[#This Row],[Jornada]],Tabla1[Resultado],-1)</f>
        <v>1</v>
      </c>
      <c r="Q392">
        <f>Tabla3[[#This Row],[GL]]+Tabla3[[#This Row],[GV]]</f>
        <v>30</v>
      </c>
      <c r="R392">
        <f>SUMIFS(Tabla1[mLoc],Tabla1[TorneoID],Tabla3[[#This Row],[TorneoID]],Tabla1[Jornada],Tabla3[[#This Row],[Jornada]])</f>
        <v>19</v>
      </c>
      <c r="S392">
        <f>SUMIFS(Tabla1[mVis],Tabla1[TorneoID],Tabla3[[#This Row],[TorneoID]],Tabla1[Jornada],Tabla3[[#This Row],[Jornada]])</f>
        <v>11</v>
      </c>
    </row>
    <row r="393" spans="2:19" x14ac:dyDescent="0.45">
      <c r="B393">
        <v>19440</v>
      </c>
      <c r="C393" t="s">
        <v>96</v>
      </c>
      <c r="D393">
        <v>2</v>
      </c>
      <c r="E393">
        <v>1</v>
      </c>
      <c r="F393" t="s">
        <v>77</v>
      </c>
      <c r="G393">
        <v>1</v>
      </c>
      <c r="H393">
        <v>1</v>
      </c>
      <c r="I393" t="s">
        <v>89</v>
      </c>
      <c r="J393">
        <v>0</v>
      </c>
      <c r="L393">
        <v>43</v>
      </c>
      <c r="M393">
        <v>6</v>
      </c>
      <c r="N393">
        <f>COUNTIFS(Tabla1[TorneoID],Tabla3[[#This Row],[TorneoID]],Tabla1[Jornada],Tabla3[[#This Row],[Jornada]],Tabla1[Resultado],1)</f>
        <v>5</v>
      </c>
      <c r="O393">
        <f>COUNTIFS(Tabla1[TorneoID],Tabla3[[#This Row],[TorneoID]],Tabla1[Jornada],Tabla3[[#This Row],[Jornada]],Tabla1[Resultado],0)</f>
        <v>1</v>
      </c>
      <c r="P393">
        <f>COUNTIFS(Tabla1[TorneoID],Tabla3[[#This Row],[TorneoID]],Tabla1[Jornada],Tabla3[[#This Row],[Jornada]],Tabla1[Resultado],-1)</f>
        <v>3</v>
      </c>
      <c r="Q393">
        <f>Tabla3[[#This Row],[GL]]+Tabla3[[#This Row],[GV]]</f>
        <v>31</v>
      </c>
      <c r="R393">
        <f>SUMIFS(Tabla1[mLoc],Tabla1[TorneoID],Tabla3[[#This Row],[TorneoID]],Tabla1[Jornada],Tabla3[[#This Row],[Jornada]])</f>
        <v>19</v>
      </c>
      <c r="S393">
        <f>SUMIFS(Tabla1[mVis],Tabla1[TorneoID],Tabla3[[#This Row],[TorneoID]],Tabla1[Jornada],Tabla3[[#This Row],[Jornada]])</f>
        <v>12</v>
      </c>
    </row>
    <row r="394" spans="2:19" x14ac:dyDescent="0.45">
      <c r="B394">
        <v>19441</v>
      </c>
      <c r="C394" t="s">
        <v>96</v>
      </c>
      <c r="D394">
        <v>2</v>
      </c>
      <c r="E394">
        <v>1</v>
      </c>
      <c r="F394" t="s">
        <v>12</v>
      </c>
      <c r="G394">
        <v>0</v>
      </c>
      <c r="H394">
        <v>0</v>
      </c>
      <c r="I394" t="s">
        <v>85</v>
      </c>
      <c r="J394">
        <v>0</v>
      </c>
      <c r="L394">
        <v>43</v>
      </c>
      <c r="M394">
        <v>7</v>
      </c>
      <c r="N394">
        <f>COUNTIFS(Tabla1[TorneoID],Tabla3[[#This Row],[TorneoID]],Tabla1[Jornada],Tabla3[[#This Row],[Jornada]],Tabla1[Resultado],1)</f>
        <v>4</v>
      </c>
      <c r="O394">
        <f>COUNTIFS(Tabla1[TorneoID],Tabla3[[#This Row],[TorneoID]],Tabla1[Jornada],Tabla3[[#This Row],[Jornada]],Tabla1[Resultado],0)</f>
        <v>3</v>
      </c>
      <c r="P394">
        <f>COUNTIFS(Tabla1[TorneoID],Tabla3[[#This Row],[TorneoID]],Tabla1[Jornada],Tabla3[[#This Row],[Jornada]],Tabla1[Resultado],-1)</f>
        <v>2</v>
      </c>
      <c r="Q394">
        <f>Tabla3[[#This Row],[GL]]+Tabla3[[#This Row],[GV]]</f>
        <v>26</v>
      </c>
      <c r="R394">
        <f>SUMIFS(Tabla1[mLoc],Tabla1[TorneoID],Tabla3[[#This Row],[TorneoID]],Tabla1[Jornada],Tabla3[[#This Row],[Jornada]])</f>
        <v>16</v>
      </c>
      <c r="S394">
        <f>SUMIFS(Tabla1[mVis],Tabla1[TorneoID],Tabla3[[#This Row],[TorneoID]],Tabla1[Jornada],Tabla3[[#This Row],[Jornada]])</f>
        <v>10</v>
      </c>
    </row>
    <row r="395" spans="2:19" x14ac:dyDescent="0.45">
      <c r="B395">
        <v>19442</v>
      </c>
      <c r="C395" t="s">
        <v>96</v>
      </c>
      <c r="D395">
        <v>2</v>
      </c>
      <c r="E395">
        <v>1</v>
      </c>
      <c r="F395" t="s">
        <v>82</v>
      </c>
      <c r="G395">
        <v>0</v>
      </c>
      <c r="H395">
        <v>0</v>
      </c>
      <c r="I395" t="s">
        <v>21</v>
      </c>
      <c r="J395">
        <v>0</v>
      </c>
      <c r="L395">
        <v>43</v>
      </c>
      <c r="M395">
        <v>8</v>
      </c>
      <c r="N395">
        <f>COUNTIFS(Tabla1[TorneoID],Tabla3[[#This Row],[TorneoID]],Tabla1[Jornada],Tabla3[[#This Row],[Jornada]],Tabla1[Resultado],1)</f>
        <v>4</v>
      </c>
      <c r="O395">
        <f>COUNTIFS(Tabla1[TorneoID],Tabla3[[#This Row],[TorneoID]],Tabla1[Jornada],Tabla3[[#This Row],[Jornada]],Tabla1[Resultado],0)</f>
        <v>3</v>
      </c>
      <c r="P395">
        <f>COUNTIFS(Tabla1[TorneoID],Tabla3[[#This Row],[TorneoID]],Tabla1[Jornada],Tabla3[[#This Row],[Jornada]],Tabla1[Resultado],-1)</f>
        <v>2</v>
      </c>
      <c r="Q395">
        <f>Tabla3[[#This Row],[GL]]+Tabla3[[#This Row],[GV]]</f>
        <v>24</v>
      </c>
      <c r="R395">
        <f>SUMIFS(Tabla1[mLoc],Tabla1[TorneoID],Tabla3[[#This Row],[TorneoID]],Tabla1[Jornada],Tabla3[[#This Row],[Jornada]])</f>
        <v>13</v>
      </c>
      <c r="S395">
        <f>SUMIFS(Tabla1[mVis],Tabla1[TorneoID],Tabla3[[#This Row],[TorneoID]],Tabla1[Jornada],Tabla3[[#This Row],[Jornada]])</f>
        <v>11</v>
      </c>
    </row>
    <row r="396" spans="2:19" x14ac:dyDescent="0.45">
      <c r="B396">
        <v>19443</v>
      </c>
      <c r="C396" t="s">
        <v>96</v>
      </c>
      <c r="D396">
        <v>2</v>
      </c>
      <c r="E396">
        <v>2</v>
      </c>
      <c r="F396" t="s">
        <v>92</v>
      </c>
      <c r="G396">
        <v>1</v>
      </c>
      <c r="H396">
        <v>1</v>
      </c>
      <c r="I396" t="s">
        <v>10</v>
      </c>
      <c r="J396">
        <v>0</v>
      </c>
      <c r="L396">
        <v>43</v>
      </c>
      <c r="M396">
        <v>9</v>
      </c>
      <c r="N396">
        <f>COUNTIFS(Tabla1[TorneoID],Tabla3[[#This Row],[TorneoID]],Tabla1[Jornada],Tabla3[[#This Row],[Jornada]],Tabla1[Resultado],1)</f>
        <v>5</v>
      </c>
      <c r="O396">
        <f>COUNTIFS(Tabla1[TorneoID],Tabla3[[#This Row],[TorneoID]],Tabla1[Jornada],Tabla3[[#This Row],[Jornada]],Tabla1[Resultado],0)</f>
        <v>2</v>
      </c>
      <c r="P396">
        <f>COUNTIFS(Tabla1[TorneoID],Tabla3[[#This Row],[TorneoID]],Tabla1[Jornada],Tabla3[[#This Row],[Jornada]],Tabla1[Resultado],-1)</f>
        <v>2</v>
      </c>
      <c r="Q396">
        <f>Tabla3[[#This Row],[GL]]+Tabla3[[#This Row],[GV]]</f>
        <v>23</v>
      </c>
      <c r="R396">
        <f>SUMIFS(Tabla1[mLoc],Tabla1[TorneoID],Tabla3[[#This Row],[TorneoID]],Tabla1[Jornada],Tabla3[[#This Row],[Jornada]])</f>
        <v>14</v>
      </c>
      <c r="S396">
        <f>SUMIFS(Tabla1[mVis],Tabla1[TorneoID],Tabla3[[#This Row],[TorneoID]],Tabla1[Jornada],Tabla3[[#This Row],[Jornada]])</f>
        <v>9</v>
      </c>
    </row>
    <row r="397" spans="2:19" x14ac:dyDescent="0.45">
      <c r="B397">
        <v>19444</v>
      </c>
      <c r="C397" t="s">
        <v>96</v>
      </c>
      <c r="D397">
        <v>2</v>
      </c>
      <c r="E397">
        <v>2</v>
      </c>
      <c r="F397" t="s">
        <v>13</v>
      </c>
      <c r="G397">
        <v>2</v>
      </c>
      <c r="H397">
        <v>1</v>
      </c>
      <c r="I397" t="s">
        <v>12</v>
      </c>
      <c r="J397">
        <v>1</v>
      </c>
      <c r="L397">
        <v>43</v>
      </c>
      <c r="M397">
        <v>10</v>
      </c>
      <c r="N397">
        <f>COUNTIFS(Tabla1[TorneoID],Tabla3[[#This Row],[TorneoID]],Tabla1[Jornada],Tabla3[[#This Row],[Jornada]],Tabla1[Resultado],1)</f>
        <v>5</v>
      </c>
      <c r="O397">
        <f>COUNTIFS(Tabla1[TorneoID],Tabla3[[#This Row],[TorneoID]],Tabla1[Jornada],Tabla3[[#This Row],[Jornada]],Tabla1[Resultado],0)</f>
        <v>3</v>
      </c>
      <c r="P397">
        <f>COUNTIFS(Tabla1[TorneoID],Tabla3[[#This Row],[TorneoID]],Tabla1[Jornada],Tabla3[[#This Row],[Jornada]],Tabla1[Resultado],-1)</f>
        <v>1</v>
      </c>
      <c r="Q397">
        <f>Tabla3[[#This Row],[GL]]+Tabla3[[#This Row],[GV]]</f>
        <v>34</v>
      </c>
      <c r="R397">
        <f>SUMIFS(Tabla1[mLoc],Tabla1[TorneoID],Tabla3[[#This Row],[TorneoID]],Tabla1[Jornada],Tabla3[[#This Row],[Jornada]])</f>
        <v>21</v>
      </c>
      <c r="S397">
        <f>SUMIFS(Tabla1[mVis],Tabla1[TorneoID],Tabla3[[#This Row],[TorneoID]],Tabla1[Jornada],Tabla3[[#This Row],[Jornada]])</f>
        <v>13</v>
      </c>
    </row>
    <row r="398" spans="2:19" x14ac:dyDescent="0.45">
      <c r="B398">
        <v>19445</v>
      </c>
      <c r="C398" t="s">
        <v>96</v>
      </c>
      <c r="D398">
        <v>2</v>
      </c>
      <c r="E398">
        <v>2</v>
      </c>
      <c r="F398" t="s">
        <v>85</v>
      </c>
      <c r="G398">
        <v>3</v>
      </c>
      <c r="H398">
        <v>2</v>
      </c>
      <c r="I398" t="s">
        <v>77</v>
      </c>
      <c r="J398">
        <v>1</v>
      </c>
      <c r="L398">
        <v>43</v>
      </c>
      <c r="M398">
        <v>11</v>
      </c>
      <c r="N398">
        <f>COUNTIFS(Tabla1[TorneoID],Tabla3[[#This Row],[TorneoID]],Tabla1[Jornada],Tabla3[[#This Row],[Jornada]],Tabla1[Resultado],1)</f>
        <v>4</v>
      </c>
      <c r="O398">
        <f>COUNTIFS(Tabla1[TorneoID],Tabla3[[#This Row],[TorneoID]],Tabla1[Jornada],Tabla3[[#This Row],[Jornada]],Tabla1[Resultado],0)</f>
        <v>2</v>
      </c>
      <c r="P398">
        <f>COUNTIFS(Tabla1[TorneoID],Tabla3[[#This Row],[TorneoID]],Tabla1[Jornada],Tabla3[[#This Row],[Jornada]],Tabla1[Resultado],-1)</f>
        <v>3</v>
      </c>
      <c r="Q398">
        <f>Tabla3[[#This Row],[GL]]+Tabla3[[#This Row],[GV]]</f>
        <v>29</v>
      </c>
      <c r="R398">
        <f>SUMIFS(Tabla1[mLoc],Tabla1[TorneoID],Tabla3[[#This Row],[TorneoID]],Tabla1[Jornada],Tabla3[[#This Row],[Jornada]])</f>
        <v>14</v>
      </c>
      <c r="S398">
        <f>SUMIFS(Tabla1[mVis],Tabla1[TorneoID],Tabla3[[#This Row],[TorneoID]],Tabla1[Jornada],Tabla3[[#This Row],[Jornada]])</f>
        <v>15</v>
      </c>
    </row>
    <row r="399" spans="2:19" x14ac:dyDescent="0.45">
      <c r="B399">
        <v>19446</v>
      </c>
      <c r="C399" t="s">
        <v>96</v>
      </c>
      <c r="D399">
        <v>2</v>
      </c>
      <c r="E399">
        <v>2</v>
      </c>
      <c r="F399" t="s">
        <v>0</v>
      </c>
      <c r="G399">
        <v>0</v>
      </c>
      <c r="H399">
        <v>0</v>
      </c>
      <c r="I399" t="s">
        <v>24</v>
      </c>
      <c r="J399">
        <v>0</v>
      </c>
      <c r="L399">
        <v>43</v>
      </c>
      <c r="M399">
        <v>12</v>
      </c>
      <c r="N399">
        <f>COUNTIFS(Tabla1[TorneoID],Tabla3[[#This Row],[TorneoID]],Tabla1[Jornada],Tabla3[[#This Row],[Jornada]],Tabla1[Resultado],1)</f>
        <v>3</v>
      </c>
      <c r="O399">
        <f>COUNTIFS(Tabla1[TorneoID],Tabla3[[#This Row],[TorneoID]],Tabla1[Jornada],Tabla3[[#This Row],[Jornada]],Tabla1[Resultado],0)</f>
        <v>4</v>
      </c>
      <c r="P399">
        <f>COUNTIFS(Tabla1[TorneoID],Tabla3[[#This Row],[TorneoID]],Tabla1[Jornada],Tabla3[[#This Row],[Jornada]],Tabla1[Resultado],-1)</f>
        <v>2</v>
      </c>
      <c r="Q399">
        <f>Tabla3[[#This Row],[GL]]+Tabla3[[#This Row],[GV]]</f>
        <v>26</v>
      </c>
      <c r="R399">
        <f>SUMIFS(Tabla1[mLoc],Tabla1[TorneoID],Tabla3[[#This Row],[TorneoID]],Tabla1[Jornada],Tabla3[[#This Row],[Jornada]])</f>
        <v>16</v>
      </c>
      <c r="S399">
        <f>SUMIFS(Tabla1[mVis],Tabla1[TorneoID],Tabla3[[#This Row],[TorneoID]],Tabla1[Jornada],Tabla3[[#This Row],[Jornada]])</f>
        <v>10</v>
      </c>
    </row>
    <row r="400" spans="2:19" x14ac:dyDescent="0.45">
      <c r="B400">
        <v>19447</v>
      </c>
      <c r="C400" t="s">
        <v>96</v>
      </c>
      <c r="D400">
        <v>2</v>
      </c>
      <c r="E400">
        <v>2</v>
      </c>
      <c r="F400" t="s">
        <v>9</v>
      </c>
      <c r="G400">
        <v>1</v>
      </c>
      <c r="H400">
        <v>1</v>
      </c>
      <c r="I400" t="s">
        <v>14</v>
      </c>
      <c r="J400">
        <v>0</v>
      </c>
      <c r="L400">
        <v>43</v>
      </c>
      <c r="M400">
        <v>13</v>
      </c>
      <c r="N400">
        <f>COUNTIFS(Tabla1[TorneoID],Tabla3[[#This Row],[TorneoID]],Tabla1[Jornada],Tabla3[[#This Row],[Jornada]],Tabla1[Resultado],1)</f>
        <v>5</v>
      </c>
      <c r="O400">
        <f>COUNTIFS(Tabla1[TorneoID],Tabla3[[#This Row],[TorneoID]],Tabla1[Jornada],Tabla3[[#This Row],[Jornada]],Tabla1[Resultado],0)</f>
        <v>2</v>
      </c>
      <c r="P400">
        <f>COUNTIFS(Tabla1[TorneoID],Tabla3[[#This Row],[TorneoID]],Tabla1[Jornada],Tabla3[[#This Row],[Jornada]],Tabla1[Resultado],-1)</f>
        <v>2</v>
      </c>
      <c r="Q400">
        <f>Tabla3[[#This Row],[GL]]+Tabla3[[#This Row],[GV]]</f>
        <v>33</v>
      </c>
      <c r="R400">
        <f>SUMIFS(Tabla1[mLoc],Tabla1[TorneoID],Tabla3[[#This Row],[TorneoID]],Tabla1[Jornada],Tabla3[[#This Row],[Jornada]])</f>
        <v>20</v>
      </c>
      <c r="S400">
        <f>SUMIFS(Tabla1[mVis],Tabla1[TorneoID],Tabla3[[#This Row],[TorneoID]],Tabla1[Jornada],Tabla3[[#This Row],[Jornada]])</f>
        <v>13</v>
      </c>
    </row>
    <row r="401" spans="2:19" x14ac:dyDescent="0.45">
      <c r="B401">
        <v>19448</v>
      </c>
      <c r="C401" t="s">
        <v>96</v>
      </c>
      <c r="D401">
        <v>2</v>
      </c>
      <c r="E401">
        <v>2</v>
      </c>
      <c r="F401" t="s">
        <v>89</v>
      </c>
      <c r="G401">
        <v>2</v>
      </c>
      <c r="H401">
        <v>0</v>
      </c>
      <c r="I401" t="s">
        <v>4</v>
      </c>
      <c r="J401">
        <v>1</v>
      </c>
      <c r="L401">
        <v>43</v>
      </c>
      <c r="M401">
        <v>14</v>
      </c>
      <c r="N401">
        <f>COUNTIFS(Tabla1[TorneoID],Tabla3[[#This Row],[TorneoID]],Tabla1[Jornada],Tabla3[[#This Row],[Jornada]],Tabla1[Resultado],1)</f>
        <v>3</v>
      </c>
      <c r="O401">
        <f>COUNTIFS(Tabla1[TorneoID],Tabla3[[#This Row],[TorneoID]],Tabla1[Jornada],Tabla3[[#This Row],[Jornada]],Tabla1[Resultado],0)</f>
        <v>2</v>
      </c>
      <c r="P401">
        <f>COUNTIFS(Tabla1[TorneoID],Tabla3[[#This Row],[TorneoID]],Tabla1[Jornada],Tabla3[[#This Row],[Jornada]],Tabla1[Resultado],-1)</f>
        <v>4</v>
      </c>
      <c r="Q401">
        <f>Tabla3[[#This Row],[GL]]+Tabla3[[#This Row],[GV]]</f>
        <v>25</v>
      </c>
      <c r="R401">
        <f>SUMIFS(Tabla1[mLoc],Tabla1[TorneoID],Tabla3[[#This Row],[TorneoID]],Tabla1[Jornada],Tabla3[[#This Row],[Jornada]])</f>
        <v>11</v>
      </c>
      <c r="S401">
        <f>SUMIFS(Tabla1[mVis],Tabla1[TorneoID],Tabla3[[#This Row],[TorneoID]],Tabla1[Jornada],Tabla3[[#This Row],[Jornada]])</f>
        <v>14</v>
      </c>
    </row>
    <row r="402" spans="2:19" x14ac:dyDescent="0.45">
      <c r="B402">
        <v>19449</v>
      </c>
      <c r="C402" t="s">
        <v>96</v>
      </c>
      <c r="D402">
        <v>2</v>
      </c>
      <c r="E402">
        <v>2</v>
      </c>
      <c r="F402" t="s">
        <v>1</v>
      </c>
      <c r="G402">
        <v>1</v>
      </c>
      <c r="H402">
        <v>0</v>
      </c>
      <c r="I402" t="s">
        <v>69</v>
      </c>
      <c r="J402">
        <v>1</v>
      </c>
      <c r="L402">
        <v>43</v>
      </c>
      <c r="M402">
        <v>15</v>
      </c>
      <c r="N402">
        <f>COUNTIFS(Tabla1[TorneoID],Tabla3[[#This Row],[TorneoID]],Tabla1[Jornada],Tabla3[[#This Row],[Jornada]],Tabla1[Resultado],1)</f>
        <v>4</v>
      </c>
      <c r="O402">
        <f>COUNTIFS(Tabla1[TorneoID],Tabla3[[#This Row],[TorneoID]],Tabla1[Jornada],Tabla3[[#This Row],[Jornada]],Tabla1[Resultado],0)</f>
        <v>2</v>
      </c>
      <c r="P402">
        <f>COUNTIFS(Tabla1[TorneoID],Tabla3[[#This Row],[TorneoID]],Tabla1[Jornada],Tabla3[[#This Row],[Jornada]],Tabla1[Resultado],-1)</f>
        <v>3</v>
      </c>
      <c r="Q402">
        <f>Tabla3[[#This Row],[GL]]+Tabla3[[#This Row],[GV]]</f>
        <v>24</v>
      </c>
      <c r="R402">
        <f>SUMIFS(Tabla1[mLoc],Tabla1[TorneoID],Tabla3[[#This Row],[TorneoID]],Tabla1[Jornada],Tabla3[[#This Row],[Jornada]])</f>
        <v>12</v>
      </c>
      <c r="S402">
        <f>SUMIFS(Tabla1[mVis],Tabla1[TorneoID],Tabla3[[#This Row],[TorneoID]],Tabla1[Jornada],Tabla3[[#This Row],[Jornada]])</f>
        <v>12</v>
      </c>
    </row>
    <row r="403" spans="2:19" x14ac:dyDescent="0.45">
      <c r="B403">
        <v>19450</v>
      </c>
      <c r="C403" t="s">
        <v>96</v>
      </c>
      <c r="D403">
        <v>2</v>
      </c>
      <c r="E403">
        <v>2</v>
      </c>
      <c r="F403" t="s">
        <v>6</v>
      </c>
      <c r="G403">
        <v>2</v>
      </c>
      <c r="H403">
        <v>1</v>
      </c>
      <c r="I403" t="s">
        <v>15</v>
      </c>
      <c r="J403">
        <v>1</v>
      </c>
      <c r="L403">
        <v>43</v>
      </c>
      <c r="M403">
        <v>16</v>
      </c>
      <c r="N403">
        <f>COUNTIFS(Tabla1[TorneoID],Tabla3[[#This Row],[TorneoID]],Tabla1[Jornada],Tabla3[[#This Row],[Jornada]],Tabla1[Resultado],1)</f>
        <v>3</v>
      </c>
      <c r="O403">
        <f>COUNTIFS(Tabla1[TorneoID],Tabla3[[#This Row],[TorneoID]],Tabla1[Jornada],Tabla3[[#This Row],[Jornada]],Tabla1[Resultado],0)</f>
        <v>3</v>
      </c>
      <c r="P403">
        <f>COUNTIFS(Tabla1[TorneoID],Tabla3[[#This Row],[TorneoID]],Tabla1[Jornada],Tabla3[[#This Row],[Jornada]],Tabla1[Resultado],-1)</f>
        <v>3</v>
      </c>
      <c r="Q403">
        <f>Tabla3[[#This Row],[GL]]+Tabla3[[#This Row],[GV]]</f>
        <v>26</v>
      </c>
      <c r="R403">
        <f>SUMIFS(Tabla1[mLoc],Tabla1[TorneoID],Tabla3[[#This Row],[TorneoID]],Tabla1[Jornada],Tabla3[[#This Row],[Jornada]])</f>
        <v>15</v>
      </c>
      <c r="S403">
        <f>SUMIFS(Tabla1[mVis],Tabla1[TorneoID],Tabla3[[#This Row],[TorneoID]],Tabla1[Jornada],Tabla3[[#This Row],[Jornada]])</f>
        <v>11</v>
      </c>
    </row>
    <row r="404" spans="2:19" x14ac:dyDescent="0.45">
      <c r="B404">
        <v>19451</v>
      </c>
      <c r="C404" t="s">
        <v>96</v>
      </c>
      <c r="D404">
        <v>2</v>
      </c>
      <c r="E404">
        <v>2</v>
      </c>
      <c r="F404" t="s">
        <v>21</v>
      </c>
      <c r="G404">
        <v>0</v>
      </c>
      <c r="H404">
        <v>0</v>
      </c>
      <c r="I404" t="s">
        <v>3</v>
      </c>
      <c r="J404">
        <v>0</v>
      </c>
      <c r="L404">
        <v>43</v>
      </c>
      <c r="M404">
        <v>17</v>
      </c>
      <c r="N404">
        <f>COUNTIFS(Tabla1[TorneoID],Tabla3[[#This Row],[TorneoID]],Tabla1[Jornada],Tabla3[[#This Row],[Jornada]],Tabla1[Resultado],1)</f>
        <v>6</v>
      </c>
      <c r="O404">
        <f>COUNTIFS(Tabla1[TorneoID],Tabla3[[#This Row],[TorneoID]],Tabla1[Jornada],Tabla3[[#This Row],[Jornada]],Tabla1[Resultado],0)</f>
        <v>2</v>
      </c>
      <c r="P404">
        <f>COUNTIFS(Tabla1[TorneoID],Tabla3[[#This Row],[TorneoID]],Tabla1[Jornada],Tabla3[[#This Row],[Jornada]],Tabla1[Resultado],-1)</f>
        <v>1</v>
      </c>
      <c r="Q404">
        <f>Tabla3[[#This Row],[GL]]+Tabla3[[#This Row],[GV]]</f>
        <v>30</v>
      </c>
      <c r="R404">
        <f>SUMIFS(Tabla1[mLoc],Tabla1[TorneoID],Tabla3[[#This Row],[TorneoID]],Tabla1[Jornada],Tabla3[[#This Row],[Jornada]])</f>
        <v>20</v>
      </c>
      <c r="S404">
        <f>SUMIFS(Tabla1[mVis],Tabla1[TorneoID],Tabla3[[#This Row],[TorneoID]],Tabla1[Jornada],Tabla3[[#This Row],[Jornada]])</f>
        <v>10</v>
      </c>
    </row>
    <row r="405" spans="2:19" x14ac:dyDescent="0.45">
      <c r="B405">
        <v>19452</v>
      </c>
      <c r="C405" t="s">
        <v>96</v>
      </c>
      <c r="D405">
        <v>2</v>
      </c>
      <c r="E405">
        <v>2</v>
      </c>
      <c r="F405" t="s">
        <v>11</v>
      </c>
      <c r="G405">
        <v>0</v>
      </c>
      <c r="H405">
        <v>0</v>
      </c>
      <c r="I405" t="s">
        <v>82</v>
      </c>
      <c r="J405">
        <v>0</v>
      </c>
      <c r="L405">
        <v>44</v>
      </c>
      <c r="M405">
        <v>1</v>
      </c>
      <c r="N405">
        <f>COUNTIFS(Tabla1[TorneoID],Tabla3[[#This Row],[TorneoID]],Tabla1[Jornada],Tabla3[[#This Row],[Jornada]],Tabla1[Resultado],1)</f>
        <v>3</v>
      </c>
      <c r="O405">
        <f>COUNTIFS(Tabla1[TorneoID],Tabla3[[#This Row],[TorneoID]],Tabla1[Jornada],Tabla3[[#This Row],[Jornada]],Tabla1[Resultado],0)</f>
        <v>5</v>
      </c>
      <c r="P405">
        <f>COUNTIFS(Tabla1[TorneoID],Tabla3[[#This Row],[TorneoID]],Tabla1[Jornada],Tabla3[[#This Row],[Jornada]],Tabla1[Resultado],-1)</f>
        <v>1</v>
      </c>
      <c r="Q405">
        <f>Tabla3[[#This Row],[GL]]+Tabla3[[#This Row],[GV]]</f>
        <v>18</v>
      </c>
      <c r="R405">
        <f>SUMIFS(Tabla1[mLoc],Tabla1[TorneoID],Tabla3[[#This Row],[TorneoID]],Tabla1[Jornada],Tabla3[[#This Row],[Jornada]])</f>
        <v>11</v>
      </c>
      <c r="S405">
        <f>SUMIFS(Tabla1[mVis],Tabla1[TorneoID],Tabla3[[#This Row],[TorneoID]],Tabla1[Jornada],Tabla3[[#This Row],[Jornada]])</f>
        <v>7</v>
      </c>
    </row>
    <row r="406" spans="2:19" x14ac:dyDescent="0.45">
      <c r="B406">
        <v>19453</v>
      </c>
      <c r="C406" t="s">
        <v>96</v>
      </c>
      <c r="D406">
        <v>2</v>
      </c>
      <c r="E406">
        <v>3</v>
      </c>
      <c r="F406" t="s">
        <v>24</v>
      </c>
      <c r="G406">
        <v>0</v>
      </c>
      <c r="H406">
        <v>0</v>
      </c>
      <c r="I406" t="s">
        <v>1</v>
      </c>
      <c r="J406">
        <v>0</v>
      </c>
      <c r="L406">
        <v>44</v>
      </c>
      <c r="M406">
        <v>2</v>
      </c>
      <c r="N406">
        <f>COUNTIFS(Tabla1[TorneoID],Tabla3[[#This Row],[TorneoID]],Tabla1[Jornada],Tabla3[[#This Row],[Jornada]],Tabla1[Resultado],1)</f>
        <v>4</v>
      </c>
      <c r="O406">
        <f>COUNTIFS(Tabla1[TorneoID],Tabla3[[#This Row],[TorneoID]],Tabla1[Jornada],Tabla3[[#This Row],[Jornada]],Tabla1[Resultado],0)</f>
        <v>4</v>
      </c>
      <c r="P406">
        <f>COUNTIFS(Tabla1[TorneoID],Tabla3[[#This Row],[TorneoID]],Tabla1[Jornada],Tabla3[[#This Row],[Jornada]],Tabla1[Resultado],-1)</f>
        <v>1</v>
      </c>
      <c r="Q406">
        <f>Tabla3[[#This Row],[GL]]+Tabla3[[#This Row],[GV]]</f>
        <v>25</v>
      </c>
      <c r="R406">
        <f>SUMIFS(Tabla1[mLoc],Tabla1[TorneoID],Tabla3[[#This Row],[TorneoID]],Tabla1[Jornada],Tabla3[[#This Row],[Jornada]])</f>
        <v>15</v>
      </c>
      <c r="S406">
        <f>SUMIFS(Tabla1[mVis],Tabla1[TorneoID],Tabla3[[#This Row],[TorneoID]],Tabla1[Jornada],Tabla3[[#This Row],[Jornada]])</f>
        <v>10</v>
      </c>
    </row>
    <row r="407" spans="2:19" x14ac:dyDescent="0.45">
      <c r="B407">
        <v>19454</v>
      </c>
      <c r="C407" t="s">
        <v>96</v>
      </c>
      <c r="D407">
        <v>2</v>
      </c>
      <c r="E407">
        <v>3</v>
      </c>
      <c r="F407" t="s">
        <v>15</v>
      </c>
      <c r="G407">
        <v>3</v>
      </c>
      <c r="H407">
        <v>1</v>
      </c>
      <c r="I407" t="s">
        <v>12</v>
      </c>
      <c r="J407">
        <v>1</v>
      </c>
      <c r="L407">
        <v>44</v>
      </c>
      <c r="M407">
        <v>3</v>
      </c>
      <c r="N407">
        <f>COUNTIFS(Tabla1[TorneoID],Tabla3[[#This Row],[TorneoID]],Tabla1[Jornada],Tabla3[[#This Row],[Jornada]],Tabla1[Resultado],1)</f>
        <v>5</v>
      </c>
      <c r="O407">
        <f>COUNTIFS(Tabla1[TorneoID],Tabla3[[#This Row],[TorneoID]],Tabla1[Jornada],Tabla3[[#This Row],[Jornada]],Tabla1[Resultado],0)</f>
        <v>3</v>
      </c>
      <c r="P407">
        <f>COUNTIFS(Tabla1[TorneoID],Tabla3[[#This Row],[TorneoID]],Tabla1[Jornada],Tabla3[[#This Row],[Jornada]],Tabla1[Resultado],-1)</f>
        <v>1</v>
      </c>
      <c r="Q407">
        <f>Tabla3[[#This Row],[GL]]+Tabla3[[#This Row],[GV]]</f>
        <v>22</v>
      </c>
      <c r="R407">
        <f>SUMIFS(Tabla1[mLoc],Tabla1[TorneoID],Tabla3[[#This Row],[TorneoID]],Tabla1[Jornada],Tabla3[[#This Row],[Jornada]])</f>
        <v>18</v>
      </c>
      <c r="S407">
        <f>SUMIFS(Tabla1[mVis],Tabla1[TorneoID],Tabla3[[#This Row],[TorneoID]],Tabla1[Jornada],Tabla3[[#This Row],[Jornada]])</f>
        <v>4</v>
      </c>
    </row>
    <row r="408" spans="2:19" x14ac:dyDescent="0.45">
      <c r="B408">
        <v>19455</v>
      </c>
      <c r="C408" t="s">
        <v>96</v>
      </c>
      <c r="D408">
        <v>2</v>
      </c>
      <c r="E408">
        <v>3</v>
      </c>
      <c r="F408" t="s">
        <v>14</v>
      </c>
      <c r="G408">
        <v>1</v>
      </c>
      <c r="H408">
        <v>1</v>
      </c>
      <c r="I408" t="s">
        <v>92</v>
      </c>
      <c r="J408">
        <v>0</v>
      </c>
      <c r="L408">
        <v>44</v>
      </c>
      <c r="M408">
        <v>4</v>
      </c>
      <c r="N408">
        <f>COUNTIFS(Tabla1[TorneoID],Tabla3[[#This Row],[TorneoID]],Tabla1[Jornada],Tabla3[[#This Row],[Jornada]],Tabla1[Resultado],1)</f>
        <v>5</v>
      </c>
      <c r="O408">
        <f>COUNTIFS(Tabla1[TorneoID],Tabla3[[#This Row],[TorneoID]],Tabla1[Jornada],Tabla3[[#This Row],[Jornada]],Tabla1[Resultado],0)</f>
        <v>0</v>
      </c>
      <c r="P408">
        <f>COUNTIFS(Tabla1[TorneoID],Tabla3[[#This Row],[TorneoID]],Tabla1[Jornada],Tabla3[[#This Row],[Jornada]],Tabla1[Resultado],-1)</f>
        <v>4</v>
      </c>
      <c r="Q408">
        <f>Tabla3[[#This Row],[GL]]+Tabla3[[#This Row],[GV]]</f>
        <v>21</v>
      </c>
      <c r="R408">
        <f>SUMIFS(Tabla1[mLoc],Tabla1[TorneoID],Tabla3[[#This Row],[TorneoID]],Tabla1[Jornada],Tabla3[[#This Row],[Jornada]])</f>
        <v>11</v>
      </c>
      <c r="S408">
        <f>SUMIFS(Tabla1[mVis],Tabla1[TorneoID],Tabla3[[#This Row],[TorneoID]],Tabla1[Jornada],Tabla3[[#This Row],[Jornada]])</f>
        <v>10</v>
      </c>
    </row>
    <row r="409" spans="2:19" x14ac:dyDescent="0.45">
      <c r="B409">
        <v>19456</v>
      </c>
      <c r="C409" t="s">
        <v>96</v>
      </c>
      <c r="D409">
        <v>2</v>
      </c>
      <c r="E409">
        <v>3</v>
      </c>
      <c r="F409" t="s">
        <v>10</v>
      </c>
      <c r="G409">
        <v>1</v>
      </c>
      <c r="H409">
        <v>2</v>
      </c>
      <c r="I409" t="s">
        <v>0</v>
      </c>
      <c r="J409">
        <v>-1</v>
      </c>
      <c r="L409">
        <v>44</v>
      </c>
      <c r="M409">
        <v>5</v>
      </c>
      <c r="N409">
        <f>COUNTIFS(Tabla1[TorneoID],Tabla3[[#This Row],[TorneoID]],Tabla1[Jornada],Tabla3[[#This Row],[Jornada]],Tabla1[Resultado],1)</f>
        <v>3</v>
      </c>
      <c r="O409">
        <f>COUNTIFS(Tabla1[TorneoID],Tabla3[[#This Row],[TorneoID]],Tabla1[Jornada],Tabla3[[#This Row],[Jornada]],Tabla1[Resultado],0)</f>
        <v>5</v>
      </c>
      <c r="P409">
        <f>COUNTIFS(Tabla1[TorneoID],Tabla3[[#This Row],[TorneoID]],Tabla1[Jornada],Tabla3[[#This Row],[Jornada]],Tabla1[Resultado],-1)</f>
        <v>1</v>
      </c>
      <c r="Q409">
        <f>Tabla3[[#This Row],[GL]]+Tabla3[[#This Row],[GV]]</f>
        <v>28</v>
      </c>
      <c r="R409">
        <f>SUMIFS(Tabla1[mLoc],Tabla1[TorneoID],Tabla3[[#This Row],[TorneoID]],Tabla1[Jornada],Tabla3[[#This Row],[Jornada]])</f>
        <v>18</v>
      </c>
      <c r="S409">
        <f>SUMIFS(Tabla1[mVis],Tabla1[TorneoID],Tabla3[[#This Row],[TorneoID]],Tabla1[Jornada],Tabla3[[#This Row],[Jornada]])</f>
        <v>10</v>
      </c>
    </row>
    <row r="410" spans="2:19" x14ac:dyDescent="0.45">
      <c r="B410">
        <v>19457</v>
      </c>
      <c r="C410" t="s">
        <v>96</v>
      </c>
      <c r="D410">
        <v>2</v>
      </c>
      <c r="E410">
        <v>3</v>
      </c>
      <c r="F410" t="s">
        <v>69</v>
      </c>
      <c r="G410">
        <v>0</v>
      </c>
      <c r="H410">
        <v>0</v>
      </c>
      <c r="I410" t="s">
        <v>89</v>
      </c>
      <c r="J410">
        <v>0</v>
      </c>
      <c r="L410">
        <v>44</v>
      </c>
      <c r="M410">
        <v>6</v>
      </c>
      <c r="N410">
        <f>COUNTIFS(Tabla1[TorneoID],Tabla3[[#This Row],[TorneoID]],Tabla1[Jornada],Tabla3[[#This Row],[Jornada]],Tabla1[Resultado],1)</f>
        <v>6</v>
      </c>
      <c r="O410">
        <f>COUNTIFS(Tabla1[TorneoID],Tabla3[[#This Row],[TorneoID]],Tabla1[Jornada],Tabla3[[#This Row],[Jornada]],Tabla1[Resultado],0)</f>
        <v>1</v>
      </c>
      <c r="P410">
        <f>COUNTIFS(Tabla1[TorneoID],Tabla3[[#This Row],[TorneoID]],Tabla1[Jornada],Tabla3[[#This Row],[Jornada]],Tabla1[Resultado],-1)</f>
        <v>2</v>
      </c>
      <c r="Q410">
        <f>Tabla3[[#This Row],[GL]]+Tabla3[[#This Row],[GV]]</f>
        <v>22</v>
      </c>
      <c r="R410">
        <f>SUMIFS(Tabla1[mLoc],Tabla1[TorneoID],Tabla3[[#This Row],[TorneoID]],Tabla1[Jornada],Tabla3[[#This Row],[Jornada]])</f>
        <v>15</v>
      </c>
      <c r="S410">
        <f>SUMIFS(Tabla1[mVis],Tabla1[TorneoID],Tabla3[[#This Row],[TorneoID]],Tabla1[Jornada],Tabla3[[#This Row],[Jornada]])</f>
        <v>7</v>
      </c>
    </row>
    <row r="411" spans="2:19" x14ac:dyDescent="0.45">
      <c r="B411">
        <v>19458</v>
      </c>
      <c r="C411" t="s">
        <v>96</v>
      </c>
      <c r="D411">
        <v>2</v>
      </c>
      <c r="E411">
        <v>3</v>
      </c>
      <c r="F411" t="s">
        <v>3</v>
      </c>
      <c r="G411">
        <v>0</v>
      </c>
      <c r="H411">
        <v>0</v>
      </c>
      <c r="I411" t="s">
        <v>11</v>
      </c>
      <c r="J411">
        <v>0</v>
      </c>
      <c r="L411">
        <v>44</v>
      </c>
      <c r="M411">
        <v>7</v>
      </c>
      <c r="N411">
        <f>COUNTIFS(Tabla1[TorneoID],Tabla3[[#This Row],[TorneoID]],Tabla1[Jornada],Tabla3[[#This Row],[Jornada]],Tabla1[Resultado],1)</f>
        <v>2</v>
      </c>
      <c r="O411">
        <f>COUNTIFS(Tabla1[TorneoID],Tabla3[[#This Row],[TorneoID]],Tabla1[Jornada],Tabla3[[#This Row],[Jornada]],Tabla1[Resultado],0)</f>
        <v>3</v>
      </c>
      <c r="P411">
        <f>COUNTIFS(Tabla1[TorneoID],Tabla3[[#This Row],[TorneoID]],Tabla1[Jornada],Tabla3[[#This Row],[Jornada]],Tabla1[Resultado],-1)</f>
        <v>4</v>
      </c>
      <c r="Q411">
        <f>Tabla3[[#This Row],[GL]]+Tabla3[[#This Row],[GV]]</f>
        <v>28</v>
      </c>
      <c r="R411">
        <f>SUMIFS(Tabla1[mLoc],Tabla1[TorneoID],Tabla3[[#This Row],[TorneoID]],Tabla1[Jornada],Tabla3[[#This Row],[Jornada]])</f>
        <v>13</v>
      </c>
      <c r="S411">
        <f>SUMIFS(Tabla1[mVis],Tabla1[TorneoID],Tabla3[[#This Row],[TorneoID]],Tabla1[Jornada],Tabla3[[#This Row],[Jornada]])</f>
        <v>15</v>
      </c>
    </row>
    <row r="412" spans="2:19" x14ac:dyDescent="0.45">
      <c r="B412">
        <v>19459</v>
      </c>
      <c r="C412" t="s">
        <v>96</v>
      </c>
      <c r="D412">
        <v>2</v>
      </c>
      <c r="E412">
        <v>3</v>
      </c>
      <c r="F412" t="s">
        <v>4</v>
      </c>
      <c r="G412">
        <v>1</v>
      </c>
      <c r="H412">
        <v>0</v>
      </c>
      <c r="I412" t="s">
        <v>85</v>
      </c>
      <c r="J412">
        <v>1</v>
      </c>
      <c r="L412">
        <v>44</v>
      </c>
      <c r="M412">
        <v>8</v>
      </c>
      <c r="N412">
        <f>COUNTIFS(Tabla1[TorneoID],Tabla3[[#This Row],[TorneoID]],Tabla1[Jornada],Tabla3[[#This Row],[Jornada]],Tabla1[Resultado],1)</f>
        <v>5</v>
      </c>
      <c r="O412">
        <f>COUNTIFS(Tabla1[TorneoID],Tabla3[[#This Row],[TorneoID]],Tabla1[Jornada],Tabla3[[#This Row],[Jornada]],Tabla1[Resultado],0)</f>
        <v>1</v>
      </c>
      <c r="P412">
        <f>COUNTIFS(Tabla1[TorneoID],Tabla3[[#This Row],[TorneoID]],Tabla1[Jornada],Tabla3[[#This Row],[Jornada]],Tabla1[Resultado],-1)</f>
        <v>3</v>
      </c>
      <c r="Q412">
        <f>Tabla3[[#This Row],[GL]]+Tabla3[[#This Row],[GV]]</f>
        <v>17</v>
      </c>
      <c r="R412">
        <f>SUMIFS(Tabla1[mLoc],Tabla1[TorneoID],Tabla3[[#This Row],[TorneoID]],Tabla1[Jornada],Tabla3[[#This Row],[Jornada]])</f>
        <v>11</v>
      </c>
      <c r="S412">
        <f>SUMIFS(Tabla1[mVis],Tabla1[TorneoID],Tabla3[[#This Row],[TorneoID]],Tabla1[Jornada],Tabla3[[#This Row],[Jornada]])</f>
        <v>6</v>
      </c>
    </row>
    <row r="413" spans="2:19" x14ac:dyDescent="0.45">
      <c r="B413">
        <v>19460</v>
      </c>
      <c r="C413" t="s">
        <v>96</v>
      </c>
      <c r="D413">
        <v>2</v>
      </c>
      <c r="E413">
        <v>3</v>
      </c>
      <c r="F413" t="s">
        <v>6</v>
      </c>
      <c r="G413">
        <v>2</v>
      </c>
      <c r="H413">
        <v>2</v>
      </c>
      <c r="I413" t="s">
        <v>21</v>
      </c>
      <c r="J413">
        <v>0</v>
      </c>
      <c r="L413">
        <v>44</v>
      </c>
      <c r="M413">
        <v>9</v>
      </c>
      <c r="N413">
        <f>COUNTIFS(Tabla1[TorneoID],Tabla3[[#This Row],[TorneoID]],Tabla1[Jornada],Tabla3[[#This Row],[Jornada]],Tabla1[Resultado],1)</f>
        <v>3</v>
      </c>
      <c r="O413">
        <f>COUNTIFS(Tabla1[TorneoID],Tabla3[[#This Row],[TorneoID]],Tabla1[Jornada],Tabla3[[#This Row],[Jornada]],Tabla1[Resultado],0)</f>
        <v>3</v>
      </c>
      <c r="P413">
        <f>COUNTIFS(Tabla1[TorneoID],Tabla3[[#This Row],[TorneoID]],Tabla1[Jornada],Tabla3[[#This Row],[Jornada]],Tabla1[Resultado],-1)</f>
        <v>3</v>
      </c>
      <c r="Q413">
        <f>Tabla3[[#This Row],[GL]]+Tabla3[[#This Row],[GV]]</f>
        <v>27</v>
      </c>
      <c r="R413">
        <f>SUMIFS(Tabla1[mLoc],Tabla1[TorneoID],Tabla3[[#This Row],[TorneoID]],Tabla1[Jornada],Tabla3[[#This Row],[Jornada]])</f>
        <v>14</v>
      </c>
      <c r="S413">
        <f>SUMIFS(Tabla1[mVis],Tabla1[TorneoID],Tabla3[[#This Row],[TorneoID]],Tabla1[Jornada],Tabla3[[#This Row],[Jornada]])</f>
        <v>13</v>
      </c>
    </row>
    <row r="414" spans="2:19" x14ac:dyDescent="0.45">
      <c r="B414">
        <v>19461</v>
      </c>
      <c r="C414" t="s">
        <v>96</v>
      </c>
      <c r="D414">
        <v>2</v>
      </c>
      <c r="E414">
        <v>3</v>
      </c>
      <c r="F414" t="s">
        <v>77</v>
      </c>
      <c r="G414">
        <v>1</v>
      </c>
      <c r="H414">
        <v>0</v>
      </c>
      <c r="I414" t="s">
        <v>13</v>
      </c>
      <c r="J414">
        <v>1</v>
      </c>
      <c r="L414">
        <v>44</v>
      </c>
      <c r="M414">
        <v>10</v>
      </c>
      <c r="N414">
        <f>COUNTIFS(Tabla1[TorneoID],Tabla3[[#This Row],[TorneoID]],Tabla1[Jornada],Tabla3[[#This Row],[Jornada]],Tabla1[Resultado],1)</f>
        <v>1</v>
      </c>
      <c r="O414">
        <f>COUNTIFS(Tabla1[TorneoID],Tabla3[[#This Row],[TorneoID]],Tabla1[Jornada],Tabla3[[#This Row],[Jornada]],Tabla1[Resultado],0)</f>
        <v>4</v>
      </c>
      <c r="P414">
        <f>COUNTIFS(Tabla1[TorneoID],Tabla3[[#This Row],[TorneoID]],Tabla1[Jornada],Tabla3[[#This Row],[Jornada]],Tabla1[Resultado],-1)</f>
        <v>4</v>
      </c>
      <c r="Q414">
        <f>Tabla3[[#This Row],[GL]]+Tabla3[[#This Row],[GV]]</f>
        <v>32</v>
      </c>
      <c r="R414">
        <f>SUMIFS(Tabla1[mLoc],Tabla1[TorneoID],Tabla3[[#This Row],[TorneoID]],Tabla1[Jornada],Tabla3[[#This Row],[Jornada]])</f>
        <v>13</v>
      </c>
      <c r="S414">
        <f>SUMIFS(Tabla1[mVis],Tabla1[TorneoID],Tabla3[[#This Row],[TorneoID]],Tabla1[Jornada],Tabla3[[#This Row],[Jornada]])</f>
        <v>19</v>
      </c>
    </row>
    <row r="415" spans="2:19" x14ac:dyDescent="0.45">
      <c r="B415">
        <v>19462</v>
      </c>
      <c r="C415" t="s">
        <v>96</v>
      </c>
      <c r="D415">
        <v>2</v>
      </c>
      <c r="E415">
        <v>3</v>
      </c>
      <c r="F415" t="s">
        <v>82</v>
      </c>
      <c r="G415">
        <v>0</v>
      </c>
      <c r="H415">
        <v>0</v>
      </c>
      <c r="I415" t="s">
        <v>9</v>
      </c>
      <c r="J415">
        <v>0</v>
      </c>
      <c r="L415">
        <v>44</v>
      </c>
      <c r="M415">
        <v>11</v>
      </c>
      <c r="N415">
        <f>COUNTIFS(Tabla1[TorneoID],Tabla3[[#This Row],[TorneoID]],Tabla1[Jornada],Tabla3[[#This Row],[Jornada]],Tabla1[Resultado],1)</f>
        <v>3</v>
      </c>
      <c r="O415">
        <f>COUNTIFS(Tabla1[TorneoID],Tabla3[[#This Row],[TorneoID]],Tabla1[Jornada],Tabla3[[#This Row],[Jornada]],Tabla1[Resultado],0)</f>
        <v>4</v>
      </c>
      <c r="P415">
        <f>COUNTIFS(Tabla1[TorneoID],Tabla3[[#This Row],[TorneoID]],Tabla1[Jornada],Tabla3[[#This Row],[Jornada]],Tabla1[Resultado],-1)</f>
        <v>2</v>
      </c>
      <c r="Q415">
        <f>Tabla3[[#This Row],[GL]]+Tabla3[[#This Row],[GV]]</f>
        <v>29</v>
      </c>
      <c r="R415">
        <f>SUMIFS(Tabla1[mLoc],Tabla1[TorneoID],Tabla3[[#This Row],[TorneoID]],Tabla1[Jornada],Tabla3[[#This Row],[Jornada]])</f>
        <v>15</v>
      </c>
      <c r="S415">
        <f>SUMIFS(Tabla1[mVis],Tabla1[TorneoID],Tabla3[[#This Row],[TorneoID]],Tabla1[Jornada],Tabla3[[#This Row],[Jornada]])</f>
        <v>14</v>
      </c>
    </row>
    <row r="416" spans="2:19" x14ac:dyDescent="0.45">
      <c r="B416">
        <v>19463</v>
      </c>
      <c r="C416" t="s">
        <v>96</v>
      </c>
      <c r="D416">
        <v>2</v>
      </c>
      <c r="E416">
        <v>4</v>
      </c>
      <c r="F416" t="s">
        <v>92</v>
      </c>
      <c r="G416">
        <v>0</v>
      </c>
      <c r="H416">
        <v>0</v>
      </c>
      <c r="I416" t="s">
        <v>82</v>
      </c>
      <c r="J416">
        <v>0</v>
      </c>
      <c r="L416">
        <v>44</v>
      </c>
      <c r="M416">
        <v>12</v>
      </c>
      <c r="N416">
        <f>COUNTIFS(Tabla1[TorneoID],Tabla3[[#This Row],[TorneoID]],Tabla1[Jornada],Tabla3[[#This Row],[Jornada]],Tabla1[Resultado],1)</f>
        <v>7</v>
      </c>
      <c r="O416">
        <f>COUNTIFS(Tabla1[TorneoID],Tabla3[[#This Row],[TorneoID]],Tabla1[Jornada],Tabla3[[#This Row],[Jornada]],Tabla1[Resultado],0)</f>
        <v>1</v>
      </c>
      <c r="P416">
        <f>COUNTIFS(Tabla1[TorneoID],Tabla3[[#This Row],[TorneoID]],Tabla1[Jornada],Tabla3[[#This Row],[Jornada]],Tabla1[Resultado],-1)</f>
        <v>1</v>
      </c>
      <c r="Q416">
        <f>Tabla3[[#This Row],[GL]]+Tabla3[[#This Row],[GV]]</f>
        <v>20</v>
      </c>
      <c r="R416">
        <f>SUMIFS(Tabla1[mLoc],Tabla1[TorneoID],Tabla3[[#This Row],[TorneoID]],Tabla1[Jornada],Tabla3[[#This Row],[Jornada]])</f>
        <v>17</v>
      </c>
      <c r="S416">
        <f>SUMIFS(Tabla1[mVis],Tabla1[TorneoID],Tabla3[[#This Row],[TorneoID]],Tabla1[Jornada],Tabla3[[#This Row],[Jornada]])</f>
        <v>3</v>
      </c>
    </row>
    <row r="417" spans="2:19" x14ac:dyDescent="0.45">
      <c r="B417">
        <v>19464</v>
      </c>
      <c r="C417" t="s">
        <v>96</v>
      </c>
      <c r="D417">
        <v>2</v>
      </c>
      <c r="E417">
        <v>4</v>
      </c>
      <c r="F417" t="s">
        <v>1</v>
      </c>
      <c r="G417">
        <v>1</v>
      </c>
      <c r="H417">
        <v>1</v>
      </c>
      <c r="I417" t="s">
        <v>10</v>
      </c>
      <c r="J417">
        <v>0</v>
      </c>
      <c r="L417">
        <v>44</v>
      </c>
      <c r="M417">
        <v>13</v>
      </c>
      <c r="N417">
        <f>COUNTIFS(Tabla1[TorneoID],Tabla3[[#This Row],[TorneoID]],Tabla1[Jornada],Tabla3[[#This Row],[Jornada]],Tabla1[Resultado],1)</f>
        <v>2</v>
      </c>
      <c r="O417">
        <f>COUNTIFS(Tabla1[TorneoID],Tabla3[[#This Row],[TorneoID]],Tabla1[Jornada],Tabla3[[#This Row],[Jornada]],Tabla1[Resultado],0)</f>
        <v>2</v>
      </c>
      <c r="P417">
        <f>COUNTIFS(Tabla1[TorneoID],Tabla3[[#This Row],[TorneoID]],Tabla1[Jornada],Tabla3[[#This Row],[Jornada]],Tabla1[Resultado],-1)</f>
        <v>5</v>
      </c>
      <c r="Q417">
        <f>Tabla3[[#This Row],[GL]]+Tabla3[[#This Row],[GV]]</f>
        <v>30</v>
      </c>
      <c r="R417">
        <f>SUMIFS(Tabla1[mLoc],Tabla1[TorneoID],Tabla3[[#This Row],[TorneoID]],Tabla1[Jornada],Tabla3[[#This Row],[Jornada]])</f>
        <v>15</v>
      </c>
      <c r="S417">
        <f>SUMIFS(Tabla1[mVis],Tabla1[TorneoID],Tabla3[[#This Row],[TorneoID]],Tabla1[Jornada],Tabla3[[#This Row],[Jornada]])</f>
        <v>15</v>
      </c>
    </row>
    <row r="418" spans="2:19" x14ac:dyDescent="0.45">
      <c r="B418">
        <v>19465</v>
      </c>
      <c r="C418" t="s">
        <v>96</v>
      </c>
      <c r="D418">
        <v>2</v>
      </c>
      <c r="E418">
        <v>4</v>
      </c>
      <c r="F418" t="s">
        <v>89</v>
      </c>
      <c r="G418">
        <v>0</v>
      </c>
      <c r="H418">
        <v>0</v>
      </c>
      <c r="I418" t="s">
        <v>24</v>
      </c>
      <c r="J418">
        <v>0</v>
      </c>
      <c r="L418">
        <v>44</v>
      </c>
      <c r="M418">
        <v>14</v>
      </c>
      <c r="N418">
        <f>COUNTIFS(Tabla1[TorneoID],Tabla3[[#This Row],[TorneoID]],Tabla1[Jornada],Tabla3[[#This Row],[Jornada]],Tabla1[Resultado],1)</f>
        <v>3</v>
      </c>
      <c r="O418">
        <f>COUNTIFS(Tabla1[TorneoID],Tabla3[[#This Row],[TorneoID]],Tabla1[Jornada],Tabla3[[#This Row],[Jornada]],Tabla1[Resultado],0)</f>
        <v>5</v>
      </c>
      <c r="P418">
        <f>COUNTIFS(Tabla1[TorneoID],Tabla3[[#This Row],[TorneoID]],Tabla1[Jornada],Tabla3[[#This Row],[Jornada]],Tabla1[Resultado],-1)</f>
        <v>1</v>
      </c>
      <c r="Q418">
        <f>Tabla3[[#This Row],[GL]]+Tabla3[[#This Row],[GV]]</f>
        <v>29</v>
      </c>
      <c r="R418">
        <f>SUMIFS(Tabla1[mLoc],Tabla1[TorneoID],Tabla3[[#This Row],[TorneoID]],Tabla1[Jornada],Tabla3[[#This Row],[Jornada]])</f>
        <v>17</v>
      </c>
      <c r="S418">
        <f>SUMIFS(Tabla1[mVis],Tabla1[TorneoID],Tabla3[[#This Row],[TorneoID]],Tabla1[Jornada],Tabla3[[#This Row],[Jornada]])</f>
        <v>12</v>
      </c>
    </row>
    <row r="419" spans="2:19" x14ac:dyDescent="0.45">
      <c r="B419">
        <v>19466</v>
      </c>
      <c r="C419" t="s">
        <v>96</v>
      </c>
      <c r="D419">
        <v>2</v>
      </c>
      <c r="E419">
        <v>4</v>
      </c>
      <c r="F419" t="s">
        <v>0</v>
      </c>
      <c r="G419">
        <v>0</v>
      </c>
      <c r="H419">
        <v>2</v>
      </c>
      <c r="I419" t="s">
        <v>14</v>
      </c>
      <c r="J419">
        <v>-1</v>
      </c>
      <c r="L419">
        <v>44</v>
      </c>
      <c r="M419">
        <v>15</v>
      </c>
      <c r="N419">
        <f>COUNTIFS(Tabla1[TorneoID],Tabla3[[#This Row],[TorneoID]],Tabla1[Jornada],Tabla3[[#This Row],[Jornada]],Tabla1[Resultado],1)</f>
        <v>3</v>
      </c>
      <c r="O419">
        <f>COUNTIFS(Tabla1[TorneoID],Tabla3[[#This Row],[TorneoID]],Tabla1[Jornada],Tabla3[[#This Row],[Jornada]],Tabla1[Resultado],0)</f>
        <v>2</v>
      </c>
      <c r="P419">
        <f>COUNTIFS(Tabla1[TorneoID],Tabla3[[#This Row],[TorneoID]],Tabla1[Jornada],Tabla3[[#This Row],[Jornada]],Tabla1[Resultado],-1)</f>
        <v>4</v>
      </c>
      <c r="Q419">
        <f>Tabla3[[#This Row],[GL]]+Tabla3[[#This Row],[GV]]</f>
        <v>20</v>
      </c>
      <c r="R419">
        <f>SUMIFS(Tabla1[mLoc],Tabla1[TorneoID],Tabla3[[#This Row],[TorneoID]],Tabla1[Jornada],Tabla3[[#This Row],[Jornada]])</f>
        <v>10</v>
      </c>
      <c r="S419">
        <f>SUMIFS(Tabla1[mVis],Tabla1[TorneoID],Tabla3[[#This Row],[TorneoID]],Tabla1[Jornada],Tabla3[[#This Row],[Jornada]])</f>
        <v>10</v>
      </c>
    </row>
    <row r="420" spans="2:19" x14ac:dyDescent="0.45">
      <c r="B420">
        <v>19467</v>
      </c>
      <c r="C420" t="s">
        <v>96</v>
      </c>
      <c r="D420">
        <v>2</v>
      </c>
      <c r="E420">
        <v>4</v>
      </c>
      <c r="F420" t="s">
        <v>9</v>
      </c>
      <c r="G420">
        <v>1</v>
      </c>
      <c r="H420">
        <v>1</v>
      </c>
      <c r="I420" t="s">
        <v>3</v>
      </c>
      <c r="J420">
        <v>0</v>
      </c>
      <c r="L420">
        <v>44</v>
      </c>
      <c r="M420">
        <v>16</v>
      </c>
      <c r="N420">
        <f>COUNTIFS(Tabla1[TorneoID],Tabla3[[#This Row],[TorneoID]],Tabla1[Jornada],Tabla3[[#This Row],[Jornada]],Tabla1[Resultado],1)</f>
        <v>4</v>
      </c>
      <c r="O420">
        <f>COUNTIFS(Tabla1[TorneoID],Tabla3[[#This Row],[TorneoID]],Tabla1[Jornada],Tabla3[[#This Row],[Jornada]],Tabla1[Resultado],0)</f>
        <v>1</v>
      </c>
      <c r="P420">
        <f>COUNTIFS(Tabla1[TorneoID],Tabla3[[#This Row],[TorneoID]],Tabla1[Jornada],Tabla3[[#This Row],[Jornada]],Tabla1[Resultado],-1)</f>
        <v>4</v>
      </c>
      <c r="Q420">
        <f>Tabla3[[#This Row],[GL]]+Tabla3[[#This Row],[GV]]</f>
        <v>25</v>
      </c>
      <c r="R420">
        <f>SUMIFS(Tabla1[mLoc],Tabla1[TorneoID],Tabla3[[#This Row],[TorneoID]],Tabla1[Jornada],Tabla3[[#This Row],[Jornada]])</f>
        <v>15</v>
      </c>
      <c r="S420">
        <f>SUMIFS(Tabla1[mVis],Tabla1[TorneoID],Tabla3[[#This Row],[TorneoID]],Tabla1[Jornada],Tabla3[[#This Row],[Jornada]])</f>
        <v>10</v>
      </c>
    </row>
    <row r="421" spans="2:19" x14ac:dyDescent="0.45">
      <c r="B421">
        <v>19468</v>
      </c>
      <c r="C421" t="s">
        <v>96</v>
      </c>
      <c r="D421">
        <v>2</v>
      </c>
      <c r="E421">
        <v>4</v>
      </c>
      <c r="F421" t="s">
        <v>13</v>
      </c>
      <c r="G421">
        <v>4</v>
      </c>
      <c r="H421">
        <v>1</v>
      </c>
      <c r="I421" t="s">
        <v>4</v>
      </c>
      <c r="J421">
        <v>1</v>
      </c>
      <c r="L421">
        <v>44</v>
      </c>
      <c r="M421">
        <v>17</v>
      </c>
      <c r="N421">
        <f>COUNTIFS(Tabla1[TorneoID],Tabla3[[#This Row],[TorneoID]],Tabla1[Jornada],Tabla3[[#This Row],[Jornada]],Tabla1[Resultado],1)</f>
        <v>5</v>
      </c>
      <c r="O421">
        <f>COUNTIFS(Tabla1[TorneoID],Tabla3[[#This Row],[TorneoID]],Tabla1[Jornada],Tabla3[[#This Row],[Jornada]],Tabla1[Resultado],0)</f>
        <v>4</v>
      </c>
      <c r="P421">
        <f>COUNTIFS(Tabla1[TorneoID],Tabla3[[#This Row],[TorneoID]],Tabla1[Jornada],Tabla3[[#This Row],[Jornada]],Tabla1[Resultado],-1)</f>
        <v>0</v>
      </c>
      <c r="Q421">
        <f>Tabla3[[#This Row],[GL]]+Tabla3[[#This Row],[GV]]</f>
        <v>20</v>
      </c>
      <c r="R421">
        <f>SUMIFS(Tabla1[mLoc],Tabla1[TorneoID],Tabla3[[#This Row],[TorneoID]],Tabla1[Jornada],Tabla3[[#This Row],[Jornada]])</f>
        <v>14</v>
      </c>
      <c r="S421">
        <f>SUMIFS(Tabla1[mVis],Tabla1[TorneoID],Tabla3[[#This Row],[TorneoID]],Tabla1[Jornada],Tabla3[[#This Row],[Jornada]])</f>
        <v>6</v>
      </c>
    </row>
    <row r="422" spans="2:19" x14ac:dyDescent="0.45">
      <c r="B422">
        <v>19469</v>
      </c>
      <c r="C422" t="s">
        <v>96</v>
      </c>
      <c r="D422">
        <v>2</v>
      </c>
      <c r="E422">
        <v>4</v>
      </c>
      <c r="F422" t="s">
        <v>85</v>
      </c>
      <c r="G422">
        <v>2</v>
      </c>
      <c r="H422">
        <v>3</v>
      </c>
      <c r="I422" t="s">
        <v>69</v>
      </c>
      <c r="J422">
        <v>-1</v>
      </c>
      <c r="L422">
        <v>45</v>
      </c>
      <c r="M422">
        <v>1</v>
      </c>
      <c r="N422">
        <f>COUNTIFS(Tabla1[TorneoID],Tabla3[[#This Row],[TorneoID]],Tabla1[Jornada],Tabla3[[#This Row],[Jornada]],Tabla1[Resultado],1)</f>
        <v>4</v>
      </c>
      <c r="O422">
        <f>COUNTIFS(Tabla1[TorneoID],Tabla3[[#This Row],[TorneoID]],Tabla1[Jornada],Tabla3[[#This Row],[Jornada]],Tabla1[Resultado],0)</f>
        <v>4</v>
      </c>
      <c r="P422">
        <f>COUNTIFS(Tabla1[TorneoID],Tabla3[[#This Row],[TorneoID]],Tabla1[Jornada],Tabla3[[#This Row],[Jornada]],Tabla1[Resultado],-1)</f>
        <v>1</v>
      </c>
      <c r="Q422">
        <f>Tabla3[[#This Row],[GL]]+Tabla3[[#This Row],[GV]]</f>
        <v>28</v>
      </c>
      <c r="R422">
        <f>SUMIFS(Tabla1[mLoc],Tabla1[TorneoID],Tabla3[[#This Row],[TorneoID]],Tabla1[Jornada],Tabla3[[#This Row],[Jornada]])</f>
        <v>18</v>
      </c>
      <c r="S422">
        <f>SUMIFS(Tabla1[mVis],Tabla1[TorneoID],Tabla3[[#This Row],[TorneoID]],Tabla1[Jornada],Tabla3[[#This Row],[Jornada]])</f>
        <v>10</v>
      </c>
    </row>
    <row r="423" spans="2:19" x14ac:dyDescent="0.45">
      <c r="B423">
        <v>19470</v>
      </c>
      <c r="C423" t="s">
        <v>96</v>
      </c>
      <c r="D423">
        <v>2</v>
      </c>
      <c r="E423">
        <v>4</v>
      </c>
      <c r="F423" t="s">
        <v>21</v>
      </c>
      <c r="G423">
        <v>1</v>
      </c>
      <c r="H423">
        <v>4</v>
      </c>
      <c r="I423" t="s">
        <v>15</v>
      </c>
      <c r="J423">
        <v>-1</v>
      </c>
      <c r="L423">
        <v>45</v>
      </c>
      <c r="M423">
        <v>2</v>
      </c>
      <c r="N423">
        <f>COUNTIFS(Tabla1[TorneoID],Tabla3[[#This Row],[TorneoID]],Tabla1[Jornada],Tabla3[[#This Row],[Jornada]],Tabla1[Resultado],1)</f>
        <v>3</v>
      </c>
      <c r="O423">
        <f>COUNTIFS(Tabla1[TorneoID],Tabla3[[#This Row],[TorneoID]],Tabla1[Jornada],Tabla3[[#This Row],[Jornada]],Tabla1[Resultado],0)</f>
        <v>3</v>
      </c>
      <c r="P423">
        <f>COUNTIFS(Tabla1[TorneoID],Tabla3[[#This Row],[TorneoID]],Tabla1[Jornada],Tabla3[[#This Row],[Jornada]],Tabla1[Resultado],-1)</f>
        <v>3</v>
      </c>
      <c r="Q423">
        <f>Tabla3[[#This Row],[GL]]+Tabla3[[#This Row],[GV]]</f>
        <v>23</v>
      </c>
      <c r="R423">
        <f>SUMIFS(Tabla1[mLoc],Tabla1[TorneoID],Tabla3[[#This Row],[TorneoID]],Tabla1[Jornada],Tabla3[[#This Row],[Jornada]])</f>
        <v>11</v>
      </c>
      <c r="S423">
        <f>SUMIFS(Tabla1[mVis],Tabla1[TorneoID],Tabla3[[#This Row],[TorneoID]],Tabla1[Jornada],Tabla3[[#This Row],[Jornada]])</f>
        <v>12</v>
      </c>
    </row>
    <row r="424" spans="2:19" x14ac:dyDescent="0.45">
      <c r="B424">
        <v>19471</v>
      </c>
      <c r="C424" t="s">
        <v>96</v>
      </c>
      <c r="D424">
        <v>2</v>
      </c>
      <c r="E424">
        <v>4</v>
      </c>
      <c r="F424" t="s">
        <v>11</v>
      </c>
      <c r="G424">
        <v>0</v>
      </c>
      <c r="H424">
        <v>0</v>
      </c>
      <c r="I424" t="s">
        <v>6</v>
      </c>
      <c r="J424">
        <v>0</v>
      </c>
      <c r="L424">
        <v>45</v>
      </c>
      <c r="M424">
        <v>3</v>
      </c>
      <c r="N424">
        <f>COUNTIFS(Tabla1[TorneoID],Tabla3[[#This Row],[TorneoID]],Tabla1[Jornada],Tabla3[[#This Row],[Jornada]],Tabla1[Resultado],1)</f>
        <v>5</v>
      </c>
      <c r="O424">
        <f>COUNTIFS(Tabla1[TorneoID],Tabla3[[#This Row],[TorneoID]],Tabla1[Jornada],Tabla3[[#This Row],[Jornada]],Tabla1[Resultado],0)</f>
        <v>3</v>
      </c>
      <c r="P424">
        <f>COUNTIFS(Tabla1[TorneoID],Tabla3[[#This Row],[TorneoID]],Tabla1[Jornada],Tabla3[[#This Row],[Jornada]],Tabla1[Resultado],-1)</f>
        <v>1</v>
      </c>
      <c r="Q424">
        <f>Tabla3[[#This Row],[GL]]+Tabla3[[#This Row],[GV]]</f>
        <v>22</v>
      </c>
      <c r="R424">
        <f>SUMIFS(Tabla1[mLoc],Tabla1[TorneoID],Tabla3[[#This Row],[TorneoID]],Tabla1[Jornada],Tabla3[[#This Row],[Jornada]])</f>
        <v>15</v>
      </c>
      <c r="S424">
        <f>SUMIFS(Tabla1[mVis],Tabla1[TorneoID],Tabla3[[#This Row],[TorneoID]],Tabla1[Jornada],Tabla3[[#This Row],[Jornada]])</f>
        <v>7</v>
      </c>
    </row>
    <row r="425" spans="2:19" x14ac:dyDescent="0.45">
      <c r="B425">
        <v>19472</v>
      </c>
      <c r="C425" t="s">
        <v>96</v>
      </c>
      <c r="D425">
        <v>2</v>
      </c>
      <c r="E425">
        <v>4</v>
      </c>
      <c r="F425" t="s">
        <v>12</v>
      </c>
      <c r="G425">
        <v>1</v>
      </c>
      <c r="H425">
        <v>0</v>
      </c>
      <c r="I425" t="s">
        <v>77</v>
      </c>
      <c r="J425">
        <v>1</v>
      </c>
      <c r="L425">
        <v>45</v>
      </c>
      <c r="M425">
        <v>4</v>
      </c>
      <c r="N425">
        <f>COUNTIFS(Tabla1[TorneoID],Tabla3[[#This Row],[TorneoID]],Tabla1[Jornada],Tabla3[[#This Row],[Jornada]],Tabla1[Resultado],1)</f>
        <v>3</v>
      </c>
      <c r="O425">
        <f>COUNTIFS(Tabla1[TorneoID],Tabla3[[#This Row],[TorneoID]],Tabla1[Jornada],Tabla3[[#This Row],[Jornada]],Tabla1[Resultado],0)</f>
        <v>3</v>
      </c>
      <c r="P425">
        <f>COUNTIFS(Tabla1[TorneoID],Tabla3[[#This Row],[TorneoID]],Tabla1[Jornada],Tabla3[[#This Row],[Jornada]],Tabla1[Resultado],-1)</f>
        <v>3</v>
      </c>
      <c r="Q425">
        <f>Tabla3[[#This Row],[GL]]+Tabla3[[#This Row],[GV]]</f>
        <v>27</v>
      </c>
      <c r="R425">
        <f>SUMIFS(Tabla1[mLoc],Tabla1[TorneoID],Tabla3[[#This Row],[TorneoID]],Tabla1[Jornada],Tabla3[[#This Row],[Jornada]])</f>
        <v>14</v>
      </c>
      <c r="S425">
        <f>SUMIFS(Tabla1[mVis],Tabla1[TorneoID],Tabla3[[#This Row],[TorneoID]],Tabla1[Jornada],Tabla3[[#This Row],[Jornada]])</f>
        <v>13</v>
      </c>
    </row>
    <row r="426" spans="2:19" x14ac:dyDescent="0.45">
      <c r="B426">
        <v>19473</v>
      </c>
      <c r="C426" t="s">
        <v>96</v>
      </c>
      <c r="D426">
        <v>2</v>
      </c>
      <c r="E426">
        <v>5</v>
      </c>
      <c r="F426" t="s">
        <v>24</v>
      </c>
      <c r="G426">
        <v>2</v>
      </c>
      <c r="H426">
        <v>1</v>
      </c>
      <c r="I426" t="s">
        <v>85</v>
      </c>
      <c r="J426">
        <v>1</v>
      </c>
      <c r="L426">
        <v>45</v>
      </c>
      <c r="M426">
        <v>5</v>
      </c>
      <c r="N426">
        <f>COUNTIFS(Tabla1[TorneoID],Tabla3[[#This Row],[TorneoID]],Tabla1[Jornada],Tabla3[[#This Row],[Jornada]],Tabla1[Resultado],1)</f>
        <v>4</v>
      </c>
      <c r="O426">
        <f>COUNTIFS(Tabla1[TorneoID],Tabla3[[#This Row],[TorneoID]],Tabla1[Jornada],Tabla3[[#This Row],[Jornada]],Tabla1[Resultado],0)</f>
        <v>3</v>
      </c>
      <c r="P426">
        <f>COUNTIFS(Tabla1[TorneoID],Tabla3[[#This Row],[TorneoID]],Tabla1[Jornada],Tabla3[[#This Row],[Jornada]],Tabla1[Resultado],-1)</f>
        <v>2</v>
      </c>
      <c r="Q426">
        <f>Tabla3[[#This Row],[GL]]+Tabla3[[#This Row],[GV]]</f>
        <v>35</v>
      </c>
      <c r="R426">
        <f>SUMIFS(Tabla1[mLoc],Tabla1[TorneoID],Tabla3[[#This Row],[TorneoID]],Tabla1[Jornada],Tabla3[[#This Row],[Jornada]])</f>
        <v>19</v>
      </c>
      <c r="S426">
        <f>SUMIFS(Tabla1[mVis],Tabla1[TorneoID],Tabla3[[#This Row],[TorneoID]],Tabla1[Jornada],Tabla3[[#This Row],[Jornada]])</f>
        <v>16</v>
      </c>
    </row>
    <row r="427" spans="2:19" x14ac:dyDescent="0.45">
      <c r="B427">
        <v>19474</v>
      </c>
      <c r="C427" t="s">
        <v>96</v>
      </c>
      <c r="D427">
        <v>2</v>
      </c>
      <c r="E427">
        <v>5</v>
      </c>
      <c r="F427" t="s">
        <v>3</v>
      </c>
      <c r="G427">
        <v>3</v>
      </c>
      <c r="H427">
        <v>2</v>
      </c>
      <c r="I427" t="s">
        <v>92</v>
      </c>
      <c r="J427">
        <v>1</v>
      </c>
      <c r="L427">
        <v>45</v>
      </c>
      <c r="M427">
        <v>6</v>
      </c>
      <c r="N427">
        <f>COUNTIFS(Tabla1[TorneoID],Tabla3[[#This Row],[TorneoID]],Tabla1[Jornada],Tabla3[[#This Row],[Jornada]],Tabla1[Resultado],1)</f>
        <v>4</v>
      </c>
      <c r="O427">
        <f>COUNTIFS(Tabla1[TorneoID],Tabla3[[#This Row],[TorneoID]],Tabla1[Jornada],Tabla3[[#This Row],[Jornada]],Tabla1[Resultado],0)</f>
        <v>1</v>
      </c>
      <c r="P427">
        <f>COUNTIFS(Tabla1[TorneoID],Tabla3[[#This Row],[TorneoID]],Tabla1[Jornada],Tabla3[[#This Row],[Jornada]],Tabla1[Resultado],-1)</f>
        <v>4</v>
      </c>
      <c r="Q427">
        <f>Tabla3[[#This Row],[GL]]+Tabla3[[#This Row],[GV]]</f>
        <v>16</v>
      </c>
      <c r="R427">
        <f>SUMIFS(Tabla1[mLoc],Tabla1[TorneoID],Tabla3[[#This Row],[TorneoID]],Tabla1[Jornada],Tabla3[[#This Row],[Jornada]])</f>
        <v>8</v>
      </c>
      <c r="S427">
        <f>SUMIFS(Tabla1[mVis],Tabla1[TorneoID],Tabla3[[#This Row],[TorneoID]],Tabla1[Jornada],Tabla3[[#This Row],[Jornada]])</f>
        <v>8</v>
      </c>
    </row>
    <row r="428" spans="2:19" x14ac:dyDescent="0.45">
      <c r="B428">
        <v>19475</v>
      </c>
      <c r="C428" t="s">
        <v>96</v>
      </c>
      <c r="D428">
        <v>2</v>
      </c>
      <c r="E428">
        <v>5</v>
      </c>
      <c r="F428" t="s">
        <v>14</v>
      </c>
      <c r="G428">
        <v>1</v>
      </c>
      <c r="H428">
        <v>0</v>
      </c>
      <c r="I428" t="s">
        <v>1</v>
      </c>
      <c r="J428">
        <v>1</v>
      </c>
      <c r="L428">
        <v>45</v>
      </c>
      <c r="M428">
        <v>7</v>
      </c>
      <c r="N428">
        <f>COUNTIFS(Tabla1[TorneoID],Tabla3[[#This Row],[TorneoID]],Tabla1[Jornada],Tabla3[[#This Row],[Jornada]],Tabla1[Resultado],1)</f>
        <v>5</v>
      </c>
      <c r="O428">
        <f>COUNTIFS(Tabla1[TorneoID],Tabla3[[#This Row],[TorneoID]],Tabla1[Jornada],Tabla3[[#This Row],[Jornada]],Tabla1[Resultado],0)</f>
        <v>3</v>
      </c>
      <c r="P428">
        <f>COUNTIFS(Tabla1[TorneoID],Tabla3[[#This Row],[TorneoID]],Tabla1[Jornada],Tabla3[[#This Row],[Jornada]],Tabla1[Resultado],-1)</f>
        <v>1</v>
      </c>
      <c r="Q428">
        <f>Tabla3[[#This Row],[GL]]+Tabla3[[#This Row],[GV]]</f>
        <v>24</v>
      </c>
      <c r="R428">
        <f>SUMIFS(Tabla1[mLoc],Tabla1[TorneoID],Tabla3[[#This Row],[TorneoID]],Tabla1[Jornada],Tabla3[[#This Row],[Jornada]])</f>
        <v>15</v>
      </c>
      <c r="S428">
        <f>SUMIFS(Tabla1[mVis],Tabla1[TorneoID],Tabla3[[#This Row],[TorneoID]],Tabla1[Jornada],Tabla3[[#This Row],[Jornada]])</f>
        <v>9</v>
      </c>
    </row>
    <row r="429" spans="2:19" x14ac:dyDescent="0.45">
      <c r="B429">
        <v>19476</v>
      </c>
      <c r="C429" t="s">
        <v>96</v>
      </c>
      <c r="D429">
        <v>2</v>
      </c>
      <c r="E429">
        <v>5</v>
      </c>
      <c r="F429" t="s">
        <v>10</v>
      </c>
      <c r="G429">
        <v>0</v>
      </c>
      <c r="H429">
        <v>2</v>
      </c>
      <c r="I429" t="s">
        <v>89</v>
      </c>
      <c r="J429">
        <v>-1</v>
      </c>
      <c r="L429">
        <v>45</v>
      </c>
      <c r="M429">
        <v>8</v>
      </c>
      <c r="N429">
        <f>COUNTIFS(Tabla1[TorneoID],Tabla3[[#This Row],[TorneoID]],Tabla1[Jornada],Tabla3[[#This Row],[Jornada]],Tabla1[Resultado],1)</f>
        <v>3</v>
      </c>
      <c r="O429">
        <f>COUNTIFS(Tabla1[TorneoID],Tabla3[[#This Row],[TorneoID]],Tabla1[Jornada],Tabla3[[#This Row],[Jornada]],Tabla1[Resultado],0)</f>
        <v>4</v>
      </c>
      <c r="P429">
        <f>COUNTIFS(Tabla1[TorneoID],Tabla3[[#This Row],[TorneoID]],Tabla1[Jornada],Tabla3[[#This Row],[Jornada]],Tabla1[Resultado],-1)</f>
        <v>2</v>
      </c>
      <c r="Q429">
        <f>Tabla3[[#This Row],[GL]]+Tabla3[[#This Row],[GV]]</f>
        <v>25</v>
      </c>
      <c r="R429">
        <f>SUMIFS(Tabla1[mLoc],Tabla1[TorneoID],Tabla3[[#This Row],[TorneoID]],Tabla1[Jornada],Tabla3[[#This Row],[Jornada]])</f>
        <v>14</v>
      </c>
      <c r="S429">
        <f>SUMIFS(Tabla1[mVis],Tabla1[TorneoID],Tabla3[[#This Row],[TorneoID]],Tabla1[Jornada],Tabla3[[#This Row],[Jornada]])</f>
        <v>11</v>
      </c>
    </row>
    <row r="430" spans="2:19" x14ac:dyDescent="0.45">
      <c r="B430">
        <v>19477</v>
      </c>
      <c r="C430" t="s">
        <v>96</v>
      </c>
      <c r="D430">
        <v>2</v>
      </c>
      <c r="E430">
        <v>5</v>
      </c>
      <c r="F430" t="s">
        <v>69</v>
      </c>
      <c r="G430">
        <v>0</v>
      </c>
      <c r="H430">
        <v>1</v>
      </c>
      <c r="I430" t="s">
        <v>13</v>
      </c>
      <c r="J430">
        <v>-1</v>
      </c>
      <c r="L430">
        <v>45</v>
      </c>
      <c r="M430">
        <v>9</v>
      </c>
      <c r="N430">
        <f>COUNTIFS(Tabla1[TorneoID],Tabla3[[#This Row],[TorneoID]],Tabla1[Jornada],Tabla3[[#This Row],[Jornada]],Tabla1[Resultado],1)</f>
        <v>1</v>
      </c>
      <c r="O430">
        <f>COUNTIFS(Tabla1[TorneoID],Tabla3[[#This Row],[TorneoID]],Tabla1[Jornada],Tabla3[[#This Row],[Jornada]],Tabla1[Resultado],0)</f>
        <v>4</v>
      </c>
      <c r="P430">
        <f>COUNTIFS(Tabla1[TorneoID],Tabla3[[#This Row],[TorneoID]],Tabla1[Jornada],Tabla3[[#This Row],[Jornada]],Tabla1[Resultado],-1)</f>
        <v>4</v>
      </c>
      <c r="Q430">
        <f>Tabla3[[#This Row],[GL]]+Tabla3[[#This Row],[GV]]</f>
        <v>23</v>
      </c>
      <c r="R430">
        <f>SUMIFS(Tabla1[mLoc],Tabla1[TorneoID],Tabla3[[#This Row],[TorneoID]],Tabla1[Jornada],Tabla3[[#This Row],[Jornada]])</f>
        <v>8</v>
      </c>
      <c r="S430">
        <f>SUMIFS(Tabla1[mVis],Tabla1[TorneoID],Tabla3[[#This Row],[TorneoID]],Tabla1[Jornada],Tabla3[[#This Row],[Jornada]])</f>
        <v>15</v>
      </c>
    </row>
    <row r="431" spans="2:19" x14ac:dyDescent="0.45">
      <c r="B431">
        <v>19478</v>
      </c>
      <c r="C431" t="s">
        <v>96</v>
      </c>
      <c r="D431">
        <v>2</v>
      </c>
      <c r="E431">
        <v>5</v>
      </c>
      <c r="F431" t="s">
        <v>15</v>
      </c>
      <c r="G431">
        <v>2</v>
      </c>
      <c r="H431">
        <v>1</v>
      </c>
      <c r="I431" t="s">
        <v>77</v>
      </c>
      <c r="J431">
        <v>1</v>
      </c>
      <c r="L431">
        <v>45</v>
      </c>
      <c r="M431">
        <v>10</v>
      </c>
      <c r="N431">
        <f>COUNTIFS(Tabla1[TorneoID],Tabla3[[#This Row],[TorneoID]],Tabla1[Jornada],Tabla3[[#This Row],[Jornada]],Tabla1[Resultado],1)</f>
        <v>5</v>
      </c>
      <c r="O431">
        <f>COUNTIFS(Tabla1[TorneoID],Tabla3[[#This Row],[TorneoID]],Tabla1[Jornada],Tabla3[[#This Row],[Jornada]],Tabla1[Resultado],0)</f>
        <v>1</v>
      </c>
      <c r="P431">
        <f>COUNTIFS(Tabla1[TorneoID],Tabla3[[#This Row],[TorneoID]],Tabla1[Jornada],Tabla3[[#This Row],[Jornada]],Tabla1[Resultado],-1)</f>
        <v>3</v>
      </c>
      <c r="Q431">
        <f>Tabla3[[#This Row],[GL]]+Tabla3[[#This Row],[GV]]</f>
        <v>22</v>
      </c>
      <c r="R431">
        <f>SUMIFS(Tabla1[mLoc],Tabla1[TorneoID],Tabla3[[#This Row],[TorneoID]],Tabla1[Jornada],Tabla3[[#This Row],[Jornada]])</f>
        <v>13</v>
      </c>
      <c r="S431">
        <f>SUMIFS(Tabla1[mVis],Tabla1[TorneoID],Tabla3[[#This Row],[TorneoID]],Tabla1[Jornada],Tabla3[[#This Row],[Jornada]])</f>
        <v>9</v>
      </c>
    </row>
    <row r="432" spans="2:19" x14ac:dyDescent="0.45">
      <c r="B432">
        <v>19479</v>
      </c>
      <c r="C432" t="s">
        <v>96</v>
      </c>
      <c r="D432">
        <v>2</v>
      </c>
      <c r="E432">
        <v>5</v>
      </c>
      <c r="F432" t="s">
        <v>4</v>
      </c>
      <c r="G432">
        <v>4</v>
      </c>
      <c r="H432">
        <v>2</v>
      </c>
      <c r="I432" t="s">
        <v>12</v>
      </c>
      <c r="J432">
        <v>1</v>
      </c>
      <c r="L432">
        <v>45</v>
      </c>
      <c r="M432">
        <v>11</v>
      </c>
      <c r="N432">
        <f>COUNTIFS(Tabla1[TorneoID],Tabla3[[#This Row],[TorneoID]],Tabla1[Jornada],Tabla3[[#This Row],[Jornada]],Tabla1[Resultado],1)</f>
        <v>2</v>
      </c>
      <c r="O432">
        <f>COUNTIFS(Tabla1[TorneoID],Tabla3[[#This Row],[TorneoID]],Tabla1[Jornada],Tabla3[[#This Row],[Jornada]],Tabla1[Resultado],0)</f>
        <v>4</v>
      </c>
      <c r="P432">
        <f>COUNTIFS(Tabla1[TorneoID],Tabla3[[#This Row],[TorneoID]],Tabla1[Jornada],Tabla3[[#This Row],[Jornada]],Tabla1[Resultado],-1)</f>
        <v>3</v>
      </c>
      <c r="Q432">
        <f>Tabla3[[#This Row],[GL]]+Tabla3[[#This Row],[GV]]</f>
        <v>25</v>
      </c>
      <c r="R432">
        <f>SUMIFS(Tabla1[mLoc],Tabla1[TorneoID],Tabla3[[#This Row],[TorneoID]],Tabla1[Jornada],Tabla3[[#This Row],[Jornada]])</f>
        <v>12</v>
      </c>
      <c r="S432">
        <f>SUMIFS(Tabla1[mVis],Tabla1[TorneoID],Tabla3[[#This Row],[TorneoID]],Tabla1[Jornada],Tabla3[[#This Row],[Jornada]])</f>
        <v>13</v>
      </c>
    </row>
    <row r="433" spans="2:19" x14ac:dyDescent="0.45">
      <c r="B433">
        <v>19480</v>
      </c>
      <c r="C433" t="s">
        <v>96</v>
      </c>
      <c r="D433">
        <v>2</v>
      </c>
      <c r="E433">
        <v>5</v>
      </c>
      <c r="F433" t="s">
        <v>6</v>
      </c>
      <c r="G433">
        <v>1</v>
      </c>
      <c r="H433">
        <v>1</v>
      </c>
      <c r="I433" t="s">
        <v>9</v>
      </c>
      <c r="J433">
        <v>0</v>
      </c>
      <c r="L433">
        <v>45</v>
      </c>
      <c r="M433">
        <v>12</v>
      </c>
      <c r="N433">
        <f>COUNTIFS(Tabla1[TorneoID],Tabla3[[#This Row],[TorneoID]],Tabla1[Jornada],Tabla3[[#This Row],[Jornada]],Tabla1[Resultado],1)</f>
        <v>4</v>
      </c>
      <c r="O433">
        <f>COUNTIFS(Tabla1[TorneoID],Tabla3[[#This Row],[TorneoID]],Tabla1[Jornada],Tabla3[[#This Row],[Jornada]],Tabla1[Resultado],0)</f>
        <v>4</v>
      </c>
      <c r="P433">
        <f>COUNTIFS(Tabla1[TorneoID],Tabla3[[#This Row],[TorneoID]],Tabla1[Jornada],Tabla3[[#This Row],[Jornada]],Tabla1[Resultado],-1)</f>
        <v>1</v>
      </c>
      <c r="Q433">
        <f>Tabla3[[#This Row],[GL]]+Tabla3[[#This Row],[GV]]</f>
        <v>22</v>
      </c>
      <c r="R433">
        <f>SUMIFS(Tabla1[mLoc],Tabla1[TorneoID],Tabla3[[#This Row],[TorneoID]],Tabla1[Jornada],Tabla3[[#This Row],[Jornada]])</f>
        <v>14</v>
      </c>
      <c r="S433">
        <f>SUMIFS(Tabla1[mVis],Tabla1[TorneoID],Tabla3[[#This Row],[TorneoID]],Tabla1[Jornada],Tabla3[[#This Row],[Jornada]])</f>
        <v>8</v>
      </c>
    </row>
    <row r="434" spans="2:19" x14ac:dyDescent="0.45">
      <c r="B434">
        <v>19481</v>
      </c>
      <c r="C434" t="s">
        <v>96</v>
      </c>
      <c r="D434">
        <v>2</v>
      </c>
      <c r="E434">
        <v>5</v>
      </c>
      <c r="F434" t="s">
        <v>21</v>
      </c>
      <c r="G434">
        <v>3</v>
      </c>
      <c r="H434">
        <v>2</v>
      </c>
      <c r="I434" t="s">
        <v>11</v>
      </c>
      <c r="J434">
        <v>1</v>
      </c>
      <c r="L434">
        <v>45</v>
      </c>
      <c r="M434">
        <v>13</v>
      </c>
      <c r="N434">
        <f>COUNTIFS(Tabla1[TorneoID],Tabla3[[#This Row],[TorneoID]],Tabla1[Jornada],Tabla3[[#This Row],[Jornada]],Tabla1[Resultado],1)</f>
        <v>4</v>
      </c>
      <c r="O434">
        <f>COUNTIFS(Tabla1[TorneoID],Tabla3[[#This Row],[TorneoID]],Tabla1[Jornada],Tabla3[[#This Row],[Jornada]],Tabla1[Resultado],0)</f>
        <v>2</v>
      </c>
      <c r="P434">
        <f>COUNTIFS(Tabla1[TorneoID],Tabla3[[#This Row],[TorneoID]],Tabla1[Jornada],Tabla3[[#This Row],[Jornada]],Tabla1[Resultado],-1)</f>
        <v>3</v>
      </c>
      <c r="Q434">
        <f>Tabla3[[#This Row],[GL]]+Tabla3[[#This Row],[GV]]</f>
        <v>20</v>
      </c>
      <c r="R434">
        <f>SUMIFS(Tabla1[mLoc],Tabla1[TorneoID],Tabla3[[#This Row],[TorneoID]],Tabla1[Jornada],Tabla3[[#This Row],[Jornada]])</f>
        <v>11</v>
      </c>
      <c r="S434">
        <f>SUMIFS(Tabla1[mVis],Tabla1[TorneoID],Tabla3[[#This Row],[TorneoID]],Tabla1[Jornada],Tabla3[[#This Row],[Jornada]])</f>
        <v>9</v>
      </c>
    </row>
    <row r="435" spans="2:19" x14ac:dyDescent="0.45">
      <c r="B435">
        <v>19482</v>
      </c>
      <c r="C435" t="s">
        <v>96</v>
      </c>
      <c r="D435">
        <v>2</v>
      </c>
      <c r="E435">
        <v>5</v>
      </c>
      <c r="F435" t="s">
        <v>82</v>
      </c>
      <c r="G435">
        <v>0</v>
      </c>
      <c r="H435">
        <v>0</v>
      </c>
      <c r="I435" t="s">
        <v>0</v>
      </c>
      <c r="J435">
        <v>0</v>
      </c>
      <c r="L435">
        <v>45</v>
      </c>
      <c r="M435">
        <v>14</v>
      </c>
      <c r="N435">
        <f>COUNTIFS(Tabla1[TorneoID],Tabla3[[#This Row],[TorneoID]],Tabla1[Jornada],Tabla3[[#This Row],[Jornada]],Tabla1[Resultado],1)</f>
        <v>3</v>
      </c>
      <c r="O435">
        <f>COUNTIFS(Tabla1[TorneoID],Tabla3[[#This Row],[TorneoID]],Tabla1[Jornada],Tabla3[[#This Row],[Jornada]],Tabla1[Resultado],0)</f>
        <v>5</v>
      </c>
      <c r="P435">
        <f>COUNTIFS(Tabla1[TorneoID],Tabla3[[#This Row],[TorneoID]],Tabla1[Jornada],Tabla3[[#This Row],[Jornada]],Tabla1[Resultado],-1)</f>
        <v>1</v>
      </c>
      <c r="Q435">
        <f>Tabla3[[#This Row],[GL]]+Tabla3[[#This Row],[GV]]</f>
        <v>22</v>
      </c>
      <c r="R435">
        <f>SUMIFS(Tabla1[mLoc],Tabla1[TorneoID],Tabla3[[#This Row],[TorneoID]],Tabla1[Jornada],Tabla3[[#This Row],[Jornada]])</f>
        <v>13</v>
      </c>
      <c r="S435">
        <f>SUMIFS(Tabla1[mVis],Tabla1[TorneoID],Tabla3[[#This Row],[TorneoID]],Tabla1[Jornada],Tabla3[[#This Row],[Jornada]])</f>
        <v>9</v>
      </c>
    </row>
    <row r="436" spans="2:19" x14ac:dyDescent="0.45">
      <c r="B436">
        <v>19483</v>
      </c>
      <c r="C436" t="s">
        <v>96</v>
      </c>
      <c r="D436">
        <v>2</v>
      </c>
      <c r="E436">
        <v>6</v>
      </c>
      <c r="F436" t="s">
        <v>9</v>
      </c>
      <c r="G436">
        <v>0</v>
      </c>
      <c r="H436">
        <v>0</v>
      </c>
      <c r="I436" t="s">
        <v>21</v>
      </c>
      <c r="J436">
        <v>0</v>
      </c>
      <c r="L436">
        <v>45</v>
      </c>
      <c r="M436">
        <v>15</v>
      </c>
      <c r="N436">
        <f>COUNTIFS(Tabla1[TorneoID],Tabla3[[#This Row],[TorneoID]],Tabla1[Jornada],Tabla3[[#This Row],[Jornada]],Tabla1[Resultado],1)</f>
        <v>4</v>
      </c>
      <c r="O436">
        <f>COUNTIFS(Tabla1[TorneoID],Tabla3[[#This Row],[TorneoID]],Tabla1[Jornada],Tabla3[[#This Row],[Jornada]],Tabla1[Resultado],0)</f>
        <v>3</v>
      </c>
      <c r="P436">
        <f>COUNTIFS(Tabla1[TorneoID],Tabla3[[#This Row],[TorneoID]],Tabla1[Jornada],Tabla3[[#This Row],[Jornada]],Tabla1[Resultado],-1)</f>
        <v>2</v>
      </c>
      <c r="Q436">
        <f>Tabla3[[#This Row],[GL]]+Tabla3[[#This Row],[GV]]</f>
        <v>28</v>
      </c>
      <c r="R436">
        <f>SUMIFS(Tabla1[mLoc],Tabla1[TorneoID],Tabla3[[#This Row],[TorneoID]],Tabla1[Jornada],Tabla3[[#This Row],[Jornada]])</f>
        <v>17</v>
      </c>
      <c r="S436">
        <f>SUMIFS(Tabla1[mVis],Tabla1[TorneoID],Tabla3[[#This Row],[TorneoID]],Tabla1[Jornada],Tabla3[[#This Row],[Jornada]])</f>
        <v>11</v>
      </c>
    </row>
    <row r="437" spans="2:19" x14ac:dyDescent="0.45">
      <c r="B437">
        <v>19484</v>
      </c>
      <c r="C437" t="s">
        <v>96</v>
      </c>
      <c r="D437">
        <v>2</v>
      </c>
      <c r="E437">
        <v>6</v>
      </c>
      <c r="F437" t="s">
        <v>1</v>
      </c>
      <c r="G437">
        <v>0</v>
      </c>
      <c r="H437">
        <v>0</v>
      </c>
      <c r="I437" t="s">
        <v>82</v>
      </c>
      <c r="J437">
        <v>0</v>
      </c>
      <c r="L437">
        <v>45</v>
      </c>
      <c r="M437">
        <v>16</v>
      </c>
      <c r="N437">
        <f>COUNTIFS(Tabla1[TorneoID],Tabla3[[#This Row],[TorneoID]],Tabla1[Jornada],Tabla3[[#This Row],[Jornada]],Tabla1[Resultado],1)</f>
        <v>6</v>
      </c>
      <c r="O437">
        <f>COUNTIFS(Tabla1[TorneoID],Tabla3[[#This Row],[TorneoID]],Tabla1[Jornada],Tabla3[[#This Row],[Jornada]],Tabla1[Resultado],0)</f>
        <v>1</v>
      </c>
      <c r="P437">
        <f>COUNTIFS(Tabla1[TorneoID],Tabla3[[#This Row],[TorneoID]],Tabla1[Jornada],Tabla3[[#This Row],[Jornada]],Tabla1[Resultado],-1)</f>
        <v>2</v>
      </c>
      <c r="Q437">
        <f>Tabla3[[#This Row],[GL]]+Tabla3[[#This Row],[GV]]</f>
        <v>20</v>
      </c>
      <c r="R437">
        <f>SUMIFS(Tabla1[mLoc],Tabla1[TorneoID],Tabla3[[#This Row],[TorneoID]],Tabla1[Jornada],Tabla3[[#This Row],[Jornada]])</f>
        <v>13</v>
      </c>
      <c r="S437">
        <f>SUMIFS(Tabla1[mVis],Tabla1[TorneoID],Tabla3[[#This Row],[TorneoID]],Tabla1[Jornada],Tabla3[[#This Row],[Jornada]])</f>
        <v>7</v>
      </c>
    </row>
    <row r="438" spans="2:19" x14ac:dyDescent="0.45">
      <c r="B438">
        <v>19485</v>
      </c>
      <c r="C438" t="s">
        <v>96</v>
      </c>
      <c r="D438">
        <v>2</v>
      </c>
      <c r="E438">
        <v>6</v>
      </c>
      <c r="F438" t="s">
        <v>89</v>
      </c>
      <c r="G438">
        <v>0</v>
      </c>
      <c r="H438">
        <v>0</v>
      </c>
      <c r="I438" t="s">
        <v>14</v>
      </c>
      <c r="J438">
        <v>0</v>
      </c>
      <c r="L438">
        <v>45</v>
      </c>
      <c r="M438">
        <v>17</v>
      </c>
      <c r="N438">
        <f>COUNTIFS(Tabla1[TorneoID],Tabla3[[#This Row],[TorneoID]],Tabla1[Jornada],Tabla3[[#This Row],[Jornada]],Tabla1[Resultado],1)</f>
        <v>6</v>
      </c>
      <c r="O438">
        <f>COUNTIFS(Tabla1[TorneoID],Tabla3[[#This Row],[TorneoID]],Tabla1[Jornada],Tabla3[[#This Row],[Jornada]],Tabla1[Resultado],0)</f>
        <v>2</v>
      </c>
      <c r="P438">
        <f>COUNTIFS(Tabla1[TorneoID],Tabla3[[#This Row],[TorneoID]],Tabla1[Jornada],Tabla3[[#This Row],[Jornada]],Tabla1[Resultado],-1)</f>
        <v>1</v>
      </c>
      <c r="Q438">
        <f>Tabla3[[#This Row],[GL]]+Tabla3[[#This Row],[GV]]</f>
        <v>19</v>
      </c>
      <c r="R438">
        <f>SUMIFS(Tabla1[mLoc],Tabla1[TorneoID],Tabla3[[#This Row],[TorneoID]],Tabla1[Jornada],Tabla3[[#This Row],[Jornada]])</f>
        <v>15</v>
      </c>
      <c r="S438">
        <f>SUMIFS(Tabla1[mVis],Tabla1[TorneoID],Tabla3[[#This Row],[TorneoID]],Tabla1[Jornada],Tabla3[[#This Row],[Jornada]])</f>
        <v>4</v>
      </c>
    </row>
    <row r="439" spans="2:19" x14ac:dyDescent="0.45">
      <c r="B439">
        <v>19486</v>
      </c>
      <c r="C439" t="s">
        <v>96</v>
      </c>
      <c r="D439">
        <v>2</v>
      </c>
      <c r="E439">
        <v>6</v>
      </c>
      <c r="F439" t="s">
        <v>0</v>
      </c>
      <c r="G439">
        <v>1</v>
      </c>
      <c r="H439">
        <v>1</v>
      </c>
      <c r="I439" t="s">
        <v>3</v>
      </c>
      <c r="J439">
        <v>0</v>
      </c>
      <c r="L439">
        <v>46</v>
      </c>
      <c r="M439">
        <v>1</v>
      </c>
      <c r="N439">
        <f>COUNTIFS(Tabla1[TorneoID],Tabla3[[#This Row],[TorneoID]],Tabla1[Jornada],Tabla3[[#This Row],[Jornada]],Tabla1[Resultado],1)</f>
        <v>3</v>
      </c>
      <c r="O439">
        <f>COUNTIFS(Tabla1[TorneoID],Tabla3[[#This Row],[TorneoID]],Tabla1[Jornada],Tabla3[[#This Row],[Jornada]],Tabla1[Resultado],0)</f>
        <v>3</v>
      </c>
      <c r="P439">
        <f>COUNTIFS(Tabla1[TorneoID],Tabla3[[#This Row],[TorneoID]],Tabla1[Jornada],Tabla3[[#This Row],[Jornada]],Tabla1[Resultado],-1)</f>
        <v>3</v>
      </c>
      <c r="Q439">
        <f>Tabla3[[#This Row],[GL]]+Tabla3[[#This Row],[GV]]</f>
        <v>33</v>
      </c>
      <c r="R439">
        <f>SUMIFS(Tabla1[mLoc],Tabla1[TorneoID],Tabla3[[#This Row],[TorneoID]],Tabla1[Jornada],Tabla3[[#This Row],[Jornada]])</f>
        <v>19</v>
      </c>
      <c r="S439">
        <f>SUMIFS(Tabla1[mVis],Tabla1[TorneoID],Tabla3[[#This Row],[TorneoID]],Tabla1[Jornada],Tabla3[[#This Row],[Jornada]])</f>
        <v>14</v>
      </c>
    </row>
    <row r="440" spans="2:19" x14ac:dyDescent="0.45">
      <c r="B440">
        <v>19487</v>
      </c>
      <c r="C440" t="s">
        <v>96</v>
      </c>
      <c r="D440">
        <v>2</v>
      </c>
      <c r="E440">
        <v>6</v>
      </c>
      <c r="F440" t="s">
        <v>92</v>
      </c>
      <c r="G440">
        <v>0</v>
      </c>
      <c r="H440">
        <v>0</v>
      </c>
      <c r="I440" t="s">
        <v>6</v>
      </c>
      <c r="J440">
        <v>0</v>
      </c>
      <c r="L440">
        <v>46</v>
      </c>
      <c r="M440">
        <v>2</v>
      </c>
      <c r="N440">
        <f>COUNTIFS(Tabla1[TorneoID],Tabla3[[#This Row],[TorneoID]],Tabla1[Jornada],Tabla3[[#This Row],[Jornada]],Tabla1[Resultado],1)</f>
        <v>5</v>
      </c>
      <c r="O440">
        <f>COUNTIFS(Tabla1[TorneoID],Tabla3[[#This Row],[TorneoID]],Tabla1[Jornada],Tabla3[[#This Row],[Jornada]],Tabla1[Resultado],0)</f>
        <v>2</v>
      </c>
      <c r="P440">
        <f>COUNTIFS(Tabla1[TorneoID],Tabla3[[#This Row],[TorneoID]],Tabla1[Jornada],Tabla3[[#This Row],[Jornada]],Tabla1[Resultado],-1)</f>
        <v>2</v>
      </c>
      <c r="Q440">
        <f>Tabla3[[#This Row],[GL]]+Tabla3[[#This Row],[GV]]</f>
        <v>21</v>
      </c>
      <c r="R440">
        <f>SUMIFS(Tabla1[mLoc],Tabla1[TorneoID],Tabla3[[#This Row],[TorneoID]],Tabla1[Jornada],Tabla3[[#This Row],[Jornada]])</f>
        <v>13</v>
      </c>
      <c r="S440">
        <f>SUMIFS(Tabla1[mVis],Tabla1[TorneoID],Tabla3[[#This Row],[TorneoID]],Tabla1[Jornada],Tabla3[[#This Row],[Jornada]])</f>
        <v>8</v>
      </c>
    </row>
    <row r="441" spans="2:19" x14ac:dyDescent="0.45">
      <c r="B441">
        <v>19488</v>
      </c>
      <c r="C441" t="s">
        <v>96</v>
      </c>
      <c r="D441">
        <v>2</v>
      </c>
      <c r="E441">
        <v>6</v>
      </c>
      <c r="F441" t="s">
        <v>13</v>
      </c>
      <c r="G441">
        <v>0</v>
      </c>
      <c r="H441">
        <v>0</v>
      </c>
      <c r="I441" t="s">
        <v>24</v>
      </c>
      <c r="J441">
        <v>0</v>
      </c>
      <c r="L441">
        <v>46</v>
      </c>
      <c r="M441">
        <v>3</v>
      </c>
      <c r="N441">
        <f>COUNTIFS(Tabla1[TorneoID],Tabla3[[#This Row],[TorneoID]],Tabla1[Jornada],Tabla3[[#This Row],[Jornada]],Tabla1[Resultado],1)</f>
        <v>3</v>
      </c>
      <c r="O441">
        <f>COUNTIFS(Tabla1[TorneoID],Tabla3[[#This Row],[TorneoID]],Tabla1[Jornada],Tabla3[[#This Row],[Jornada]],Tabla1[Resultado],0)</f>
        <v>4</v>
      </c>
      <c r="P441">
        <f>COUNTIFS(Tabla1[TorneoID],Tabla3[[#This Row],[TorneoID]],Tabla1[Jornada],Tabla3[[#This Row],[Jornada]],Tabla1[Resultado],-1)</f>
        <v>2</v>
      </c>
      <c r="Q441">
        <f>Tabla3[[#This Row],[GL]]+Tabla3[[#This Row],[GV]]</f>
        <v>17</v>
      </c>
      <c r="R441">
        <f>SUMIFS(Tabla1[mLoc],Tabla1[TorneoID],Tabla3[[#This Row],[TorneoID]],Tabla1[Jornada],Tabla3[[#This Row],[Jornada]])</f>
        <v>9</v>
      </c>
      <c r="S441">
        <f>SUMIFS(Tabla1[mVis],Tabla1[TorneoID],Tabla3[[#This Row],[TorneoID]],Tabla1[Jornada],Tabla3[[#This Row],[Jornada]])</f>
        <v>8</v>
      </c>
    </row>
    <row r="442" spans="2:19" x14ac:dyDescent="0.45">
      <c r="B442">
        <v>19489</v>
      </c>
      <c r="C442" t="s">
        <v>96</v>
      </c>
      <c r="D442">
        <v>2</v>
      </c>
      <c r="E442">
        <v>6</v>
      </c>
      <c r="F442" t="s">
        <v>85</v>
      </c>
      <c r="G442">
        <v>3</v>
      </c>
      <c r="H442">
        <v>1</v>
      </c>
      <c r="I442" t="s">
        <v>10</v>
      </c>
      <c r="J442">
        <v>1</v>
      </c>
      <c r="L442">
        <v>46</v>
      </c>
      <c r="M442">
        <v>4</v>
      </c>
      <c r="N442">
        <f>COUNTIFS(Tabla1[TorneoID],Tabla3[[#This Row],[TorneoID]],Tabla1[Jornada],Tabla3[[#This Row],[Jornada]],Tabla1[Resultado],1)</f>
        <v>1</v>
      </c>
      <c r="O442">
        <f>COUNTIFS(Tabla1[TorneoID],Tabla3[[#This Row],[TorneoID]],Tabla1[Jornada],Tabla3[[#This Row],[Jornada]],Tabla1[Resultado],0)</f>
        <v>3</v>
      </c>
      <c r="P442">
        <f>COUNTIFS(Tabla1[TorneoID],Tabla3[[#This Row],[TorneoID]],Tabla1[Jornada],Tabla3[[#This Row],[Jornada]],Tabla1[Resultado],-1)</f>
        <v>5</v>
      </c>
      <c r="Q442">
        <f>Tabla3[[#This Row],[GL]]+Tabla3[[#This Row],[GV]]</f>
        <v>21</v>
      </c>
      <c r="R442">
        <f>SUMIFS(Tabla1[mLoc],Tabla1[TorneoID],Tabla3[[#This Row],[TorneoID]],Tabla1[Jornada],Tabla3[[#This Row],[Jornada]])</f>
        <v>7</v>
      </c>
      <c r="S442">
        <f>SUMIFS(Tabla1[mVis],Tabla1[TorneoID],Tabla3[[#This Row],[TorneoID]],Tabla1[Jornada],Tabla3[[#This Row],[Jornada]])</f>
        <v>14</v>
      </c>
    </row>
    <row r="443" spans="2:19" x14ac:dyDescent="0.45">
      <c r="B443">
        <v>19490</v>
      </c>
      <c r="C443" t="s">
        <v>96</v>
      </c>
      <c r="D443">
        <v>2</v>
      </c>
      <c r="E443">
        <v>6</v>
      </c>
      <c r="F443" t="s">
        <v>77</v>
      </c>
      <c r="G443">
        <v>2</v>
      </c>
      <c r="H443">
        <v>1</v>
      </c>
      <c r="I443" t="s">
        <v>4</v>
      </c>
      <c r="J443">
        <v>1</v>
      </c>
      <c r="L443">
        <v>46</v>
      </c>
      <c r="M443">
        <v>5</v>
      </c>
      <c r="N443">
        <f>COUNTIFS(Tabla1[TorneoID],Tabla3[[#This Row],[TorneoID]],Tabla1[Jornada],Tabla3[[#This Row],[Jornada]],Tabla1[Resultado],1)</f>
        <v>6</v>
      </c>
      <c r="O443">
        <f>COUNTIFS(Tabla1[TorneoID],Tabla3[[#This Row],[TorneoID]],Tabla1[Jornada],Tabla3[[#This Row],[Jornada]],Tabla1[Resultado],0)</f>
        <v>1</v>
      </c>
      <c r="P443">
        <f>COUNTIFS(Tabla1[TorneoID],Tabla3[[#This Row],[TorneoID]],Tabla1[Jornada],Tabla3[[#This Row],[Jornada]],Tabla1[Resultado],-1)</f>
        <v>2</v>
      </c>
      <c r="Q443">
        <f>Tabla3[[#This Row],[GL]]+Tabla3[[#This Row],[GV]]</f>
        <v>22</v>
      </c>
      <c r="R443">
        <f>SUMIFS(Tabla1[mLoc],Tabla1[TorneoID],Tabla3[[#This Row],[TorneoID]],Tabla1[Jornada],Tabla3[[#This Row],[Jornada]])</f>
        <v>13</v>
      </c>
      <c r="S443">
        <f>SUMIFS(Tabla1[mVis],Tabla1[TorneoID],Tabla3[[#This Row],[TorneoID]],Tabla1[Jornada],Tabla3[[#This Row],[Jornada]])</f>
        <v>9</v>
      </c>
    </row>
    <row r="444" spans="2:19" x14ac:dyDescent="0.45">
      <c r="B444">
        <v>19491</v>
      </c>
      <c r="C444" t="s">
        <v>96</v>
      </c>
      <c r="D444">
        <v>2</v>
      </c>
      <c r="E444">
        <v>6</v>
      </c>
      <c r="F444" t="s">
        <v>11</v>
      </c>
      <c r="G444">
        <v>2</v>
      </c>
      <c r="H444">
        <v>1</v>
      </c>
      <c r="I444" t="s">
        <v>15</v>
      </c>
      <c r="J444">
        <v>1</v>
      </c>
      <c r="L444">
        <v>46</v>
      </c>
      <c r="M444">
        <v>6</v>
      </c>
      <c r="N444">
        <f>COUNTIFS(Tabla1[TorneoID],Tabla3[[#This Row],[TorneoID]],Tabla1[Jornada],Tabla3[[#This Row],[Jornada]],Tabla1[Resultado],1)</f>
        <v>3</v>
      </c>
      <c r="O444">
        <f>COUNTIFS(Tabla1[TorneoID],Tabla3[[#This Row],[TorneoID]],Tabla1[Jornada],Tabla3[[#This Row],[Jornada]],Tabla1[Resultado],0)</f>
        <v>5</v>
      </c>
      <c r="P444">
        <f>COUNTIFS(Tabla1[TorneoID],Tabla3[[#This Row],[TorneoID]],Tabla1[Jornada],Tabla3[[#This Row],[Jornada]],Tabla1[Resultado],-1)</f>
        <v>1</v>
      </c>
      <c r="Q444">
        <f>Tabla3[[#This Row],[GL]]+Tabla3[[#This Row],[GV]]</f>
        <v>25</v>
      </c>
      <c r="R444">
        <f>SUMIFS(Tabla1[mLoc],Tabla1[TorneoID],Tabla3[[#This Row],[TorneoID]],Tabla1[Jornada],Tabla3[[#This Row],[Jornada]])</f>
        <v>15</v>
      </c>
      <c r="S444">
        <f>SUMIFS(Tabla1[mVis],Tabla1[TorneoID],Tabla3[[#This Row],[TorneoID]],Tabla1[Jornada],Tabla3[[#This Row],[Jornada]])</f>
        <v>10</v>
      </c>
    </row>
    <row r="445" spans="2:19" x14ac:dyDescent="0.45">
      <c r="B445">
        <v>19492</v>
      </c>
      <c r="C445" t="s">
        <v>96</v>
      </c>
      <c r="D445">
        <v>2</v>
      </c>
      <c r="E445">
        <v>6</v>
      </c>
      <c r="F445" t="s">
        <v>12</v>
      </c>
      <c r="G445">
        <v>0</v>
      </c>
      <c r="H445">
        <v>0</v>
      </c>
      <c r="I445" t="s">
        <v>69</v>
      </c>
      <c r="J445">
        <v>0</v>
      </c>
      <c r="L445">
        <v>46</v>
      </c>
      <c r="M445">
        <v>7</v>
      </c>
      <c r="N445">
        <f>COUNTIFS(Tabla1[TorneoID],Tabla3[[#This Row],[TorneoID]],Tabla1[Jornada],Tabla3[[#This Row],[Jornada]],Tabla1[Resultado],1)</f>
        <v>3</v>
      </c>
      <c r="O445">
        <f>COUNTIFS(Tabla1[TorneoID],Tabla3[[#This Row],[TorneoID]],Tabla1[Jornada],Tabla3[[#This Row],[Jornada]],Tabla1[Resultado],0)</f>
        <v>3</v>
      </c>
      <c r="P445">
        <f>COUNTIFS(Tabla1[TorneoID],Tabla3[[#This Row],[TorneoID]],Tabla1[Jornada],Tabla3[[#This Row],[Jornada]],Tabla1[Resultado],-1)</f>
        <v>3</v>
      </c>
      <c r="Q445">
        <f>Tabla3[[#This Row],[GL]]+Tabla3[[#This Row],[GV]]</f>
        <v>30</v>
      </c>
      <c r="R445">
        <f>SUMIFS(Tabla1[mLoc],Tabla1[TorneoID],Tabla3[[#This Row],[TorneoID]],Tabla1[Jornada],Tabla3[[#This Row],[Jornada]])</f>
        <v>16</v>
      </c>
      <c r="S445">
        <f>SUMIFS(Tabla1[mVis],Tabla1[TorneoID],Tabla3[[#This Row],[TorneoID]],Tabla1[Jornada],Tabla3[[#This Row],[Jornada]])</f>
        <v>14</v>
      </c>
    </row>
    <row r="446" spans="2:19" x14ac:dyDescent="0.45">
      <c r="B446">
        <v>19493</v>
      </c>
      <c r="C446" t="s">
        <v>96</v>
      </c>
      <c r="D446">
        <v>2</v>
      </c>
      <c r="E446">
        <v>7</v>
      </c>
      <c r="F446" t="s">
        <v>24</v>
      </c>
      <c r="G446">
        <v>0</v>
      </c>
      <c r="H446">
        <v>0</v>
      </c>
      <c r="I446" t="s">
        <v>12</v>
      </c>
      <c r="J446">
        <v>0</v>
      </c>
      <c r="L446">
        <v>46</v>
      </c>
      <c r="M446">
        <v>8</v>
      </c>
      <c r="N446">
        <f>COUNTIFS(Tabla1[TorneoID],Tabla3[[#This Row],[TorneoID]],Tabla1[Jornada],Tabla3[[#This Row],[Jornada]],Tabla1[Resultado],1)</f>
        <v>2</v>
      </c>
      <c r="O446">
        <f>COUNTIFS(Tabla1[TorneoID],Tabla3[[#This Row],[TorneoID]],Tabla1[Jornada],Tabla3[[#This Row],[Jornada]],Tabla1[Resultado],0)</f>
        <v>6</v>
      </c>
      <c r="P446">
        <f>COUNTIFS(Tabla1[TorneoID],Tabla3[[#This Row],[TorneoID]],Tabla1[Jornada],Tabla3[[#This Row],[Jornada]],Tabla1[Resultado],-1)</f>
        <v>1</v>
      </c>
      <c r="Q446">
        <f>Tabla3[[#This Row],[GL]]+Tabla3[[#This Row],[GV]]</f>
        <v>24</v>
      </c>
      <c r="R446">
        <f>SUMIFS(Tabla1[mLoc],Tabla1[TorneoID],Tabla3[[#This Row],[TorneoID]],Tabla1[Jornada],Tabla3[[#This Row],[Jornada]])</f>
        <v>14</v>
      </c>
      <c r="S446">
        <f>SUMIFS(Tabla1[mVis],Tabla1[TorneoID],Tabla3[[#This Row],[TorneoID]],Tabla1[Jornada],Tabla3[[#This Row],[Jornada]])</f>
        <v>10</v>
      </c>
    </row>
    <row r="447" spans="2:19" x14ac:dyDescent="0.45">
      <c r="B447">
        <v>19494</v>
      </c>
      <c r="C447" t="s">
        <v>96</v>
      </c>
      <c r="D447">
        <v>2</v>
      </c>
      <c r="E447">
        <v>7</v>
      </c>
      <c r="F447" t="s">
        <v>15</v>
      </c>
      <c r="G447">
        <v>2</v>
      </c>
      <c r="H447">
        <v>0</v>
      </c>
      <c r="I447" t="s">
        <v>4</v>
      </c>
      <c r="J447">
        <v>1</v>
      </c>
      <c r="L447">
        <v>46</v>
      </c>
      <c r="M447">
        <v>9</v>
      </c>
      <c r="N447">
        <f>COUNTIFS(Tabla1[TorneoID],Tabla3[[#This Row],[TorneoID]],Tabla1[Jornada],Tabla3[[#This Row],[Jornada]],Tabla1[Resultado],1)</f>
        <v>5</v>
      </c>
      <c r="O447">
        <f>COUNTIFS(Tabla1[TorneoID],Tabla3[[#This Row],[TorneoID]],Tabla1[Jornada],Tabla3[[#This Row],[Jornada]],Tabla1[Resultado],0)</f>
        <v>2</v>
      </c>
      <c r="P447">
        <f>COUNTIFS(Tabla1[TorneoID],Tabla3[[#This Row],[TorneoID]],Tabla1[Jornada],Tabla3[[#This Row],[Jornada]],Tabla1[Resultado],-1)</f>
        <v>2</v>
      </c>
      <c r="Q447">
        <f>Tabla3[[#This Row],[GL]]+Tabla3[[#This Row],[GV]]</f>
        <v>29</v>
      </c>
      <c r="R447">
        <f>SUMIFS(Tabla1[mLoc],Tabla1[TorneoID],Tabla3[[#This Row],[TorneoID]],Tabla1[Jornada],Tabla3[[#This Row],[Jornada]])</f>
        <v>17</v>
      </c>
      <c r="S447">
        <f>SUMIFS(Tabla1[mVis],Tabla1[TorneoID],Tabla3[[#This Row],[TorneoID]],Tabla1[Jornada],Tabla3[[#This Row],[Jornada]])</f>
        <v>12</v>
      </c>
    </row>
    <row r="448" spans="2:19" x14ac:dyDescent="0.45">
      <c r="B448">
        <v>19495</v>
      </c>
      <c r="C448" t="s">
        <v>96</v>
      </c>
      <c r="D448">
        <v>2</v>
      </c>
      <c r="E448">
        <v>7</v>
      </c>
      <c r="F448" t="s">
        <v>14</v>
      </c>
      <c r="G448">
        <v>2</v>
      </c>
      <c r="H448">
        <v>2</v>
      </c>
      <c r="I448" t="s">
        <v>85</v>
      </c>
      <c r="J448">
        <v>0</v>
      </c>
      <c r="L448">
        <v>46</v>
      </c>
      <c r="M448">
        <v>10</v>
      </c>
      <c r="N448">
        <f>COUNTIFS(Tabla1[TorneoID],Tabla3[[#This Row],[TorneoID]],Tabla1[Jornada],Tabla3[[#This Row],[Jornada]],Tabla1[Resultado],1)</f>
        <v>4</v>
      </c>
      <c r="O448">
        <f>COUNTIFS(Tabla1[TorneoID],Tabla3[[#This Row],[TorneoID]],Tabla1[Jornada],Tabla3[[#This Row],[Jornada]],Tabla1[Resultado],0)</f>
        <v>3</v>
      </c>
      <c r="P448">
        <f>COUNTIFS(Tabla1[TorneoID],Tabla3[[#This Row],[TorneoID]],Tabla1[Jornada],Tabla3[[#This Row],[Jornada]],Tabla1[Resultado],-1)</f>
        <v>2</v>
      </c>
      <c r="Q448">
        <f>Tabla3[[#This Row],[GL]]+Tabla3[[#This Row],[GV]]</f>
        <v>24</v>
      </c>
      <c r="R448">
        <f>SUMIFS(Tabla1[mLoc],Tabla1[TorneoID],Tabla3[[#This Row],[TorneoID]],Tabla1[Jornada],Tabla3[[#This Row],[Jornada]])</f>
        <v>14</v>
      </c>
      <c r="S448">
        <f>SUMIFS(Tabla1[mVis],Tabla1[TorneoID],Tabla3[[#This Row],[TorneoID]],Tabla1[Jornada],Tabla3[[#This Row],[Jornada]])</f>
        <v>10</v>
      </c>
    </row>
    <row r="449" spans="2:19" x14ac:dyDescent="0.45">
      <c r="B449">
        <v>19496</v>
      </c>
      <c r="C449" t="s">
        <v>96</v>
      </c>
      <c r="D449">
        <v>2</v>
      </c>
      <c r="E449">
        <v>7</v>
      </c>
      <c r="F449" t="s">
        <v>10</v>
      </c>
      <c r="G449">
        <v>0</v>
      </c>
      <c r="H449">
        <v>1</v>
      </c>
      <c r="I449" t="s">
        <v>13</v>
      </c>
      <c r="J449">
        <v>-1</v>
      </c>
      <c r="L449">
        <v>46</v>
      </c>
      <c r="M449">
        <v>11</v>
      </c>
      <c r="N449">
        <f>COUNTIFS(Tabla1[TorneoID],Tabla3[[#This Row],[TorneoID]],Tabla1[Jornada],Tabla3[[#This Row],[Jornada]],Tabla1[Resultado],1)</f>
        <v>6</v>
      </c>
      <c r="O449">
        <f>COUNTIFS(Tabla1[TorneoID],Tabla3[[#This Row],[TorneoID]],Tabla1[Jornada],Tabla3[[#This Row],[Jornada]],Tabla1[Resultado],0)</f>
        <v>2</v>
      </c>
      <c r="P449">
        <f>COUNTIFS(Tabla1[TorneoID],Tabla3[[#This Row],[TorneoID]],Tabla1[Jornada],Tabla3[[#This Row],[Jornada]],Tabla1[Resultado],-1)</f>
        <v>1</v>
      </c>
      <c r="Q449">
        <f>Tabla3[[#This Row],[GL]]+Tabla3[[#This Row],[GV]]</f>
        <v>18</v>
      </c>
      <c r="R449">
        <f>SUMIFS(Tabla1[mLoc],Tabla1[TorneoID],Tabla3[[#This Row],[TorneoID]],Tabla1[Jornada],Tabla3[[#This Row],[Jornada]])</f>
        <v>14</v>
      </c>
      <c r="S449">
        <f>SUMIFS(Tabla1[mVis],Tabla1[TorneoID],Tabla3[[#This Row],[TorneoID]],Tabla1[Jornada],Tabla3[[#This Row],[Jornada]])</f>
        <v>4</v>
      </c>
    </row>
    <row r="450" spans="2:19" x14ac:dyDescent="0.45">
      <c r="B450">
        <v>19497</v>
      </c>
      <c r="C450" t="s">
        <v>96</v>
      </c>
      <c r="D450">
        <v>2</v>
      </c>
      <c r="E450">
        <v>7</v>
      </c>
      <c r="F450" t="s">
        <v>69</v>
      </c>
      <c r="G450">
        <v>0</v>
      </c>
      <c r="H450">
        <v>2</v>
      </c>
      <c r="I450" t="s">
        <v>77</v>
      </c>
      <c r="J450">
        <v>-1</v>
      </c>
      <c r="L450">
        <v>46</v>
      </c>
      <c r="M450">
        <v>12</v>
      </c>
      <c r="N450">
        <f>COUNTIFS(Tabla1[TorneoID],Tabla3[[#This Row],[TorneoID]],Tabla1[Jornada],Tabla3[[#This Row],[Jornada]],Tabla1[Resultado],1)</f>
        <v>3</v>
      </c>
      <c r="O450">
        <f>COUNTIFS(Tabla1[TorneoID],Tabla3[[#This Row],[TorneoID]],Tabla1[Jornada],Tabla3[[#This Row],[Jornada]],Tabla1[Resultado],0)</f>
        <v>4</v>
      </c>
      <c r="P450">
        <f>COUNTIFS(Tabla1[TorneoID],Tabla3[[#This Row],[TorneoID]],Tabla1[Jornada],Tabla3[[#This Row],[Jornada]],Tabla1[Resultado],-1)</f>
        <v>2</v>
      </c>
      <c r="Q450">
        <f>Tabla3[[#This Row],[GL]]+Tabla3[[#This Row],[GV]]</f>
        <v>25</v>
      </c>
      <c r="R450">
        <f>SUMIFS(Tabla1[mLoc],Tabla1[TorneoID],Tabla3[[#This Row],[TorneoID]],Tabla1[Jornada],Tabla3[[#This Row],[Jornada]])</f>
        <v>13</v>
      </c>
      <c r="S450">
        <f>SUMIFS(Tabla1[mVis],Tabla1[TorneoID],Tabla3[[#This Row],[TorneoID]],Tabla1[Jornada],Tabla3[[#This Row],[Jornada]])</f>
        <v>12</v>
      </c>
    </row>
    <row r="451" spans="2:19" x14ac:dyDescent="0.45">
      <c r="B451">
        <v>19498</v>
      </c>
      <c r="C451" t="s">
        <v>96</v>
      </c>
      <c r="D451">
        <v>2</v>
      </c>
      <c r="E451">
        <v>7</v>
      </c>
      <c r="F451" t="s">
        <v>3</v>
      </c>
      <c r="G451">
        <v>2</v>
      </c>
      <c r="H451">
        <v>2</v>
      </c>
      <c r="I451" t="s">
        <v>1</v>
      </c>
      <c r="J451">
        <v>0</v>
      </c>
      <c r="L451">
        <v>46</v>
      </c>
      <c r="M451">
        <v>13</v>
      </c>
      <c r="N451">
        <f>COUNTIFS(Tabla1[TorneoID],Tabla3[[#This Row],[TorneoID]],Tabla1[Jornada],Tabla3[[#This Row],[Jornada]],Tabla1[Resultado],1)</f>
        <v>3</v>
      </c>
      <c r="O451">
        <f>COUNTIFS(Tabla1[TorneoID],Tabla3[[#This Row],[TorneoID]],Tabla1[Jornada],Tabla3[[#This Row],[Jornada]],Tabla1[Resultado],0)</f>
        <v>5</v>
      </c>
      <c r="P451">
        <f>COUNTIFS(Tabla1[TorneoID],Tabla3[[#This Row],[TorneoID]],Tabla1[Jornada],Tabla3[[#This Row],[Jornada]],Tabla1[Resultado],-1)</f>
        <v>1</v>
      </c>
      <c r="Q451">
        <f>Tabla3[[#This Row],[GL]]+Tabla3[[#This Row],[GV]]</f>
        <v>33</v>
      </c>
      <c r="R451">
        <f>SUMIFS(Tabla1[mLoc],Tabla1[TorneoID],Tabla3[[#This Row],[TorneoID]],Tabla1[Jornada],Tabla3[[#This Row],[Jornada]])</f>
        <v>19</v>
      </c>
      <c r="S451">
        <f>SUMIFS(Tabla1[mVis],Tabla1[TorneoID],Tabla3[[#This Row],[TorneoID]],Tabla1[Jornada],Tabla3[[#This Row],[Jornada]])</f>
        <v>14</v>
      </c>
    </row>
    <row r="452" spans="2:19" x14ac:dyDescent="0.45">
      <c r="B452">
        <v>19499</v>
      </c>
      <c r="C452" t="s">
        <v>96</v>
      </c>
      <c r="D452">
        <v>2</v>
      </c>
      <c r="E452">
        <v>7</v>
      </c>
      <c r="F452" t="s">
        <v>6</v>
      </c>
      <c r="G452">
        <v>4</v>
      </c>
      <c r="H452">
        <v>0</v>
      </c>
      <c r="I452" t="s">
        <v>0</v>
      </c>
      <c r="J452">
        <v>1</v>
      </c>
      <c r="L452">
        <v>46</v>
      </c>
      <c r="M452">
        <v>14</v>
      </c>
      <c r="N452">
        <f>COUNTIFS(Tabla1[TorneoID],Tabla3[[#This Row],[TorneoID]],Tabla1[Jornada],Tabla3[[#This Row],[Jornada]],Tabla1[Resultado],1)</f>
        <v>7</v>
      </c>
      <c r="O452">
        <f>COUNTIFS(Tabla1[TorneoID],Tabla3[[#This Row],[TorneoID]],Tabla1[Jornada],Tabla3[[#This Row],[Jornada]],Tabla1[Resultado],0)</f>
        <v>1</v>
      </c>
      <c r="P452">
        <f>COUNTIFS(Tabla1[TorneoID],Tabla3[[#This Row],[TorneoID]],Tabla1[Jornada],Tabla3[[#This Row],[Jornada]],Tabla1[Resultado],-1)</f>
        <v>1</v>
      </c>
      <c r="Q452">
        <f>Tabla3[[#This Row],[GL]]+Tabla3[[#This Row],[GV]]</f>
        <v>17</v>
      </c>
      <c r="R452">
        <f>SUMIFS(Tabla1[mLoc],Tabla1[TorneoID],Tabla3[[#This Row],[TorneoID]],Tabla1[Jornada],Tabla3[[#This Row],[Jornada]])</f>
        <v>13</v>
      </c>
      <c r="S452">
        <f>SUMIFS(Tabla1[mVis],Tabla1[TorneoID],Tabla3[[#This Row],[TorneoID]],Tabla1[Jornada],Tabla3[[#This Row],[Jornada]])</f>
        <v>4</v>
      </c>
    </row>
    <row r="453" spans="2:19" x14ac:dyDescent="0.45">
      <c r="B453">
        <v>19500</v>
      </c>
      <c r="C453" t="s">
        <v>96</v>
      </c>
      <c r="D453">
        <v>2</v>
      </c>
      <c r="E453">
        <v>7</v>
      </c>
      <c r="F453" t="s">
        <v>21</v>
      </c>
      <c r="G453">
        <v>2</v>
      </c>
      <c r="H453">
        <v>2</v>
      </c>
      <c r="I453" t="s">
        <v>92</v>
      </c>
      <c r="J453">
        <v>0</v>
      </c>
      <c r="L453">
        <v>46</v>
      </c>
      <c r="M453">
        <v>15</v>
      </c>
      <c r="N453">
        <f>COUNTIFS(Tabla1[TorneoID],Tabla3[[#This Row],[TorneoID]],Tabla1[Jornada],Tabla3[[#This Row],[Jornada]],Tabla1[Resultado],1)</f>
        <v>1</v>
      </c>
      <c r="O453">
        <f>COUNTIFS(Tabla1[TorneoID],Tabla3[[#This Row],[TorneoID]],Tabla1[Jornada],Tabla3[[#This Row],[Jornada]],Tabla1[Resultado],0)</f>
        <v>5</v>
      </c>
      <c r="P453">
        <f>COUNTIFS(Tabla1[TorneoID],Tabla3[[#This Row],[TorneoID]],Tabla1[Jornada],Tabla3[[#This Row],[Jornada]],Tabla1[Resultado],-1)</f>
        <v>3</v>
      </c>
      <c r="Q453">
        <f>Tabla3[[#This Row],[GL]]+Tabla3[[#This Row],[GV]]</f>
        <v>19</v>
      </c>
      <c r="R453">
        <f>SUMIFS(Tabla1[mLoc],Tabla1[TorneoID],Tabla3[[#This Row],[TorneoID]],Tabla1[Jornada],Tabla3[[#This Row],[Jornada]])</f>
        <v>9</v>
      </c>
      <c r="S453">
        <f>SUMIFS(Tabla1[mVis],Tabla1[TorneoID],Tabla3[[#This Row],[TorneoID]],Tabla1[Jornada],Tabla3[[#This Row],[Jornada]])</f>
        <v>10</v>
      </c>
    </row>
    <row r="454" spans="2:19" x14ac:dyDescent="0.45">
      <c r="B454">
        <v>19501</v>
      </c>
      <c r="C454" t="s">
        <v>96</v>
      </c>
      <c r="D454">
        <v>2</v>
      </c>
      <c r="E454">
        <v>7</v>
      </c>
      <c r="F454" t="s">
        <v>11</v>
      </c>
      <c r="G454">
        <v>0</v>
      </c>
      <c r="H454">
        <v>0</v>
      </c>
      <c r="I454" t="s">
        <v>9</v>
      </c>
      <c r="J454">
        <v>0</v>
      </c>
      <c r="L454">
        <v>46</v>
      </c>
      <c r="M454">
        <v>16</v>
      </c>
      <c r="N454">
        <f>COUNTIFS(Tabla1[TorneoID],Tabla3[[#This Row],[TorneoID]],Tabla1[Jornada],Tabla3[[#This Row],[Jornada]],Tabla1[Resultado],1)</f>
        <v>5</v>
      </c>
      <c r="O454">
        <f>COUNTIFS(Tabla1[TorneoID],Tabla3[[#This Row],[TorneoID]],Tabla1[Jornada],Tabla3[[#This Row],[Jornada]],Tabla1[Resultado],0)</f>
        <v>2</v>
      </c>
      <c r="P454">
        <f>COUNTIFS(Tabla1[TorneoID],Tabla3[[#This Row],[TorneoID]],Tabla1[Jornada],Tabla3[[#This Row],[Jornada]],Tabla1[Resultado],-1)</f>
        <v>2</v>
      </c>
      <c r="Q454">
        <f>Tabla3[[#This Row],[GL]]+Tabla3[[#This Row],[GV]]</f>
        <v>31</v>
      </c>
      <c r="R454">
        <f>SUMIFS(Tabla1[mLoc],Tabla1[TorneoID],Tabla3[[#This Row],[TorneoID]],Tabla1[Jornada],Tabla3[[#This Row],[Jornada]])</f>
        <v>21</v>
      </c>
      <c r="S454">
        <f>SUMIFS(Tabla1[mVis],Tabla1[TorneoID],Tabla3[[#This Row],[TorneoID]],Tabla1[Jornada],Tabla3[[#This Row],[Jornada]])</f>
        <v>10</v>
      </c>
    </row>
    <row r="455" spans="2:19" x14ac:dyDescent="0.45">
      <c r="B455">
        <v>19502</v>
      </c>
      <c r="C455" t="s">
        <v>96</v>
      </c>
      <c r="D455">
        <v>2</v>
      </c>
      <c r="E455">
        <v>7</v>
      </c>
      <c r="F455" t="s">
        <v>82</v>
      </c>
      <c r="G455">
        <v>0</v>
      </c>
      <c r="H455">
        <v>0</v>
      </c>
      <c r="I455" t="s">
        <v>89</v>
      </c>
      <c r="J455">
        <v>0</v>
      </c>
      <c r="L455">
        <v>46</v>
      </c>
      <c r="M455">
        <v>17</v>
      </c>
      <c r="N455">
        <f>COUNTIFS(Tabla1[TorneoID],Tabla3[[#This Row],[TorneoID]],Tabla1[Jornada],Tabla3[[#This Row],[Jornada]],Tabla1[Resultado],1)</f>
        <v>4</v>
      </c>
      <c r="O455">
        <f>COUNTIFS(Tabla1[TorneoID],Tabla3[[#This Row],[TorneoID]],Tabla1[Jornada],Tabla3[[#This Row],[Jornada]],Tabla1[Resultado],0)</f>
        <v>3</v>
      </c>
      <c r="P455">
        <f>COUNTIFS(Tabla1[TorneoID],Tabla3[[#This Row],[TorneoID]],Tabla1[Jornada],Tabla3[[#This Row],[Jornada]],Tabla1[Resultado],-1)</f>
        <v>2</v>
      </c>
      <c r="Q455">
        <f>Tabla3[[#This Row],[GL]]+Tabla3[[#This Row],[GV]]</f>
        <v>32</v>
      </c>
      <c r="R455">
        <f>SUMIFS(Tabla1[mLoc],Tabla1[TorneoID],Tabla3[[#This Row],[TorneoID]],Tabla1[Jornada],Tabla3[[#This Row],[Jornada]])</f>
        <v>15</v>
      </c>
      <c r="S455">
        <f>SUMIFS(Tabla1[mVis],Tabla1[TorneoID],Tabla3[[#This Row],[TorneoID]],Tabla1[Jornada],Tabla3[[#This Row],[Jornada]])</f>
        <v>17</v>
      </c>
    </row>
    <row r="456" spans="2:19" x14ac:dyDescent="0.45">
      <c r="B456">
        <v>19503</v>
      </c>
      <c r="C456" t="s">
        <v>96</v>
      </c>
      <c r="D456">
        <v>2</v>
      </c>
      <c r="E456">
        <v>8</v>
      </c>
      <c r="F456" t="s">
        <v>92</v>
      </c>
      <c r="G456">
        <v>0</v>
      </c>
      <c r="H456">
        <v>0</v>
      </c>
      <c r="I456" t="s">
        <v>11</v>
      </c>
      <c r="J456">
        <v>0</v>
      </c>
      <c r="L456">
        <v>47</v>
      </c>
      <c r="M456">
        <v>1</v>
      </c>
      <c r="N456">
        <f>COUNTIFS(Tabla1[TorneoID],Tabla3[[#This Row],[TorneoID]],Tabla1[Jornada],Tabla3[[#This Row],[Jornada]],Tabla1[Resultado],1)</f>
        <v>2</v>
      </c>
      <c r="O456">
        <f>COUNTIFS(Tabla1[TorneoID],Tabla3[[#This Row],[TorneoID]],Tabla1[Jornada],Tabla3[[#This Row],[Jornada]],Tabla1[Resultado],0)</f>
        <v>4</v>
      </c>
      <c r="P456">
        <f>COUNTIFS(Tabla1[TorneoID],Tabla3[[#This Row],[TorneoID]],Tabla1[Jornada],Tabla3[[#This Row],[Jornada]],Tabla1[Resultado],-1)</f>
        <v>3</v>
      </c>
      <c r="Q456">
        <f>Tabla3[[#This Row],[GL]]+Tabla3[[#This Row],[GV]]</f>
        <v>24</v>
      </c>
      <c r="R456">
        <f>SUMIFS(Tabla1[mLoc],Tabla1[TorneoID],Tabla3[[#This Row],[TorneoID]],Tabla1[Jornada],Tabla3[[#This Row],[Jornada]])</f>
        <v>11</v>
      </c>
      <c r="S456">
        <f>SUMIFS(Tabla1[mVis],Tabla1[TorneoID],Tabla3[[#This Row],[TorneoID]],Tabla1[Jornada],Tabla3[[#This Row],[Jornada]])</f>
        <v>13</v>
      </c>
    </row>
    <row r="457" spans="2:19" x14ac:dyDescent="0.45">
      <c r="B457">
        <v>19504</v>
      </c>
      <c r="C457" t="s">
        <v>96</v>
      </c>
      <c r="D457">
        <v>2</v>
      </c>
      <c r="E457">
        <v>8</v>
      </c>
      <c r="F457" t="s">
        <v>89</v>
      </c>
      <c r="G457">
        <v>1</v>
      </c>
      <c r="H457">
        <v>1</v>
      </c>
      <c r="I457" t="s">
        <v>3</v>
      </c>
      <c r="J457">
        <v>0</v>
      </c>
      <c r="L457">
        <v>47</v>
      </c>
      <c r="M457">
        <v>2</v>
      </c>
      <c r="N457">
        <f>COUNTIFS(Tabla1[TorneoID],Tabla3[[#This Row],[TorneoID]],Tabla1[Jornada],Tabla3[[#This Row],[Jornada]],Tabla1[Resultado],1)</f>
        <v>4</v>
      </c>
      <c r="O457">
        <f>COUNTIFS(Tabla1[TorneoID],Tabla3[[#This Row],[TorneoID]],Tabla1[Jornada],Tabla3[[#This Row],[Jornada]],Tabla1[Resultado],0)</f>
        <v>1</v>
      </c>
      <c r="P457">
        <f>COUNTIFS(Tabla1[TorneoID],Tabla3[[#This Row],[TorneoID]],Tabla1[Jornada],Tabla3[[#This Row],[Jornada]],Tabla1[Resultado],-1)</f>
        <v>4</v>
      </c>
      <c r="Q457">
        <f>Tabla3[[#This Row],[GL]]+Tabla3[[#This Row],[GV]]</f>
        <v>25</v>
      </c>
      <c r="R457">
        <f>SUMIFS(Tabla1[mLoc],Tabla1[TorneoID],Tabla3[[#This Row],[TorneoID]],Tabla1[Jornada],Tabla3[[#This Row],[Jornada]])</f>
        <v>12</v>
      </c>
      <c r="S457">
        <f>SUMIFS(Tabla1[mVis],Tabla1[TorneoID],Tabla3[[#This Row],[TorneoID]],Tabla1[Jornada],Tabla3[[#This Row],[Jornada]])</f>
        <v>13</v>
      </c>
    </row>
    <row r="458" spans="2:19" x14ac:dyDescent="0.45">
      <c r="B458">
        <v>19505</v>
      </c>
      <c r="C458" t="s">
        <v>96</v>
      </c>
      <c r="D458">
        <v>2</v>
      </c>
      <c r="E458">
        <v>8</v>
      </c>
      <c r="F458" t="s">
        <v>1</v>
      </c>
      <c r="G458">
        <v>2</v>
      </c>
      <c r="H458">
        <v>1</v>
      </c>
      <c r="I458" t="s">
        <v>6</v>
      </c>
      <c r="J458">
        <v>1</v>
      </c>
      <c r="L458">
        <v>47</v>
      </c>
      <c r="M458">
        <v>3</v>
      </c>
      <c r="N458">
        <f>COUNTIFS(Tabla1[TorneoID],Tabla3[[#This Row],[TorneoID]],Tabla1[Jornada],Tabla3[[#This Row],[Jornada]],Tabla1[Resultado],1)</f>
        <v>4</v>
      </c>
      <c r="O458">
        <f>COUNTIFS(Tabla1[TorneoID],Tabla3[[#This Row],[TorneoID]],Tabla1[Jornada],Tabla3[[#This Row],[Jornada]],Tabla1[Resultado],0)</f>
        <v>1</v>
      </c>
      <c r="P458">
        <f>COUNTIFS(Tabla1[TorneoID],Tabla3[[#This Row],[TorneoID]],Tabla1[Jornada],Tabla3[[#This Row],[Jornada]],Tabla1[Resultado],-1)</f>
        <v>4</v>
      </c>
      <c r="Q458">
        <f>Tabla3[[#This Row],[GL]]+Tabla3[[#This Row],[GV]]</f>
        <v>20</v>
      </c>
      <c r="R458">
        <f>SUMIFS(Tabla1[mLoc],Tabla1[TorneoID],Tabla3[[#This Row],[TorneoID]],Tabla1[Jornada],Tabla3[[#This Row],[Jornada]])</f>
        <v>11</v>
      </c>
      <c r="S458">
        <f>SUMIFS(Tabla1[mVis],Tabla1[TorneoID],Tabla3[[#This Row],[TorneoID]],Tabla1[Jornada],Tabla3[[#This Row],[Jornada]])</f>
        <v>9</v>
      </c>
    </row>
    <row r="459" spans="2:19" x14ac:dyDescent="0.45">
      <c r="B459">
        <v>19506</v>
      </c>
      <c r="C459" t="s">
        <v>96</v>
      </c>
      <c r="D459">
        <v>2</v>
      </c>
      <c r="E459">
        <v>8</v>
      </c>
      <c r="F459" t="s">
        <v>0</v>
      </c>
      <c r="G459">
        <v>2</v>
      </c>
      <c r="H459">
        <v>1</v>
      </c>
      <c r="I459" t="s">
        <v>21</v>
      </c>
      <c r="J459">
        <v>1</v>
      </c>
      <c r="L459">
        <v>47</v>
      </c>
      <c r="M459">
        <v>4</v>
      </c>
      <c r="N459">
        <f>COUNTIFS(Tabla1[TorneoID],Tabla3[[#This Row],[TorneoID]],Tabla1[Jornada],Tabla3[[#This Row],[Jornada]],Tabla1[Resultado],1)</f>
        <v>7</v>
      </c>
      <c r="O459">
        <f>COUNTIFS(Tabla1[TorneoID],Tabla3[[#This Row],[TorneoID]],Tabla1[Jornada],Tabla3[[#This Row],[Jornada]],Tabla1[Resultado],0)</f>
        <v>0</v>
      </c>
      <c r="P459">
        <f>COUNTIFS(Tabla1[TorneoID],Tabla3[[#This Row],[TorneoID]],Tabla1[Jornada],Tabla3[[#This Row],[Jornada]],Tabla1[Resultado],-1)</f>
        <v>2</v>
      </c>
      <c r="Q459">
        <f>Tabla3[[#This Row],[GL]]+Tabla3[[#This Row],[GV]]</f>
        <v>24</v>
      </c>
      <c r="R459">
        <f>SUMIFS(Tabla1[mLoc],Tabla1[TorneoID],Tabla3[[#This Row],[TorneoID]],Tabla1[Jornada],Tabla3[[#This Row],[Jornada]])</f>
        <v>18</v>
      </c>
      <c r="S459">
        <f>SUMIFS(Tabla1[mVis],Tabla1[TorneoID],Tabla3[[#This Row],[TorneoID]],Tabla1[Jornada],Tabla3[[#This Row],[Jornada]])</f>
        <v>6</v>
      </c>
    </row>
    <row r="460" spans="2:19" x14ac:dyDescent="0.45">
      <c r="B460">
        <v>19507</v>
      </c>
      <c r="C460" t="s">
        <v>96</v>
      </c>
      <c r="D460">
        <v>2</v>
      </c>
      <c r="E460">
        <v>8</v>
      </c>
      <c r="F460" t="s">
        <v>9</v>
      </c>
      <c r="G460">
        <v>1</v>
      </c>
      <c r="H460">
        <v>2</v>
      </c>
      <c r="I460" t="s">
        <v>15</v>
      </c>
      <c r="J460">
        <v>-1</v>
      </c>
      <c r="L460">
        <v>47</v>
      </c>
      <c r="M460">
        <v>5</v>
      </c>
      <c r="N460">
        <f>COUNTIFS(Tabla1[TorneoID],Tabla3[[#This Row],[TorneoID]],Tabla1[Jornada],Tabla3[[#This Row],[Jornada]],Tabla1[Resultado],1)</f>
        <v>3</v>
      </c>
      <c r="O460">
        <f>COUNTIFS(Tabla1[TorneoID],Tabla3[[#This Row],[TorneoID]],Tabla1[Jornada],Tabla3[[#This Row],[Jornada]],Tabla1[Resultado],0)</f>
        <v>2</v>
      </c>
      <c r="P460">
        <f>COUNTIFS(Tabla1[TorneoID],Tabla3[[#This Row],[TorneoID]],Tabla1[Jornada],Tabla3[[#This Row],[Jornada]],Tabla1[Resultado],-1)</f>
        <v>4</v>
      </c>
      <c r="Q460">
        <f>Tabla3[[#This Row],[GL]]+Tabla3[[#This Row],[GV]]</f>
        <v>29</v>
      </c>
      <c r="R460">
        <f>SUMIFS(Tabla1[mLoc],Tabla1[TorneoID],Tabla3[[#This Row],[TorneoID]],Tabla1[Jornada],Tabla3[[#This Row],[Jornada]])</f>
        <v>16</v>
      </c>
      <c r="S460">
        <f>SUMIFS(Tabla1[mVis],Tabla1[TorneoID],Tabla3[[#This Row],[TorneoID]],Tabla1[Jornada],Tabla3[[#This Row],[Jornada]])</f>
        <v>13</v>
      </c>
    </row>
    <row r="461" spans="2:19" x14ac:dyDescent="0.45">
      <c r="B461">
        <v>19508</v>
      </c>
      <c r="C461" t="s">
        <v>96</v>
      </c>
      <c r="D461">
        <v>2</v>
      </c>
      <c r="E461">
        <v>8</v>
      </c>
      <c r="F461" t="s">
        <v>13</v>
      </c>
      <c r="G461">
        <v>0</v>
      </c>
      <c r="H461">
        <v>0</v>
      </c>
      <c r="I461" t="s">
        <v>14</v>
      </c>
      <c r="J461">
        <v>0</v>
      </c>
      <c r="L461">
        <v>47</v>
      </c>
      <c r="M461">
        <v>6</v>
      </c>
      <c r="N461">
        <f>COUNTIFS(Tabla1[TorneoID],Tabla3[[#This Row],[TorneoID]],Tabla1[Jornada],Tabla3[[#This Row],[Jornada]],Tabla1[Resultado],1)</f>
        <v>2</v>
      </c>
      <c r="O461">
        <f>COUNTIFS(Tabla1[TorneoID],Tabla3[[#This Row],[TorneoID]],Tabla1[Jornada],Tabla3[[#This Row],[Jornada]],Tabla1[Resultado],0)</f>
        <v>6</v>
      </c>
      <c r="P461">
        <f>COUNTIFS(Tabla1[TorneoID],Tabla3[[#This Row],[TorneoID]],Tabla1[Jornada],Tabla3[[#This Row],[Jornada]],Tabla1[Resultado],-1)</f>
        <v>1</v>
      </c>
      <c r="Q461">
        <f>Tabla3[[#This Row],[GL]]+Tabla3[[#This Row],[GV]]</f>
        <v>31</v>
      </c>
      <c r="R461">
        <f>SUMIFS(Tabla1[mLoc],Tabla1[TorneoID],Tabla3[[#This Row],[TorneoID]],Tabla1[Jornada],Tabla3[[#This Row],[Jornada]])</f>
        <v>18</v>
      </c>
      <c r="S461">
        <f>SUMIFS(Tabla1[mVis],Tabla1[TorneoID],Tabla3[[#This Row],[TorneoID]],Tabla1[Jornada],Tabla3[[#This Row],[Jornada]])</f>
        <v>13</v>
      </c>
    </row>
    <row r="462" spans="2:19" x14ac:dyDescent="0.45">
      <c r="B462">
        <v>19509</v>
      </c>
      <c r="C462" t="s">
        <v>96</v>
      </c>
      <c r="D462">
        <v>2</v>
      </c>
      <c r="E462">
        <v>8</v>
      </c>
      <c r="F462" t="s">
        <v>4</v>
      </c>
      <c r="G462">
        <v>0</v>
      </c>
      <c r="H462">
        <v>2</v>
      </c>
      <c r="I462" t="s">
        <v>69</v>
      </c>
      <c r="J462">
        <v>-1</v>
      </c>
      <c r="L462">
        <v>47</v>
      </c>
      <c r="M462">
        <v>7</v>
      </c>
      <c r="N462">
        <f>COUNTIFS(Tabla1[TorneoID],Tabla3[[#This Row],[TorneoID]],Tabla1[Jornada],Tabla3[[#This Row],[Jornada]],Tabla1[Resultado],1)</f>
        <v>4</v>
      </c>
      <c r="O462">
        <f>COUNTIFS(Tabla1[TorneoID],Tabla3[[#This Row],[TorneoID]],Tabla1[Jornada],Tabla3[[#This Row],[Jornada]],Tabla1[Resultado],0)</f>
        <v>3</v>
      </c>
      <c r="P462">
        <f>COUNTIFS(Tabla1[TorneoID],Tabla3[[#This Row],[TorneoID]],Tabla1[Jornada],Tabla3[[#This Row],[Jornada]],Tabla1[Resultado],-1)</f>
        <v>2</v>
      </c>
      <c r="Q462">
        <f>Tabla3[[#This Row],[GL]]+Tabla3[[#This Row],[GV]]</f>
        <v>24</v>
      </c>
      <c r="R462">
        <f>SUMIFS(Tabla1[mLoc],Tabla1[TorneoID],Tabla3[[#This Row],[TorneoID]],Tabla1[Jornada],Tabla3[[#This Row],[Jornada]])</f>
        <v>14</v>
      </c>
      <c r="S462">
        <f>SUMIFS(Tabla1[mVis],Tabla1[TorneoID],Tabla3[[#This Row],[TorneoID]],Tabla1[Jornada],Tabla3[[#This Row],[Jornada]])</f>
        <v>10</v>
      </c>
    </row>
    <row r="463" spans="2:19" x14ac:dyDescent="0.45">
      <c r="B463">
        <v>19510</v>
      </c>
      <c r="C463" t="s">
        <v>96</v>
      </c>
      <c r="D463">
        <v>2</v>
      </c>
      <c r="E463">
        <v>8</v>
      </c>
      <c r="F463" t="s">
        <v>85</v>
      </c>
      <c r="G463">
        <v>0</v>
      </c>
      <c r="H463">
        <v>0</v>
      </c>
      <c r="I463" t="s">
        <v>82</v>
      </c>
      <c r="J463">
        <v>0</v>
      </c>
      <c r="L463">
        <v>47</v>
      </c>
      <c r="M463">
        <v>8</v>
      </c>
      <c r="N463">
        <f>COUNTIFS(Tabla1[TorneoID],Tabla3[[#This Row],[TorneoID]],Tabla1[Jornada],Tabla3[[#This Row],[Jornada]],Tabla1[Resultado],1)</f>
        <v>5</v>
      </c>
      <c r="O463">
        <f>COUNTIFS(Tabla1[TorneoID],Tabla3[[#This Row],[TorneoID]],Tabla1[Jornada],Tabla3[[#This Row],[Jornada]],Tabla1[Resultado],0)</f>
        <v>0</v>
      </c>
      <c r="P463">
        <f>COUNTIFS(Tabla1[TorneoID],Tabla3[[#This Row],[TorneoID]],Tabla1[Jornada],Tabla3[[#This Row],[Jornada]],Tabla1[Resultado],-1)</f>
        <v>4</v>
      </c>
      <c r="Q463">
        <f>Tabla3[[#This Row],[GL]]+Tabla3[[#This Row],[GV]]</f>
        <v>23</v>
      </c>
      <c r="R463">
        <f>SUMIFS(Tabla1[mLoc],Tabla1[TorneoID],Tabla3[[#This Row],[TorneoID]],Tabla1[Jornada],Tabla3[[#This Row],[Jornada]])</f>
        <v>17</v>
      </c>
      <c r="S463">
        <f>SUMIFS(Tabla1[mVis],Tabla1[TorneoID],Tabla3[[#This Row],[TorneoID]],Tabla1[Jornada],Tabla3[[#This Row],[Jornada]])</f>
        <v>6</v>
      </c>
    </row>
    <row r="464" spans="2:19" x14ac:dyDescent="0.45">
      <c r="B464">
        <v>19511</v>
      </c>
      <c r="C464" t="s">
        <v>96</v>
      </c>
      <c r="D464">
        <v>2</v>
      </c>
      <c r="E464">
        <v>8</v>
      </c>
      <c r="F464" t="s">
        <v>77</v>
      </c>
      <c r="G464">
        <v>0</v>
      </c>
      <c r="H464">
        <v>0</v>
      </c>
      <c r="I464" t="s">
        <v>24</v>
      </c>
      <c r="J464">
        <v>0</v>
      </c>
      <c r="L464">
        <v>47</v>
      </c>
      <c r="M464">
        <v>9</v>
      </c>
      <c r="N464">
        <f>COUNTIFS(Tabla1[TorneoID],Tabla3[[#This Row],[TorneoID]],Tabla1[Jornada],Tabla3[[#This Row],[Jornada]],Tabla1[Resultado],1)</f>
        <v>3</v>
      </c>
      <c r="O464">
        <f>COUNTIFS(Tabla1[TorneoID],Tabla3[[#This Row],[TorneoID]],Tabla1[Jornada],Tabla3[[#This Row],[Jornada]],Tabla1[Resultado],0)</f>
        <v>3</v>
      </c>
      <c r="P464">
        <f>COUNTIFS(Tabla1[TorneoID],Tabla3[[#This Row],[TorneoID]],Tabla1[Jornada],Tabla3[[#This Row],[Jornada]],Tabla1[Resultado],-1)</f>
        <v>3</v>
      </c>
      <c r="Q464">
        <f>Tabla3[[#This Row],[GL]]+Tabla3[[#This Row],[GV]]</f>
        <v>18</v>
      </c>
      <c r="R464">
        <f>SUMIFS(Tabla1[mLoc],Tabla1[TorneoID],Tabla3[[#This Row],[TorneoID]],Tabla1[Jornada],Tabla3[[#This Row],[Jornada]])</f>
        <v>9</v>
      </c>
      <c r="S464">
        <f>SUMIFS(Tabla1[mVis],Tabla1[TorneoID],Tabla3[[#This Row],[TorneoID]],Tabla1[Jornada],Tabla3[[#This Row],[Jornada]])</f>
        <v>9</v>
      </c>
    </row>
    <row r="465" spans="2:19" x14ac:dyDescent="0.45">
      <c r="B465">
        <v>19512</v>
      </c>
      <c r="C465" t="s">
        <v>96</v>
      </c>
      <c r="D465">
        <v>2</v>
      </c>
      <c r="E465">
        <v>8</v>
      </c>
      <c r="F465" t="s">
        <v>12</v>
      </c>
      <c r="G465">
        <v>0</v>
      </c>
      <c r="H465">
        <v>0</v>
      </c>
      <c r="I465" t="s">
        <v>10</v>
      </c>
      <c r="J465">
        <v>0</v>
      </c>
      <c r="L465">
        <v>47</v>
      </c>
      <c r="M465">
        <v>10</v>
      </c>
      <c r="N465">
        <f>COUNTIFS(Tabla1[TorneoID],Tabla3[[#This Row],[TorneoID]],Tabla1[Jornada],Tabla3[[#This Row],[Jornada]],Tabla1[Resultado],1)</f>
        <v>5</v>
      </c>
      <c r="O465">
        <f>COUNTIFS(Tabla1[TorneoID],Tabla3[[#This Row],[TorneoID]],Tabla1[Jornada],Tabla3[[#This Row],[Jornada]],Tabla1[Resultado],0)</f>
        <v>1</v>
      </c>
      <c r="P465">
        <f>COUNTIFS(Tabla1[TorneoID],Tabla3[[#This Row],[TorneoID]],Tabla1[Jornada],Tabla3[[#This Row],[Jornada]],Tabla1[Resultado],-1)</f>
        <v>3</v>
      </c>
      <c r="Q465">
        <f>Tabla3[[#This Row],[GL]]+Tabla3[[#This Row],[GV]]</f>
        <v>27</v>
      </c>
      <c r="R465">
        <f>SUMIFS(Tabla1[mLoc],Tabla1[TorneoID],Tabla3[[#This Row],[TorneoID]],Tabla1[Jornada],Tabla3[[#This Row],[Jornada]])</f>
        <v>17</v>
      </c>
      <c r="S465">
        <f>SUMIFS(Tabla1[mVis],Tabla1[TorneoID],Tabla3[[#This Row],[TorneoID]],Tabla1[Jornada],Tabla3[[#This Row],[Jornada]])</f>
        <v>10</v>
      </c>
    </row>
    <row r="466" spans="2:19" x14ac:dyDescent="0.45">
      <c r="B466">
        <v>19513</v>
      </c>
      <c r="C466" t="s">
        <v>96</v>
      </c>
      <c r="D466">
        <v>2</v>
      </c>
      <c r="E466">
        <v>9</v>
      </c>
      <c r="F466" t="s">
        <v>24</v>
      </c>
      <c r="G466">
        <v>0</v>
      </c>
      <c r="H466">
        <v>0</v>
      </c>
      <c r="I466" t="s">
        <v>4</v>
      </c>
      <c r="J466">
        <v>0</v>
      </c>
      <c r="L466">
        <v>47</v>
      </c>
      <c r="M466">
        <v>11</v>
      </c>
      <c r="N466">
        <f>COUNTIFS(Tabla1[TorneoID],Tabla3[[#This Row],[TorneoID]],Tabla1[Jornada],Tabla3[[#This Row],[Jornada]],Tabla1[Resultado],1)</f>
        <v>5</v>
      </c>
      <c r="O466">
        <f>COUNTIFS(Tabla1[TorneoID],Tabla3[[#This Row],[TorneoID]],Tabla1[Jornada],Tabla3[[#This Row],[Jornada]],Tabla1[Resultado],0)</f>
        <v>2</v>
      </c>
      <c r="P466">
        <f>COUNTIFS(Tabla1[TorneoID],Tabla3[[#This Row],[TorneoID]],Tabla1[Jornada],Tabla3[[#This Row],[Jornada]],Tabla1[Resultado],-1)</f>
        <v>2</v>
      </c>
      <c r="Q466">
        <f>Tabla3[[#This Row],[GL]]+Tabla3[[#This Row],[GV]]</f>
        <v>26</v>
      </c>
      <c r="R466">
        <f>SUMIFS(Tabla1[mLoc],Tabla1[TorneoID],Tabla3[[#This Row],[TorneoID]],Tabla1[Jornada],Tabla3[[#This Row],[Jornada]])</f>
        <v>15</v>
      </c>
      <c r="S466">
        <f>SUMIFS(Tabla1[mVis],Tabla1[TorneoID],Tabla3[[#This Row],[TorneoID]],Tabla1[Jornada],Tabla3[[#This Row],[Jornada]])</f>
        <v>11</v>
      </c>
    </row>
    <row r="467" spans="2:19" x14ac:dyDescent="0.45">
      <c r="B467">
        <v>19514</v>
      </c>
      <c r="C467" t="s">
        <v>96</v>
      </c>
      <c r="D467">
        <v>2</v>
      </c>
      <c r="E467">
        <v>9</v>
      </c>
      <c r="F467" t="s">
        <v>15</v>
      </c>
      <c r="G467">
        <v>1</v>
      </c>
      <c r="H467">
        <v>1</v>
      </c>
      <c r="I467" t="s">
        <v>69</v>
      </c>
      <c r="J467">
        <v>0</v>
      </c>
      <c r="L467">
        <v>47</v>
      </c>
      <c r="M467">
        <v>12</v>
      </c>
      <c r="N467">
        <f>COUNTIFS(Tabla1[TorneoID],Tabla3[[#This Row],[TorneoID]],Tabla1[Jornada],Tabla3[[#This Row],[Jornada]],Tabla1[Resultado],1)</f>
        <v>4</v>
      </c>
      <c r="O467">
        <f>COUNTIFS(Tabla1[TorneoID],Tabla3[[#This Row],[TorneoID]],Tabla1[Jornada],Tabla3[[#This Row],[Jornada]],Tabla1[Resultado],0)</f>
        <v>2</v>
      </c>
      <c r="P467">
        <f>COUNTIFS(Tabla1[TorneoID],Tabla3[[#This Row],[TorneoID]],Tabla1[Jornada],Tabla3[[#This Row],[Jornada]],Tabla1[Resultado],-1)</f>
        <v>3</v>
      </c>
      <c r="Q467">
        <f>Tabla3[[#This Row],[GL]]+Tabla3[[#This Row],[GV]]</f>
        <v>16</v>
      </c>
      <c r="R467">
        <f>SUMIFS(Tabla1[mLoc],Tabla1[TorneoID],Tabla3[[#This Row],[TorneoID]],Tabla1[Jornada],Tabla3[[#This Row],[Jornada]])</f>
        <v>9</v>
      </c>
      <c r="S467">
        <f>SUMIFS(Tabla1[mVis],Tabla1[TorneoID],Tabla3[[#This Row],[TorneoID]],Tabla1[Jornada],Tabla3[[#This Row],[Jornada]])</f>
        <v>7</v>
      </c>
    </row>
    <row r="468" spans="2:19" x14ac:dyDescent="0.45">
      <c r="B468">
        <v>19515</v>
      </c>
      <c r="C468" t="s">
        <v>96</v>
      </c>
      <c r="D468">
        <v>2</v>
      </c>
      <c r="E468">
        <v>9</v>
      </c>
      <c r="F468" t="s">
        <v>9</v>
      </c>
      <c r="G468">
        <v>1</v>
      </c>
      <c r="H468">
        <v>2</v>
      </c>
      <c r="I468" t="s">
        <v>92</v>
      </c>
      <c r="J468">
        <v>-1</v>
      </c>
      <c r="L468">
        <v>47</v>
      </c>
      <c r="M468">
        <v>13</v>
      </c>
      <c r="N468">
        <f>COUNTIFS(Tabla1[TorneoID],Tabla3[[#This Row],[TorneoID]],Tabla1[Jornada],Tabla3[[#This Row],[Jornada]],Tabla1[Resultado],1)</f>
        <v>8</v>
      </c>
      <c r="O468">
        <f>COUNTIFS(Tabla1[TorneoID],Tabla3[[#This Row],[TorneoID]],Tabla1[Jornada],Tabla3[[#This Row],[Jornada]],Tabla1[Resultado],0)</f>
        <v>1</v>
      </c>
      <c r="P468">
        <f>COUNTIFS(Tabla1[TorneoID],Tabla3[[#This Row],[TorneoID]],Tabla1[Jornada],Tabla3[[#This Row],[Jornada]],Tabla1[Resultado],-1)</f>
        <v>0</v>
      </c>
      <c r="Q468">
        <f>Tabla3[[#This Row],[GL]]+Tabla3[[#This Row],[GV]]</f>
        <v>19</v>
      </c>
      <c r="R468">
        <f>SUMIFS(Tabla1[mLoc],Tabla1[TorneoID],Tabla3[[#This Row],[TorneoID]],Tabla1[Jornada],Tabla3[[#This Row],[Jornada]])</f>
        <v>14</v>
      </c>
      <c r="S468">
        <f>SUMIFS(Tabla1[mVis],Tabla1[TorneoID],Tabla3[[#This Row],[TorneoID]],Tabla1[Jornada],Tabla3[[#This Row],[Jornada]])</f>
        <v>5</v>
      </c>
    </row>
    <row r="469" spans="2:19" x14ac:dyDescent="0.45">
      <c r="B469">
        <v>19516</v>
      </c>
      <c r="C469" t="s">
        <v>96</v>
      </c>
      <c r="D469">
        <v>2</v>
      </c>
      <c r="E469">
        <v>9</v>
      </c>
      <c r="F469" t="s">
        <v>14</v>
      </c>
      <c r="G469">
        <v>3</v>
      </c>
      <c r="H469">
        <v>2</v>
      </c>
      <c r="I469" t="s">
        <v>12</v>
      </c>
      <c r="J469">
        <v>1</v>
      </c>
      <c r="L469">
        <v>47</v>
      </c>
      <c r="M469">
        <v>14</v>
      </c>
      <c r="N469">
        <f>COUNTIFS(Tabla1[TorneoID],Tabla3[[#This Row],[TorneoID]],Tabla1[Jornada],Tabla3[[#This Row],[Jornada]],Tabla1[Resultado],1)</f>
        <v>3</v>
      </c>
      <c r="O469">
        <f>COUNTIFS(Tabla1[TorneoID],Tabla3[[#This Row],[TorneoID]],Tabla1[Jornada],Tabla3[[#This Row],[Jornada]],Tabla1[Resultado],0)</f>
        <v>4</v>
      </c>
      <c r="P469">
        <f>COUNTIFS(Tabla1[TorneoID],Tabla3[[#This Row],[TorneoID]],Tabla1[Jornada],Tabla3[[#This Row],[Jornada]],Tabla1[Resultado],-1)</f>
        <v>2</v>
      </c>
      <c r="Q469">
        <f>Tabla3[[#This Row],[GL]]+Tabla3[[#This Row],[GV]]</f>
        <v>25</v>
      </c>
      <c r="R469">
        <f>SUMIFS(Tabla1[mLoc],Tabla1[TorneoID],Tabla3[[#This Row],[TorneoID]],Tabla1[Jornada],Tabla3[[#This Row],[Jornada]])</f>
        <v>13</v>
      </c>
      <c r="S469">
        <f>SUMIFS(Tabla1[mVis],Tabla1[TorneoID],Tabla3[[#This Row],[TorneoID]],Tabla1[Jornada],Tabla3[[#This Row],[Jornada]])</f>
        <v>12</v>
      </c>
    </row>
    <row r="470" spans="2:19" x14ac:dyDescent="0.45">
      <c r="B470">
        <v>19517</v>
      </c>
      <c r="C470" t="s">
        <v>96</v>
      </c>
      <c r="D470">
        <v>2</v>
      </c>
      <c r="E470">
        <v>9</v>
      </c>
      <c r="F470" t="s">
        <v>10</v>
      </c>
      <c r="G470">
        <v>2</v>
      </c>
      <c r="H470">
        <v>1</v>
      </c>
      <c r="I470" t="s">
        <v>77</v>
      </c>
      <c r="J470">
        <v>1</v>
      </c>
      <c r="L470">
        <v>47</v>
      </c>
      <c r="M470">
        <v>15</v>
      </c>
      <c r="N470">
        <f>COUNTIFS(Tabla1[TorneoID],Tabla3[[#This Row],[TorneoID]],Tabla1[Jornada],Tabla3[[#This Row],[Jornada]],Tabla1[Resultado],1)</f>
        <v>5</v>
      </c>
      <c r="O470">
        <f>COUNTIFS(Tabla1[TorneoID],Tabla3[[#This Row],[TorneoID]],Tabla1[Jornada],Tabla3[[#This Row],[Jornada]],Tabla1[Resultado],0)</f>
        <v>2</v>
      </c>
      <c r="P470">
        <f>COUNTIFS(Tabla1[TorneoID],Tabla3[[#This Row],[TorneoID]],Tabla1[Jornada],Tabla3[[#This Row],[Jornada]],Tabla1[Resultado],-1)</f>
        <v>2</v>
      </c>
      <c r="Q470">
        <f>Tabla3[[#This Row],[GL]]+Tabla3[[#This Row],[GV]]</f>
        <v>28</v>
      </c>
      <c r="R470">
        <f>SUMIFS(Tabla1[mLoc],Tabla1[TorneoID],Tabla3[[#This Row],[TorneoID]],Tabla1[Jornada],Tabla3[[#This Row],[Jornada]])</f>
        <v>15</v>
      </c>
      <c r="S470">
        <f>SUMIFS(Tabla1[mVis],Tabla1[TorneoID],Tabla3[[#This Row],[TorneoID]],Tabla1[Jornada],Tabla3[[#This Row],[Jornada]])</f>
        <v>13</v>
      </c>
    </row>
    <row r="471" spans="2:19" x14ac:dyDescent="0.45">
      <c r="B471">
        <v>19518</v>
      </c>
      <c r="C471" t="s">
        <v>96</v>
      </c>
      <c r="D471">
        <v>2</v>
      </c>
      <c r="E471">
        <v>9</v>
      </c>
      <c r="F471" t="s">
        <v>3</v>
      </c>
      <c r="G471">
        <v>2</v>
      </c>
      <c r="H471">
        <v>1</v>
      </c>
      <c r="I471" t="s">
        <v>85</v>
      </c>
      <c r="J471">
        <v>1</v>
      </c>
      <c r="L471">
        <v>47</v>
      </c>
      <c r="M471">
        <v>16</v>
      </c>
      <c r="N471">
        <f>COUNTIFS(Tabla1[TorneoID],Tabla3[[#This Row],[TorneoID]],Tabla1[Jornada],Tabla3[[#This Row],[Jornada]],Tabla1[Resultado],1)</f>
        <v>6</v>
      </c>
      <c r="O471">
        <f>COUNTIFS(Tabla1[TorneoID],Tabla3[[#This Row],[TorneoID]],Tabla1[Jornada],Tabla3[[#This Row],[Jornada]],Tabla1[Resultado],0)</f>
        <v>1</v>
      </c>
      <c r="P471">
        <f>COUNTIFS(Tabla1[TorneoID],Tabla3[[#This Row],[TorneoID]],Tabla1[Jornada],Tabla3[[#This Row],[Jornada]],Tabla1[Resultado],-1)</f>
        <v>2</v>
      </c>
      <c r="Q471">
        <f>Tabla3[[#This Row],[GL]]+Tabla3[[#This Row],[GV]]</f>
        <v>26</v>
      </c>
      <c r="R471">
        <f>SUMIFS(Tabla1[mLoc],Tabla1[TorneoID],Tabla3[[#This Row],[TorneoID]],Tabla1[Jornada],Tabla3[[#This Row],[Jornada]])</f>
        <v>19</v>
      </c>
      <c r="S471">
        <f>SUMIFS(Tabla1[mVis],Tabla1[TorneoID],Tabla3[[#This Row],[TorneoID]],Tabla1[Jornada],Tabla3[[#This Row],[Jornada]])</f>
        <v>7</v>
      </c>
    </row>
    <row r="472" spans="2:19" x14ac:dyDescent="0.45">
      <c r="B472">
        <v>19519</v>
      </c>
      <c r="C472" t="s">
        <v>96</v>
      </c>
      <c r="D472">
        <v>2</v>
      </c>
      <c r="E472">
        <v>9</v>
      </c>
      <c r="F472" t="s">
        <v>11</v>
      </c>
      <c r="G472">
        <v>0</v>
      </c>
      <c r="H472">
        <v>0</v>
      </c>
      <c r="I472" t="s">
        <v>0</v>
      </c>
      <c r="J472">
        <v>0</v>
      </c>
      <c r="L472">
        <v>47</v>
      </c>
      <c r="M472">
        <v>17</v>
      </c>
      <c r="N472">
        <f>COUNTIFS(Tabla1[TorneoID],Tabla3[[#This Row],[TorneoID]],Tabla1[Jornada],Tabla3[[#This Row],[Jornada]],Tabla1[Resultado],1)</f>
        <v>1</v>
      </c>
      <c r="O472">
        <f>COUNTIFS(Tabla1[TorneoID],Tabla3[[#This Row],[TorneoID]],Tabla1[Jornada],Tabla3[[#This Row],[Jornada]],Tabla1[Resultado],0)</f>
        <v>5</v>
      </c>
      <c r="P472">
        <f>COUNTIFS(Tabla1[TorneoID],Tabla3[[#This Row],[TorneoID]],Tabla1[Jornada],Tabla3[[#This Row],[Jornada]],Tabla1[Resultado],-1)</f>
        <v>3</v>
      </c>
      <c r="Q472">
        <f>Tabla3[[#This Row],[GL]]+Tabla3[[#This Row],[GV]]</f>
        <v>20</v>
      </c>
      <c r="R472">
        <f>SUMIFS(Tabla1[mLoc],Tabla1[TorneoID],Tabla3[[#This Row],[TorneoID]],Tabla1[Jornada],Tabla3[[#This Row],[Jornada]])</f>
        <v>10</v>
      </c>
      <c r="S472">
        <f>SUMIFS(Tabla1[mVis],Tabla1[TorneoID],Tabla3[[#This Row],[TorneoID]],Tabla1[Jornada],Tabla3[[#This Row],[Jornada]])</f>
        <v>10</v>
      </c>
    </row>
    <row r="473" spans="2:19" x14ac:dyDescent="0.45">
      <c r="B473">
        <v>19520</v>
      </c>
      <c r="C473" t="s">
        <v>96</v>
      </c>
      <c r="D473">
        <v>2</v>
      </c>
      <c r="E473">
        <v>9</v>
      </c>
      <c r="F473" t="s">
        <v>21</v>
      </c>
      <c r="G473">
        <v>0</v>
      </c>
      <c r="H473">
        <v>0</v>
      </c>
      <c r="I473" t="s">
        <v>1</v>
      </c>
      <c r="J473">
        <v>0</v>
      </c>
      <c r="L473">
        <v>48</v>
      </c>
      <c r="M473">
        <v>1</v>
      </c>
      <c r="N473">
        <f>COUNTIFS(Tabla1[TorneoID],Tabla3[[#This Row],[TorneoID]],Tabla1[Jornada],Tabla3[[#This Row],[Jornada]],Tabla1[Resultado],1)</f>
        <v>6</v>
      </c>
      <c r="O473">
        <f>COUNTIFS(Tabla1[TorneoID],Tabla3[[#This Row],[TorneoID]],Tabla1[Jornada],Tabla3[[#This Row],[Jornada]],Tabla1[Resultado],0)</f>
        <v>1</v>
      </c>
      <c r="P473">
        <f>COUNTIFS(Tabla1[TorneoID],Tabla3[[#This Row],[TorneoID]],Tabla1[Jornada],Tabla3[[#This Row],[Jornada]],Tabla1[Resultado],-1)</f>
        <v>2</v>
      </c>
      <c r="Q473">
        <f>Tabla3[[#This Row],[GL]]+Tabla3[[#This Row],[GV]]</f>
        <v>26</v>
      </c>
      <c r="R473">
        <f>SUMIFS(Tabla1[mLoc],Tabla1[TorneoID],Tabla3[[#This Row],[TorneoID]],Tabla1[Jornada],Tabla3[[#This Row],[Jornada]])</f>
        <v>20</v>
      </c>
      <c r="S473">
        <f>SUMIFS(Tabla1[mVis],Tabla1[TorneoID],Tabla3[[#This Row],[TorneoID]],Tabla1[Jornada],Tabla3[[#This Row],[Jornada]])</f>
        <v>6</v>
      </c>
    </row>
    <row r="474" spans="2:19" x14ac:dyDescent="0.45">
      <c r="B474">
        <v>19521</v>
      </c>
      <c r="C474" t="s">
        <v>96</v>
      </c>
      <c r="D474">
        <v>2</v>
      </c>
      <c r="E474">
        <v>9</v>
      </c>
      <c r="F474" t="s">
        <v>6</v>
      </c>
      <c r="G474">
        <v>0</v>
      </c>
      <c r="H474">
        <v>0</v>
      </c>
      <c r="I474" t="s">
        <v>89</v>
      </c>
      <c r="J474">
        <v>0</v>
      </c>
      <c r="L474">
        <v>48</v>
      </c>
      <c r="M474">
        <v>2</v>
      </c>
      <c r="N474">
        <f>COUNTIFS(Tabla1[TorneoID],Tabla3[[#This Row],[TorneoID]],Tabla1[Jornada],Tabla3[[#This Row],[Jornada]],Tabla1[Resultado],1)</f>
        <v>3</v>
      </c>
      <c r="O474">
        <f>COUNTIFS(Tabla1[TorneoID],Tabla3[[#This Row],[TorneoID]],Tabla1[Jornada],Tabla3[[#This Row],[Jornada]],Tabla1[Resultado],0)</f>
        <v>3</v>
      </c>
      <c r="P474">
        <f>COUNTIFS(Tabla1[TorneoID],Tabla3[[#This Row],[TorneoID]],Tabla1[Jornada],Tabla3[[#This Row],[Jornada]],Tabla1[Resultado],-1)</f>
        <v>3</v>
      </c>
      <c r="Q474">
        <f>Tabla3[[#This Row],[GL]]+Tabla3[[#This Row],[GV]]</f>
        <v>22</v>
      </c>
      <c r="R474">
        <f>SUMIFS(Tabla1[mLoc],Tabla1[TorneoID],Tabla3[[#This Row],[TorneoID]],Tabla1[Jornada],Tabla3[[#This Row],[Jornada]])</f>
        <v>12</v>
      </c>
      <c r="S474">
        <f>SUMIFS(Tabla1[mVis],Tabla1[TorneoID],Tabla3[[#This Row],[TorneoID]],Tabla1[Jornada],Tabla3[[#This Row],[Jornada]])</f>
        <v>10</v>
      </c>
    </row>
    <row r="475" spans="2:19" x14ac:dyDescent="0.45">
      <c r="B475">
        <v>19522</v>
      </c>
      <c r="C475" t="s">
        <v>96</v>
      </c>
      <c r="D475">
        <v>2</v>
      </c>
      <c r="E475">
        <v>9</v>
      </c>
      <c r="F475" t="s">
        <v>82</v>
      </c>
      <c r="G475">
        <v>2</v>
      </c>
      <c r="H475">
        <v>1</v>
      </c>
      <c r="I475" t="s">
        <v>13</v>
      </c>
      <c r="J475">
        <v>1</v>
      </c>
      <c r="L475">
        <v>48</v>
      </c>
      <c r="M475">
        <v>3</v>
      </c>
      <c r="N475">
        <f>COUNTIFS(Tabla1[TorneoID],Tabla3[[#This Row],[TorneoID]],Tabla1[Jornada],Tabla3[[#This Row],[Jornada]],Tabla1[Resultado],1)</f>
        <v>4</v>
      </c>
      <c r="O475">
        <f>COUNTIFS(Tabla1[TorneoID],Tabla3[[#This Row],[TorneoID]],Tabla1[Jornada],Tabla3[[#This Row],[Jornada]],Tabla1[Resultado],0)</f>
        <v>2</v>
      </c>
      <c r="P475">
        <f>COUNTIFS(Tabla1[TorneoID],Tabla3[[#This Row],[TorneoID]],Tabla1[Jornada],Tabla3[[#This Row],[Jornada]],Tabla1[Resultado],-1)</f>
        <v>3</v>
      </c>
      <c r="Q475">
        <f>Tabla3[[#This Row],[GL]]+Tabla3[[#This Row],[GV]]</f>
        <v>26</v>
      </c>
      <c r="R475">
        <f>SUMIFS(Tabla1[mLoc],Tabla1[TorneoID],Tabla3[[#This Row],[TorneoID]],Tabla1[Jornada],Tabla3[[#This Row],[Jornada]])</f>
        <v>15</v>
      </c>
      <c r="S475">
        <f>SUMIFS(Tabla1[mVis],Tabla1[TorneoID],Tabla3[[#This Row],[TorneoID]],Tabla1[Jornada],Tabla3[[#This Row],[Jornada]])</f>
        <v>11</v>
      </c>
    </row>
    <row r="476" spans="2:19" x14ac:dyDescent="0.45">
      <c r="B476">
        <v>19523</v>
      </c>
      <c r="C476" t="s">
        <v>96</v>
      </c>
      <c r="D476">
        <v>2</v>
      </c>
      <c r="E476">
        <v>10</v>
      </c>
      <c r="F476" t="s">
        <v>92</v>
      </c>
      <c r="G476">
        <v>3</v>
      </c>
      <c r="H476">
        <v>1</v>
      </c>
      <c r="I476" t="s">
        <v>15</v>
      </c>
      <c r="J476">
        <v>1</v>
      </c>
      <c r="L476">
        <v>48</v>
      </c>
      <c r="M476">
        <v>4</v>
      </c>
      <c r="N476">
        <f>COUNTIFS(Tabla1[TorneoID],Tabla3[[#This Row],[TorneoID]],Tabla1[Jornada],Tabla3[[#This Row],[Jornada]],Tabla1[Resultado],1)</f>
        <v>3</v>
      </c>
      <c r="O476">
        <f>COUNTIFS(Tabla1[TorneoID],Tabla3[[#This Row],[TorneoID]],Tabla1[Jornada],Tabla3[[#This Row],[Jornada]],Tabla1[Resultado],0)</f>
        <v>3</v>
      </c>
      <c r="P476">
        <f>COUNTIFS(Tabla1[TorneoID],Tabla3[[#This Row],[TorneoID]],Tabla1[Jornada],Tabla3[[#This Row],[Jornada]],Tabla1[Resultado],-1)</f>
        <v>3</v>
      </c>
      <c r="Q476">
        <f>Tabla3[[#This Row],[GL]]+Tabla3[[#This Row],[GV]]</f>
        <v>19</v>
      </c>
      <c r="R476">
        <f>SUMIFS(Tabla1[mLoc],Tabla1[TorneoID],Tabla3[[#This Row],[TorneoID]],Tabla1[Jornada],Tabla3[[#This Row],[Jornada]])</f>
        <v>10</v>
      </c>
      <c r="S476">
        <f>SUMIFS(Tabla1[mVis],Tabla1[TorneoID],Tabla3[[#This Row],[TorneoID]],Tabla1[Jornada],Tabla3[[#This Row],[Jornada]])</f>
        <v>9</v>
      </c>
    </row>
    <row r="477" spans="2:19" x14ac:dyDescent="0.45">
      <c r="B477">
        <v>19524</v>
      </c>
      <c r="C477" t="s">
        <v>96</v>
      </c>
      <c r="D477">
        <v>2</v>
      </c>
      <c r="E477">
        <v>10</v>
      </c>
      <c r="F477" t="s">
        <v>1</v>
      </c>
      <c r="G477">
        <v>0</v>
      </c>
      <c r="H477">
        <v>0</v>
      </c>
      <c r="I477" t="s">
        <v>11</v>
      </c>
      <c r="J477">
        <v>0</v>
      </c>
      <c r="L477">
        <v>48</v>
      </c>
      <c r="M477">
        <v>5</v>
      </c>
      <c r="N477">
        <f>COUNTIFS(Tabla1[TorneoID],Tabla3[[#This Row],[TorneoID]],Tabla1[Jornada],Tabla3[[#This Row],[Jornada]],Tabla1[Resultado],1)</f>
        <v>5</v>
      </c>
      <c r="O477">
        <f>COUNTIFS(Tabla1[TorneoID],Tabla3[[#This Row],[TorneoID]],Tabla1[Jornada],Tabla3[[#This Row],[Jornada]],Tabla1[Resultado],0)</f>
        <v>2</v>
      </c>
      <c r="P477">
        <f>COUNTIFS(Tabla1[TorneoID],Tabla3[[#This Row],[TorneoID]],Tabla1[Jornada],Tabla3[[#This Row],[Jornada]],Tabla1[Resultado],-1)</f>
        <v>2</v>
      </c>
      <c r="Q477">
        <f>Tabla3[[#This Row],[GL]]+Tabla3[[#This Row],[GV]]</f>
        <v>24</v>
      </c>
      <c r="R477">
        <f>SUMIFS(Tabla1[mLoc],Tabla1[TorneoID],Tabla3[[#This Row],[TorneoID]],Tabla1[Jornada],Tabla3[[#This Row],[Jornada]])</f>
        <v>15</v>
      </c>
      <c r="S477">
        <f>SUMIFS(Tabla1[mVis],Tabla1[TorneoID],Tabla3[[#This Row],[TorneoID]],Tabla1[Jornada],Tabla3[[#This Row],[Jornada]])</f>
        <v>9</v>
      </c>
    </row>
    <row r="478" spans="2:19" x14ac:dyDescent="0.45">
      <c r="B478">
        <v>19525</v>
      </c>
      <c r="C478" t="s">
        <v>96</v>
      </c>
      <c r="D478">
        <v>2</v>
      </c>
      <c r="E478">
        <v>10</v>
      </c>
      <c r="F478" t="s">
        <v>89</v>
      </c>
      <c r="G478">
        <v>2</v>
      </c>
      <c r="H478">
        <v>0</v>
      </c>
      <c r="I478" t="s">
        <v>21</v>
      </c>
      <c r="J478">
        <v>1</v>
      </c>
      <c r="L478">
        <v>48</v>
      </c>
      <c r="M478">
        <v>6</v>
      </c>
      <c r="N478">
        <f>COUNTIFS(Tabla1[TorneoID],Tabla3[[#This Row],[TorneoID]],Tabla1[Jornada],Tabla3[[#This Row],[Jornada]],Tabla1[Resultado],1)</f>
        <v>6</v>
      </c>
      <c r="O478">
        <f>COUNTIFS(Tabla1[TorneoID],Tabla3[[#This Row],[TorneoID]],Tabla1[Jornada],Tabla3[[#This Row],[Jornada]],Tabla1[Resultado],0)</f>
        <v>0</v>
      </c>
      <c r="P478">
        <f>COUNTIFS(Tabla1[TorneoID],Tabla3[[#This Row],[TorneoID]],Tabla1[Jornada],Tabla3[[#This Row],[Jornada]],Tabla1[Resultado],-1)</f>
        <v>3</v>
      </c>
      <c r="Q478">
        <f>Tabla3[[#This Row],[GL]]+Tabla3[[#This Row],[GV]]</f>
        <v>32</v>
      </c>
      <c r="R478">
        <f>SUMIFS(Tabla1[mLoc],Tabla1[TorneoID],Tabla3[[#This Row],[TorneoID]],Tabla1[Jornada],Tabla3[[#This Row],[Jornada]])</f>
        <v>21</v>
      </c>
      <c r="S478">
        <f>SUMIFS(Tabla1[mVis],Tabla1[TorneoID],Tabla3[[#This Row],[TorneoID]],Tabla1[Jornada],Tabla3[[#This Row],[Jornada]])</f>
        <v>11</v>
      </c>
    </row>
    <row r="479" spans="2:19" x14ac:dyDescent="0.45">
      <c r="B479">
        <v>19526</v>
      </c>
      <c r="C479" t="s">
        <v>96</v>
      </c>
      <c r="D479">
        <v>2</v>
      </c>
      <c r="E479">
        <v>10</v>
      </c>
      <c r="F479" t="s">
        <v>0</v>
      </c>
      <c r="G479">
        <v>5</v>
      </c>
      <c r="H479">
        <v>0</v>
      </c>
      <c r="I479" t="s">
        <v>9</v>
      </c>
      <c r="J479">
        <v>1</v>
      </c>
      <c r="L479">
        <v>48</v>
      </c>
      <c r="M479">
        <v>7</v>
      </c>
      <c r="N479">
        <f>COUNTIFS(Tabla1[TorneoID],Tabla3[[#This Row],[TorneoID]],Tabla1[Jornada],Tabla3[[#This Row],[Jornada]],Tabla1[Resultado],1)</f>
        <v>4</v>
      </c>
      <c r="O479">
        <f>COUNTIFS(Tabla1[TorneoID],Tabla3[[#This Row],[TorneoID]],Tabla1[Jornada],Tabla3[[#This Row],[Jornada]],Tabla1[Resultado],0)</f>
        <v>5</v>
      </c>
      <c r="P479">
        <f>COUNTIFS(Tabla1[TorneoID],Tabla3[[#This Row],[TorneoID]],Tabla1[Jornada],Tabla3[[#This Row],[Jornada]],Tabla1[Resultado],-1)</f>
        <v>0</v>
      </c>
      <c r="Q479">
        <f>Tabla3[[#This Row],[GL]]+Tabla3[[#This Row],[GV]]</f>
        <v>27</v>
      </c>
      <c r="R479">
        <f>SUMIFS(Tabla1[mLoc],Tabla1[TorneoID],Tabla3[[#This Row],[TorneoID]],Tabla1[Jornada],Tabla3[[#This Row],[Jornada]])</f>
        <v>17</v>
      </c>
      <c r="S479">
        <f>SUMIFS(Tabla1[mVis],Tabla1[TorneoID],Tabla3[[#This Row],[TorneoID]],Tabla1[Jornada],Tabla3[[#This Row],[Jornada]])</f>
        <v>10</v>
      </c>
    </row>
    <row r="480" spans="2:19" x14ac:dyDescent="0.45">
      <c r="B480">
        <v>19527</v>
      </c>
      <c r="C480" t="s">
        <v>96</v>
      </c>
      <c r="D480">
        <v>2</v>
      </c>
      <c r="E480">
        <v>10</v>
      </c>
      <c r="F480" t="s">
        <v>69</v>
      </c>
      <c r="G480">
        <v>0</v>
      </c>
      <c r="H480">
        <v>0</v>
      </c>
      <c r="I480" t="s">
        <v>24</v>
      </c>
      <c r="J480">
        <v>0</v>
      </c>
      <c r="L480">
        <v>48</v>
      </c>
      <c r="M480">
        <v>8</v>
      </c>
      <c r="N480">
        <f>COUNTIFS(Tabla1[TorneoID],Tabla3[[#This Row],[TorneoID]],Tabla1[Jornada],Tabla3[[#This Row],[Jornada]],Tabla1[Resultado],1)</f>
        <v>3</v>
      </c>
      <c r="O480">
        <f>COUNTIFS(Tabla1[TorneoID],Tabla3[[#This Row],[TorneoID]],Tabla1[Jornada],Tabla3[[#This Row],[Jornada]],Tabla1[Resultado],0)</f>
        <v>2</v>
      </c>
      <c r="P480">
        <f>COUNTIFS(Tabla1[TorneoID],Tabla3[[#This Row],[TorneoID]],Tabla1[Jornada],Tabla3[[#This Row],[Jornada]],Tabla1[Resultado],-1)</f>
        <v>4</v>
      </c>
      <c r="Q480">
        <f>Tabla3[[#This Row],[GL]]+Tabla3[[#This Row],[GV]]</f>
        <v>27</v>
      </c>
      <c r="R480">
        <f>SUMIFS(Tabla1[mLoc],Tabla1[TorneoID],Tabla3[[#This Row],[TorneoID]],Tabla1[Jornada],Tabla3[[#This Row],[Jornada]])</f>
        <v>13</v>
      </c>
      <c r="S480">
        <f>SUMIFS(Tabla1[mVis],Tabla1[TorneoID],Tabla3[[#This Row],[TorneoID]],Tabla1[Jornada],Tabla3[[#This Row],[Jornada]])</f>
        <v>14</v>
      </c>
    </row>
    <row r="481" spans="2:19" x14ac:dyDescent="0.45">
      <c r="B481">
        <v>19528</v>
      </c>
      <c r="C481" t="s">
        <v>96</v>
      </c>
      <c r="D481">
        <v>2</v>
      </c>
      <c r="E481">
        <v>10</v>
      </c>
      <c r="F481" t="s">
        <v>13</v>
      </c>
      <c r="G481">
        <v>2</v>
      </c>
      <c r="H481">
        <v>0</v>
      </c>
      <c r="I481" t="s">
        <v>3</v>
      </c>
      <c r="J481">
        <v>1</v>
      </c>
      <c r="L481">
        <v>48</v>
      </c>
      <c r="M481">
        <v>9</v>
      </c>
      <c r="N481">
        <f>COUNTIFS(Tabla1[TorneoID],Tabla3[[#This Row],[TorneoID]],Tabla1[Jornada],Tabla3[[#This Row],[Jornada]],Tabla1[Resultado],1)</f>
        <v>6</v>
      </c>
      <c r="O481">
        <f>COUNTIFS(Tabla1[TorneoID],Tabla3[[#This Row],[TorneoID]],Tabla1[Jornada],Tabla3[[#This Row],[Jornada]],Tabla1[Resultado],0)</f>
        <v>1</v>
      </c>
      <c r="P481">
        <f>COUNTIFS(Tabla1[TorneoID],Tabla3[[#This Row],[TorneoID]],Tabla1[Jornada],Tabla3[[#This Row],[Jornada]],Tabla1[Resultado],-1)</f>
        <v>2</v>
      </c>
      <c r="Q481">
        <f>Tabla3[[#This Row],[GL]]+Tabla3[[#This Row],[GV]]</f>
        <v>32</v>
      </c>
      <c r="R481">
        <f>SUMIFS(Tabla1[mLoc],Tabla1[TorneoID],Tabla3[[#This Row],[TorneoID]],Tabla1[Jornada],Tabla3[[#This Row],[Jornada]])</f>
        <v>25</v>
      </c>
      <c r="S481">
        <f>SUMIFS(Tabla1[mVis],Tabla1[TorneoID],Tabla3[[#This Row],[TorneoID]],Tabla1[Jornada],Tabla3[[#This Row],[Jornada]])</f>
        <v>7</v>
      </c>
    </row>
    <row r="482" spans="2:19" x14ac:dyDescent="0.45">
      <c r="B482">
        <v>19529</v>
      </c>
      <c r="C482" t="s">
        <v>96</v>
      </c>
      <c r="D482">
        <v>2</v>
      </c>
      <c r="E482">
        <v>10</v>
      </c>
      <c r="F482" t="s">
        <v>12</v>
      </c>
      <c r="G482">
        <v>1</v>
      </c>
      <c r="H482">
        <v>1</v>
      </c>
      <c r="I482" t="s">
        <v>82</v>
      </c>
      <c r="J482">
        <v>0</v>
      </c>
      <c r="L482">
        <v>48</v>
      </c>
      <c r="M482">
        <v>10</v>
      </c>
      <c r="N482">
        <f>COUNTIFS(Tabla1[TorneoID],Tabla3[[#This Row],[TorneoID]],Tabla1[Jornada],Tabla3[[#This Row],[Jornada]],Tabla1[Resultado],1)</f>
        <v>1</v>
      </c>
      <c r="O482">
        <f>COUNTIFS(Tabla1[TorneoID],Tabla3[[#This Row],[TorneoID]],Tabla1[Jornada],Tabla3[[#This Row],[Jornada]],Tabla1[Resultado],0)</f>
        <v>5</v>
      </c>
      <c r="P482">
        <f>COUNTIFS(Tabla1[TorneoID],Tabla3[[#This Row],[TorneoID]],Tabla1[Jornada],Tabla3[[#This Row],[Jornada]],Tabla1[Resultado],-1)</f>
        <v>3</v>
      </c>
      <c r="Q482">
        <f>Tabla3[[#This Row],[GL]]+Tabla3[[#This Row],[GV]]</f>
        <v>24</v>
      </c>
      <c r="R482">
        <f>SUMIFS(Tabla1[mLoc],Tabla1[TorneoID],Tabla3[[#This Row],[TorneoID]],Tabla1[Jornada],Tabla3[[#This Row],[Jornada]])</f>
        <v>11</v>
      </c>
      <c r="S482">
        <f>SUMIFS(Tabla1[mVis],Tabla1[TorneoID],Tabla3[[#This Row],[TorneoID]],Tabla1[Jornada],Tabla3[[#This Row],[Jornada]])</f>
        <v>13</v>
      </c>
    </row>
    <row r="483" spans="2:19" x14ac:dyDescent="0.45">
      <c r="B483">
        <v>19530</v>
      </c>
      <c r="C483" t="s">
        <v>96</v>
      </c>
      <c r="D483">
        <v>2</v>
      </c>
      <c r="E483">
        <v>10</v>
      </c>
      <c r="F483" t="s">
        <v>4</v>
      </c>
      <c r="G483">
        <v>3</v>
      </c>
      <c r="H483">
        <v>0</v>
      </c>
      <c r="I483" t="s">
        <v>10</v>
      </c>
      <c r="J483">
        <v>1</v>
      </c>
      <c r="L483">
        <v>48</v>
      </c>
      <c r="M483">
        <v>11</v>
      </c>
      <c r="N483">
        <f>COUNTIFS(Tabla1[TorneoID],Tabla3[[#This Row],[TorneoID]],Tabla1[Jornada],Tabla3[[#This Row],[Jornada]],Tabla1[Resultado],1)</f>
        <v>5</v>
      </c>
      <c r="O483">
        <f>COUNTIFS(Tabla1[TorneoID],Tabla3[[#This Row],[TorneoID]],Tabla1[Jornada],Tabla3[[#This Row],[Jornada]],Tabla1[Resultado],0)</f>
        <v>1</v>
      </c>
      <c r="P483">
        <f>COUNTIFS(Tabla1[TorneoID],Tabla3[[#This Row],[TorneoID]],Tabla1[Jornada],Tabla3[[#This Row],[Jornada]],Tabla1[Resultado],-1)</f>
        <v>3</v>
      </c>
      <c r="Q483">
        <f>Tabla3[[#This Row],[GL]]+Tabla3[[#This Row],[GV]]</f>
        <v>24</v>
      </c>
      <c r="R483">
        <f>SUMIFS(Tabla1[mLoc],Tabla1[TorneoID],Tabla3[[#This Row],[TorneoID]],Tabla1[Jornada],Tabla3[[#This Row],[Jornada]])</f>
        <v>15</v>
      </c>
      <c r="S483">
        <f>SUMIFS(Tabla1[mVis],Tabla1[TorneoID],Tabla3[[#This Row],[TorneoID]],Tabla1[Jornada],Tabla3[[#This Row],[Jornada]])</f>
        <v>9</v>
      </c>
    </row>
    <row r="484" spans="2:19" x14ac:dyDescent="0.45">
      <c r="B484">
        <v>19531</v>
      </c>
      <c r="C484" t="s">
        <v>96</v>
      </c>
      <c r="D484">
        <v>2</v>
      </c>
      <c r="E484">
        <v>10</v>
      </c>
      <c r="F484" t="s">
        <v>77</v>
      </c>
      <c r="G484">
        <v>0</v>
      </c>
      <c r="H484">
        <v>0</v>
      </c>
      <c r="I484" t="s">
        <v>14</v>
      </c>
      <c r="J484">
        <v>0</v>
      </c>
      <c r="L484">
        <v>48</v>
      </c>
      <c r="M484">
        <v>12</v>
      </c>
      <c r="N484">
        <f>COUNTIFS(Tabla1[TorneoID],Tabla3[[#This Row],[TorneoID]],Tabla1[Jornada],Tabla3[[#This Row],[Jornada]],Tabla1[Resultado],1)</f>
        <v>6</v>
      </c>
      <c r="O484">
        <f>COUNTIFS(Tabla1[TorneoID],Tabla3[[#This Row],[TorneoID]],Tabla1[Jornada],Tabla3[[#This Row],[Jornada]],Tabla1[Resultado],0)</f>
        <v>2</v>
      </c>
      <c r="P484">
        <f>COUNTIFS(Tabla1[TorneoID],Tabla3[[#This Row],[TorneoID]],Tabla1[Jornada],Tabla3[[#This Row],[Jornada]],Tabla1[Resultado],-1)</f>
        <v>1</v>
      </c>
      <c r="Q484">
        <f>Tabla3[[#This Row],[GL]]+Tabla3[[#This Row],[GV]]</f>
        <v>24</v>
      </c>
      <c r="R484">
        <f>SUMIFS(Tabla1[mLoc],Tabla1[TorneoID],Tabla3[[#This Row],[TorneoID]],Tabla1[Jornada],Tabla3[[#This Row],[Jornada]])</f>
        <v>17</v>
      </c>
      <c r="S484">
        <f>SUMIFS(Tabla1[mVis],Tabla1[TorneoID],Tabla3[[#This Row],[TorneoID]],Tabla1[Jornada],Tabla3[[#This Row],[Jornada]])</f>
        <v>7</v>
      </c>
    </row>
    <row r="485" spans="2:19" x14ac:dyDescent="0.45">
      <c r="B485">
        <v>19532</v>
      </c>
      <c r="C485" t="s">
        <v>96</v>
      </c>
      <c r="D485">
        <v>2</v>
      </c>
      <c r="E485">
        <v>10</v>
      </c>
      <c r="F485" t="s">
        <v>85</v>
      </c>
      <c r="G485">
        <v>5</v>
      </c>
      <c r="H485">
        <v>1</v>
      </c>
      <c r="I485" t="s">
        <v>6</v>
      </c>
      <c r="J485">
        <v>1</v>
      </c>
      <c r="L485">
        <v>48</v>
      </c>
      <c r="M485">
        <v>13</v>
      </c>
      <c r="N485">
        <f>COUNTIFS(Tabla1[TorneoID],Tabla3[[#This Row],[TorneoID]],Tabla1[Jornada],Tabla3[[#This Row],[Jornada]],Tabla1[Resultado],1)</f>
        <v>4</v>
      </c>
      <c r="O485">
        <f>COUNTIFS(Tabla1[TorneoID],Tabla3[[#This Row],[TorneoID]],Tabla1[Jornada],Tabla3[[#This Row],[Jornada]],Tabla1[Resultado],0)</f>
        <v>2</v>
      </c>
      <c r="P485">
        <f>COUNTIFS(Tabla1[TorneoID],Tabla3[[#This Row],[TorneoID]],Tabla1[Jornada],Tabla3[[#This Row],[Jornada]],Tabla1[Resultado],-1)</f>
        <v>3</v>
      </c>
      <c r="Q485">
        <f>Tabla3[[#This Row],[GL]]+Tabla3[[#This Row],[GV]]</f>
        <v>25</v>
      </c>
      <c r="R485">
        <f>SUMIFS(Tabla1[mLoc],Tabla1[TorneoID],Tabla3[[#This Row],[TorneoID]],Tabla1[Jornada],Tabla3[[#This Row],[Jornada]])</f>
        <v>13</v>
      </c>
      <c r="S485">
        <f>SUMIFS(Tabla1[mVis],Tabla1[TorneoID],Tabla3[[#This Row],[TorneoID]],Tabla1[Jornada],Tabla3[[#This Row],[Jornada]])</f>
        <v>12</v>
      </c>
    </row>
    <row r="486" spans="2:19" x14ac:dyDescent="0.45">
      <c r="B486">
        <v>19533</v>
      </c>
      <c r="C486" t="s">
        <v>96</v>
      </c>
      <c r="D486">
        <v>2</v>
      </c>
      <c r="E486">
        <v>11</v>
      </c>
      <c r="F486" t="s">
        <v>92</v>
      </c>
      <c r="G486">
        <v>2</v>
      </c>
      <c r="H486">
        <v>2</v>
      </c>
      <c r="I486" t="s">
        <v>0</v>
      </c>
      <c r="J486">
        <v>0</v>
      </c>
      <c r="L486">
        <v>48</v>
      </c>
      <c r="M486">
        <v>14</v>
      </c>
      <c r="N486">
        <f>COUNTIFS(Tabla1[TorneoID],Tabla3[[#This Row],[TorneoID]],Tabla1[Jornada],Tabla3[[#This Row],[Jornada]],Tabla1[Resultado],1)</f>
        <v>2</v>
      </c>
      <c r="O486">
        <f>COUNTIFS(Tabla1[TorneoID],Tabla3[[#This Row],[TorneoID]],Tabla1[Jornada],Tabla3[[#This Row],[Jornada]],Tabla1[Resultado],0)</f>
        <v>2</v>
      </c>
      <c r="P486">
        <f>COUNTIFS(Tabla1[TorneoID],Tabla3[[#This Row],[TorneoID]],Tabla1[Jornada],Tabla3[[#This Row],[Jornada]],Tabla1[Resultado],-1)</f>
        <v>5</v>
      </c>
      <c r="Q486">
        <f>Tabla3[[#This Row],[GL]]+Tabla3[[#This Row],[GV]]</f>
        <v>17</v>
      </c>
      <c r="R486">
        <f>SUMIFS(Tabla1[mLoc],Tabla1[TorneoID],Tabla3[[#This Row],[TorneoID]],Tabla1[Jornada],Tabla3[[#This Row],[Jornada]])</f>
        <v>5</v>
      </c>
      <c r="S486">
        <f>SUMIFS(Tabla1[mVis],Tabla1[TorneoID],Tabla3[[#This Row],[TorneoID]],Tabla1[Jornada],Tabla3[[#This Row],[Jornada]])</f>
        <v>12</v>
      </c>
    </row>
    <row r="487" spans="2:19" x14ac:dyDescent="0.45">
      <c r="B487">
        <v>19534</v>
      </c>
      <c r="C487" t="s">
        <v>96</v>
      </c>
      <c r="D487">
        <v>2</v>
      </c>
      <c r="E487">
        <v>11</v>
      </c>
      <c r="F487" t="s">
        <v>15</v>
      </c>
      <c r="G487">
        <v>0</v>
      </c>
      <c r="H487">
        <v>0</v>
      </c>
      <c r="I487" t="s">
        <v>24</v>
      </c>
      <c r="J487">
        <v>0</v>
      </c>
      <c r="L487">
        <v>48</v>
      </c>
      <c r="M487">
        <v>15</v>
      </c>
      <c r="N487">
        <f>COUNTIFS(Tabla1[TorneoID],Tabla3[[#This Row],[TorneoID]],Tabla1[Jornada],Tabla3[[#This Row],[Jornada]],Tabla1[Resultado],1)</f>
        <v>3</v>
      </c>
      <c r="O487">
        <f>COUNTIFS(Tabla1[TorneoID],Tabla3[[#This Row],[TorneoID]],Tabla1[Jornada],Tabla3[[#This Row],[Jornada]],Tabla1[Resultado],0)</f>
        <v>4</v>
      </c>
      <c r="P487">
        <f>COUNTIFS(Tabla1[TorneoID],Tabla3[[#This Row],[TorneoID]],Tabla1[Jornada],Tabla3[[#This Row],[Jornada]],Tabla1[Resultado],-1)</f>
        <v>2</v>
      </c>
      <c r="Q487">
        <f>Tabla3[[#This Row],[GL]]+Tabla3[[#This Row],[GV]]</f>
        <v>19</v>
      </c>
      <c r="R487">
        <f>SUMIFS(Tabla1[mLoc],Tabla1[TorneoID],Tabla3[[#This Row],[TorneoID]],Tabla1[Jornada],Tabla3[[#This Row],[Jornada]])</f>
        <v>10</v>
      </c>
      <c r="S487">
        <f>SUMIFS(Tabla1[mVis],Tabla1[TorneoID],Tabla3[[#This Row],[TorneoID]],Tabla1[Jornada],Tabla3[[#This Row],[Jornada]])</f>
        <v>9</v>
      </c>
    </row>
    <row r="488" spans="2:19" x14ac:dyDescent="0.45">
      <c r="B488">
        <v>19535</v>
      </c>
      <c r="C488" t="s">
        <v>96</v>
      </c>
      <c r="D488">
        <v>2</v>
      </c>
      <c r="E488">
        <v>11</v>
      </c>
      <c r="F488" t="s">
        <v>14</v>
      </c>
      <c r="G488">
        <v>0</v>
      </c>
      <c r="H488">
        <v>1</v>
      </c>
      <c r="I488" t="s">
        <v>4</v>
      </c>
      <c r="J488">
        <v>-1</v>
      </c>
      <c r="L488">
        <v>48</v>
      </c>
      <c r="M488">
        <v>16</v>
      </c>
      <c r="N488">
        <f>COUNTIFS(Tabla1[TorneoID],Tabla3[[#This Row],[TorneoID]],Tabla1[Jornada],Tabla3[[#This Row],[Jornada]],Tabla1[Resultado],1)</f>
        <v>6</v>
      </c>
      <c r="O488">
        <f>COUNTIFS(Tabla1[TorneoID],Tabla3[[#This Row],[TorneoID]],Tabla1[Jornada],Tabla3[[#This Row],[Jornada]],Tabla1[Resultado],0)</f>
        <v>1</v>
      </c>
      <c r="P488">
        <f>COUNTIFS(Tabla1[TorneoID],Tabla3[[#This Row],[TorneoID]],Tabla1[Jornada],Tabla3[[#This Row],[Jornada]],Tabla1[Resultado],-1)</f>
        <v>2</v>
      </c>
      <c r="Q488">
        <f>Tabla3[[#This Row],[GL]]+Tabla3[[#This Row],[GV]]</f>
        <v>22</v>
      </c>
      <c r="R488">
        <f>SUMIFS(Tabla1[mLoc],Tabla1[TorneoID],Tabla3[[#This Row],[TorneoID]],Tabla1[Jornada],Tabla3[[#This Row],[Jornada]])</f>
        <v>14</v>
      </c>
      <c r="S488">
        <f>SUMIFS(Tabla1[mVis],Tabla1[TorneoID],Tabla3[[#This Row],[TorneoID]],Tabla1[Jornada],Tabla3[[#This Row],[Jornada]])</f>
        <v>8</v>
      </c>
    </row>
    <row r="489" spans="2:19" x14ac:dyDescent="0.45">
      <c r="B489">
        <v>19536</v>
      </c>
      <c r="C489" t="s">
        <v>96</v>
      </c>
      <c r="D489">
        <v>2</v>
      </c>
      <c r="E489">
        <v>11</v>
      </c>
      <c r="F489" t="s">
        <v>10</v>
      </c>
      <c r="G489">
        <v>0</v>
      </c>
      <c r="H489">
        <v>2</v>
      </c>
      <c r="I489" t="s">
        <v>69</v>
      </c>
      <c r="J489">
        <v>-1</v>
      </c>
      <c r="L489">
        <v>48</v>
      </c>
      <c r="M489">
        <v>17</v>
      </c>
      <c r="N489">
        <f>COUNTIFS(Tabla1[TorneoID],Tabla3[[#This Row],[TorneoID]],Tabla1[Jornada],Tabla3[[#This Row],[Jornada]],Tabla1[Resultado],1)</f>
        <v>5</v>
      </c>
      <c r="O489">
        <f>COUNTIFS(Tabla1[TorneoID],Tabla3[[#This Row],[TorneoID]],Tabla1[Jornada],Tabla3[[#This Row],[Jornada]],Tabla1[Resultado],0)</f>
        <v>3</v>
      </c>
      <c r="P489">
        <f>COUNTIFS(Tabla1[TorneoID],Tabla3[[#This Row],[TorneoID]],Tabla1[Jornada],Tabla3[[#This Row],[Jornada]],Tabla1[Resultado],-1)</f>
        <v>1</v>
      </c>
      <c r="Q489">
        <f>Tabla3[[#This Row],[GL]]+Tabla3[[#This Row],[GV]]</f>
        <v>23</v>
      </c>
      <c r="R489">
        <f>SUMIFS(Tabla1[mLoc],Tabla1[TorneoID],Tabla3[[#This Row],[TorneoID]],Tabla1[Jornada],Tabla3[[#This Row],[Jornada]])</f>
        <v>15</v>
      </c>
      <c r="S489">
        <f>SUMIFS(Tabla1[mVis],Tabla1[TorneoID],Tabla3[[#This Row],[TorneoID]],Tabla1[Jornada],Tabla3[[#This Row],[Jornada]])</f>
        <v>8</v>
      </c>
    </row>
    <row r="490" spans="2:19" x14ac:dyDescent="0.45">
      <c r="B490">
        <v>19537</v>
      </c>
      <c r="C490" t="s">
        <v>96</v>
      </c>
      <c r="D490">
        <v>2</v>
      </c>
      <c r="E490">
        <v>11</v>
      </c>
      <c r="F490" t="s">
        <v>9</v>
      </c>
      <c r="G490">
        <v>1</v>
      </c>
      <c r="H490">
        <v>0</v>
      </c>
      <c r="I490" t="s">
        <v>1</v>
      </c>
      <c r="J490">
        <v>1</v>
      </c>
      <c r="L490">
        <v>49</v>
      </c>
      <c r="M490">
        <v>1</v>
      </c>
      <c r="N490">
        <f>COUNTIFS(Tabla1[TorneoID],Tabla3[[#This Row],[TorneoID]],Tabla1[Jornada],Tabla3[[#This Row],[Jornada]],Tabla1[Resultado],1)</f>
        <v>3</v>
      </c>
      <c r="O490">
        <f>COUNTIFS(Tabla1[TorneoID],Tabla3[[#This Row],[TorneoID]],Tabla1[Jornada],Tabla3[[#This Row],[Jornada]],Tabla1[Resultado],0)</f>
        <v>3</v>
      </c>
      <c r="P490">
        <f>COUNTIFS(Tabla1[TorneoID],Tabla3[[#This Row],[TorneoID]],Tabla1[Jornada],Tabla3[[#This Row],[Jornada]],Tabla1[Resultado],-1)</f>
        <v>3</v>
      </c>
      <c r="Q490">
        <f>Tabla3[[#This Row],[GL]]+Tabla3[[#This Row],[GV]]</f>
        <v>20</v>
      </c>
      <c r="R490">
        <f>SUMIFS(Tabla1[mLoc],Tabla1[TorneoID],Tabla3[[#This Row],[TorneoID]],Tabla1[Jornada],Tabla3[[#This Row],[Jornada]])</f>
        <v>9</v>
      </c>
      <c r="S490">
        <f>SUMIFS(Tabla1[mVis],Tabla1[TorneoID],Tabla3[[#This Row],[TorneoID]],Tabla1[Jornada],Tabla3[[#This Row],[Jornada]])</f>
        <v>11</v>
      </c>
    </row>
    <row r="491" spans="2:19" x14ac:dyDescent="0.45">
      <c r="B491">
        <v>19538</v>
      </c>
      <c r="C491" t="s">
        <v>96</v>
      </c>
      <c r="D491">
        <v>2</v>
      </c>
      <c r="E491">
        <v>11</v>
      </c>
      <c r="F491" t="s">
        <v>3</v>
      </c>
      <c r="G491">
        <v>1</v>
      </c>
      <c r="H491">
        <v>1</v>
      </c>
      <c r="I491" t="s">
        <v>12</v>
      </c>
      <c r="J491">
        <v>0</v>
      </c>
      <c r="L491">
        <v>49</v>
      </c>
      <c r="M491">
        <v>2</v>
      </c>
      <c r="N491">
        <f>COUNTIFS(Tabla1[TorneoID],Tabla3[[#This Row],[TorneoID]],Tabla1[Jornada],Tabla3[[#This Row],[Jornada]],Tabla1[Resultado],1)</f>
        <v>6</v>
      </c>
      <c r="O491">
        <f>COUNTIFS(Tabla1[TorneoID],Tabla3[[#This Row],[TorneoID]],Tabla1[Jornada],Tabla3[[#This Row],[Jornada]],Tabla1[Resultado],0)</f>
        <v>1</v>
      </c>
      <c r="P491">
        <f>COUNTIFS(Tabla1[TorneoID],Tabla3[[#This Row],[TorneoID]],Tabla1[Jornada],Tabla3[[#This Row],[Jornada]],Tabla1[Resultado],-1)</f>
        <v>2</v>
      </c>
      <c r="Q491">
        <f>Tabla3[[#This Row],[GL]]+Tabla3[[#This Row],[GV]]</f>
        <v>25</v>
      </c>
      <c r="R491">
        <f>SUMIFS(Tabla1[mLoc],Tabla1[TorneoID],Tabla3[[#This Row],[TorneoID]],Tabla1[Jornada],Tabla3[[#This Row],[Jornada]])</f>
        <v>17</v>
      </c>
      <c r="S491">
        <f>SUMIFS(Tabla1[mVis],Tabla1[TorneoID],Tabla3[[#This Row],[TorneoID]],Tabla1[Jornada],Tabla3[[#This Row],[Jornada]])</f>
        <v>8</v>
      </c>
    </row>
    <row r="492" spans="2:19" x14ac:dyDescent="0.45">
      <c r="B492">
        <v>19539</v>
      </c>
      <c r="C492" t="s">
        <v>96</v>
      </c>
      <c r="D492">
        <v>2</v>
      </c>
      <c r="E492">
        <v>11</v>
      </c>
      <c r="F492" t="s">
        <v>6</v>
      </c>
      <c r="G492">
        <v>1</v>
      </c>
      <c r="H492">
        <v>2</v>
      </c>
      <c r="I492" t="s">
        <v>13</v>
      </c>
      <c r="J492">
        <v>-1</v>
      </c>
      <c r="L492">
        <v>49</v>
      </c>
      <c r="M492">
        <v>3</v>
      </c>
      <c r="N492">
        <f>COUNTIFS(Tabla1[TorneoID],Tabla3[[#This Row],[TorneoID]],Tabla1[Jornada],Tabla3[[#This Row],[Jornada]],Tabla1[Resultado],1)</f>
        <v>2</v>
      </c>
      <c r="O492">
        <f>COUNTIFS(Tabla1[TorneoID],Tabla3[[#This Row],[TorneoID]],Tabla1[Jornada],Tabla3[[#This Row],[Jornada]],Tabla1[Resultado],0)</f>
        <v>2</v>
      </c>
      <c r="P492">
        <f>COUNTIFS(Tabla1[TorneoID],Tabla3[[#This Row],[TorneoID]],Tabla1[Jornada],Tabla3[[#This Row],[Jornada]],Tabla1[Resultado],-1)</f>
        <v>5</v>
      </c>
      <c r="Q492">
        <f>Tabla3[[#This Row],[GL]]+Tabla3[[#This Row],[GV]]</f>
        <v>24</v>
      </c>
      <c r="R492">
        <f>SUMIFS(Tabla1[mLoc],Tabla1[TorneoID],Tabla3[[#This Row],[TorneoID]],Tabla1[Jornada],Tabla3[[#This Row],[Jornada]])</f>
        <v>12</v>
      </c>
      <c r="S492">
        <f>SUMIFS(Tabla1[mVis],Tabla1[TorneoID],Tabla3[[#This Row],[TorneoID]],Tabla1[Jornada],Tabla3[[#This Row],[Jornada]])</f>
        <v>12</v>
      </c>
    </row>
    <row r="493" spans="2:19" x14ac:dyDescent="0.45">
      <c r="B493">
        <v>19540</v>
      </c>
      <c r="C493" t="s">
        <v>96</v>
      </c>
      <c r="D493">
        <v>2</v>
      </c>
      <c r="E493">
        <v>11</v>
      </c>
      <c r="F493" t="s">
        <v>21</v>
      </c>
      <c r="G493">
        <v>0</v>
      </c>
      <c r="H493">
        <v>0</v>
      </c>
      <c r="I493" t="s">
        <v>85</v>
      </c>
      <c r="J493">
        <v>0</v>
      </c>
      <c r="L493">
        <v>49</v>
      </c>
      <c r="M493">
        <v>4</v>
      </c>
      <c r="N493">
        <f>COUNTIFS(Tabla1[TorneoID],Tabla3[[#This Row],[TorneoID]],Tabla1[Jornada],Tabla3[[#This Row],[Jornada]],Tabla1[Resultado],1)</f>
        <v>5</v>
      </c>
      <c r="O493">
        <f>COUNTIFS(Tabla1[TorneoID],Tabla3[[#This Row],[TorneoID]],Tabla1[Jornada],Tabla3[[#This Row],[Jornada]],Tabla1[Resultado],0)</f>
        <v>4</v>
      </c>
      <c r="P493">
        <f>COUNTIFS(Tabla1[TorneoID],Tabla3[[#This Row],[TorneoID]],Tabla1[Jornada],Tabla3[[#This Row],[Jornada]],Tabla1[Resultado],-1)</f>
        <v>0</v>
      </c>
      <c r="Q493">
        <f>Tabla3[[#This Row],[GL]]+Tabla3[[#This Row],[GV]]</f>
        <v>25</v>
      </c>
      <c r="R493">
        <f>SUMIFS(Tabla1[mLoc],Tabla1[TorneoID],Tabla3[[#This Row],[TorneoID]],Tabla1[Jornada],Tabla3[[#This Row],[Jornada]])</f>
        <v>18</v>
      </c>
      <c r="S493">
        <f>SUMIFS(Tabla1[mVis],Tabla1[TorneoID],Tabla3[[#This Row],[TorneoID]],Tabla1[Jornada],Tabla3[[#This Row],[Jornada]])</f>
        <v>7</v>
      </c>
    </row>
    <row r="494" spans="2:19" x14ac:dyDescent="0.45">
      <c r="B494">
        <v>19541</v>
      </c>
      <c r="C494" t="s">
        <v>96</v>
      </c>
      <c r="D494">
        <v>2</v>
      </c>
      <c r="E494">
        <v>11</v>
      </c>
      <c r="F494" t="s">
        <v>11</v>
      </c>
      <c r="G494">
        <v>1</v>
      </c>
      <c r="H494">
        <v>1</v>
      </c>
      <c r="I494" t="s">
        <v>89</v>
      </c>
      <c r="J494">
        <v>0</v>
      </c>
      <c r="L494">
        <v>49</v>
      </c>
      <c r="M494">
        <v>5</v>
      </c>
      <c r="N494">
        <f>COUNTIFS(Tabla1[TorneoID],Tabla3[[#This Row],[TorneoID]],Tabla1[Jornada],Tabla3[[#This Row],[Jornada]],Tabla1[Resultado],1)</f>
        <v>5</v>
      </c>
      <c r="O494">
        <f>COUNTIFS(Tabla1[TorneoID],Tabla3[[#This Row],[TorneoID]],Tabla1[Jornada],Tabla3[[#This Row],[Jornada]],Tabla1[Resultado],0)</f>
        <v>1</v>
      </c>
      <c r="P494">
        <f>COUNTIFS(Tabla1[TorneoID],Tabla3[[#This Row],[TorneoID]],Tabla1[Jornada],Tabla3[[#This Row],[Jornada]],Tabla1[Resultado],-1)</f>
        <v>3</v>
      </c>
      <c r="Q494">
        <f>Tabla3[[#This Row],[GL]]+Tabla3[[#This Row],[GV]]</f>
        <v>26</v>
      </c>
      <c r="R494">
        <f>SUMIFS(Tabla1[mLoc],Tabla1[TorneoID],Tabla3[[#This Row],[TorneoID]],Tabla1[Jornada],Tabla3[[#This Row],[Jornada]])</f>
        <v>15</v>
      </c>
      <c r="S494">
        <f>SUMIFS(Tabla1[mVis],Tabla1[TorneoID],Tabla3[[#This Row],[TorneoID]],Tabla1[Jornada],Tabla3[[#This Row],[Jornada]])</f>
        <v>11</v>
      </c>
    </row>
    <row r="495" spans="2:19" x14ac:dyDescent="0.45">
      <c r="B495">
        <v>19542</v>
      </c>
      <c r="C495" t="s">
        <v>96</v>
      </c>
      <c r="D495">
        <v>2</v>
      </c>
      <c r="E495">
        <v>11</v>
      </c>
      <c r="F495" t="s">
        <v>82</v>
      </c>
      <c r="G495">
        <v>0</v>
      </c>
      <c r="H495">
        <v>0</v>
      </c>
      <c r="I495" t="s">
        <v>77</v>
      </c>
      <c r="J495">
        <v>0</v>
      </c>
      <c r="L495">
        <v>49</v>
      </c>
      <c r="M495">
        <v>6</v>
      </c>
      <c r="N495">
        <f>COUNTIFS(Tabla1[TorneoID],Tabla3[[#This Row],[TorneoID]],Tabla1[Jornada],Tabla3[[#This Row],[Jornada]],Tabla1[Resultado],1)</f>
        <v>5</v>
      </c>
      <c r="O495">
        <f>COUNTIFS(Tabla1[TorneoID],Tabla3[[#This Row],[TorneoID]],Tabla1[Jornada],Tabla3[[#This Row],[Jornada]],Tabla1[Resultado],0)</f>
        <v>4</v>
      </c>
      <c r="P495">
        <f>COUNTIFS(Tabla1[TorneoID],Tabla3[[#This Row],[TorneoID]],Tabla1[Jornada],Tabla3[[#This Row],[Jornada]],Tabla1[Resultado],-1)</f>
        <v>0</v>
      </c>
      <c r="Q495">
        <f>Tabla3[[#This Row],[GL]]+Tabla3[[#This Row],[GV]]</f>
        <v>24</v>
      </c>
      <c r="R495">
        <f>SUMIFS(Tabla1[mLoc],Tabla1[TorneoID],Tabla3[[#This Row],[TorneoID]],Tabla1[Jornada],Tabla3[[#This Row],[Jornada]])</f>
        <v>16</v>
      </c>
      <c r="S495">
        <f>SUMIFS(Tabla1[mVis],Tabla1[TorneoID],Tabla3[[#This Row],[TorneoID]],Tabla1[Jornada],Tabla3[[#This Row],[Jornada]])</f>
        <v>8</v>
      </c>
    </row>
    <row r="496" spans="2:19" x14ac:dyDescent="0.45">
      <c r="B496">
        <v>19543</v>
      </c>
      <c r="C496" t="s">
        <v>96</v>
      </c>
      <c r="D496">
        <v>2</v>
      </c>
      <c r="E496">
        <v>12</v>
      </c>
      <c r="F496" t="s">
        <v>24</v>
      </c>
      <c r="G496">
        <v>0</v>
      </c>
      <c r="H496">
        <v>0</v>
      </c>
      <c r="I496" t="s">
        <v>10</v>
      </c>
      <c r="J496">
        <v>0</v>
      </c>
      <c r="L496">
        <v>49</v>
      </c>
      <c r="M496">
        <v>7</v>
      </c>
      <c r="N496">
        <f>COUNTIFS(Tabla1[TorneoID],Tabla3[[#This Row],[TorneoID]],Tabla1[Jornada],Tabla3[[#This Row],[Jornada]],Tabla1[Resultado],1)</f>
        <v>2</v>
      </c>
      <c r="O496">
        <f>COUNTIFS(Tabla1[TorneoID],Tabla3[[#This Row],[TorneoID]],Tabla1[Jornada],Tabla3[[#This Row],[Jornada]],Tabla1[Resultado],0)</f>
        <v>2</v>
      </c>
      <c r="P496">
        <f>COUNTIFS(Tabla1[TorneoID],Tabla3[[#This Row],[TorneoID]],Tabla1[Jornada],Tabla3[[#This Row],[Jornada]],Tabla1[Resultado],-1)</f>
        <v>5</v>
      </c>
      <c r="Q496">
        <f>Tabla3[[#This Row],[GL]]+Tabla3[[#This Row],[GV]]</f>
        <v>24</v>
      </c>
      <c r="R496">
        <f>SUMIFS(Tabla1[mLoc],Tabla1[TorneoID],Tabla3[[#This Row],[TorneoID]],Tabla1[Jornada],Tabla3[[#This Row],[Jornada]])</f>
        <v>12</v>
      </c>
      <c r="S496">
        <f>SUMIFS(Tabla1[mVis],Tabla1[TorneoID],Tabla3[[#This Row],[TorneoID]],Tabla1[Jornada],Tabla3[[#This Row],[Jornada]])</f>
        <v>12</v>
      </c>
    </row>
    <row r="497" spans="2:19" x14ac:dyDescent="0.45">
      <c r="B497">
        <v>19544</v>
      </c>
      <c r="C497" t="s">
        <v>96</v>
      </c>
      <c r="D497">
        <v>2</v>
      </c>
      <c r="E497">
        <v>12</v>
      </c>
      <c r="F497" t="s">
        <v>13</v>
      </c>
      <c r="G497">
        <v>2</v>
      </c>
      <c r="H497">
        <v>1</v>
      </c>
      <c r="I497" t="s">
        <v>21</v>
      </c>
      <c r="J497">
        <v>1</v>
      </c>
      <c r="L497">
        <v>49</v>
      </c>
      <c r="M497">
        <v>8</v>
      </c>
      <c r="N497">
        <f>COUNTIFS(Tabla1[TorneoID],Tabla3[[#This Row],[TorneoID]],Tabla1[Jornada],Tabla3[[#This Row],[Jornada]],Tabla1[Resultado],1)</f>
        <v>6</v>
      </c>
      <c r="O497">
        <f>COUNTIFS(Tabla1[TorneoID],Tabla3[[#This Row],[TorneoID]],Tabla1[Jornada],Tabla3[[#This Row],[Jornada]],Tabla1[Resultado],0)</f>
        <v>1</v>
      </c>
      <c r="P497">
        <f>COUNTIFS(Tabla1[TorneoID],Tabla3[[#This Row],[TorneoID]],Tabla1[Jornada],Tabla3[[#This Row],[Jornada]],Tabla1[Resultado],-1)</f>
        <v>2</v>
      </c>
      <c r="Q497">
        <f>Tabla3[[#This Row],[GL]]+Tabla3[[#This Row],[GV]]</f>
        <v>25</v>
      </c>
      <c r="R497">
        <f>SUMIFS(Tabla1[mLoc],Tabla1[TorneoID],Tabla3[[#This Row],[TorneoID]],Tabla1[Jornada],Tabla3[[#This Row],[Jornada]])</f>
        <v>15</v>
      </c>
      <c r="S497">
        <f>SUMIFS(Tabla1[mVis],Tabla1[TorneoID],Tabla3[[#This Row],[TorneoID]],Tabla1[Jornada],Tabla3[[#This Row],[Jornada]])</f>
        <v>10</v>
      </c>
    </row>
    <row r="498" spans="2:19" x14ac:dyDescent="0.45">
      <c r="B498">
        <v>19545</v>
      </c>
      <c r="C498" t="s">
        <v>96</v>
      </c>
      <c r="D498">
        <v>2</v>
      </c>
      <c r="E498">
        <v>12</v>
      </c>
      <c r="F498" t="s">
        <v>0</v>
      </c>
      <c r="G498">
        <v>2</v>
      </c>
      <c r="H498">
        <v>1</v>
      </c>
      <c r="I498" t="s">
        <v>15</v>
      </c>
      <c r="J498">
        <v>1</v>
      </c>
      <c r="L498">
        <v>49</v>
      </c>
      <c r="M498">
        <v>9</v>
      </c>
      <c r="N498">
        <f>COUNTIFS(Tabla1[TorneoID],Tabla3[[#This Row],[TorneoID]],Tabla1[Jornada],Tabla3[[#This Row],[Jornada]],Tabla1[Resultado],1)</f>
        <v>5</v>
      </c>
      <c r="O498">
        <f>COUNTIFS(Tabla1[TorneoID],Tabla3[[#This Row],[TorneoID]],Tabla1[Jornada],Tabla3[[#This Row],[Jornada]],Tabla1[Resultado],0)</f>
        <v>3</v>
      </c>
      <c r="P498">
        <f>COUNTIFS(Tabla1[TorneoID],Tabla3[[#This Row],[TorneoID]],Tabla1[Jornada],Tabla3[[#This Row],[Jornada]],Tabla1[Resultado],-1)</f>
        <v>1</v>
      </c>
      <c r="Q498">
        <f>Tabla3[[#This Row],[GL]]+Tabla3[[#This Row],[GV]]</f>
        <v>25</v>
      </c>
      <c r="R498">
        <f>SUMIFS(Tabla1[mLoc],Tabla1[TorneoID],Tabla3[[#This Row],[TorneoID]],Tabla1[Jornada],Tabla3[[#This Row],[Jornada]])</f>
        <v>15</v>
      </c>
      <c r="S498">
        <f>SUMIFS(Tabla1[mVis],Tabla1[TorneoID],Tabla3[[#This Row],[TorneoID]],Tabla1[Jornada],Tabla3[[#This Row],[Jornada]])</f>
        <v>10</v>
      </c>
    </row>
    <row r="499" spans="2:19" x14ac:dyDescent="0.45">
      <c r="B499">
        <v>19546</v>
      </c>
      <c r="C499" t="s">
        <v>96</v>
      </c>
      <c r="D499">
        <v>2</v>
      </c>
      <c r="E499">
        <v>12</v>
      </c>
      <c r="F499" t="s">
        <v>85</v>
      </c>
      <c r="G499">
        <v>1</v>
      </c>
      <c r="H499">
        <v>0</v>
      </c>
      <c r="I499" t="s">
        <v>11</v>
      </c>
      <c r="J499">
        <v>1</v>
      </c>
      <c r="L499">
        <v>49</v>
      </c>
      <c r="M499">
        <v>10</v>
      </c>
      <c r="N499">
        <f>COUNTIFS(Tabla1[TorneoID],Tabla3[[#This Row],[TorneoID]],Tabla1[Jornada],Tabla3[[#This Row],[Jornada]],Tabla1[Resultado],1)</f>
        <v>6</v>
      </c>
      <c r="O499">
        <f>COUNTIFS(Tabla1[TorneoID],Tabla3[[#This Row],[TorneoID]],Tabla1[Jornada],Tabla3[[#This Row],[Jornada]],Tabla1[Resultado],0)</f>
        <v>2</v>
      </c>
      <c r="P499">
        <f>COUNTIFS(Tabla1[TorneoID],Tabla3[[#This Row],[TorneoID]],Tabla1[Jornada],Tabla3[[#This Row],[Jornada]],Tabla1[Resultado],-1)</f>
        <v>1</v>
      </c>
      <c r="Q499">
        <f>Tabla3[[#This Row],[GL]]+Tabla3[[#This Row],[GV]]</f>
        <v>18</v>
      </c>
      <c r="R499">
        <f>SUMIFS(Tabla1[mLoc],Tabla1[TorneoID],Tabla3[[#This Row],[TorneoID]],Tabla1[Jornada],Tabla3[[#This Row],[Jornada]])</f>
        <v>12</v>
      </c>
      <c r="S499">
        <f>SUMIFS(Tabla1[mVis],Tabla1[TorneoID],Tabla3[[#This Row],[TorneoID]],Tabla1[Jornada],Tabla3[[#This Row],[Jornada]])</f>
        <v>6</v>
      </c>
    </row>
    <row r="500" spans="2:19" x14ac:dyDescent="0.45">
      <c r="B500">
        <v>19547</v>
      </c>
      <c r="C500" t="s">
        <v>96</v>
      </c>
      <c r="D500">
        <v>2</v>
      </c>
      <c r="E500">
        <v>12</v>
      </c>
      <c r="F500" t="s">
        <v>69</v>
      </c>
      <c r="G500">
        <v>1</v>
      </c>
      <c r="H500">
        <v>2</v>
      </c>
      <c r="I500" t="s">
        <v>14</v>
      </c>
      <c r="J500">
        <v>-1</v>
      </c>
      <c r="L500">
        <v>49</v>
      </c>
      <c r="M500">
        <v>11</v>
      </c>
      <c r="N500">
        <f>COUNTIFS(Tabla1[TorneoID],Tabla3[[#This Row],[TorneoID]],Tabla1[Jornada],Tabla3[[#This Row],[Jornada]],Tabla1[Resultado],1)</f>
        <v>5</v>
      </c>
      <c r="O500">
        <f>COUNTIFS(Tabla1[TorneoID],Tabla3[[#This Row],[TorneoID]],Tabla1[Jornada],Tabla3[[#This Row],[Jornada]],Tabla1[Resultado],0)</f>
        <v>4</v>
      </c>
      <c r="P500">
        <f>COUNTIFS(Tabla1[TorneoID],Tabla3[[#This Row],[TorneoID]],Tabla1[Jornada],Tabla3[[#This Row],[Jornada]],Tabla1[Resultado],-1)</f>
        <v>0</v>
      </c>
      <c r="Q500">
        <f>Tabla3[[#This Row],[GL]]+Tabla3[[#This Row],[GV]]</f>
        <v>20</v>
      </c>
      <c r="R500">
        <f>SUMIFS(Tabla1[mLoc],Tabla1[TorneoID],Tabla3[[#This Row],[TorneoID]],Tabla1[Jornada],Tabla3[[#This Row],[Jornada]])</f>
        <v>15</v>
      </c>
      <c r="S500">
        <f>SUMIFS(Tabla1[mVis],Tabla1[TorneoID],Tabla3[[#This Row],[TorneoID]],Tabla1[Jornada],Tabla3[[#This Row],[Jornada]])</f>
        <v>5</v>
      </c>
    </row>
    <row r="501" spans="2:19" x14ac:dyDescent="0.45">
      <c r="B501">
        <v>19548</v>
      </c>
      <c r="C501" t="s">
        <v>96</v>
      </c>
      <c r="D501">
        <v>2</v>
      </c>
      <c r="E501">
        <v>12</v>
      </c>
      <c r="F501" t="s">
        <v>89</v>
      </c>
      <c r="G501">
        <v>0</v>
      </c>
      <c r="H501">
        <v>0</v>
      </c>
      <c r="I501" t="s">
        <v>9</v>
      </c>
      <c r="J501">
        <v>0</v>
      </c>
      <c r="L501">
        <v>49</v>
      </c>
      <c r="M501">
        <v>12</v>
      </c>
      <c r="N501">
        <f>COUNTIFS(Tabla1[TorneoID],Tabla3[[#This Row],[TorneoID]],Tabla1[Jornada],Tabla3[[#This Row],[Jornada]],Tabla1[Resultado],1)</f>
        <v>6</v>
      </c>
      <c r="O501">
        <f>COUNTIFS(Tabla1[TorneoID],Tabla3[[#This Row],[TorneoID]],Tabla1[Jornada],Tabla3[[#This Row],[Jornada]],Tabla1[Resultado],0)</f>
        <v>3</v>
      </c>
      <c r="P501">
        <f>COUNTIFS(Tabla1[TorneoID],Tabla3[[#This Row],[TorneoID]],Tabla1[Jornada],Tabla3[[#This Row],[Jornada]],Tabla1[Resultado],-1)</f>
        <v>0</v>
      </c>
      <c r="Q501">
        <f>Tabla3[[#This Row],[GL]]+Tabla3[[#This Row],[GV]]</f>
        <v>23</v>
      </c>
      <c r="R501">
        <f>SUMIFS(Tabla1[mLoc],Tabla1[TorneoID],Tabla3[[#This Row],[TorneoID]],Tabla1[Jornada],Tabla3[[#This Row],[Jornada]])</f>
        <v>16</v>
      </c>
      <c r="S501">
        <f>SUMIFS(Tabla1[mVis],Tabla1[TorneoID],Tabla3[[#This Row],[TorneoID]],Tabla1[Jornada],Tabla3[[#This Row],[Jornada]])</f>
        <v>7</v>
      </c>
    </row>
    <row r="502" spans="2:19" x14ac:dyDescent="0.45">
      <c r="B502">
        <v>19549</v>
      </c>
      <c r="C502" t="s">
        <v>96</v>
      </c>
      <c r="D502">
        <v>2</v>
      </c>
      <c r="E502">
        <v>12</v>
      </c>
      <c r="F502" t="s">
        <v>1</v>
      </c>
      <c r="G502">
        <v>2</v>
      </c>
      <c r="H502">
        <v>2</v>
      </c>
      <c r="I502" t="s">
        <v>92</v>
      </c>
      <c r="J502">
        <v>0</v>
      </c>
      <c r="L502">
        <v>49</v>
      </c>
      <c r="M502">
        <v>13</v>
      </c>
      <c r="N502">
        <f>COUNTIFS(Tabla1[TorneoID],Tabla3[[#This Row],[TorneoID]],Tabla1[Jornada],Tabla3[[#This Row],[Jornada]],Tabla1[Resultado],1)</f>
        <v>5</v>
      </c>
      <c r="O502">
        <f>COUNTIFS(Tabla1[TorneoID],Tabla3[[#This Row],[TorneoID]],Tabla1[Jornada],Tabla3[[#This Row],[Jornada]],Tabla1[Resultado],0)</f>
        <v>2</v>
      </c>
      <c r="P502">
        <f>COUNTIFS(Tabla1[TorneoID],Tabla3[[#This Row],[TorneoID]],Tabla1[Jornada],Tabla3[[#This Row],[Jornada]],Tabla1[Resultado],-1)</f>
        <v>2</v>
      </c>
      <c r="Q502">
        <f>Tabla3[[#This Row],[GL]]+Tabla3[[#This Row],[GV]]</f>
        <v>19</v>
      </c>
      <c r="R502">
        <f>SUMIFS(Tabla1[mLoc],Tabla1[TorneoID],Tabla3[[#This Row],[TorneoID]],Tabla1[Jornada],Tabla3[[#This Row],[Jornada]])</f>
        <v>12</v>
      </c>
      <c r="S502">
        <f>SUMIFS(Tabla1[mVis],Tabla1[TorneoID],Tabla3[[#This Row],[TorneoID]],Tabla1[Jornada],Tabla3[[#This Row],[Jornada]])</f>
        <v>7</v>
      </c>
    </row>
    <row r="503" spans="2:19" x14ac:dyDescent="0.45">
      <c r="B503">
        <v>19550</v>
      </c>
      <c r="C503" t="s">
        <v>96</v>
      </c>
      <c r="D503">
        <v>2</v>
      </c>
      <c r="E503">
        <v>12</v>
      </c>
      <c r="F503" t="s">
        <v>4</v>
      </c>
      <c r="G503">
        <v>0</v>
      </c>
      <c r="H503">
        <v>0</v>
      </c>
      <c r="I503" t="s">
        <v>82</v>
      </c>
      <c r="J503">
        <v>0</v>
      </c>
      <c r="L503">
        <v>49</v>
      </c>
      <c r="M503">
        <v>14</v>
      </c>
      <c r="N503">
        <f>COUNTIFS(Tabla1[TorneoID],Tabla3[[#This Row],[TorneoID]],Tabla1[Jornada],Tabla3[[#This Row],[Jornada]],Tabla1[Resultado],1)</f>
        <v>1</v>
      </c>
      <c r="O503">
        <f>COUNTIFS(Tabla1[TorneoID],Tabla3[[#This Row],[TorneoID]],Tabla1[Jornada],Tabla3[[#This Row],[Jornada]],Tabla1[Resultado],0)</f>
        <v>3</v>
      </c>
      <c r="P503">
        <f>COUNTIFS(Tabla1[TorneoID],Tabla3[[#This Row],[TorneoID]],Tabla1[Jornada],Tabla3[[#This Row],[Jornada]],Tabla1[Resultado],-1)</f>
        <v>5</v>
      </c>
      <c r="Q503">
        <f>Tabla3[[#This Row],[GL]]+Tabla3[[#This Row],[GV]]</f>
        <v>20</v>
      </c>
      <c r="R503">
        <f>SUMIFS(Tabla1[mLoc],Tabla1[TorneoID],Tabla3[[#This Row],[TorneoID]],Tabla1[Jornada],Tabla3[[#This Row],[Jornada]])</f>
        <v>7</v>
      </c>
      <c r="S503">
        <f>SUMIFS(Tabla1[mVis],Tabla1[TorneoID],Tabla3[[#This Row],[TorneoID]],Tabla1[Jornada],Tabla3[[#This Row],[Jornada]])</f>
        <v>13</v>
      </c>
    </row>
    <row r="504" spans="2:19" x14ac:dyDescent="0.45">
      <c r="B504">
        <v>19551</v>
      </c>
      <c r="C504" t="s">
        <v>96</v>
      </c>
      <c r="D504">
        <v>2</v>
      </c>
      <c r="E504">
        <v>12</v>
      </c>
      <c r="F504" t="s">
        <v>77</v>
      </c>
      <c r="G504">
        <v>0</v>
      </c>
      <c r="H504">
        <v>0</v>
      </c>
      <c r="I504" t="s">
        <v>3</v>
      </c>
      <c r="J504">
        <v>0</v>
      </c>
      <c r="L504">
        <v>49</v>
      </c>
      <c r="M504">
        <v>15</v>
      </c>
      <c r="N504">
        <f>COUNTIFS(Tabla1[TorneoID],Tabla3[[#This Row],[TorneoID]],Tabla1[Jornada],Tabla3[[#This Row],[Jornada]],Tabla1[Resultado],1)</f>
        <v>3</v>
      </c>
      <c r="O504">
        <f>COUNTIFS(Tabla1[TorneoID],Tabla3[[#This Row],[TorneoID]],Tabla1[Jornada],Tabla3[[#This Row],[Jornada]],Tabla1[Resultado],0)</f>
        <v>2</v>
      </c>
      <c r="P504">
        <f>COUNTIFS(Tabla1[TorneoID],Tabla3[[#This Row],[TorneoID]],Tabla1[Jornada],Tabla3[[#This Row],[Jornada]],Tabla1[Resultado],-1)</f>
        <v>4</v>
      </c>
      <c r="Q504">
        <f>Tabla3[[#This Row],[GL]]+Tabla3[[#This Row],[GV]]</f>
        <v>22</v>
      </c>
      <c r="R504">
        <f>SUMIFS(Tabla1[mLoc],Tabla1[TorneoID],Tabla3[[#This Row],[TorneoID]],Tabla1[Jornada],Tabla3[[#This Row],[Jornada]])</f>
        <v>11</v>
      </c>
      <c r="S504">
        <f>SUMIFS(Tabla1[mVis],Tabla1[TorneoID],Tabla3[[#This Row],[TorneoID]],Tabla1[Jornada],Tabla3[[#This Row],[Jornada]])</f>
        <v>11</v>
      </c>
    </row>
    <row r="505" spans="2:19" x14ac:dyDescent="0.45">
      <c r="B505">
        <v>19552</v>
      </c>
      <c r="C505" t="s">
        <v>96</v>
      </c>
      <c r="D505">
        <v>2</v>
      </c>
      <c r="E505">
        <v>12</v>
      </c>
      <c r="F505" t="s">
        <v>12</v>
      </c>
      <c r="G505">
        <v>2</v>
      </c>
      <c r="H505">
        <v>1</v>
      </c>
      <c r="I505" t="s">
        <v>6</v>
      </c>
      <c r="J505">
        <v>1</v>
      </c>
      <c r="L505">
        <v>49</v>
      </c>
      <c r="M505">
        <v>16</v>
      </c>
      <c r="N505">
        <f>COUNTIFS(Tabla1[TorneoID],Tabla3[[#This Row],[TorneoID]],Tabla1[Jornada],Tabla3[[#This Row],[Jornada]],Tabla1[Resultado],1)</f>
        <v>5</v>
      </c>
      <c r="O505">
        <f>COUNTIFS(Tabla1[TorneoID],Tabla3[[#This Row],[TorneoID]],Tabla1[Jornada],Tabla3[[#This Row],[Jornada]],Tabla1[Resultado],0)</f>
        <v>2</v>
      </c>
      <c r="P505">
        <f>COUNTIFS(Tabla1[TorneoID],Tabla3[[#This Row],[TorneoID]],Tabla1[Jornada],Tabla3[[#This Row],[Jornada]],Tabla1[Resultado],-1)</f>
        <v>2</v>
      </c>
      <c r="Q505">
        <f>Tabla3[[#This Row],[GL]]+Tabla3[[#This Row],[GV]]</f>
        <v>20</v>
      </c>
      <c r="R505">
        <f>SUMIFS(Tabla1[mLoc],Tabla1[TorneoID],Tabla3[[#This Row],[TorneoID]],Tabla1[Jornada],Tabla3[[#This Row],[Jornada]])</f>
        <v>13</v>
      </c>
      <c r="S505">
        <f>SUMIFS(Tabla1[mVis],Tabla1[TorneoID],Tabla3[[#This Row],[TorneoID]],Tabla1[Jornada],Tabla3[[#This Row],[Jornada]])</f>
        <v>7</v>
      </c>
    </row>
    <row r="506" spans="2:19" x14ac:dyDescent="0.45">
      <c r="B506">
        <v>19553</v>
      </c>
      <c r="C506" t="s">
        <v>96</v>
      </c>
      <c r="D506">
        <v>2</v>
      </c>
      <c r="E506">
        <v>13</v>
      </c>
      <c r="F506" t="s">
        <v>9</v>
      </c>
      <c r="G506">
        <v>3</v>
      </c>
      <c r="H506">
        <v>1</v>
      </c>
      <c r="I506" t="s">
        <v>85</v>
      </c>
      <c r="J506">
        <v>1</v>
      </c>
      <c r="L506">
        <v>49</v>
      </c>
      <c r="M506">
        <v>17</v>
      </c>
      <c r="N506">
        <f>COUNTIFS(Tabla1[TorneoID],Tabla3[[#This Row],[TorneoID]],Tabla1[Jornada],Tabla3[[#This Row],[Jornada]],Tabla1[Resultado],1)</f>
        <v>2</v>
      </c>
      <c r="O506">
        <f>COUNTIFS(Tabla1[TorneoID],Tabla3[[#This Row],[TorneoID]],Tabla1[Jornada],Tabla3[[#This Row],[Jornada]],Tabla1[Resultado],0)</f>
        <v>4</v>
      </c>
      <c r="P506">
        <f>COUNTIFS(Tabla1[TorneoID],Tabla3[[#This Row],[TorneoID]],Tabla1[Jornada],Tabla3[[#This Row],[Jornada]],Tabla1[Resultado],-1)</f>
        <v>3</v>
      </c>
      <c r="Q506">
        <f>Tabla3[[#This Row],[GL]]+Tabla3[[#This Row],[GV]]</f>
        <v>25</v>
      </c>
      <c r="R506">
        <f>SUMIFS(Tabla1[mLoc],Tabla1[TorneoID],Tabla3[[#This Row],[TorneoID]],Tabla1[Jornada],Tabla3[[#This Row],[Jornada]])</f>
        <v>12</v>
      </c>
      <c r="S506">
        <f>SUMIFS(Tabla1[mVis],Tabla1[TorneoID],Tabla3[[#This Row],[TorneoID]],Tabla1[Jornada],Tabla3[[#This Row],[Jornada]])</f>
        <v>13</v>
      </c>
    </row>
    <row r="507" spans="2:19" x14ac:dyDescent="0.45">
      <c r="B507">
        <v>19554</v>
      </c>
      <c r="C507" t="s">
        <v>96</v>
      </c>
      <c r="D507">
        <v>2</v>
      </c>
      <c r="E507">
        <v>13</v>
      </c>
      <c r="F507" t="s">
        <v>15</v>
      </c>
      <c r="G507">
        <v>1</v>
      </c>
      <c r="H507">
        <v>1</v>
      </c>
      <c r="I507" t="s">
        <v>10</v>
      </c>
      <c r="J507">
        <v>0</v>
      </c>
      <c r="L507">
        <v>50</v>
      </c>
      <c r="M507">
        <v>1</v>
      </c>
      <c r="N507">
        <f>COUNTIFS(Tabla1[TorneoID],Tabla3[[#This Row],[TorneoID]],Tabla1[Jornada],Tabla3[[#This Row],[Jornada]],Tabla1[Resultado],1)</f>
        <v>3</v>
      </c>
      <c r="O507">
        <f>COUNTIFS(Tabla1[TorneoID],Tabla3[[#This Row],[TorneoID]],Tabla1[Jornada],Tabla3[[#This Row],[Jornada]],Tabla1[Resultado],0)</f>
        <v>3</v>
      </c>
      <c r="P507">
        <f>COUNTIFS(Tabla1[TorneoID],Tabla3[[#This Row],[TorneoID]],Tabla1[Jornada],Tabla3[[#This Row],[Jornada]],Tabla1[Resultado],-1)</f>
        <v>3</v>
      </c>
      <c r="Q507">
        <f>Tabla3[[#This Row],[GL]]+Tabla3[[#This Row],[GV]]</f>
        <v>26</v>
      </c>
      <c r="R507">
        <f>SUMIFS(Tabla1[mLoc],Tabla1[TorneoID],Tabla3[[#This Row],[TorneoID]],Tabla1[Jornada],Tabla3[[#This Row],[Jornada]])</f>
        <v>15</v>
      </c>
      <c r="S507">
        <f>SUMIFS(Tabla1[mVis],Tabla1[TorneoID],Tabla3[[#This Row],[TorneoID]],Tabla1[Jornada],Tabla3[[#This Row],[Jornada]])</f>
        <v>11</v>
      </c>
    </row>
    <row r="508" spans="2:19" x14ac:dyDescent="0.45">
      <c r="B508">
        <v>19555</v>
      </c>
      <c r="C508" t="s">
        <v>96</v>
      </c>
      <c r="D508">
        <v>2</v>
      </c>
      <c r="E508">
        <v>13</v>
      </c>
      <c r="F508" t="s">
        <v>14</v>
      </c>
      <c r="G508">
        <v>0</v>
      </c>
      <c r="H508">
        <v>0</v>
      </c>
      <c r="I508" t="s">
        <v>24</v>
      </c>
      <c r="J508">
        <v>0</v>
      </c>
      <c r="L508">
        <v>50</v>
      </c>
      <c r="M508">
        <v>2</v>
      </c>
      <c r="N508">
        <f>COUNTIFS(Tabla1[TorneoID],Tabla3[[#This Row],[TorneoID]],Tabla1[Jornada],Tabla3[[#This Row],[Jornada]],Tabla1[Resultado],1)</f>
        <v>6</v>
      </c>
      <c r="O508">
        <f>COUNTIFS(Tabla1[TorneoID],Tabla3[[#This Row],[TorneoID]],Tabla1[Jornada],Tabla3[[#This Row],[Jornada]],Tabla1[Resultado],0)</f>
        <v>3</v>
      </c>
      <c r="P508">
        <f>COUNTIFS(Tabla1[TorneoID],Tabla3[[#This Row],[TorneoID]],Tabla1[Jornada],Tabla3[[#This Row],[Jornada]],Tabla1[Resultado],-1)</f>
        <v>0</v>
      </c>
      <c r="Q508">
        <f>Tabla3[[#This Row],[GL]]+Tabla3[[#This Row],[GV]]</f>
        <v>23</v>
      </c>
      <c r="R508">
        <f>SUMIFS(Tabla1[mLoc],Tabla1[TorneoID],Tabla3[[#This Row],[TorneoID]],Tabla1[Jornada],Tabla3[[#This Row],[Jornada]])</f>
        <v>17</v>
      </c>
      <c r="S508">
        <f>SUMIFS(Tabla1[mVis],Tabla1[TorneoID],Tabla3[[#This Row],[TorneoID]],Tabla1[Jornada],Tabla3[[#This Row],[Jornada]])</f>
        <v>6</v>
      </c>
    </row>
    <row r="509" spans="2:19" x14ac:dyDescent="0.45">
      <c r="B509">
        <v>19556</v>
      </c>
      <c r="C509" t="s">
        <v>96</v>
      </c>
      <c r="D509">
        <v>2</v>
      </c>
      <c r="E509">
        <v>13</v>
      </c>
      <c r="F509" t="s">
        <v>0</v>
      </c>
      <c r="G509">
        <v>1</v>
      </c>
      <c r="H509">
        <v>1</v>
      </c>
      <c r="I509" t="s">
        <v>1</v>
      </c>
      <c r="J509">
        <v>0</v>
      </c>
      <c r="L509">
        <v>50</v>
      </c>
      <c r="M509">
        <v>3</v>
      </c>
      <c r="N509">
        <f>COUNTIFS(Tabla1[TorneoID],Tabla3[[#This Row],[TorneoID]],Tabla1[Jornada],Tabla3[[#This Row],[Jornada]],Tabla1[Resultado],1)</f>
        <v>3</v>
      </c>
      <c r="O509">
        <f>COUNTIFS(Tabla1[TorneoID],Tabla3[[#This Row],[TorneoID]],Tabla1[Jornada],Tabla3[[#This Row],[Jornada]],Tabla1[Resultado],0)</f>
        <v>3</v>
      </c>
      <c r="P509">
        <f>COUNTIFS(Tabla1[TorneoID],Tabla3[[#This Row],[TorneoID]],Tabla1[Jornada],Tabla3[[#This Row],[Jornada]],Tabla1[Resultado],-1)</f>
        <v>3</v>
      </c>
      <c r="Q509">
        <f>Tabla3[[#This Row],[GL]]+Tabla3[[#This Row],[GV]]</f>
        <v>22</v>
      </c>
      <c r="R509">
        <f>SUMIFS(Tabla1[mLoc],Tabla1[TorneoID],Tabla3[[#This Row],[TorneoID]],Tabla1[Jornada],Tabla3[[#This Row],[Jornada]])</f>
        <v>11</v>
      </c>
      <c r="S509">
        <f>SUMIFS(Tabla1[mVis],Tabla1[TorneoID],Tabla3[[#This Row],[TorneoID]],Tabla1[Jornada],Tabla3[[#This Row],[Jornada]])</f>
        <v>11</v>
      </c>
    </row>
    <row r="510" spans="2:19" x14ac:dyDescent="0.45">
      <c r="B510">
        <v>19557</v>
      </c>
      <c r="C510" t="s">
        <v>96</v>
      </c>
      <c r="D510">
        <v>2</v>
      </c>
      <c r="E510">
        <v>13</v>
      </c>
      <c r="F510" t="s">
        <v>92</v>
      </c>
      <c r="G510">
        <v>1</v>
      </c>
      <c r="H510">
        <v>4</v>
      </c>
      <c r="I510" t="s">
        <v>89</v>
      </c>
      <c r="J510">
        <v>-1</v>
      </c>
      <c r="L510">
        <v>50</v>
      </c>
      <c r="M510">
        <v>4</v>
      </c>
      <c r="N510">
        <f>COUNTIFS(Tabla1[TorneoID],Tabla3[[#This Row],[TorneoID]],Tabla1[Jornada],Tabla3[[#This Row],[Jornada]],Tabla1[Resultado],1)</f>
        <v>4</v>
      </c>
      <c r="O510">
        <f>COUNTIFS(Tabla1[TorneoID],Tabla3[[#This Row],[TorneoID]],Tabla1[Jornada],Tabla3[[#This Row],[Jornada]],Tabla1[Resultado],0)</f>
        <v>1</v>
      </c>
      <c r="P510">
        <f>COUNTIFS(Tabla1[TorneoID],Tabla3[[#This Row],[TorneoID]],Tabla1[Jornada],Tabla3[[#This Row],[Jornada]],Tabla1[Resultado],-1)</f>
        <v>4</v>
      </c>
      <c r="Q510">
        <f>Tabla3[[#This Row],[GL]]+Tabla3[[#This Row],[GV]]</f>
        <v>25</v>
      </c>
      <c r="R510">
        <f>SUMIFS(Tabla1[mLoc],Tabla1[TorneoID],Tabla3[[#This Row],[TorneoID]],Tabla1[Jornada],Tabla3[[#This Row],[Jornada]])</f>
        <v>11</v>
      </c>
      <c r="S510">
        <f>SUMIFS(Tabla1[mVis],Tabla1[TorneoID],Tabla3[[#This Row],[TorneoID]],Tabla1[Jornada],Tabla3[[#This Row],[Jornada]])</f>
        <v>14</v>
      </c>
    </row>
    <row r="511" spans="2:19" x14ac:dyDescent="0.45">
      <c r="B511">
        <v>19558</v>
      </c>
      <c r="C511" t="s">
        <v>96</v>
      </c>
      <c r="D511">
        <v>2</v>
      </c>
      <c r="E511">
        <v>13</v>
      </c>
      <c r="F511" t="s">
        <v>3</v>
      </c>
      <c r="G511">
        <v>2</v>
      </c>
      <c r="H511">
        <v>1</v>
      </c>
      <c r="I511" t="s">
        <v>4</v>
      </c>
      <c r="J511">
        <v>1</v>
      </c>
      <c r="L511">
        <v>50</v>
      </c>
      <c r="M511">
        <v>5</v>
      </c>
      <c r="N511">
        <f>COUNTIFS(Tabla1[TorneoID],Tabla3[[#This Row],[TorneoID]],Tabla1[Jornada],Tabla3[[#This Row],[Jornada]],Tabla1[Resultado],1)</f>
        <v>5</v>
      </c>
      <c r="O511">
        <f>COUNTIFS(Tabla1[TorneoID],Tabla3[[#This Row],[TorneoID]],Tabla1[Jornada],Tabla3[[#This Row],[Jornada]],Tabla1[Resultado],0)</f>
        <v>2</v>
      </c>
      <c r="P511">
        <f>COUNTIFS(Tabla1[TorneoID],Tabla3[[#This Row],[TorneoID]],Tabla1[Jornada],Tabla3[[#This Row],[Jornada]],Tabla1[Resultado],-1)</f>
        <v>2</v>
      </c>
      <c r="Q511">
        <f>Tabla3[[#This Row],[GL]]+Tabla3[[#This Row],[GV]]</f>
        <v>18</v>
      </c>
      <c r="R511">
        <f>SUMIFS(Tabla1[mLoc],Tabla1[TorneoID],Tabla3[[#This Row],[TorneoID]],Tabla1[Jornada],Tabla3[[#This Row],[Jornada]])</f>
        <v>12</v>
      </c>
      <c r="S511">
        <f>SUMIFS(Tabla1[mVis],Tabla1[TorneoID],Tabla3[[#This Row],[TorneoID]],Tabla1[Jornada],Tabla3[[#This Row],[Jornada]])</f>
        <v>6</v>
      </c>
    </row>
    <row r="512" spans="2:19" x14ac:dyDescent="0.45">
      <c r="B512">
        <v>19559</v>
      </c>
      <c r="C512" t="s">
        <v>96</v>
      </c>
      <c r="D512">
        <v>2</v>
      </c>
      <c r="E512">
        <v>13</v>
      </c>
      <c r="F512" t="s">
        <v>6</v>
      </c>
      <c r="G512">
        <v>2</v>
      </c>
      <c r="H512">
        <v>0</v>
      </c>
      <c r="I512" t="s">
        <v>77</v>
      </c>
      <c r="J512">
        <v>1</v>
      </c>
      <c r="L512">
        <v>50</v>
      </c>
      <c r="M512">
        <v>6</v>
      </c>
      <c r="N512">
        <f>COUNTIFS(Tabla1[TorneoID],Tabla3[[#This Row],[TorneoID]],Tabla1[Jornada],Tabla3[[#This Row],[Jornada]],Tabla1[Resultado],1)</f>
        <v>4</v>
      </c>
      <c r="O512">
        <f>COUNTIFS(Tabla1[TorneoID],Tabla3[[#This Row],[TorneoID]],Tabla1[Jornada],Tabla3[[#This Row],[Jornada]],Tabla1[Resultado],0)</f>
        <v>2</v>
      </c>
      <c r="P512">
        <f>COUNTIFS(Tabla1[TorneoID],Tabla3[[#This Row],[TorneoID]],Tabla1[Jornada],Tabla3[[#This Row],[Jornada]],Tabla1[Resultado],-1)</f>
        <v>3</v>
      </c>
      <c r="Q512">
        <f>Tabla3[[#This Row],[GL]]+Tabla3[[#This Row],[GV]]</f>
        <v>24</v>
      </c>
      <c r="R512">
        <f>SUMIFS(Tabla1[mLoc],Tabla1[TorneoID],Tabla3[[#This Row],[TorneoID]],Tabla1[Jornada],Tabla3[[#This Row],[Jornada]])</f>
        <v>11</v>
      </c>
      <c r="S512">
        <f>SUMIFS(Tabla1[mVis],Tabla1[TorneoID],Tabla3[[#This Row],[TorneoID]],Tabla1[Jornada],Tabla3[[#This Row],[Jornada]])</f>
        <v>13</v>
      </c>
    </row>
    <row r="513" spans="2:19" x14ac:dyDescent="0.45">
      <c r="B513">
        <v>19560</v>
      </c>
      <c r="C513" t="s">
        <v>96</v>
      </c>
      <c r="D513">
        <v>2</v>
      </c>
      <c r="E513">
        <v>13</v>
      </c>
      <c r="F513" t="s">
        <v>21</v>
      </c>
      <c r="G513">
        <v>1</v>
      </c>
      <c r="H513">
        <v>1</v>
      </c>
      <c r="I513" t="s">
        <v>12</v>
      </c>
      <c r="J513">
        <v>0</v>
      </c>
      <c r="L513">
        <v>50</v>
      </c>
      <c r="M513">
        <v>7</v>
      </c>
      <c r="N513">
        <f>COUNTIFS(Tabla1[TorneoID],Tabla3[[#This Row],[TorneoID]],Tabla1[Jornada],Tabla3[[#This Row],[Jornada]],Tabla1[Resultado],1)</f>
        <v>3</v>
      </c>
      <c r="O513">
        <f>COUNTIFS(Tabla1[TorneoID],Tabla3[[#This Row],[TorneoID]],Tabla1[Jornada],Tabla3[[#This Row],[Jornada]],Tabla1[Resultado],0)</f>
        <v>1</v>
      </c>
      <c r="P513">
        <f>COUNTIFS(Tabla1[TorneoID],Tabla3[[#This Row],[TorneoID]],Tabla1[Jornada],Tabla3[[#This Row],[Jornada]],Tabla1[Resultado],-1)</f>
        <v>5</v>
      </c>
      <c r="Q513">
        <f>Tabla3[[#This Row],[GL]]+Tabla3[[#This Row],[GV]]</f>
        <v>21</v>
      </c>
      <c r="R513">
        <f>SUMIFS(Tabla1[mLoc],Tabla1[TorneoID],Tabla3[[#This Row],[TorneoID]],Tabla1[Jornada],Tabla3[[#This Row],[Jornada]])</f>
        <v>10</v>
      </c>
      <c r="S513">
        <f>SUMIFS(Tabla1[mVis],Tabla1[TorneoID],Tabla3[[#This Row],[TorneoID]],Tabla1[Jornada],Tabla3[[#This Row],[Jornada]])</f>
        <v>11</v>
      </c>
    </row>
    <row r="514" spans="2:19" x14ac:dyDescent="0.45">
      <c r="B514">
        <v>19561</v>
      </c>
      <c r="C514" t="s">
        <v>96</v>
      </c>
      <c r="D514">
        <v>2</v>
      </c>
      <c r="E514">
        <v>13</v>
      </c>
      <c r="F514" t="s">
        <v>11</v>
      </c>
      <c r="G514">
        <v>0</v>
      </c>
      <c r="H514">
        <v>0</v>
      </c>
      <c r="I514" t="s">
        <v>13</v>
      </c>
      <c r="J514">
        <v>0</v>
      </c>
      <c r="L514">
        <v>50</v>
      </c>
      <c r="M514">
        <v>8</v>
      </c>
      <c r="N514">
        <f>COUNTIFS(Tabla1[TorneoID],Tabla3[[#This Row],[TorneoID]],Tabla1[Jornada],Tabla3[[#This Row],[Jornada]],Tabla1[Resultado],1)</f>
        <v>7</v>
      </c>
      <c r="O514">
        <f>COUNTIFS(Tabla1[TorneoID],Tabla3[[#This Row],[TorneoID]],Tabla1[Jornada],Tabla3[[#This Row],[Jornada]],Tabla1[Resultado],0)</f>
        <v>2</v>
      </c>
      <c r="P514">
        <f>COUNTIFS(Tabla1[TorneoID],Tabla3[[#This Row],[TorneoID]],Tabla1[Jornada],Tabla3[[#This Row],[Jornada]],Tabla1[Resultado],-1)</f>
        <v>0</v>
      </c>
      <c r="Q514">
        <f>Tabla3[[#This Row],[GL]]+Tabla3[[#This Row],[GV]]</f>
        <v>24</v>
      </c>
      <c r="R514">
        <f>SUMIFS(Tabla1[mLoc],Tabla1[TorneoID],Tabla3[[#This Row],[TorneoID]],Tabla1[Jornada],Tabla3[[#This Row],[Jornada]])</f>
        <v>18</v>
      </c>
      <c r="S514">
        <f>SUMIFS(Tabla1[mVis],Tabla1[TorneoID],Tabla3[[#This Row],[TorneoID]],Tabla1[Jornada],Tabla3[[#This Row],[Jornada]])</f>
        <v>6</v>
      </c>
    </row>
    <row r="515" spans="2:19" x14ac:dyDescent="0.45">
      <c r="B515">
        <v>19562</v>
      </c>
      <c r="C515" t="s">
        <v>96</v>
      </c>
      <c r="D515">
        <v>2</v>
      </c>
      <c r="E515">
        <v>13</v>
      </c>
      <c r="F515" t="s">
        <v>82</v>
      </c>
      <c r="G515">
        <v>0</v>
      </c>
      <c r="H515">
        <v>0</v>
      </c>
      <c r="I515" t="s">
        <v>69</v>
      </c>
      <c r="J515">
        <v>0</v>
      </c>
      <c r="L515">
        <v>50</v>
      </c>
      <c r="M515">
        <v>9</v>
      </c>
      <c r="N515">
        <f>COUNTIFS(Tabla1[TorneoID],Tabla3[[#This Row],[TorneoID]],Tabla1[Jornada],Tabla3[[#This Row],[Jornada]],Tabla1[Resultado],1)</f>
        <v>3</v>
      </c>
      <c r="O515">
        <f>COUNTIFS(Tabla1[TorneoID],Tabla3[[#This Row],[TorneoID]],Tabla1[Jornada],Tabla3[[#This Row],[Jornada]],Tabla1[Resultado],0)</f>
        <v>3</v>
      </c>
      <c r="P515">
        <f>COUNTIFS(Tabla1[TorneoID],Tabla3[[#This Row],[TorneoID]],Tabla1[Jornada],Tabla3[[#This Row],[Jornada]],Tabla1[Resultado],-1)</f>
        <v>3</v>
      </c>
      <c r="Q515">
        <f>Tabla3[[#This Row],[GL]]+Tabla3[[#This Row],[GV]]</f>
        <v>19</v>
      </c>
      <c r="R515">
        <f>SUMIFS(Tabla1[mLoc],Tabla1[TorneoID],Tabla3[[#This Row],[TorneoID]],Tabla1[Jornada],Tabla3[[#This Row],[Jornada]])</f>
        <v>8</v>
      </c>
      <c r="S515">
        <f>SUMIFS(Tabla1[mVis],Tabla1[TorneoID],Tabla3[[#This Row],[TorneoID]],Tabla1[Jornada],Tabla3[[#This Row],[Jornada]])</f>
        <v>11</v>
      </c>
    </row>
    <row r="516" spans="2:19" x14ac:dyDescent="0.45">
      <c r="B516">
        <v>19563</v>
      </c>
      <c r="C516" t="s">
        <v>96</v>
      </c>
      <c r="D516">
        <v>2</v>
      </c>
      <c r="E516">
        <v>14</v>
      </c>
      <c r="F516" t="s">
        <v>24</v>
      </c>
      <c r="G516">
        <v>0</v>
      </c>
      <c r="H516">
        <v>0</v>
      </c>
      <c r="I516" t="s">
        <v>82</v>
      </c>
      <c r="J516">
        <v>0</v>
      </c>
      <c r="L516">
        <v>50</v>
      </c>
      <c r="M516">
        <v>10</v>
      </c>
      <c r="N516">
        <f>COUNTIFS(Tabla1[TorneoID],Tabla3[[#This Row],[TorneoID]],Tabla1[Jornada],Tabla3[[#This Row],[Jornada]],Tabla1[Resultado],1)</f>
        <v>2</v>
      </c>
      <c r="O516">
        <f>COUNTIFS(Tabla1[TorneoID],Tabla3[[#This Row],[TorneoID]],Tabla1[Jornada],Tabla3[[#This Row],[Jornada]],Tabla1[Resultado],0)</f>
        <v>2</v>
      </c>
      <c r="P516">
        <f>COUNTIFS(Tabla1[TorneoID],Tabla3[[#This Row],[TorneoID]],Tabla1[Jornada],Tabla3[[#This Row],[Jornada]],Tabla1[Resultado],-1)</f>
        <v>5</v>
      </c>
      <c r="Q516">
        <f>Tabla3[[#This Row],[GL]]+Tabla3[[#This Row],[GV]]</f>
        <v>21</v>
      </c>
      <c r="R516">
        <f>SUMIFS(Tabla1[mLoc],Tabla1[TorneoID],Tabla3[[#This Row],[TorneoID]],Tabla1[Jornada],Tabla3[[#This Row],[Jornada]])</f>
        <v>7</v>
      </c>
      <c r="S516">
        <f>SUMIFS(Tabla1[mVis],Tabla1[TorneoID],Tabla3[[#This Row],[TorneoID]],Tabla1[Jornada],Tabla3[[#This Row],[Jornada]])</f>
        <v>14</v>
      </c>
    </row>
    <row r="517" spans="2:19" x14ac:dyDescent="0.45">
      <c r="B517">
        <v>19564</v>
      </c>
      <c r="C517" t="s">
        <v>96</v>
      </c>
      <c r="D517">
        <v>2</v>
      </c>
      <c r="E517">
        <v>14</v>
      </c>
      <c r="F517" t="s">
        <v>13</v>
      </c>
      <c r="G517">
        <v>5</v>
      </c>
      <c r="H517">
        <v>2</v>
      </c>
      <c r="I517" t="s">
        <v>9</v>
      </c>
      <c r="J517">
        <v>1</v>
      </c>
      <c r="L517">
        <v>50</v>
      </c>
      <c r="M517">
        <v>11</v>
      </c>
      <c r="N517">
        <f>COUNTIFS(Tabla1[TorneoID],Tabla3[[#This Row],[TorneoID]],Tabla1[Jornada],Tabla3[[#This Row],[Jornada]],Tabla1[Resultado],1)</f>
        <v>5</v>
      </c>
      <c r="O517">
        <f>COUNTIFS(Tabla1[TorneoID],Tabla3[[#This Row],[TorneoID]],Tabla1[Jornada],Tabla3[[#This Row],[Jornada]],Tabla1[Resultado],0)</f>
        <v>3</v>
      </c>
      <c r="P517">
        <f>COUNTIFS(Tabla1[TorneoID],Tabla3[[#This Row],[TorneoID]],Tabla1[Jornada],Tabla3[[#This Row],[Jornada]],Tabla1[Resultado],-1)</f>
        <v>1</v>
      </c>
      <c r="Q517">
        <f>Tabla3[[#This Row],[GL]]+Tabla3[[#This Row],[GV]]</f>
        <v>16</v>
      </c>
      <c r="R517">
        <f>SUMIFS(Tabla1[mLoc],Tabla1[TorneoID],Tabla3[[#This Row],[TorneoID]],Tabla1[Jornada],Tabla3[[#This Row],[Jornada]])</f>
        <v>12</v>
      </c>
      <c r="S517">
        <f>SUMIFS(Tabla1[mVis],Tabla1[TorneoID],Tabla3[[#This Row],[TorneoID]],Tabla1[Jornada],Tabla3[[#This Row],[Jornada]])</f>
        <v>4</v>
      </c>
    </row>
    <row r="518" spans="2:19" x14ac:dyDescent="0.45">
      <c r="B518">
        <v>19565</v>
      </c>
      <c r="C518" t="s">
        <v>96</v>
      </c>
      <c r="D518">
        <v>2</v>
      </c>
      <c r="E518">
        <v>14</v>
      </c>
      <c r="F518" t="s">
        <v>85</v>
      </c>
      <c r="G518">
        <v>2</v>
      </c>
      <c r="H518">
        <v>2</v>
      </c>
      <c r="I518" t="s">
        <v>92</v>
      </c>
      <c r="J518">
        <v>0</v>
      </c>
      <c r="L518">
        <v>50</v>
      </c>
      <c r="M518">
        <v>12</v>
      </c>
      <c r="N518">
        <f>COUNTIFS(Tabla1[TorneoID],Tabla3[[#This Row],[TorneoID]],Tabla1[Jornada],Tabla3[[#This Row],[Jornada]],Tabla1[Resultado],1)</f>
        <v>5</v>
      </c>
      <c r="O518">
        <f>COUNTIFS(Tabla1[TorneoID],Tabla3[[#This Row],[TorneoID]],Tabla1[Jornada],Tabla3[[#This Row],[Jornada]],Tabla1[Resultado],0)</f>
        <v>2</v>
      </c>
      <c r="P518">
        <f>COUNTIFS(Tabla1[TorneoID],Tabla3[[#This Row],[TorneoID]],Tabla1[Jornada],Tabla3[[#This Row],[Jornada]],Tabla1[Resultado],-1)</f>
        <v>2</v>
      </c>
      <c r="Q518">
        <f>Tabla3[[#This Row],[GL]]+Tabla3[[#This Row],[GV]]</f>
        <v>34</v>
      </c>
      <c r="R518">
        <f>SUMIFS(Tabla1[mLoc],Tabla1[TorneoID],Tabla3[[#This Row],[TorneoID]],Tabla1[Jornada],Tabla3[[#This Row],[Jornada]])</f>
        <v>20</v>
      </c>
      <c r="S518">
        <f>SUMIFS(Tabla1[mVis],Tabla1[TorneoID],Tabla3[[#This Row],[TorneoID]],Tabla1[Jornada],Tabla3[[#This Row],[Jornada]])</f>
        <v>14</v>
      </c>
    </row>
    <row r="519" spans="2:19" x14ac:dyDescent="0.45">
      <c r="B519">
        <v>19566</v>
      </c>
      <c r="C519" t="s">
        <v>96</v>
      </c>
      <c r="D519">
        <v>2</v>
      </c>
      <c r="E519">
        <v>14</v>
      </c>
      <c r="F519" t="s">
        <v>69</v>
      </c>
      <c r="G519">
        <v>1</v>
      </c>
      <c r="H519">
        <v>1</v>
      </c>
      <c r="I519" t="s">
        <v>3</v>
      </c>
      <c r="J519">
        <v>0</v>
      </c>
      <c r="L519">
        <v>50</v>
      </c>
      <c r="M519">
        <v>13</v>
      </c>
      <c r="N519">
        <f>COUNTIFS(Tabla1[TorneoID],Tabla3[[#This Row],[TorneoID]],Tabla1[Jornada],Tabla3[[#This Row],[Jornada]],Tabla1[Resultado],1)</f>
        <v>4</v>
      </c>
      <c r="O519">
        <f>COUNTIFS(Tabla1[TorneoID],Tabla3[[#This Row],[TorneoID]],Tabla1[Jornada],Tabla3[[#This Row],[Jornada]],Tabla1[Resultado],0)</f>
        <v>4</v>
      </c>
      <c r="P519">
        <f>COUNTIFS(Tabla1[TorneoID],Tabla3[[#This Row],[TorneoID]],Tabla1[Jornada],Tabla3[[#This Row],[Jornada]],Tabla1[Resultado],-1)</f>
        <v>1</v>
      </c>
      <c r="Q519">
        <f>Tabla3[[#This Row],[GL]]+Tabla3[[#This Row],[GV]]</f>
        <v>21</v>
      </c>
      <c r="R519">
        <f>SUMIFS(Tabla1[mLoc],Tabla1[TorneoID],Tabla3[[#This Row],[TorneoID]],Tabla1[Jornada],Tabla3[[#This Row],[Jornada]])</f>
        <v>15</v>
      </c>
      <c r="S519">
        <f>SUMIFS(Tabla1[mVis],Tabla1[TorneoID],Tabla3[[#This Row],[TorneoID]],Tabla1[Jornada],Tabla3[[#This Row],[Jornada]])</f>
        <v>6</v>
      </c>
    </row>
    <row r="520" spans="2:19" x14ac:dyDescent="0.45">
      <c r="B520">
        <v>19567</v>
      </c>
      <c r="C520" t="s">
        <v>96</v>
      </c>
      <c r="D520">
        <v>2</v>
      </c>
      <c r="E520">
        <v>14</v>
      </c>
      <c r="F520" t="s">
        <v>10</v>
      </c>
      <c r="G520">
        <v>0</v>
      </c>
      <c r="H520">
        <v>0</v>
      </c>
      <c r="I520" t="s">
        <v>14</v>
      </c>
      <c r="J520">
        <v>0</v>
      </c>
      <c r="L520">
        <v>50</v>
      </c>
      <c r="M520">
        <v>14</v>
      </c>
      <c r="N520">
        <f>COUNTIFS(Tabla1[TorneoID],Tabla3[[#This Row],[TorneoID]],Tabla1[Jornada],Tabla3[[#This Row],[Jornada]],Tabla1[Resultado],1)</f>
        <v>5</v>
      </c>
      <c r="O520">
        <f>COUNTIFS(Tabla1[TorneoID],Tabla3[[#This Row],[TorneoID]],Tabla1[Jornada],Tabla3[[#This Row],[Jornada]],Tabla1[Resultado],0)</f>
        <v>2</v>
      </c>
      <c r="P520">
        <f>COUNTIFS(Tabla1[TorneoID],Tabla3[[#This Row],[TorneoID]],Tabla1[Jornada],Tabla3[[#This Row],[Jornada]],Tabla1[Resultado],-1)</f>
        <v>2</v>
      </c>
      <c r="Q520">
        <f>Tabla3[[#This Row],[GL]]+Tabla3[[#This Row],[GV]]</f>
        <v>31</v>
      </c>
      <c r="R520">
        <f>SUMIFS(Tabla1[mLoc],Tabla1[TorneoID],Tabla3[[#This Row],[TorneoID]],Tabla1[Jornada],Tabla3[[#This Row],[Jornada]])</f>
        <v>20</v>
      </c>
      <c r="S520">
        <f>SUMIFS(Tabla1[mVis],Tabla1[TorneoID],Tabla3[[#This Row],[TorneoID]],Tabla1[Jornada],Tabla3[[#This Row],[Jornada]])</f>
        <v>11</v>
      </c>
    </row>
    <row r="521" spans="2:19" x14ac:dyDescent="0.45">
      <c r="B521">
        <v>19568</v>
      </c>
      <c r="C521" t="s">
        <v>96</v>
      </c>
      <c r="D521">
        <v>2</v>
      </c>
      <c r="E521">
        <v>14</v>
      </c>
      <c r="F521" t="s">
        <v>89</v>
      </c>
      <c r="G521">
        <v>1</v>
      </c>
      <c r="H521">
        <v>0</v>
      </c>
      <c r="I521" t="s">
        <v>0</v>
      </c>
      <c r="J521">
        <v>1</v>
      </c>
      <c r="L521">
        <v>50</v>
      </c>
      <c r="M521">
        <v>15</v>
      </c>
      <c r="N521">
        <f>COUNTIFS(Tabla1[TorneoID],Tabla3[[#This Row],[TorneoID]],Tabla1[Jornada],Tabla3[[#This Row],[Jornada]],Tabla1[Resultado],1)</f>
        <v>2</v>
      </c>
      <c r="O521">
        <f>COUNTIFS(Tabla1[TorneoID],Tabla3[[#This Row],[TorneoID]],Tabla1[Jornada],Tabla3[[#This Row],[Jornada]],Tabla1[Resultado],0)</f>
        <v>2</v>
      </c>
      <c r="P521">
        <f>COUNTIFS(Tabla1[TorneoID],Tabla3[[#This Row],[TorneoID]],Tabla1[Jornada],Tabla3[[#This Row],[Jornada]],Tabla1[Resultado],-1)</f>
        <v>5</v>
      </c>
      <c r="Q521">
        <f>Tabla3[[#This Row],[GL]]+Tabla3[[#This Row],[GV]]</f>
        <v>21</v>
      </c>
      <c r="R521">
        <f>SUMIFS(Tabla1[mLoc],Tabla1[TorneoID],Tabla3[[#This Row],[TorneoID]],Tabla1[Jornada],Tabla3[[#This Row],[Jornada]])</f>
        <v>10</v>
      </c>
      <c r="S521">
        <f>SUMIFS(Tabla1[mVis],Tabla1[TorneoID],Tabla3[[#This Row],[TorneoID]],Tabla1[Jornada],Tabla3[[#This Row],[Jornada]])</f>
        <v>11</v>
      </c>
    </row>
    <row r="522" spans="2:19" x14ac:dyDescent="0.45">
      <c r="B522">
        <v>19569</v>
      </c>
      <c r="C522" t="s">
        <v>96</v>
      </c>
      <c r="D522">
        <v>2</v>
      </c>
      <c r="E522">
        <v>14</v>
      </c>
      <c r="F522" t="s">
        <v>1</v>
      </c>
      <c r="G522">
        <v>1</v>
      </c>
      <c r="H522">
        <v>1</v>
      </c>
      <c r="I522" t="s">
        <v>15</v>
      </c>
      <c r="J522">
        <v>0</v>
      </c>
      <c r="L522">
        <v>50</v>
      </c>
      <c r="M522">
        <v>16</v>
      </c>
      <c r="N522">
        <f>COUNTIFS(Tabla1[TorneoID],Tabla3[[#This Row],[TorneoID]],Tabla1[Jornada],Tabla3[[#This Row],[Jornada]],Tabla1[Resultado],1)</f>
        <v>1</v>
      </c>
      <c r="O522">
        <f>COUNTIFS(Tabla1[TorneoID],Tabla3[[#This Row],[TorneoID]],Tabla1[Jornada],Tabla3[[#This Row],[Jornada]],Tabla1[Resultado],0)</f>
        <v>5</v>
      </c>
      <c r="P522">
        <f>COUNTIFS(Tabla1[TorneoID],Tabla3[[#This Row],[TorneoID]],Tabla1[Jornada],Tabla3[[#This Row],[Jornada]],Tabla1[Resultado],-1)</f>
        <v>3</v>
      </c>
      <c r="Q522">
        <f>Tabla3[[#This Row],[GL]]+Tabla3[[#This Row],[GV]]</f>
        <v>26</v>
      </c>
      <c r="R522">
        <f>SUMIFS(Tabla1[mLoc],Tabla1[TorneoID],Tabla3[[#This Row],[TorneoID]],Tabla1[Jornada],Tabla3[[#This Row],[Jornada]])</f>
        <v>11</v>
      </c>
      <c r="S522">
        <f>SUMIFS(Tabla1[mVis],Tabla1[TorneoID],Tabla3[[#This Row],[TorneoID]],Tabla1[Jornada],Tabla3[[#This Row],[Jornada]])</f>
        <v>15</v>
      </c>
    </row>
    <row r="523" spans="2:19" x14ac:dyDescent="0.45">
      <c r="B523">
        <v>19570</v>
      </c>
      <c r="C523" t="s">
        <v>96</v>
      </c>
      <c r="D523">
        <v>2</v>
      </c>
      <c r="E523">
        <v>14</v>
      </c>
      <c r="F523" t="s">
        <v>4</v>
      </c>
      <c r="G523">
        <v>3</v>
      </c>
      <c r="H523">
        <v>0</v>
      </c>
      <c r="I523" t="s">
        <v>6</v>
      </c>
      <c r="J523">
        <v>1</v>
      </c>
      <c r="L523">
        <v>50</v>
      </c>
      <c r="M523">
        <v>17</v>
      </c>
      <c r="N523">
        <f>COUNTIFS(Tabla1[TorneoID],Tabla3[[#This Row],[TorneoID]],Tabla1[Jornada],Tabla3[[#This Row],[Jornada]],Tabla1[Resultado],1)</f>
        <v>3</v>
      </c>
      <c r="O523">
        <f>COUNTIFS(Tabla1[TorneoID],Tabla3[[#This Row],[TorneoID]],Tabla1[Jornada],Tabla3[[#This Row],[Jornada]],Tabla1[Resultado],0)</f>
        <v>2</v>
      </c>
      <c r="P523">
        <f>COUNTIFS(Tabla1[TorneoID],Tabla3[[#This Row],[TorneoID]],Tabla1[Jornada],Tabla3[[#This Row],[Jornada]],Tabla1[Resultado],-1)</f>
        <v>4</v>
      </c>
      <c r="Q523">
        <f>Tabla3[[#This Row],[GL]]+Tabla3[[#This Row],[GV]]</f>
        <v>26</v>
      </c>
      <c r="R523">
        <f>SUMIFS(Tabla1[mLoc],Tabla1[TorneoID],Tabla3[[#This Row],[TorneoID]],Tabla1[Jornada],Tabla3[[#This Row],[Jornada]])</f>
        <v>13</v>
      </c>
      <c r="S523">
        <f>SUMIFS(Tabla1[mVis],Tabla1[TorneoID],Tabla3[[#This Row],[TorneoID]],Tabla1[Jornada],Tabla3[[#This Row],[Jornada]])</f>
        <v>13</v>
      </c>
    </row>
    <row r="524" spans="2:19" x14ac:dyDescent="0.45">
      <c r="B524">
        <v>19571</v>
      </c>
      <c r="C524" t="s">
        <v>96</v>
      </c>
      <c r="D524">
        <v>2</v>
      </c>
      <c r="E524">
        <v>14</v>
      </c>
      <c r="F524" t="s">
        <v>77</v>
      </c>
      <c r="G524">
        <v>0</v>
      </c>
      <c r="H524">
        <v>0</v>
      </c>
      <c r="I524" t="s">
        <v>21</v>
      </c>
      <c r="J524">
        <v>0</v>
      </c>
      <c r="L524">
        <v>51</v>
      </c>
      <c r="M524">
        <v>1</v>
      </c>
      <c r="N524">
        <f>COUNTIFS(Tabla1[TorneoID],Tabla3[[#This Row],[TorneoID]],Tabla1[Jornada],Tabla3[[#This Row],[Jornada]],Tabla1[Resultado],1)</f>
        <v>2</v>
      </c>
      <c r="O524">
        <f>COUNTIFS(Tabla1[TorneoID],Tabla3[[#This Row],[TorneoID]],Tabla1[Jornada],Tabla3[[#This Row],[Jornada]],Tabla1[Resultado],0)</f>
        <v>1</v>
      </c>
      <c r="P524">
        <f>COUNTIFS(Tabla1[TorneoID],Tabla3[[#This Row],[TorneoID]],Tabla1[Jornada],Tabla3[[#This Row],[Jornada]],Tabla1[Resultado],-1)</f>
        <v>6</v>
      </c>
      <c r="Q524">
        <f>Tabla3[[#This Row],[GL]]+Tabla3[[#This Row],[GV]]</f>
        <v>26</v>
      </c>
      <c r="R524">
        <f>SUMIFS(Tabla1[mLoc],Tabla1[TorneoID],Tabla3[[#This Row],[TorneoID]],Tabla1[Jornada],Tabla3[[#This Row],[Jornada]])</f>
        <v>9</v>
      </c>
      <c r="S524">
        <f>SUMIFS(Tabla1[mVis],Tabla1[TorneoID],Tabla3[[#This Row],[TorneoID]],Tabla1[Jornada],Tabla3[[#This Row],[Jornada]])</f>
        <v>17</v>
      </c>
    </row>
    <row r="525" spans="2:19" x14ac:dyDescent="0.45">
      <c r="B525">
        <v>19572</v>
      </c>
      <c r="C525" t="s">
        <v>96</v>
      </c>
      <c r="D525">
        <v>2</v>
      </c>
      <c r="E525">
        <v>14</v>
      </c>
      <c r="F525" t="s">
        <v>12</v>
      </c>
      <c r="G525">
        <v>0</v>
      </c>
      <c r="H525">
        <v>0</v>
      </c>
      <c r="I525" t="s">
        <v>11</v>
      </c>
      <c r="J525">
        <v>0</v>
      </c>
      <c r="L525">
        <v>51</v>
      </c>
      <c r="M525">
        <v>2</v>
      </c>
      <c r="N525">
        <f>COUNTIFS(Tabla1[TorneoID],Tabla3[[#This Row],[TorneoID]],Tabla1[Jornada],Tabla3[[#This Row],[Jornada]],Tabla1[Resultado],1)</f>
        <v>5</v>
      </c>
      <c r="O525">
        <f>COUNTIFS(Tabla1[TorneoID],Tabla3[[#This Row],[TorneoID]],Tabla1[Jornada],Tabla3[[#This Row],[Jornada]],Tabla1[Resultado],0)</f>
        <v>3</v>
      </c>
      <c r="P525">
        <f>COUNTIFS(Tabla1[TorneoID],Tabla3[[#This Row],[TorneoID]],Tabla1[Jornada],Tabla3[[#This Row],[Jornada]],Tabla1[Resultado],-1)</f>
        <v>1</v>
      </c>
      <c r="Q525">
        <f>Tabla3[[#This Row],[GL]]+Tabla3[[#This Row],[GV]]</f>
        <v>25</v>
      </c>
      <c r="R525">
        <f>SUMIFS(Tabla1[mLoc],Tabla1[TorneoID],Tabla3[[#This Row],[TorneoID]],Tabla1[Jornada],Tabla3[[#This Row],[Jornada]])</f>
        <v>16</v>
      </c>
      <c r="S525">
        <f>SUMIFS(Tabla1[mVis],Tabla1[TorneoID],Tabla3[[#This Row],[TorneoID]],Tabla1[Jornada],Tabla3[[#This Row],[Jornada]])</f>
        <v>9</v>
      </c>
    </row>
    <row r="526" spans="2:19" x14ac:dyDescent="0.45">
      <c r="B526">
        <v>19573</v>
      </c>
      <c r="C526" t="s">
        <v>96</v>
      </c>
      <c r="D526">
        <v>2</v>
      </c>
      <c r="E526">
        <v>15</v>
      </c>
      <c r="F526" t="s">
        <v>92</v>
      </c>
      <c r="G526">
        <v>1</v>
      </c>
      <c r="H526">
        <v>1</v>
      </c>
      <c r="I526" t="s">
        <v>13</v>
      </c>
      <c r="J526">
        <v>0</v>
      </c>
      <c r="L526">
        <v>51</v>
      </c>
      <c r="M526">
        <v>3</v>
      </c>
      <c r="N526">
        <f>COUNTIFS(Tabla1[TorneoID],Tabla3[[#This Row],[TorneoID]],Tabla1[Jornada],Tabla3[[#This Row],[Jornada]],Tabla1[Resultado],1)</f>
        <v>5</v>
      </c>
      <c r="O526">
        <f>COUNTIFS(Tabla1[TorneoID],Tabla3[[#This Row],[TorneoID]],Tabla1[Jornada],Tabla3[[#This Row],[Jornada]],Tabla1[Resultado],0)</f>
        <v>1</v>
      </c>
      <c r="P526">
        <f>COUNTIFS(Tabla1[TorneoID],Tabla3[[#This Row],[TorneoID]],Tabla1[Jornada],Tabla3[[#This Row],[Jornada]],Tabla1[Resultado],-1)</f>
        <v>3</v>
      </c>
      <c r="Q526">
        <f>Tabla3[[#This Row],[GL]]+Tabla3[[#This Row],[GV]]</f>
        <v>31</v>
      </c>
      <c r="R526">
        <f>SUMIFS(Tabla1[mLoc],Tabla1[TorneoID],Tabla3[[#This Row],[TorneoID]],Tabla1[Jornada],Tabla3[[#This Row],[Jornada]])</f>
        <v>19</v>
      </c>
      <c r="S526">
        <f>SUMIFS(Tabla1[mVis],Tabla1[TorneoID],Tabla3[[#This Row],[TorneoID]],Tabla1[Jornada],Tabla3[[#This Row],[Jornada]])</f>
        <v>12</v>
      </c>
    </row>
    <row r="527" spans="2:19" x14ac:dyDescent="0.45">
      <c r="B527">
        <v>19574</v>
      </c>
      <c r="C527" t="s">
        <v>96</v>
      </c>
      <c r="D527">
        <v>2</v>
      </c>
      <c r="E527">
        <v>15</v>
      </c>
      <c r="F527" t="s">
        <v>15</v>
      </c>
      <c r="G527">
        <v>0</v>
      </c>
      <c r="H527">
        <v>0</v>
      </c>
      <c r="I527" t="s">
        <v>14</v>
      </c>
      <c r="J527">
        <v>0</v>
      </c>
      <c r="L527">
        <v>51</v>
      </c>
      <c r="M527">
        <v>4</v>
      </c>
      <c r="N527">
        <f>COUNTIFS(Tabla1[TorneoID],Tabla3[[#This Row],[TorneoID]],Tabla1[Jornada],Tabla3[[#This Row],[Jornada]],Tabla1[Resultado],1)</f>
        <v>3</v>
      </c>
      <c r="O527">
        <f>COUNTIFS(Tabla1[TorneoID],Tabla3[[#This Row],[TorneoID]],Tabla1[Jornada],Tabla3[[#This Row],[Jornada]],Tabla1[Resultado],0)</f>
        <v>3</v>
      </c>
      <c r="P527">
        <f>COUNTIFS(Tabla1[TorneoID],Tabla3[[#This Row],[TorneoID]],Tabla1[Jornada],Tabla3[[#This Row],[Jornada]],Tabla1[Resultado],-1)</f>
        <v>3</v>
      </c>
      <c r="Q527">
        <f>Tabla3[[#This Row],[GL]]+Tabla3[[#This Row],[GV]]</f>
        <v>20</v>
      </c>
      <c r="R527">
        <f>SUMIFS(Tabla1[mLoc],Tabla1[TorneoID],Tabla3[[#This Row],[TorneoID]],Tabla1[Jornada],Tabla3[[#This Row],[Jornada]])</f>
        <v>10</v>
      </c>
      <c r="S527">
        <f>SUMIFS(Tabla1[mVis],Tabla1[TorneoID],Tabla3[[#This Row],[TorneoID]],Tabla1[Jornada],Tabla3[[#This Row],[Jornada]])</f>
        <v>10</v>
      </c>
    </row>
    <row r="528" spans="2:19" x14ac:dyDescent="0.45">
      <c r="B528">
        <v>19575</v>
      </c>
      <c r="C528" t="s">
        <v>96</v>
      </c>
      <c r="D528">
        <v>2</v>
      </c>
      <c r="E528">
        <v>15</v>
      </c>
      <c r="F528" t="s">
        <v>0</v>
      </c>
      <c r="G528">
        <v>0</v>
      </c>
      <c r="H528">
        <v>0</v>
      </c>
      <c r="I528" t="s">
        <v>85</v>
      </c>
      <c r="J528">
        <v>0</v>
      </c>
      <c r="L528">
        <v>51</v>
      </c>
      <c r="M528">
        <v>5</v>
      </c>
      <c r="N528">
        <f>COUNTIFS(Tabla1[TorneoID],Tabla3[[#This Row],[TorneoID]],Tabla1[Jornada],Tabla3[[#This Row],[Jornada]],Tabla1[Resultado],1)</f>
        <v>2</v>
      </c>
      <c r="O528">
        <f>COUNTIFS(Tabla1[TorneoID],Tabla3[[#This Row],[TorneoID]],Tabla1[Jornada],Tabla3[[#This Row],[Jornada]],Tabla1[Resultado],0)</f>
        <v>4</v>
      </c>
      <c r="P528">
        <f>COUNTIFS(Tabla1[TorneoID],Tabla3[[#This Row],[TorneoID]],Tabla1[Jornada],Tabla3[[#This Row],[Jornada]],Tabla1[Resultado],-1)</f>
        <v>3</v>
      </c>
      <c r="Q528">
        <f>Tabla3[[#This Row],[GL]]+Tabla3[[#This Row],[GV]]</f>
        <v>23</v>
      </c>
      <c r="R528">
        <f>SUMIFS(Tabla1[mLoc],Tabla1[TorneoID],Tabla3[[#This Row],[TorneoID]],Tabla1[Jornada],Tabla3[[#This Row],[Jornada]])</f>
        <v>11</v>
      </c>
      <c r="S528">
        <f>SUMIFS(Tabla1[mVis],Tabla1[TorneoID],Tabla3[[#This Row],[TorneoID]],Tabla1[Jornada],Tabla3[[#This Row],[Jornada]])</f>
        <v>12</v>
      </c>
    </row>
    <row r="529" spans="2:19" x14ac:dyDescent="0.45">
      <c r="B529">
        <v>19576</v>
      </c>
      <c r="C529" t="s">
        <v>96</v>
      </c>
      <c r="D529">
        <v>2</v>
      </c>
      <c r="E529">
        <v>15</v>
      </c>
      <c r="F529" t="s">
        <v>9</v>
      </c>
      <c r="G529">
        <v>3</v>
      </c>
      <c r="H529">
        <v>1</v>
      </c>
      <c r="I529" t="s">
        <v>12</v>
      </c>
      <c r="J529">
        <v>1</v>
      </c>
      <c r="L529">
        <v>51</v>
      </c>
      <c r="M529">
        <v>6</v>
      </c>
      <c r="N529">
        <f>COUNTIFS(Tabla1[TorneoID],Tabla3[[#This Row],[TorneoID]],Tabla1[Jornada],Tabla3[[#This Row],[Jornada]],Tabla1[Resultado],1)</f>
        <v>7</v>
      </c>
      <c r="O529">
        <f>COUNTIFS(Tabla1[TorneoID],Tabla3[[#This Row],[TorneoID]],Tabla1[Jornada],Tabla3[[#This Row],[Jornada]],Tabla1[Resultado],0)</f>
        <v>0</v>
      </c>
      <c r="P529">
        <f>COUNTIFS(Tabla1[TorneoID],Tabla3[[#This Row],[TorneoID]],Tabla1[Jornada],Tabla3[[#This Row],[Jornada]],Tabla1[Resultado],-1)</f>
        <v>2</v>
      </c>
      <c r="Q529">
        <f>Tabla3[[#This Row],[GL]]+Tabla3[[#This Row],[GV]]</f>
        <v>28</v>
      </c>
      <c r="R529">
        <f>SUMIFS(Tabla1[mLoc],Tabla1[TorneoID],Tabla3[[#This Row],[TorneoID]],Tabla1[Jornada],Tabla3[[#This Row],[Jornada]])</f>
        <v>17</v>
      </c>
      <c r="S529">
        <f>SUMIFS(Tabla1[mVis],Tabla1[TorneoID],Tabla3[[#This Row],[TorneoID]],Tabla1[Jornada],Tabla3[[#This Row],[Jornada]])</f>
        <v>11</v>
      </c>
    </row>
    <row r="530" spans="2:19" x14ac:dyDescent="0.45">
      <c r="B530">
        <v>19577</v>
      </c>
      <c r="C530" t="s">
        <v>96</v>
      </c>
      <c r="D530">
        <v>2</v>
      </c>
      <c r="E530">
        <v>15</v>
      </c>
      <c r="F530" t="s">
        <v>3</v>
      </c>
      <c r="G530">
        <v>1</v>
      </c>
      <c r="H530">
        <v>0</v>
      </c>
      <c r="I530" t="s">
        <v>24</v>
      </c>
      <c r="J530">
        <v>1</v>
      </c>
      <c r="L530">
        <v>51</v>
      </c>
      <c r="M530">
        <v>7</v>
      </c>
      <c r="N530">
        <f>COUNTIFS(Tabla1[TorneoID],Tabla3[[#This Row],[TorneoID]],Tabla1[Jornada],Tabla3[[#This Row],[Jornada]],Tabla1[Resultado],1)</f>
        <v>4</v>
      </c>
      <c r="O530">
        <f>COUNTIFS(Tabla1[TorneoID],Tabla3[[#This Row],[TorneoID]],Tabla1[Jornada],Tabla3[[#This Row],[Jornada]],Tabla1[Resultado],0)</f>
        <v>3</v>
      </c>
      <c r="P530">
        <f>COUNTIFS(Tabla1[TorneoID],Tabla3[[#This Row],[TorneoID]],Tabla1[Jornada],Tabla3[[#This Row],[Jornada]],Tabla1[Resultado],-1)</f>
        <v>2</v>
      </c>
      <c r="Q530">
        <f>Tabla3[[#This Row],[GL]]+Tabla3[[#This Row],[GV]]</f>
        <v>17</v>
      </c>
      <c r="R530">
        <f>SUMIFS(Tabla1[mLoc],Tabla1[TorneoID],Tabla3[[#This Row],[TorneoID]],Tabla1[Jornada],Tabla3[[#This Row],[Jornada]])</f>
        <v>11</v>
      </c>
      <c r="S530">
        <f>SUMIFS(Tabla1[mVis],Tabla1[TorneoID],Tabla3[[#This Row],[TorneoID]],Tabla1[Jornada],Tabla3[[#This Row],[Jornada]])</f>
        <v>6</v>
      </c>
    </row>
    <row r="531" spans="2:19" x14ac:dyDescent="0.45">
      <c r="B531">
        <v>19578</v>
      </c>
      <c r="C531" t="s">
        <v>96</v>
      </c>
      <c r="D531">
        <v>2</v>
      </c>
      <c r="E531">
        <v>15</v>
      </c>
      <c r="F531" t="s">
        <v>6</v>
      </c>
      <c r="G531">
        <v>2</v>
      </c>
      <c r="H531">
        <v>1</v>
      </c>
      <c r="I531" t="s">
        <v>69</v>
      </c>
      <c r="J531">
        <v>1</v>
      </c>
      <c r="L531">
        <v>51</v>
      </c>
      <c r="M531">
        <v>8</v>
      </c>
      <c r="N531">
        <f>COUNTIFS(Tabla1[TorneoID],Tabla3[[#This Row],[TorneoID]],Tabla1[Jornada],Tabla3[[#This Row],[Jornada]],Tabla1[Resultado],1)</f>
        <v>2</v>
      </c>
      <c r="O531">
        <f>COUNTIFS(Tabla1[TorneoID],Tabla3[[#This Row],[TorneoID]],Tabla1[Jornada],Tabla3[[#This Row],[Jornada]],Tabla1[Resultado],0)</f>
        <v>4</v>
      </c>
      <c r="P531">
        <f>COUNTIFS(Tabla1[TorneoID],Tabla3[[#This Row],[TorneoID]],Tabla1[Jornada],Tabla3[[#This Row],[Jornada]],Tabla1[Resultado],-1)</f>
        <v>3</v>
      </c>
      <c r="Q531">
        <f>Tabla3[[#This Row],[GL]]+Tabla3[[#This Row],[GV]]</f>
        <v>25</v>
      </c>
      <c r="R531">
        <f>SUMIFS(Tabla1[mLoc],Tabla1[TorneoID],Tabla3[[#This Row],[TorneoID]],Tabla1[Jornada],Tabla3[[#This Row],[Jornada]])</f>
        <v>15</v>
      </c>
      <c r="S531">
        <f>SUMIFS(Tabla1[mVis],Tabla1[TorneoID],Tabla3[[#This Row],[TorneoID]],Tabla1[Jornada],Tabla3[[#This Row],[Jornada]])</f>
        <v>10</v>
      </c>
    </row>
    <row r="532" spans="2:19" x14ac:dyDescent="0.45">
      <c r="B532">
        <v>19579</v>
      </c>
      <c r="C532" t="s">
        <v>96</v>
      </c>
      <c r="D532">
        <v>2</v>
      </c>
      <c r="E532">
        <v>15</v>
      </c>
      <c r="F532" t="s">
        <v>1</v>
      </c>
      <c r="G532">
        <v>2</v>
      </c>
      <c r="H532">
        <v>2</v>
      </c>
      <c r="I532" t="s">
        <v>89</v>
      </c>
      <c r="J532">
        <v>0</v>
      </c>
      <c r="L532">
        <v>51</v>
      </c>
      <c r="M532">
        <v>9</v>
      </c>
      <c r="N532">
        <f>COUNTIFS(Tabla1[TorneoID],Tabla3[[#This Row],[TorneoID]],Tabla1[Jornada],Tabla3[[#This Row],[Jornada]],Tabla1[Resultado],1)</f>
        <v>5</v>
      </c>
      <c r="O532">
        <f>COUNTIFS(Tabla1[TorneoID],Tabla3[[#This Row],[TorneoID]],Tabla1[Jornada],Tabla3[[#This Row],[Jornada]],Tabla1[Resultado],0)</f>
        <v>0</v>
      </c>
      <c r="P532">
        <f>COUNTIFS(Tabla1[TorneoID],Tabla3[[#This Row],[TorneoID]],Tabla1[Jornada],Tabla3[[#This Row],[Jornada]],Tabla1[Resultado],-1)</f>
        <v>4</v>
      </c>
      <c r="Q532">
        <f>Tabla3[[#This Row],[GL]]+Tabla3[[#This Row],[GV]]</f>
        <v>37</v>
      </c>
      <c r="R532">
        <f>SUMIFS(Tabla1[mLoc],Tabla1[TorneoID],Tabla3[[#This Row],[TorneoID]],Tabla1[Jornada],Tabla3[[#This Row],[Jornada]])</f>
        <v>20</v>
      </c>
      <c r="S532">
        <f>SUMIFS(Tabla1[mVis],Tabla1[TorneoID],Tabla3[[#This Row],[TorneoID]],Tabla1[Jornada],Tabla3[[#This Row],[Jornada]])</f>
        <v>17</v>
      </c>
    </row>
    <row r="533" spans="2:19" x14ac:dyDescent="0.45">
      <c r="B533">
        <v>19580</v>
      </c>
      <c r="C533" t="s">
        <v>96</v>
      </c>
      <c r="D533">
        <v>2</v>
      </c>
      <c r="E533">
        <v>15</v>
      </c>
      <c r="F533" t="s">
        <v>21</v>
      </c>
      <c r="G533">
        <v>1</v>
      </c>
      <c r="H533">
        <v>0</v>
      </c>
      <c r="I533" t="s">
        <v>4</v>
      </c>
      <c r="J533">
        <v>1</v>
      </c>
      <c r="L533">
        <v>51</v>
      </c>
      <c r="M533">
        <v>10</v>
      </c>
      <c r="N533">
        <f>COUNTIFS(Tabla1[TorneoID],Tabla3[[#This Row],[TorneoID]],Tabla1[Jornada],Tabla3[[#This Row],[Jornada]],Tabla1[Resultado],1)</f>
        <v>2</v>
      </c>
      <c r="O533">
        <f>COUNTIFS(Tabla1[TorneoID],Tabla3[[#This Row],[TorneoID]],Tabla1[Jornada],Tabla3[[#This Row],[Jornada]],Tabla1[Resultado],0)</f>
        <v>4</v>
      </c>
      <c r="P533">
        <f>COUNTIFS(Tabla1[TorneoID],Tabla3[[#This Row],[TorneoID]],Tabla1[Jornada],Tabla3[[#This Row],[Jornada]],Tabla1[Resultado],-1)</f>
        <v>3</v>
      </c>
      <c r="Q533">
        <f>Tabla3[[#This Row],[GL]]+Tabla3[[#This Row],[GV]]</f>
        <v>25</v>
      </c>
      <c r="R533">
        <f>SUMIFS(Tabla1[mLoc],Tabla1[TorneoID],Tabla3[[#This Row],[TorneoID]],Tabla1[Jornada],Tabla3[[#This Row],[Jornada]])</f>
        <v>12</v>
      </c>
      <c r="S533">
        <f>SUMIFS(Tabla1[mVis],Tabla1[TorneoID],Tabla3[[#This Row],[TorneoID]],Tabla1[Jornada],Tabla3[[#This Row],[Jornada]])</f>
        <v>13</v>
      </c>
    </row>
    <row r="534" spans="2:19" x14ac:dyDescent="0.45">
      <c r="B534">
        <v>19581</v>
      </c>
      <c r="C534" t="s">
        <v>96</v>
      </c>
      <c r="D534">
        <v>2</v>
      </c>
      <c r="E534">
        <v>15</v>
      </c>
      <c r="F534" t="s">
        <v>11</v>
      </c>
      <c r="G534">
        <v>0</v>
      </c>
      <c r="H534">
        <v>0</v>
      </c>
      <c r="I534" t="s">
        <v>77</v>
      </c>
      <c r="J534">
        <v>0</v>
      </c>
      <c r="L534">
        <v>51</v>
      </c>
      <c r="M534">
        <v>11</v>
      </c>
      <c r="N534">
        <f>COUNTIFS(Tabla1[TorneoID],Tabla3[[#This Row],[TorneoID]],Tabla1[Jornada],Tabla3[[#This Row],[Jornada]],Tabla1[Resultado],1)</f>
        <v>3</v>
      </c>
      <c r="O534">
        <f>COUNTIFS(Tabla1[TorneoID],Tabla3[[#This Row],[TorneoID]],Tabla1[Jornada],Tabla3[[#This Row],[Jornada]],Tabla1[Resultado],0)</f>
        <v>3</v>
      </c>
      <c r="P534">
        <f>COUNTIFS(Tabla1[TorneoID],Tabla3[[#This Row],[TorneoID]],Tabla1[Jornada],Tabla3[[#This Row],[Jornada]],Tabla1[Resultado],-1)</f>
        <v>3</v>
      </c>
      <c r="Q534">
        <f>Tabla3[[#This Row],[GL]]+Tabla3[[#This Row],[GV]]</f>
        <v>13</v>
      </c>
      <c r="R534">
        <f>SUMIFS(Tabla1[mLoc],Tabla1[TorneoID],Tabla3[[#This Row],[TorneoID]],Tabla1[Jornada],Tabla3[[#This Row],[Jornada]])</f>
        <v>6</v>
      </c>
      <c r="S534">
        <f>SUMIFS(Tabla1[mVis],Tabla1[TorneoID],Tabla3[[#This Row],[TorneoID]],Tabla1[Jornada],Tabla3[[#This Row],[Jornada]])</f>
        <v>7</v>
      </c>
    </row>
    <row r="535" spans="2:19" x14ac:dyDescent="0.45">
      <c r="B535">
        <v>19582</v>
      </c>
      <c r="C535" t="s">
        <v>96</v>
      </c>
      <c r="D535">
        <v>2</v>
      </c>
      <c r="E535">
        <v>15</v>
      </c>
      <c r="F535" t="s">
        <v>82</v>
      </c>
      <c r="G535">
        <v>0</v>
      </c>
      <c r="H535">
        <v>0</v>
      </c>
      <c r="I535" t="s">
        <v>10</v>
      </c>
      <c r="J535">
        <v>0</v>
      </c>
      <c r="L535">
        <v>51</v>
      </c>
      <c r="M535">
        <v>12</v>
      </c>
      <c r="N535">
        <f>COUNTIFS(Tabla1[TorneoID],Tabla3[[#This Row],[TorneoID]],Tabla1[Jornada],Tabla3[[#This Row],[Jornada]],Tabla1[Resultado],1)</f>
        <v>3</v>
      </c>
      <c r="O535">
        <f>COUNTIFS(Tabla1[TorneoID],Tabla3[[#This Row],[TorneoID]],Tabla1[Jornada],Tabla3[[#This Row],[Jornada]],Tabla1[Resultado],0)</f>
        <v>4</v>
      </c>
      <c r="P535">
        <f>COUNTIFS(Tabla1[TorneoID],Tabla3[[#This Row],[TorneoID]],Tabla1[Jornada],Tabla3[[#This Row],[Jornada]],Tabla1[Resultado],-1)</f>
        <v>2</v>
      </c>
      <c r="Q535">
        <f>Tabla3[[#This Row],[GL]]+Tabla3[[#This Row],[GV]]</f>
        <v>25</v>
      </c>
      <c r="R535">
        <f>SUMIFS(Tabla1[mLoc],Tabla1[TorneoID],Tabla3[[#This Row],[TorneoID]],Tabla1[Jornada],Tabla3[[#This Row],[Jornada]])</f>
        <v>14</v>
      </c>
      <c r="S535">
        <f>SUMIFS(Tabla1[mVis],Tabla1[TorneoID],Tabla3[[#This Row],[TorneoID]],Tabla1[Jornada],Tabla3[[#This Row],[Jornada]])</f>
        <v>11</v>
      </c>
    </row>
    <row r="536" spans="2:19" x14ac:dyDescent="0.45">
      <c r="B536">
        <v>19583</v>
      </c>
      <c r="C536" t="s">
        <v>96</v>
      </c>
      <c r="D536">
        <v>2</v>
      </c>
      <c r="E536">
        <v>16</v>
      </c>
      <c r="F536" t="s">
        <v>24</v>
      </c>
      <c r="G536">
        <v>2</v>
      </c>
      <c r="H536">
        <v>2</v>
      </c>
      <c r="I536" t="s">
        <v>6</v>
      </c>
      <c r="J536">
        <v>0</v>
      </c>
      <c r="L536">
        <v>51</v>
      </c>
      <c r="M536">
        <v>13</v>
      </c>
      <c r="N536">
        <f>COUNTIFS(Tabla1[TorneoID],Tabla3[[#This Row],[TorneoID]],Tabla1[Jornada],Tabla3[[#This Row],[Jornada]],Tabla1[Resultado],1)</f>
        <v>5</v>
      </c>
      <c r="O536">
        <f>COUNTIFS(Tabla1[TorneoID],Tabla3[[#This Row],[TorneoID]],Tabla1[Jornada],Tabla3[[#This Row],[Jornada]],Tabla1[Resultado],0)</f>
        <v>2</v>
      </c>
      <c r="P536">
        <f>COUNTIFS(Tabla1[TorneoID],Tabla3[[#This Row],[TorneoID]],Tabla1[Jornada],Tabla3[[#This Row],[Jornada]],Tabla1[Resultado],-1)</f>
        <v>2</v>
      </c>
      <c r="Q536">
        <f>Tabla3[[#This Row],[GL]]+Tabla3[[#This Row],[GV]]</f>
        <v>32</v>
      </c>
      <c r="R536">
        <f>SUMIFS(Tabla1[mLoc],Tabla1[TorneoID],Tabla3[[#This Row],[TorneoID]],Tabla1[Jornada],Tabla3[[#This Row],[Jornada]])</f>
        <v>17</v>
      </c>
      <c r="S536">
        <f>SUMIFS(Tabla1[mVis],Tabla1[TorneoID],Tabla3[[#This Row],[TorneoID]],Tabla1[Jornada],Tabla3[[#This Row],[Jornada]])</f>
        <v>15</v>
      </c>
    </row>
    <row r="537" spans="2:19" x14ac:dyDescent="0.45">
      <c r="B537">
        <v>19584</v>
      </c>
      <c r="C537" t="s">
        <v>96</v>
      </c>
      <c r="D537">
        <v>2</v>
      </c>
      <c r="E537">
        <v>16</v>
      </c>
      <c r="F537" t="s">
        <v>89</v>
      </c>
      <c r="G537">
        <v>2</v>
      </c>
      <c r="H537">
        <v>1</v>
      </c>
      <c r="I537" t="s">
        <v>15</v>
      </c>
      <c r="J537">
        <v>1</v>
      </c>
      <c r="L537">
        <v>51</v>
      </c>
      <c r="M537">
        <v>14</v>
      </c>
      <c r="N537">
        <f>COUNTIFS(Tabla1[TorneoID],Tabla3[[#This Row],[TorneoID]],Tabla1[Jornada],Tabla3[[#This Row],[Jornada]],Tabla1[Resultado],1)</f>
        <v>4</v>
      </c>
      <c r="O537">
        <f>COUNTIFS(Tabla1[TorneoID],Tabla3[[#This Row],[TorneoID]],Tabla1[Jornada],Tabla3[[#This Row],[Jornada]],Tabla1[Resultado],0)</f>
        <v>4</v>
      </c>
      <c r="P537">
        <f>COUNTIFS(Tabla1[TorneoID],Tabla3[[#This Row],[TorneoID]],Tabla1[Jornada],Tabla3[[#This Row],[Jornada]],Tabla1[Resultado],-1)</f>
        <v>1</v>
      </c>
      <c r="Q537">
        <f>Tabla3[[#This Row],[GL]]+Tabla3[[#This Row],[GV]]</f>
        <v>27</v>
      </c>
      <c r="R537">
        <f>SUMIFS(Tabla1[mLoc],Tabla1[TorneoID],Tabla3[[#This Row],[TorneoID]],Tabla1[Jornada],Tabla3[[#This Row],[Jornada]])</f>
        <v>16</v>
      </c>
      <c r="S537">
        <f>SUMIFS(Tabla1[mVis],Tabla1[TorneoID],Tabla3[[#This Row],[TorneoID]],Tabla1[Jornada],Tabla3[[#This Row],[Jornada]])</f>
        <v>11</v>
      </c>
    </row>
    <row r="538" spans="2:19" x14ac:dyDescent="0.45">
      <c r="B538">
        <v>19585</v>
      </c>
      <c r="C538" t="s">
        <v>96</v>
      </c>
      <c r="D538">
        <v>2</v>
      </c>
      <c r="E538">
        <v>16</v>
      </c>
      <c r="F538" t="s">
        <v>14</v>
      </c>
      <c r="G538">
        <v>0</v>
      </c>
      <c r="H538">
        <v>0</v>
      </c>
      <c r="I538" t="s">
        <v>82</v>
      </c>
      <c r="J538">
        <v>0</v>
      </c>
      <c r="L538">
        <v>51</v>
      </c>
      <c r="M538">
        <v>15</v>
      </c>
      <c r="N538">
        <f>COUNTIFS(Tabla1[TorneoID],Tabla3[[#This Row],[TorneoID]],Tabla1[Jornada],Tabla3[[#This Row],[Jornada]],Tabla1[Resultado],1)</f>
        <v>6</v>
      </c>
      <c r="O538">
        <f>COUNTIFS(Tabla1[TorneoID],Tabla3[[#This Row],[TorneoID]],Tabla1[Jornada],Tabla3[[#This Row],[Jornada]],Tabla1[Resultado],0)</f>
        <v>3</v>
      </c>
      <c r="P538">
        <f>COUNTIFS(Tabla1[TorneoID],Tabla3[[#This Row],[TorneoID]],Tabla1[Jornada],Tabla3[[#This Row],[Jornada]],Tabla1[Resultado],-1)</f>
        <v>0</v>
      </c>
      <c r="Q538">
        <f>Tabla3[[#This Row],[GL]]+Tabla3[[#This Row],[GV]]</f>
        <v>18</v>
      </c>
      <c r="R538">
        <f>SUMIFS(Tabla1[mLoc],Tabla1[TorneoID],Tabla3[[#This Row],[TorneoID]],Tabla1[Jornada],Tabla3[[#This Row],[Jornada]])</f>
        <v>13</v>
      </c>
      <c r="S538">
        <f>SUMIFS(Tabla1[mVis],Tabla1[TorneoID],Tabla3[[#This Row],[TorneoID]],Tabla1[Jornada],Tabla3[[#This Row],[Jornada]])</f>
        <v>5</v>
      </c>
    </row>
    <row r="539" spans="2:19" x14ac:dyDescent="0.45">
      <c r="B539">
        <v>19586</v>
      </c>
      <c r="C539" t="s">
        <v>96</v>
      </c>
      <c r="D539">
        <v>2</v>
      </c>
      <c r="E539">
        <v>16</v>
      </c>
      <c r="F539" t="s">
        <v>10</v>
      </c>
      <c r="G539">
        <v>2</v>
      </c>
      <c r="H539">
        <v>2</v>
      </c>
      <c r="I539" t="s">
        <v>3</v>
      </c>
      <c r="J539">
        <v>0</v>
      </c>
      <c r="L539">
        <v>51</v>
      </c>
      <c r="M539">
        <v>16</v>
      </c>
      <c r="N539">
        <f>COUNTIFS(Tabla1[TorneoID],Tabla3[[#This Row],[TorneoID]],Tabla1[Jornada],Tabla3[[#This Row],[Jornada]],Tabla1[Resultado],1)</f>
        <v>3</v>
      </c>
      <c r="O539">
        <f>COUNTIFS(Tabla1[TorneoID],Tabla3[[#This Row],[TorneoID]],Tabla1[Jornada],Tabla3[[#This Row],[Jornada]],Tabla1[Resultado],0)</f>
        <v>3</v>
      </c>
      <c r="P539">
        <f>COUNTIFS(Tabla1[TorneoID],Tabla3[[#This Row],[TorneoID]],Tabla1[Jornada],Tabla3[[#This Row],[Jornada]],Tabla1[Resultado],-1)</f>
        <v>3</v>
      </c>
      <c r="Q539">
        <f>Tabla3[[#This Row],[GL]]+Tabla3[[#This Row],[GV]]</f>
        <v>29</v>
      </c>
      <c r="R539">
        <f>SUMIFS(Tabla1[mLoc],Tabla1[TorneoID],Tabla3[[#This Row],[TorneoID]],Tabla1[Jornada],Tabla3[[#This Row],[Jornada]])</f>
        <v>17</v>
      </c>
      <c r="S539">
        <f>SUMIFS(Tabla1[mVis],Tabla1[TorneoID],Tabla3[[#This Row],[TorneoID]],Tabla1[Jornada],Tabla3[[#This Row],[Jornada]])</f>
        <v>12</v>
      </c>
    </row>
    <row r="540" spans="2:19" x14ac:dyDescent="0.45">
      <c r="B540">
        <v>19587</v>
      </c>
      <c r="C540" t="s">
        <v>96</v>
      </c>
      <c r="D540">
        <v>2</v>
      </c>
      <c r="E540">
        <v>16</v>
      </c>
      <c r="F540" t="s">
        <v>69</v>
      </c>
      <c r="G540">
        <v>3</v>
      </c>
      <c r="H540">
        <v>3</v>
      </c>
      <c r="I540" t="s">
        <v>21</v>
      </c>
      <c r="J540">
        <v>0</v>
      </c>
      <c r="L540">
        <v>51</v>
      </c>
      <c r="M540">
        <v>17</v>
      </c>
      <c r="N540">
        <f>COUNTIFS(Tabla1[TorneoID],Tabla3[[#This Row],[TorneoID]],Tabla1[Jornada],Tabla3[[#This Row],[Jornada]],Tabla1[Resultado],1)</f>
        <v>6</v>
      </c>
      <c r="O540">
        <f>COUNTIFS(Tabla1[TorneoID],Tabla3[[#This Row],[TorneoID]],Tabla1[Jornada],Tabla3[[#This Row],[Jornada]],Tabla1[Resultado],0)</f>
        <v>2</v>
      </c>
      <c r="P540">
        <f>COUNTIFS(Tabla1[TorneoID],Tabla3[[#This Row],[TorneoID]],Tabla1[Jornada],Tabla3[[#This Row],[Jornada]],Tabla1[Resultado],-1)</f>
        <v>1</v>
      </c>
      <c r="Q540">
        <f>Tabla3[[#This Row],[GL]]+Tabla3[[#This Row],[GV]]</f>
        <v>29</v>
      </c>
      <c r="R540">
        <f>SUMIFS(Tabla1[mLoc],Tabla1[TorneoID],Tabla3[[#This Row],[TorneoID]],Tabla1[Jornada],Tabla3[[#This Row],[Jornada]])</f>
        <v>21</v>
      </c>
      <c r="S540">
        <f>SUMIFS(Tabla1[mVis],Tabla1[TorneoID],Tabla3[[#This Row],[TorneoID]],Tabla1[Jornada],Tabla3[[#This Row],[Jornada]])</f>
        <v>8</v>
      </c>
    </row>
    <row r="541" spans="2:19" x14ac:dyDescent="0.45">
      <c r="B541">
        <v>19588</v>
      </c>
      <c r="C541" t="s">
        <v>96</v>
      </c>
      <c r="D541">
        <v>2</v>
      </c>
      <c r="E541">
        <v>16</v>
      </c>
      <c r="F541" t="s">
        <v>13</v>
      </c>
      <c r="G541">
        <v>0</v>
      </c>
      <c r="H541">
        <v>0</v>
      </c>
      <c r="I541" t="s">
        <v>0</v>
      </c>
      <c r="J541">
        <v>0</v>
      </c>
      <c r="L541">
        <v>52</v>
      </c>
      <c r="M541">
        <v>1</v>
      </c>
      <c r="N541">
        <f>COUNTIFS(Tabla1[TorneoID],Tabla3[[#This Row],[TorneoID]],Tabla1[Jornada],Tabla3[[#This Row],[Jornada]],Tabla1[Resultado],1)</f>
        <v>3</v>
      </c>
      <c r="O541">
        <f>COUNTIFS(Tabla1[TorneoID],Tabla3[[#This Row],[TorneoID]],Tabla1[Jornada],Tabla3[[#This Row],[Jornada]],Tabla1[Resultado],0)</f>
        <v>4</v>
      </c>
      <c r="P541">
        <f>COUNTIFS(Tabla1[TorneoID],Tabla3[[#This Row],[TorneoID]],Tabla1[Jornada],Tabla3[[#This Row],[Jornada]],Tabla1[Resultado],-1)</f>
        <v>2</v>
      </c>
      <c r="Q541">
        <f>Tabla3[[#This Row],[GL]]+Tabla3[[#This Row],[GV]]</f>
        <v>15</v>
      </c>
      <c r="R541">
        <f>SUMIFS(Tabla1[mLoc],Tabla1[TorneoID],Tabla3[[#This Row],[TorneoID]],Tabla1[Jornada],Tabla3[[#This Row],[Jornada]])</f>
        <v>8</v>
      </c>
      <c r="S541">
        <f>SUMIFS(Tabla1[mVis],Tabla1[TorneoID],Tabla3[[#This Row],[TorneoID]],Tabla1[Jornada],Tabla3[[#This Row],[Jornada]])</f>
        <v>7</v>
      </c>
    </row>
    <row r="542" spans="2:19" x14ac:dyDescent="0.45">
      <c r="B542">
        <v>19589</v>
      </c>
      <c r="C542" t="s">
        <v>96</v>
      </c>
      <c r="D542">
        <v>2</v>
      </c>
      <c r="E542">
        <v>16</v>
      </c>
      <c r="F542" t="s">
        <v>77</v>
      </c>
      <c r="G542">
        <v>0</v>
      </c>
      <c r="H542">
        <v>0</v>
      </c>
      <c r="I542" t="s">
        <v>9</v>
      </c>
      <c r="J542">
        <v>0</v>
      </c>
      <c r="L542">
        <v>52</v>
      </c>
      <c r="M542">
        <v>2</v>
      </c>
      <c r="N542">
        <f>COUNTIFS(Tabla1[TorneoID],Tabla3[[#This Row],[TorneoID]],Tabla1[Jornada],Tabla3[[#This Row],[Jornada]],Tabla1[Resultado],1)</f>
        <v>5</v>
      </c>
      <c r="O542">
        <f>COUNTIFS(Tabla1[TorneoID],Tabla3[[#This Row],[TorneoID]],Tabla1[Jornada],Tabla3[[#This Row],[Jornada]],Tabla1[Resultado],0)</f>
        <v>1</v>
      </c>
      <c r="P542">
        <f>COUNTIFS(Tabla1[TorneoID],Tabla3[[#This Row],[TorneoID]],Tabla1[Jornada],Tabla3[[#This Row],[Jornada]],Tabla1[Resultado],-1)</f>
        <v>3</v>
      </c>
      <c r="Q542">
        <f>Tabla3[[#This Row],[GL]]+Tabla3[[#This Row],[GV]]</f>
        <v>22</v>
      </c>
      <c r="R542">
        <f>SUMIFS(Tabla1[mLoc],Tabla1[TorneoID],Tabla3[[#This Row],[TorneoID]],Tabla1[Jornada],Tabla3[[#This Row],[Jornada]])</f>
        <v>13</v>
      </c>
      <c r="S542">
        <f>SUMIFS(Tabla1[mVis],Tabla1[TorneoID],Tabla3[[#This Row],[TorneoID]],Tabla1[Jornada],Tabla3[[#This Row],[Jornada]])</f>
        <v>9</v>
      </c>
    </row>
    <row r="543" spans="2:19" x14ac:dyDescent="0.45">
      <c r="B543">
        <v>19590</v>
      </c>
      <c r="C543" t="s">
        <v>96</v>
      </c>
      <c r="D543">
        <v>2</v>
      </c>
      <c r="E543">
        <v>16</v>
      </c>
      <c r="F543" t="s">
        <v>4</v>
      </c>
      <c r="G543">
        <v>0</v>
      </c>
      <c r="H543">
        <v>0</v>
      </c>
      <c r="I543" t="s">
        <v>11</v>
      </c>
      <c r="J543">
        <v>0</v>
      </c>
      <c r="L543">
        <v>52</v>
      </c>
      <c r="M543">
        <v>3</v>
      </c>
      <c r="N543">
        <f>COUNTIFS(Tabla1[TorneoID],Tabla3[[#This Row],[TorneoID]],Tabla1[Jornada],Tabla3[[#This Row],[Jornada]],Tabla1[Resultado],1)</f>
        <v>4</v>
      </c>
      <c r="O543">
        <f>COUNTIFS(Tabla1[TorneoID],Tabla3[[#This Row],[TorneoID]],Tabla1[Jornada],Tabla3[[#This Row],[Jornada]],Tabla1[Resultado],0)</f>
        <v>3</v>
      </c>
      <c r="P543">
        <f>COUNTIFS(Tabla1[TorneoID],Tabla3[[#This Row],[TorneoID]],Tabla1[Jornada],Tabla3[[#This Row],[Jornada]],Tabla1[Resultado],-1)</f>
        <v>2</v>
      </c>
      <c r="Q543">
        <f>Tabla3[[#This Row],[GL]]+Tabla3[[#This Row],[GV]]</f>
        <v>20</v>
      </c>
      <c r="R543">
        <f>SUMIFS(Tabla1[mLoc],Tabla1[TorneoID],Tabla3[[#This Row],[TorneoID]],Tabla1[Jornada],Tabla3[[#This Row],[Jornada]])</f>
        <v>11</v>
      </c>
      <c r="S543">
        <f>SUMIFS(Tabla1[mVis],Tabla1[TorneoID],Tabla3[[#This Row],[TorneoID]],Tabla1[Jornada],Tabla3[[#This Row],[Jornada]])</f>
        <v>9</v>
      </c>
    </row>
    <row r="544" spans="2:19" x14ac:dyDescent="0.45">
      <c r="B544">
        <v>19591</v>
      </c>
      <c r="C544" t="s">
        <v>96</v>
      </c>
      <c r="D544">
        <v>2</v>
      </c>
      <c r="E544">
        <v>16</v>
      </c>
      <c r="F544" t="s">
        <v>85</v>
      </c>
      <c r="G544">
        <v>1</v>
      </c>
      <c r="H544">
        <v>2</v>
      </c>
      <c r="I544" t="s">
        <v>1</v>
      </c>
      <c r="J544">
        <v>-1</v>
      </c>
      <c r="L544">
        <v>52</v>
      </c>
      <c r="M544">
        <v>4</v>
      </c>
      <c r="N544">
        <f>COUNTIFS(Tabla1[TorneoID],Tabla3[[#This Row],[TorneoID]],Tabla1[Jornada],Tabla3[[#This Row],[Jornada]],Tabla1[Resultado],1)</f>
        <v>2</v>
      </c>
      <c r="O544">
        <f>COUNTIFS(Tabla1[TorneoID],Tabla3[[#This Row],[TorneoID]],Tabla1[Jornada],Tabla3[[#This Row],[Jornada]],Tabla1[Resultado],0)</f>
        <v>4</v>
      </c>
      <c r="P544">
        <f>COUNTIFS(Tabla1[TorneoID],Tabla3[[#This Row],[TorneoID]],Tabla1[Jornada],Tabla3[[#This Row],[Jornada]],Tabla1[Resultado],-1)</f>
        <v>3</v>
      </c>
      <c r="Q544">
        <f>Tabla3[[#This Row],[GL]]+Tabla3[[#This Row],[GV]]</f>
        <v>19</v>
      </c>
      <c r="R544">
        <f>SUMIFS(Tabla1[mLoc],Tabla1[TorneoID],Tabla3[[#This Row],[TorneoID]],Tabla1[Jornada],Tabla3[[#This Row],[Jornada]])</f>
        <v>8</v>
      </c>
      <c r="S544">
        <f>SUMIFS(Tabla1[mVis],Tabla1[TorneoID],Tabla3[[#This Row],[TorneoID]],Tabla1[Jornada],Tabla3[[#This Row],[Jornada]])</f>
        <v>11</v>
      </c>
    </row>
    <row r="545" spans="2:19" x14ac:dyDescent="0.45">
      <c r="B545">
        <v>19592</v>
      </c>
      <c r="C545" t="s">
        <v>96</v>
      </c>
      <c r="D545">
        <v>2</v>
      </c>
      <c r="E545">
        <v>16</v>
      </c>
      <c r="F545" t="s">
        <v>12</v>
      </c>
      <c r="G545">
        <v>2</v>
      </c>
      <c r="H545">
        <v>2</v>
      </c>
      <c r="I545" t="s">
        <v>92</v>
      </c>
      <c r="J545">
        <v>0</v>
      </c>
      <c r="L545">
        <v>52</v>
      </c>
      <c r="M545">
        <v>5</v>
      </c>
      <c r="N545">
        <f>COUNTIFS(Tabla1[TorneoID],Tabla3[[#This Row],[TorneoID]],Tabla1[Jornada],Tabla3[[#This Row],[Jornada]],Tabla1[Resultado],1)</f>
        <v>3</v>
      </c>
      <c r="O545">
        <f>COUNTIFS(Tabla1[TorneoID],Tabla3[[#This Row],[TorneoID]],Tabla1[Jornada],Tabla3[[#This Row],[Jornada]],Tabla1[Resultado],0)</f>
        <v>2</v>
      </c>
      <c r="P545">
        <f>COUNTIFS(Tabla1[TorneoID],Tabla3[[#This Row],[TorneoID]],Tabla1[Jornada],Tabla3[[#This Row],[Jornada]],Tabla1[Resultado],-1)</f>
        <v>4</v>
      </c>
      <c r="Q545">
        <f>Tabla3[[#This Row],[GL]]+Tabla3[[#This Row],[GV]]</f>
        <v>26</v>
      </c>
      <c r="R545">
        <f>SUMIFS(Tabla1[mLoc],Tabla1[TorneoID],Tabla3[[#This Row],[TorneoID]],Tabla1[Jornada],Tabla3[[#This Row],[Jornada]])</f>
        <v>14</v>
      </c>
      <c r="S545">
        <f>SUMIFS(Tabla1[mVis],Tabla1[TorneoID],Tabla3[[#This Row],[TorneoID]],Tabla1[Jornada],Tabla3[[#This Row],[Jornada]])</f>
        <v>12</v>
      </c>
    </row>
    <row r="546" spans="2:19" x14ac:dyDescent="0.45">
      <c r="B546">
        <v>19593</v>
      </c>
      <c r="C546" t="s">
        <v>96</v>
      </c>
      <c r="D546">
        <v>2</v>
      </c>
      <c r="E546">
        <v>17</v>
      </c>
      <c r="F546" t="s">
        <v>92</v>
      </c>
      <c r="G546">
        <v>1</v>
      </c>
      <c r="H546">
        <v>3</v>
      </c>
      <c r="I546" t="s">
        <v>77</v>
      </c>
      <c r="J546">
        <v>-1</v>
      </c>
      <c r="L546">
        <v>52</v>
      </c>
      <c r="M546">
        <v>6</v>
      </c>
      <c r="N546">
        <f>COUNTIFS(Tabla1[TorneoID],Tabla3[[#This Row],[TorneoID]],Tabla1[Jornada],Tabla3[[#This Row],[Jornada]],Tabla1[Resultado],1)</f>
        <v>4</v>
      </c>
      <c r="O546">
        <f>COUNTIFS(Tabla1[TorneoID],Tabla3[[#This Row],[TorneoID]],Tabla1[Jornada],Tabla3[[#This Row],[Jornada]],Tabla1[Resultado],0)</f>
        <v>2</v>
      </c>
      <c r="P546">
        <f>COUNTIFS(Tabla1[TorneoID],Tabla3[[#This Row],[TorneoID]],Tabla1[Jornada],Tabla3[[#This Row],[Jornada]],Tabla1[Resultado],-1)</f>
        <v>3</v>
      </c>
      <c r="Q546">
        <f>Tabla3[[#This Row],[GL]]+Tabla3[[#This Row],[GV]]</f>
        <v>19</v>
      </c>
      <c r="R546">
        <f>SUMIFS(Tabla1[mLoc],Tabla1[TorneoID],Tabla3[[#This Row],[TorneoID]],Tabla1[Jornada],Tabla3[[#This Row],[Jornada]])</f>
        <v>11</v>
      </c>
      <c r="S546">
        <f>SUMIFS(Tabla1[mVis],Tabla1[TorneoID],Tabla3[[#This Row],[TorneoID]],Tabla1[Jornada],Tabla3[[#This Row],[Jornada]])</f>
        <v>8</v>
      </c>
    </row>
    <row r="547" spans="2:19" x14ac:dyDescent="0.45">
      <c r="B547">
        <v>19594</v>
      </c>
      <c r="C547" t="s">
        <v>96</v>
      </c>
      <c r="D547">
        <v>2</v>
      </c>
      <c r="E547">
        <v>17</v>
      </c>
      <c r="F547" t="s">
        <v>89</v>
      </c>
      <c r="G547">
        <v>1</v>
      </c>
      <c r="H547">
        <v>0</v>
      </c>
      <c r="I547" t="s">
        <v>85</v>
      </c>
      <c r="J547">
        <v>1</v>
      </c>
      <c r="L547">
        <v>52</v>
      </c>
      <c r="M547">
        <v>7</v>
      </c>
      <c r="N547">
        <f>COUNTIFS(Tabla1[TorneoID],Tabla3[[#This Row],[TorneoID]],Tabla1[Jornada],Tabla3[[#This Row],[Jornada]],Tabla1[Resultado],1)</f>
        <v>3</v>
      </c>
      <c r="O547">
        <f>COUNTIFS(Tabla1[TorneoID],Tabla3[[#This Row],[TorneoID]],Tabla1[Jornada],Tabla3[[#This Row],[Jornada]],Tabla1[Resultado],0)</f>
        <v>4</v>
      </c>
      <c r="P547">
        <f>COUNTIFS(Tabla1[TorneoID],Tabla3[[#This Row],[TorneoID]],Tabla1[Jornada],Tabla3[[#This Row],[Jornada]],Tabla1[Resultado],-1)</f>
        <v>2</v>
      </c>
      <c r="Q547">
        <f>Tabla3[[#This Row],[GL]]+Tabla3[[#This Row],[GV]]</f>
        <v>17</v>
      </c>
      <c r="R547">
        <f>SUMIFS(Tabla1[mLoc],Tabla1[TorneoID],Tabla3[[#This Row],[TorneoID]],Tabla1[Jornada],Tabla3[[#This Row],[Jornada]])</f>
        <v>9</v>
      </c>
      <c r="S547">
        <f>SUMIFS(Tabla1[mVis],Tabla1[TorneoID],Tabla3[[#This Row],[TorneoID]],Tabla1[Jornada],Tabla3[[#This Row],[Jornada]])</f>
        <v>8</v>
      </c>
    </row>
    <row r="548" spans="2:19" x14ac:dyDescent="0.45">
      <c r="B548">
        <v>19595</v>
      </c>
      <c r="C548" t="s">
        <v>96</v>
      </c>
      <c r="D548">
        <v>2</v>
      </c>
      <c r="E548">
        <v>17</v>
      </c>
      <c r="F548" t="s">
        <v>0</v>
      </c>
      <c r="G548">
        <v>0</v>
      </c>
      <c r="H548">
        <v>0</v>
      </c>
      <c r="I548" t="s">
        <v>12</v>
      </c>
      <c r="J548">
        <v>0</v>
      </c>
      <c r="L548">
        <v>52</v>
      </c>
      <c r="M548">
        <v>8</v>
      </c>
      <c r="N548">
        <f>COUNTIFS(Tabla1[TorneoID],Tabla3[[#This Row],[TorneoID]],Tabla1[Jornada],Tabla3[[#This Row],[Jornada]],Tabla1[Resultado],1)</f>
        <v>4</v>
      </c>
      <c r="O548">
        <f>COUNTIFS(Tabla1[TorneoID],Tabla3[[#This Row],[TorneoID]],Tabla1[Jornada],Tabla3[[#This Row],[Jornada]],Tabla1[Resultado],0)</f>
        <v>3</v>
      </c>
      <c r="P548">
        <f>COUNTIFS(Tabla1[TorneoID],Tabla3[[#This Row],[TorneoID]],Tabla1[Jornada],Tabla3[[#This Row],[Jornada]],Tabla1[Resultado],-1)</f>
        <v>2</v>
      </c>
      <c r="Q548">
        <f>Tabla3[[#This Row],[GL]]+Tabla3[[#This Row],[GV]]</f>
        <v>20</v>
      </c>
      <c r="R548">
        <f>SUMIFS(Tabla1[mLoc],Tabla1[TorneoID],Tabla3[[#This Row],[TorneoID]],Tabla1[Jornada],Tabla3[[#This Row],[Jornada]])</f>
        <v>10</v>
      </c>
      <c r="S548">
        <f>SUMIFS(Tabla1[mVis],Tabla1[TorneoID],Tabla3[[#This Row],[TorneoID]],Tabla1[Jornada],Tabla3[[#This Row],[Jornada]])</f>
        <v>10</v>
      </c>
    </row>
    <row r="549" spans="2:19" x14ac:dyDescent="0.45">
      <c r="B549">
        <v>19596</v>
      </c>
      <c r="C549" t="s">
        <v>96</v>
      </c>
      <c r="D549">
        <v>2</v>
      </c>
      <c r="E549">
        <v>17</v>
      </c>
      <c r="F549" t="s">
        <v>9</v>
      </c>
      <c r="G549">
        <v>2</v>
      </c>
      <c r="H549">
        <v>1</v>
      </c>
      <c r="I549" t="s">
        <v>4</v>
      </c>
      <c r="J549">
        <v>1</v>
      </c>
      <c r="L549">
        <v>52</v>
      </c>
      <c r="M549">
        <v>9</v>
      </c>
      <c r="N549">
        <f>COUNTIFS(Tabla1[TorneoID],Tabla3[[#This Row],[TorneoID]],Tabla1[Jornada],Tabla3[[#This Row],[Jornada]],Tabla1[Resultado],1)</f>
        <v>4</v>
      </c>
      <c r="O549">
        <f>COUNTIFS(Tabla1[TorneoID],Tabla3[[#This Row],[TorneoID]],Tabla1[Jornada],Tabla3[[#This Row],[Jornada]],Tabla1[Resultado],0)</f>
        <v>1</v>
      </c>
      <c r="P549">
        <f>COUNTIFS(Tabla1[TorneoID],Tabla3[[#This Row],[TorneoID]],Tabla1[Jornada],Tabla3[[#This Row],[Jornada]],Tabla1[Resultado],-1)</f>
        <v>4</v>
      </c>
      <c r="Q549">
        <f>Tabla3[[#This Row],[GL]]+Tabla3[[#This Row],[GV]]</f>
        <v>27</v>
      </c>
      <c r="R549">
        <f>SUMIFS(Tabla1[mLoc],Tabla1[TorneoID],Tabla3[[#This Row],[TorneoID]],Tabla1[Jornada],Tabla3[[#This Row],[Jornada]])</f>
        <v>13</v>
      </c>
      <c r="S549">
        <f>SUMIFS(Tabla1[mVis],Tabla1[TorneoID],Tabla3[[#This Row],[TorneoID]],Tabla1[Jornada],Tabla3[[#This Row],[Jornada]])</f>
        <v>14</v>
      </c>
    </row>
    <row r="550" spans="2:19" x14ac:dyDescent="0.45">
      <c r="B550">
        <v>19597</v>
      </c>
      <c r="C550" t="s">
        <v>96</v>
      </c>
      <c r="D550">
        <v>2</v>
      </c>
      <c r="E550">
        <v>17</v>
      </c>
      <c r="F550" t="s">
        <v>3</v>
      </c>
      <c r="G550">
        <v>1</v>
      </c>
      <c r="H550">
        <v>2</v>
      </c>
      <c r="I550" t="s">
        <v>14</v>
      </c>
      <c r="J550">
        <v>-1</v>
      </c>
      <c r="L550">
        <v>52</v>
      </c>
      <c r="M550">
        <v>10</v>
      </c>
      <c r="N550">
        <f>COUNTIFS(Tabla1[TorneoID],Tabla3[[#This Row],[TorneoID]],Tabla1[Jornada],Tabla3[[#This Row],[Jornada]],Tabla1[Resultado],1)</f>
        <v>3</v>
      </c>
      <c r="O550">
        <f>COUNTIFS(Tabla1[TorneoID],Tabla3[[#This Row],[TorneoID]],Tabla1[Jornada],Tabla3[[#This Row],[Jornada]],Tabla1[Resultado],0)</f>
        <v>5</v>
      </c>
      <c r="P550">
        <f>COUNTIFS(Tabla1[TorneoID],Tabla3[[#This Row],[TorneoID]],Tabla1[Jornada],Tabla3[[#This Row],[Jornada]],Tabla1[Resultado],-1)</f>
        <v>1</v>
      </c>
      <c r="Q550">
        <f>Tabla3[[#This Row],[GL]]+Tabla3[[#This Row],[GV]]</f>
        <v>21</v>
      </c>
      <c r="R550">
        <f>SUMIFS(Tabla1[mLoc],Tabla1[TorneoID],Tabla3[[#This Row],[TorneoID]],Tabla1[Jornada],Tabla3[[#This Row],[Jornada]])</f>
        <v>13</v>
      </c>
      <c r="S550">
        <f>SUMIFS(Tabla1[mVis],Tabla1[TorneoID],Tabla3[[#This Row],[TorneoID]],Tabla1[Jornada],Tabla3[[#This Row],[Jornada]])</f>
        <v>8</v>
      </c>
    </row>
    <row r="551" spans="2:19" x14ac:dyDescent="0.45">
      <c r="B551">
        <v>19598</v>
      </c>
      <c r="C551" t="s">
        <v>96</v>
      </c>
      <c r="D551">
        <v>2</v>
      </c>
      <c r="E551">
        <v>17</v>
      </c>
      <c r="F551" t="s">
        <v>1</v>
      </c>
      <c r="G551">
        <v>1</v>
      </c>
      <c r="H551">
        <v>2</v>
      </c>
      <c r="I551" t="s">
        <v>13</v>
      </c>
      <c r="J551">
        <v>-1</v>
      </c>
      <c r="L551">
        <v>52</v>
      </c>
      <c r="M551">
        <v>11</v>
      </c>
      <c r="N551">
        <f>COUNTIFS(Tabla1[TorneoID],Tabla3[[#This Row],[TorneoID]],Tabla1[Jornada],Tabla3[[#This Row],[Jornada]],Tabla1[Resultado],1)</f>
        <v>3</v>
      </c>
      <c r="O551">
        <f>COUNTIFS(Tabla1[TorneoID],Tabla3[[#This Row],[TorneoID]],Tabla1[Jornada],Tabla3[[#This Row],[Jornada]],Tabla1[Resultado],0)</f>
        <v>2</v>
      </c>
      <c r="P551">
        <f>COUNTIFS(Tabla1[TorneoID],Tabla3[[#This Row],[TorneoID]],Tabla1[Jornada],Tabla3[[#This Row],[Jornada]],Tabla1[Resultado],-1)</f>
        <v>4</v>
      </c>
      <c r="Q551">
        <f>Tabla3[[#This Row],[GL]]+Tabla3[[#This Row],[GV]]</f>
        <v>19</v>
      </c>
      <c r="R551">
        <f>SUMIFS(Tabla1[mLoc],Tabla1[TorneoID],Tabla3[[#This Row],[TorneoID]],Tabla1[Jornada],Tabla3[[#This Row],[Jornada]])</f>
        <v>8</v>
      </c>
      <c r="S551">
        <f>SUMIFS(Tabla1[mVis],Tabla1[TorneoID],Tabla3[[#This Row],[TorneoID]],Tabla1[Jornada],Tabla3[[#This Row],[Jornada]])</f>
        <v>11</v>
      </c>
    </row>
    <row r="552" spans="2:19" x14ac:dyDescent="0.45">
      <c r="B552">
        <v>19599</v>
      </c>
      <c r="C552" t="s">
        <v>96</v>
      </c>
      <c r="D552">
        <v>2</v>
      </c>
      <c r="E552">
        <v>17</v>
      </c>
      <c r="F552" t="s">
        <v>15</v>
      </c>
      <c r="G552">
        <v>2</v>
      </c>
      <c r="H552">
        <v>0</v>
      </c>
      <c r="I552" t="s">
        <v>82</v>
      </c>
      <c r="J552">
        <v>1</v>
      </c>
      <c r="L552">
        <v>52</v>
      </c>
      <c r="M552">
        <v>12</v>
      </c>
      <c r="N552">
        <f>COUNTIFS(Tabla1[TorneoID],Tabla3[[#This Row],[TorneoID]],Tabla1[Jornada],Tabla3[[#This Row],[Jornada]],Tabla1[Resultado],1)</f>
        <v>6</v>
      </c>
      <c r="O552">
        <f>COUNTIFS(Tabla1[TorneoID],Tabla3[[#This Row],[TorneoID]],Tabla1[Jornada],Tabla3[[#This Row],[Jornada]],Tabla1[Resultado],0)</f>
        <v>1</v>
      </c>
      <c r="P552">
        <f>COUNTIFS(Tabla1[TorneoID],Tabla3[[#This Row],[TorneoID]],Tabla1[Jornada],Tabla3[[#This Row],[Jornada]],Tabla1[Resultado],-1)</f>
        <v>2</v>
      </c>
      <c r="Q552">
        <f>Tabla3[[#This Row],[GL]]+Tabla3[[#This Row],[GV]]</f>
        <v>28</v>
      </c>
      <c r="R552">
        <f>SUMIFS(Tabla1[mLoc],Tabla1[TorneoID],Tabla3[[#This Row],[TorneoID]],Tabla1[Jornada],Tabla3[[#This Row],[Jornada]])</f>
        <v>19</v>
      </c>
      <c r="S552">
        <f>SUMIFS(Tabla1[mVis],Tabla1[TorneoID],Tabla3[[#This Row],[TorneoID]],Tabla1[Jornada],Tabla3[[#This Row],[Jornada]])</f>
        <v>9</v>
      </c>
    </row>
    <row r="553" spans="2:19" x14ac:dyDescent="0.45">
      <c r="B553">
        <v>19600</v>
      </c>
      <c r="C553" t="s">
        <v>96</v>
      </c>
      <c r="D553">
        <v>2</v>
      </c>
      <c r="E553">
        <v>17</v>
      </c>
      <c r="F553" t="s">
        <v>6</v>
      </c>
      <c r="G553">
        <v>2</v>
      </c>
      <c r="H553">
        <v>1</v>
      </c>
      <c r="I553" t="s">
        <v>10</v>
      </c>
      <c r="J553">
        <v>1</v>
      </c>
      <c r="L553">
        <v>52</v>
      </c>
      <c r="M553">
        <v>13</v>
      </c>
      <c r="N553">
        <f>COUNTIFS(Tabla1[TorneoID],Tabla3[[#This Row],[TorneoID]],Tabla1[Jornada],Tabla3[[#This Row],[Jornada]],Tabla1[Resultado],1)</f>
        <v>4</v>
      </c>
      <c r="O553">
        <f>COUNTIFS(Tabla1[TorneoID],Tabla3[[#This Row],[TorneoID]],Tabla1[Jornada],Tabla3[[#This Row],[Jornada]],Tabla1[Resultado],0)</f>
        <v>2</v>
      </c>
      <c r="P553">
        <f>COUNTIFS(Tabla1[TorneoID],Tabla3[[#This Row],[TorneoID]],Tabla1[Jornada],Tabla3[[#This Row],[Jornada]],Tabla1[Resultado],-1)</f>
        <v>3</v>
      </c>
      <c r="Q553">
        <f>Tabla3[[#This Row],[GL]]+Tabla3[[#This Row],[GV]]</f>
        <v>25</v>
      </c>
      <c r="R553">
        <f>SUMIFS(Tabla1[mLoc],Tabla1[TorneoID],Tabla3[[#This Row],[TorneoID]],Tabla1[Jornada],Tabla3[[#This Row],[Jornada]])</f>
        <v>14</v>
      </c>
      <c r="S553">
        <f>SUMIFS(Tabla1[mVis],Tabla1[TorneoID],Tabla3[[#This Row],[TorneoID]],Tabla1[Jornada],Tabla3[[#This Row],[Jornada]])</f>
        <v>11</v>
      </c>
    </row>
    <row r="554" spans="2:19" x14ac:dyDescent="0.45">
      <c r="B554">
        <v>19601</v>
      </c>
      <c r="C554" t="s">
        <v>96</v>
      </c>
      <c r="D554">
        <v>2</v>
      </c>
      <c r="E554">
        <v>17</v>
      </c>
      <c r="F554" t="s">
        <v>21</v>
      </c>
      <c r="G554">
        <v>1</v>
      </c>
      <c r="H554">
        <v>3</v>
      </c>
      <c r="I554" t="s">
        <v>24</v>
      </c>
      <c r="J554">
        <v>-1</v>
      </c>
      <c r="L554">
        <v>52</v>
      </c>
      <c r="M554">
        <v>14</v>
      </c>
      <c r="N554">
        <f>COUNTIFS(Tabla1[TorneoID],Tabla3[[#This Row],[TorneoID]],Tabla1[Jornada],Tabla3[[#This Row],[Jornada]],Tabla1[Resultado],1)</f>
        <v>3</v>
      </c>
      <c r="O554">
        <f>COUNTIFS(Tabla1[TorneoID],Tabla3[[#This Row],[TorneoID]],Tabla1[Jornada],Tabla3[[#This Row],[Jornada]],Tabla1[Resultado],0)</f>
        <v>2</v>
      </c>
      <c r="P554">
        <f>COUNTIFS(Tabla1[TorneoID],Tabla3[[#This Row],[TorneoID]],Tabla1[Jornada],Tabla3[[#This Row],[Jornada]],Tabla1[Resultado],-1)</f>
        <v>4</v>
      </c>
      <c r="Q554">
        <f>Tabla3[[#This Row],[GL]]+Tabla3[[#This Row],[GV]]</f>
        <v>20</v>
      </c>
      <c r="R554">
        <f>SUMIFS(Tabla1[mLoc],Tabla1[TorneoID],Tabla3[[#This Row],[TorneoID]],Tabla1[Jornada],Tabla3[[#This Row],[Jornada]])</f>
        <v>10</v>
      </c>
      <c r="S554">
        <f>SUMIFS(Tabla1[mVis],Tabla1[TorneoID],Tabla3[[#This Row],[TorneoID]],Tabla1[Jornada],Tabla3[[#This Row],[Jornada]])</f>
        <v>10</v>
      </c>
    </row>
    <row r="555" spans="2:19" x14ac:dyDescent="0.45">
      <c r="B555">
        <v>19602</v>
      </c>
      <c r="C555" t="s">
        <v>96</v>
      </c>
      <c r="D555">
        <v>2</v>
      </c>
      <c r="E555">
        <v>17</v>
      </c>
      <c r="F555" t="s">
        <v>11</v>
      </c>
      <c r="G555">
        <v>0</v>
      </c>
      <c r="H555">
        <v>0</v>
      </c>
      <c r="I555" t="s">
        <v>69</v>
      </c>
      <c r="J555">
        <v>0</v>
      </c>
      <c r="L555">
        <v>52</v>
      </c>
      <c r="M555">
        <v>15</v>
      </c>
      <c r="N555">
        <f>COUNTIFS(Tabla1[TorneoID],Tabla3[[#This Row],[TorneoID]],Tabla1[Jornada],Tabla3[[#This Row],[Jornada]],Tabla1[Resultado],1)</f>
        <v>3</v>
      </c>
      <c r="O555">
        <f>COUNTIFS(Tabla1[TorneoID],Tabla3[[#This Row],[TorneoID]],Tabla1[Jornada],Tabla3[[#This Row],[Jornada]],Tabla1[Resultado],0)</f>
        <v>3</v>
      </c>
      <c r="P555">
        <f>COUNTIFS(Tabla1[TorneoID],Tabla3[[#This Row],[TorneoID]],Tabla1[Jornada],Tabla3[[#This Row],[Jornada]],Tabla1[Resultado],-1)</f>
        <v>3</v>
      </c>
      <c r="Q555">
        <f>Tabla3[[#This Row],[GL]]+Tabla3[[#This Row],[GV]]</f>
        <v>23</v>
      </c>
      <c r="R555">
        <f>SUMIFS(Tabla1[mLoc],Tabla1[TorneoID],Tabla3[[#This Row],[TorneoID]],Tabla1[Jornada],Tabla3[[#This Row],[Jornada]])</f>
        <v>11</v>
      </c>
      <c r="S555">
        <f>SUMIFS(Tabla1[mVis],Tabla1[TorneoID],Tabla3[[#This Row],[TorneoID]],Tabla1[Jornada],Tabla3[[#This Row],[Jornada]])</f>
        <v>12</v>
      </c>
    </row>
    <row r="556" spans="2:19" x14ac:dyDescent="0.45">
      <c r="B556">
        <v>19603</v>
      </c>
      <c r="C556" t="s">
        <v>96</v>
      </c>
      <c r="D556">
        <v>2</v>
      </c>
      <c r="E556">
        <v>18</v>
      </c>
      <c r="F556" t="s">
        <v>24</v>
      </c>
      <c r="G556">
        <v>0</v>
      </c>
      <c r="H556">
        <v>0</v>
      </c>
      <c r="I556" t="s">
        <v>11</v>
      </c>
      <c r="J556">
        <v>0</v>
      </c>
      <c r="L556">
        <v>52</v>
      </c>
      <c r="M556">
        <v>16</v>
      </c>
      <c r="N556">
        <f>COUNTIFS(Tabla1[TorneoID],Tabla3[[#This Row],[TorneoID]],Tabla1[Jornada],Tabla3[[#This Row],[Jornada]],Tabla1[Resultado],1)</f>
        <v>2</v>
      </c>
      <c r="O556">
        <f>COUNTIFS(Tabla1[TorneoID],Tabla3[[#This Row],[TorneoID]],Tabla1[Jornada],Tabla3[[#This Row],[Jornada]],Tabla1[Resultado],0)</f>
        <v>3</v>
      </c>
      <c r="P556">
        <f>COUNTIFS(Tabla1[TorneoID],Tabla3[[#This Row],[TorneoID]],Tabla1[Jornada],Tabla3[[#This Row],[Jornada]],Tabla1[Resultado],-1)</f>
        <v>4</v>
      </c>
      <c r="Q556">
        <f>Tabla3[[#This Row],[GL]]+Tabla3[[#This Row],[GV]]</f>
        <v>28</v>
      </c>
      <c r="R556">
        <f>SUMIFS(Tabla1[mLoc],Tabla1[TorneoID],Tabla3[[#This Row],[TorneoID]],Tabla1[Jornada],Tabla3[[#This Row],[Jornada]])</f>
        <v>14</v>
      </c>
      <c r="S556">
        <f>SUMIFS(Tabla1[mVis],Tabla1[TorneoID],Tabla3[[#This Row],[TorneoID]],Tabla1[Jornada],Tabla3[[#This Row],[Jornada]])</f>
        <v>14</v>
      </c>
    </row>
    <row r="557" spans="2:19" x14ac:dyDescent="0.45">
      <c r="B557">
        <v>19604</v>
      </c>
      <c r="C557" t="s">
        <v>96</v>
      </c>
      <c r="D557">
        <v>2</v>
      </c>
      <c r="E557">
        <v>18</v>
      </c>
      <c r="F557" t="s">
        <v>14</v>
      </c>
      <c r="G557">
        <v>0</v>
      </c>
      <c r="H557">
        <v>1</v>
      </c>
      <c r="I557" t="s">
        <v>6</v>
      </c>
      <c r="J557">
        <v>-1</v>
      </c>
      <c r="L557">
        <v>52</v>
      </c>
      <c r="M557">
        <v>17</v>
      </c>
      <c r="N557">
        <f>COUNTIFS(Tabla1[TorneoID],Tabla3[[#This Row],[TorneoID]],Tabla1[Jornada],Tabla3[[#This Row],[Jornada]],Tabla1[Resultado],1)</f>
        <v>3</v>
      </c>
      <c r="O557">
        <f>COUNTIFS(Tabla1[TorneoID],Tabla3[[#This Row],[TorneoID]],Tabla1[Jornada],Tabla3[[#This Row],[Jornada]],Tabla1[Resultado],0)</f>
        <v>3</v>
      </c>
      <c r="P557">
        <f>COUNTIFS(Tabla1[TorneoID],Tabla3[[#This Row],[TorneoID]],Tabla1[Jornada],Tabla3[[#This Row],[Jornada]],Tabla1[Resultado],-1)</f>
        <v>3</v>
      </c>
      <c r="Q557">
        <f>Tabla3[[#This Row],[GL]]+Tabla3[[#This Row],[GV]]</f>
        <v>26</v>
      </c>
      <c r="R557">
        <f>SUMIFS(Tabla1[mLoc],Tabla1[TorneoID],Tabla3[[#This Row],[TorneoID]],Tabla1[Jornada],Tabla3[[#This Row],[Jornada]])</f>
        <v>12</v>
      </c>
      <c r="S557">
        <f>SUMIFS(Tabla1[mVis],Tabla1[TorneoID],Tabla3[[#This Row],[TorneoID]],Tabla1[Jornada],Tabla3[[#This Row],[Jornada]])</f>
        <v>14</v>
      </c>
    </row>
    <row r="558" spans="2:19" x14ac:dyDescent="0.45">
      <c r="B558">
        <v>19605</v>
      </c>
      <c r="C558" t="s">
        <v>96</v>
      </c>
      <c r="D558">
        <v>2</v>
      </c>
      <c r="E558">
        <v>18</v>
      </c>
      <c r="F558" t="s">
        <v>10</v>
      </c>
      <c r="G558">
        <v>0</v>
      </c>
      <c r="H558">
        <v>1</v>
      </c>
      <c r="I558" t="s">
        <v>21</v>
      </c>
      <c r="J558">
        <v>-1</v>
      </c>
      <c r="L558">
        <v>53</v>
      </c>
      <c r="M558">
        <v>1</v>
      </c>
      <c r="N558">
        <f>COUNTIFS(Tabla1[TorneoID],Tabla3[[#This Row],[TorneoID]],Tabla1[Jornada],Tabla3[[#This Row],[Jornada]],Tabla1[Resultado],1)</f>
        <v>3</v>
      </c>
      <c r="O558">
        <f>COUNTIFS(Tabla1[TorneoID],Tabla3[[#This Row],[TorneoID]],Tabla1[Jornada],Tabla3[[#This Row],[Jornada]],Tabla1[Resultado],0)</f>
        <v>4</v>
      </c>
      <c r="P558">
        <f>COUNTIFS(Tabla1[TorneoID],Tabla3[[#This Row],[TorneoID]],Tabla1[Jornada],Tabla3[[#This Row],[Jornada]],Tabla1[Resultado],-1)</f>
        <v>2</v>
      </c>
      <c r="Q558">
        <f>Tabla3[[#This Row],[GL]]+Tabla3[[#This Row],[GV]]</f>
        <v>16</v>
      </c>
      <c r="R558">
        <f>SUMIFS(Tabla1[mLoc],Tabla1[TorneoID],Tabla3[[#This Row],[TorneoID]],Tabla1[Jornada],Tabla3[[#This Row],[Jornada]])</f>
        <v>7</v>
      </c>
      <c r="S558">
        <f>SUMIFS(Tabla1[mVis],Tabla1[TorneoID],Tabla3[[#This Row],[TorneoID]],Tabla1[Jornada],Tabla3[[#This Row],[Jornada]])</f>
        <v>9</v>
      </c>
    </row>
    <row r="559" spans="2:19" x14ac:dyDescent="0.45">
      <c r="B559">
        <v>19606</v>
      </c>
      <c r="C559" t="s">
        <v>96</v>
      </c>
      <c r="D559">
        <v>2</v>
      </c>
      <c r="E559">
        <v>18</v>
      </c>
      <c r="F559" t="s">
        <v>69</v>
      </c>
      <c r="G559">
        <v>0</v>
      </c>
      <c r="H559">
        <v>0</v>
      </c>
      <c r="I559" t="s">
        <v>9</v>
      </c>
      <c r="J559">
        <v>0</v>
      </c>
      <c r="L559">
        <v>53</v>
      </c>
      <c r="M559">
        <v>2</v>
      </c>
      <c r="N559">
        <f>COUNTIFS(Tabla1[TorneoID],Tabla3[[#This Row],[TorneoID]],Tabla1[Jornada],Tabla3[[#This Row],[Jornada]],Tabla1[Resultado],1)</f>
        <v>5</v>
      </c>
      <c r="O559">
        <f>COUNTIFS(Tabla1[TorneoID],Tabla3[[#This Row],[TorneoID]],Tabla1[Jornada],Tabla3[[#This Row],[Jornada]],Tabla1[Resultado],0)</f>
        <v>0</v>
      </c>
      <c r="P559">
        <f>COUNTIFS(Tabla1[TorneoID],Tabla3[[#This Row],[TorneoID]],Tabla1[Jornada],Tabla3[[#This Row],[Jornada]],Tabla1[Resultado],-1)</f>
        <v>4</v>
      </c>
      <c r="Q559">
        <f>Tabla3[[#This Row],[GL]]+Tabla3[[#This Row],[GV]]</f>
        <v>28</v>
      </c>
      <c r="R559">
        <f>SUMIFS(Tabla1[mLoc],Tabla1[TorneoID],Tabla3[[#This Row],[TorneoID]],Tabla1[Jornada],Tabla3[[#This Row],[Jornada]])</f>
        <v>16</v>
      </c>
      <c r="S559">
        <f>SUMIFS(Tabla1[mVis],Tabla1[TorneoID],Tabla3[[#This Row],[TorneoID]],Tabla1[Jornada],Tabla3[[#This Row],[Jornada]])</f>
        <v>12</v>
      </c>
    </row>
    <row r="560" spans="2:19" x14ac:dyDescent="0.45">
      <c r="B560">
        <v>19607</v>
      </c>
      <c r="C560" t="s">
        <v>96</v>
      </c>
      <c r="D560">
        <v>2</v>
      </c>
      <c r="E560">
        <v>18</v>
      </c>
      <c r="F560" t="s">
        <v>13</v>
      </c>
      <c r="G560">
        <v>0</v>
      </c>
      <c r="H560">
        <v>0</v>
      </c>
      <c r="I560" t="s">
        <v>89</v>
      </c>
      <c r="J560">
        <v>0</v>
      </c>
      <c r="L560">
        <v>53</v>
      </c>
      <c r="M560">
        <v>3</v>
      </c>
      <c r="N560">
        <f>COUNTIFS(Tabla1[TorneoID],Tabla3[[#This Row],[TorneoID]],Tabla1[Jornada],Tabla3[[#This Row],[Jornada]],Tabla1[Resultado],1)</f>
        <v>3</v>
      </c>
      <c r="O560">
        <f>COUNTIFS(Tabla1[TorneoID],Tabla3[[#This Row],[TorneoID]],Tabla1[Jornada],Tabla3[[#This Row],[Jornada]],Tabla1[Resultado],0)</f>
        <v>5</v>
      </c>
      <c r="P560">
        <f>COUNTIFS(Tabla1[TorneoID],Tabla3[[#This Row],[TorneoID]],Tabla1[Jornada],Tabla3[[#This Row],[Jornada]],Tabla1[Resultado],-1)</f>
        <v>1</v>
      </c>
      <c r="Q560">
        <f>Tabla3[[#This Row],[GL]]+Tabla3[[#This Row],[GV]]</f>
        <v>22</v>
      </c>
      <c r="R560">
        <f>SUMIFS(Tabla1[mLoc],Tabla1[TorneoID],Tabla3[[#This Row],[TorneoID]],Tabla1[Jornada],Tabla3[[#This Row],[Jornada]])</f>
        <v>12</v>
      </c>
      <c r="S560">
        <f>SUMIFS(Tabla1[mVis],Tabla1[TorneoID],Tabla3[[#This Row],[TorneoID]],Tabla1[Jornada],Tabla3[[#This Row],[Jornada]])</f>
        <v>10</v>
      </c>
    </row>
    <row r="561" spans="2:19" x14ac:dyDescent="0.45">
      <c r="B561">
        <v>19608</v>
      </c>
      <c r="C561" t="s">
        <v>96</v>
      </c>
      <c r="D561">
        <v>2</v>
      </c>
      <c r="E561">
        <v>18</v>
      </c>
      <c r="F561" t="s">
        <v>15</v>
      </c>
      <c r="G561">
        <v>2</v>
      </c>
      <c r="H561">
        <v>2</v>
      </c>
      <c r="I561" t="s">
        <v>85</v>
      </c>
      <c r="J561">
        <v>0</v>
      </c>
      <c r="L561">
        <v>53</v>
      </c>
      <c r="M561">
        <v>4</v>
      </c>
      <c r="N561">
        <f>COUNTIFS(Tabla1[TorneoID],Tabla3[[#This Row],[TorneoID]],Tabla1[Jornada],Tabla3[[#This Row],[Jornada]],Tabla1[Resultado],1)</f>
        <v>1</v>
      </c>
      <c r="O561">
        <f>COUNTIFS(Tabla1[TorneoID],Tabla3[[#This Row],[TorneoID]],Tabla1[Jornada],Tabla3[[#This Row],[Jornada]],Tabla1[Resultado],0)</f>
        <v>5</v>
      </c>
      <c r="P561">
        <f>COUNTIFS(Tabla1[TorneoID],Tabla3[[#This Row],[TorneoID]],Tabla1[Jornada],Tabla3[[#This Row],[Jornada]],Tabla1[Resultado],-1)</f>
        <v>3</v>
      </c>
      <c r="Q561">
        <f>Tabla3[[#This Row],[GL]]+Tabla3[[#This Row],[GV]]</f>
        <v>24</v>
      </c>
      <c r="R561">
        <f>SUMIFS(Tabla1[mLoc],Tabla1[TorneoID],Tabla3[[#This Row],[TorneoID]],Tabla1[Jornada],Tabla3[[#This Row],[Jornada]])</f>
        <v>12</v>
      </c>
      <c r="S561">
        <f>SUMIFS(Tabla1[mVis],Tabla1[TorneoID],Tabla3[[#This Row],[TorneoID]],Tabla1[Jornada],Tabla3[[#This Row],[Jornada]])</f>
        <v>12</v>
      </c>
    </row>
    <row r="562" spans="2:19" x14ac:dyDescent="0.45">
      <c r="B562">
        <v>19609</v>
      </c>
      <c r="C562" t="s">
        <v>96</v>
      </c>
      <c r="D562">
        <v>2</v>
      </c>
      <c r="E562">
        <v>18</v>
      </c>
      <c r="F562" t="s">
        <v>4</v>
      </c>
      <c r="G562">
        <v>2</v>
      </c>
      <c r="H562">
        <v>1</v>
      </c>
      <c r="I562" t="s">
        <v>92</v>
      </c>
      <c r="J562">
        <v>1</v>
      </c>
      <c r="L562">
        <v>53</v>
      </c>
      <c r="M562">
        <v>5</v>
      </c>
      <c r="N562">
        <f>COUNTIFS(Tabla1[TorneoID],Tabla3[[#This Row],[TorneoID]],Tabla1[Jornada],Tabla3[[#This Row],[Jornada]],Tabla1[Resultado],1)</f>
        <v>3</v>
      </c>
      <c r="O562">
        <f>COUNTIFS(Tabla1[TorneoID],Tabla3[[#This Row],[TorneoID]],Tabla1[Jornada],Tabla3[[#This Row],[Jornada]],Tabla1[Resultado],0)</f>
        <v>3</v>
      </c>
      <c r="P562">
        <f>COUNTIFS(Tabla1[TorneoID],Tabla3[[#This Row],[TorneoID]],Tabla1[Jornada],Tabla3[[#This Row],[Jornada]],Tabla1[Resultado],-1)</f>
        <v>3</v>
      </c>
      <c r="Q562">
        <f>Tabla3[[#This Row],[GL]]+Tabla3[[#This Row],[GV]]</f>
        <v>21</v>
      </c>
      <c r="R562">
        <f>SUMIFS(Tabla1[mLoc],Tabla1[TorneoID],Tabla3[[#This Row],[TorneoID]],Tabla1[Jornada],Tabla3[[#This Row],[Jornada]])</f>
        <v>10</v>
      </c>
      <c r="S562">
        <f>SUMIFS(Tabla1[mVis],Tabla1[TorneoID],Tabla3[[#This Row],[TorneoID]],Tabla1[Jornada],Tabla3[[#This Row],[Jornada]])</f>
        <v>11</v>
      </c>
    </row>
    <row r="563" spans="2:19" x14ac:dyDescent="0.45">
      <c r="B563">
        <v>19610</v>
      </c>
      <c r="C563" t="s">
        <v>96</v>
      </c>
      <c r="D563">
        <v>2</v>
      </c>
      <c r="E563">
        <v>18</v>
      </c>
      <c r="F563" t="s">
        <v>77</v>
      </c>
      <c r="G563">
        <v>2</v>
      </c>
      <c r="H563">
        <v>1</v>
      </c>
      <c r="I563" t="s">
        <v>0</v>
      </c>
      <c r="J563">
        <v>1</v>
      </c>
      <c r="L563">
        <v>53</v>
      </c>
      <c r="M563">
        <v>6</v>
      </c>
      <c r="N563">
        <f>COUNTIFS(Tabla1[TorneoID],Tabla3[[#This Row],[TorneoID]],Tabla1[Jornada],Tabla3[[#This Row],[Jornada]],Tabla1[Resultado],1)</f>
        <v>3</v>
      </c>
      <c r="O563">
        <f>COUNTIFS(Tabla1[TorneoID],Tabla3[[#This Row],[TorneoID]],Tabla1[Jornada],Tabla3[[#This Row],[Jornada]],Tabla1[Resultado],0)</f>
        <v>2</v>
      </c>
      <c r="P563">
        <f>COUNTIFS(Tabla1[TorneoID],Tabla3[[#This Row],[TorneoID]],Tabla1[Jornada],Tabla3[[#This Row],[Jornada]],Tabla1[Resultado],-1)</f>
        <v>4</v>
      </c>
      <c r="Q563">
        <f>Tabla3[[#This Row],[GL]]+Tabla3[[#This Row],[GV]]</f>
        <v>16</v>
      </c>
      <c r="R563">
        <f>SUMIFS(Tabla1[mLoc],Tabla1[TorneoID],Tabla3[[#This Row],[TorneoID]],Tabla1[Jornada],Tabla3[[#This Row],[Jornada]])</f>
        <v>7</v>
      </c>
      <c r="S563">
        <f>SUMIFS(Tabla1[mVis],Tabla1[TorneoID],Tabla3[[#This Row],[TorneoID]],Tabla1[Jornada],Tabla3[[#This Row],[Jornada]])</f>
        <v>9</v>
      </c>
    </row>
    <row r="564" spans="2:19" x14ac:dyDescent="0.45">
      <c r="B564">
        <v>19611</v>
      </c>
      <c r="C564" t="s">
        <v>96</v>
      </c>
      <c r="D564">
        <v>2</v>
      </c>
      <c r="E564">
        <v>18</v>
      </c>
      <c r="F564" t="s">
        <v>82</v>
      </c>
      <c r="G564">
        <v>0</v>
      </c>
      <c r="H564">
        <v>2</v>
      </c>
      <c r="I564" t="s">
        <v>3</v>
      </c>
      <c r="J564">
        <v>-1</v>
      </c>
      <c r="L564">
        <v>53</v>
      </c>
      <c r="M564">
        <v>7</v>
      </c>
      <c r="N564">
        <f>COUNTIFS(Tabla1[TorneoID],Tabla3[[#This Row],[TorneoID]],Tabla1[Jornada],Tabla3[[#This Row],[Jornada]],Tabla1[Resultado],1)</f>
        <v>2</v>
      </c>
      <c r="O564">
        <f>COUNTIFS(Tabla1[TorneoID],Tabla3[[#This Row],[TorneoID]],Tabla1[Jornada],Tabla3[[#This Row],[Jornada]],Tabla1[Resultado],0)</f>
        <v>4</v>
      </c>
      <c r="P564">
        <f>COUNTIFS(Tabla1[TorneoID],Tabla3[[#This Row],[TorneoID]],Tabla1[Jornada],Tabla3[[#This Row],[Jornada]],Tabla1[Resultado],-1)</f>
        <v>3</v>
      </c>
      <c r="Q564">
        <f>Tabla3[[#This Row],[GL]]+Tabla3[[#This Row],[GV]]</f>
        <v>19</v>
      </c>
      <c r="R564">
        <f>SUMIFS(Tabla1[mLoc],Tabla1[TorneoID],Tabla3[[#This Row],[TorneoID]],Tabla1[Jornada],Tabla3[[#This Row],[Jornada]])</f>
        <v>9</v>
      </c>
      <c r="S564">
        <f>SUMIFS(Tabla1[mVis],Tabla1[TorneoID],Tabla3[[#This Row],[TorneoID]],Tabla1[Jornada],Tabla3[[#This Row],[Jornada]])</f>
        <v>10</v>
      </c>
    </row>
    <row r="565" spans="2:19" x14ac:dyDescent="0.45">
      <c r="B565">
        <v>19612</v>
      </c>
      <c r="C565" t="s">
        <v>96</v>
      </c>
      <c r="D565">
        <v>2</v>
      </c>
      <c r="E565">
        <v>18</v>
      </c>
      <c r="F565" t="s">
        <v>12</v>
      </c>
      <c r="G565">
        <v>0</v>
      </c>
      <c r="H565">
        <v>1</v>
      </c>
      <c r="I565" t="s">
        <v>1</v>
      </c>
      <c r="J565">
        <v>-1</v>
      </c>
      <c r="L565">
        <v>53</v>
      </c>
      <c r="M565">
        <v>8</v>
      </c>
      <c r="N565">
        <f>COUNTIFS(Tabla1[TorneoID],Tabla3[[#This Row],[TorneoID]],Tabla1[Jornada],Tabla3[[#This Row],[Jornada]],Tabla1[Resultado],1)</f>
        <v>4</v>
      </c>
      <c r="O565">
        <f>COUNTIFS(Tabla1[TorneoID],Tabla3[[#This Row],[TorneoID]],Tabla1[Jornada],Tabla3[[#This Row],[Jornada]],Tabla1[Resultado],0)</f>
        <v>1</v>
      </c>
      <c r="P565">
        <f>COUNTIFS(Tabla1[TorneoID],Tabla3[[#This Row],[TorneoID]],Tabla1[Jornada],Tabla3[[#This Row],[Jornada]],Tabla1[Resultado],-1)</f>
        <v>4</v>
      </c>
      <c r="Q565">
        <f>Tabla3[[#This Row],[GL]]+Tabla3[[#This Row],[GV]]</f>
        <v>23</v>
      </c>
      <c r="R565">
        <f>SUMIFS(Tabla1[mLoc],Tabla1[TorneoID],Tabla3[[#This Row],[TorneoID]],Tabla1[Jornada],Tabla3[[#This Row],[Jornada]])</f>
        <v>13</v>
      </c>
      <c r="S565">
        <f>SUMIFS(Tabla1[mVis],Tabla1[TorneoID],Tabla3[[#This Row],[TorneoID]],Tabla1[Jornada],Tabla3[[#This Row],[Jornada]])</f>
        <v>10</v>
      </c>
    </row>
    <row r="566" spans="2:19" x14ac:dyDescent="0.45">
      <c r="B566">
        <v>19613</v>
      </c>
      <c r="C566" t="s">
        <v>96</v>
      </c>
      <c r="D566">
        <v>2</v>
      </c>
      <c r="E566">
        <v>19</v>
      </c>
      <c r="F566" t="s">
        <v>9</v>
      </c>
      <c r="G566">
        <v>1</v>
      </c>
      <c r="H566">
        <v>0</v>
      </c>
      <c r="I566" t="s">
        <v>24</v>
      </c>
      <c r="J566">
        <v>1</v>
      </c>
      <c r="L566">
        <v>53</v>
      </c>
      <c r="M566">
        <v>9</v>
      </c>
      <c r="N566">
        <f>COUNTIFS(Tabla1[TorneoID],Tabla3[[#This Row],[TorneoID]],Tabla1[Jornada],Tabla3[[#This Row],[Jornada]],Tabla1[Resultado],1)</f>
        <v>3</v>
      </c>
      <c r="O566">
        <f>COUNTIFS(Tabla1[TorneoID],Tabla3[[#This Row],[TorneoID]],Tabla1[Jornada],Tabla3[[#This Row],[Jornada]],Tabla1[Resultado],0)</f>
        <v>6</v>
      </c>
      <c r="P566">
        <f>COUNTIFS(Tabla1[TorneoID],Tabla3[[#This Row],[TorneoID]],Tabla1[Jornada],Tabla3[[#This Row],[Jornada]],Tabla1[Resultado],-1)</f>
        <v>0</v>
      </c>
      <c r="Q566">
        <f>Tabla3[[#This Row],[GL]]+Tabla3[[#This Row],[GV]]</f>
        <v>15</v>
      </c>
      <c r="R566">
        <f>SUMIFS(Tabla1[mLoc],Tabla1[TorneoID],Tabla3[[#This Row],[TorneoID]],Tabla1[Jornada],Tabla3[[#This Row],[Jornada]])</f>
        <v>9</v>
      </c>
      <c r="S566">
        <f>SUMIFS(Tabla1[mVis],Tabla1[TorneoID],Tabla3[[#This Row],[TorneoID]],Tabla1[Jornada],Tabla3[[#This Row],[Jornada]])</f>
        <v>6</v>
      </c>
    </row>
    <row r="567" spans="2:19" x14ac:dyDescent="0.45">
      <c r="B567">
        <v>19614</v>
      </c>
      <c r="C567" t="s">
        <v>96</v>
      </c>
      <c r="D567">
        <v>2</v>
      </c>
      <c r="E567">
        <v>19</v>
      </c>
      <c r="F567" t="s">
        <v>89</v>
      </c>
      <c r="G567">
        <v>0</v>
      </c>
      <c r="H567">
        <v>1</v>
      </c>
      <c r="I567" t="s">
        <v>12</v>
      </c>
      <c r="J567">
        <v>-1</v>
      </c>
      <c r="L567">
        <v>53</v>
      </c>
      <c r="M567">
        <v>10</v>
      </c>
      <c r="N567">
        <f>COUNTIFS(Tabla1[TorneoID],Tabla3[[#This Row],[TorneoID]],Tabla1[Jornada],Tabla3[[#This Row],[Jornada]],Tabla1[Resultado],1)</f>
        <v>4</v>
      </c>
      <c r="O567">
        <f>COUNTIFS(Tabla1[TorneoID],Tabla3[[#This Row],[TorneoID]],Tabla1[Jornada],Tabla3[[#This Row],[Jornada]],Tabla1[Resultado],0)</f>
        <v>2</v>
      </c>
      <c r="P567">
        <f>COUNTIFS(Tabla1[TorneoID],Tabla3[[#This Row],[TorneoID]],Tabla1[Jornada],Tabla3[[#This Row],[Jornada]],Tabla1[Resultado],-1)</f>
        <v>3</v>
      </c>
      <c r="Q567">
        <f>Tabla3[[#This Row],[GL]]+Tabla3[[#This Row],[GV]]</f>
        <v>18</v>
      </c>
      <c r="R567">
        <f>SUMIFS(Tabla1[mLoc],Tabla1[TorneoID],Tabla3[[#This Row],[TorneoID]],Tabla1[Jornada],Tabla3[[#This Row],[Jornada]])</f>
        <v>9</v>
      </c>
      <c r="S567">
        <f>SUMIFS(Tabla1[mVis],Tabla1[TorneoID],Tabla3[[#This Row],[TorneoID]],Tabla1[Jornada],Tabla3[[#This Row],[Jornada]])</f>
        <v>9</v>
      </c>
    </row>
    <row r="568" spans="2:19" x14ac:dyDescent="0.45">
      <c r="B568">
        <v>19615</v>
      </c>
      <c r="C568" t="s">
        <v>96</v>
      </c>
      <c r="D568">
        <v>2</v>
      </c>
      <c r="E568">
        <v>19</v>
      </c>
      <c r="F568" t="s">
        <v>1</v>
      </c>
      <c r="G568">
        <v>1</v>
      </c>
      <c r="H568">
        <v>2</v>
      </c>
      <c r="I568" t="s">
        <v>77</v>
      </c>
      <c r="J568">
        <v>-1</v>
      </c>
      <c r="L568">
        <v>53</v>
      </c>
      <c r="M568">
        <v>11</v>
      </c>
      <c r="N568">
        <f>COUNTIFS(Tabla1[TorneoID],Tabla3[[#This Row],[TorneoID]],Tabla1[Jornada],Tabla3[[#This Row],[Jornada]],Tabla1[Resultado],1)</f>
        <v>6</v>
      </c>
      <c r="O568">
        <f>COUNTIFS(Tabla1[TorneoID],Tabla3[[#This Row],[TorneoID]],Tabla1[Jornada],Tabla3[[#This Row],[Jornada]],Tabla1[Resultado],0)</f>
        <v>2</v>
      </c>
      <c r="P568">
        <f>COUNTIFS(Tabla1[TorneoID],Tabla3[[#This Row],[TorneoID]],Tabla1[Jornada],Tabla3[[#This Row],[Jornada]],Tabla1[Resultado],-1)</f>
        <v>1</v>
      </c>
      <c r="Q568">
        <f>Tabla3[[#This Row],[GL]]+Tabla3[[#This Row],[GV]]</f>
        <v>27</v>
      </c>
      <c r="R568">
        <f>SUMIFS(Tabla1[mLoc],Tabla1[TorneoID],Tabla3[[#This Row],[TorneoID]],Tabla1[Jornada],Tabla3[[#This Row],[Jornada]])</f>
        <v>19</v>
      </c>
      <c r="S568">
        <f>SUMIFS(Tabla1[mVis],Tabla1[TorneoID],Tabla3[[#This Row],[TorneoID]],Tabla1[Jornada],Tabla3[[#This Row],[Jornada]])</f>
        <v>8</v>
      </c>
    </row>
    <row r="569" spans="2:19" x14ac:dyDescent="0.45">
      <c r="B569">
        <v>19616</v>
      </c>
      <c r="C569" t="s">
        <v>96</v>
      </c>
      <c r="D569">
        <v>2</v>
      </c>
      <c r="E569">
        <v>19</v>
      </c>
      <c r="F569" t="s">
        <v>85</v>
      </c>
      <c r="G569">
        <v>1</v>
      </c>
      <c r="H569">
        <v>0</v>
      </c>
      <c r="I569" t="s">
        <v>13</v>
      </c>
      <c r="J569">
        <v>1</v>
      </c>
      <c r="L569">
        <v>53</v>
      </c>
      <c r="M569">
        <v>12</v>
      </c>
      <c r="N569">
        <f>COUNTIFS(Tabla1[TorneoID],Tabla3[[#This Row],[TorneoID]],Tabla1[Jornada],Tabla3[[#This Row],[Jornada]],Tabla1[Resultado],1)</f>
        <v>3</v>
      </c>
      <c r="O569">
        <f>COUNTIFS(Tabla1[TorneoID],Tabla3[[#This Row],[TorneoID]],Tabla1[Jornada],Tabla3[[#This Row],[Jornada]],Tabla1[Resultado],0)</f>
        <v>4</v>
      </c>
      <c r="P569">
        <f>COUNTIFS(Tabla1[TorneoID],Tabla3[[#This Row],[TorneoID]],Tabla1[Jornada],Tabla3[[#This Row],[Jornada]],Tabla1[Resultado],-1)</f>
        <v>2</v>
      </c>
      <c r="Q569">
        <f>Tabla3[[#This Row],[GL]]+Tabla3[[#This Row],[GV]]</f>
        <v>27</v>
      </c>
      <c r="R569">
        <f>SUMIFS(Tabla1[mLoc],Tabla1[TorneoID],Tabla3[[#This Row],[TorneoID]],Tabla1[Jornada],Tabla3[[#This Row],[Jornada]])</f>
        <v>15</v>
      </c>
      <c r="S569">
        <f>SUMIFS(Tabla1[mVis],Tabla1[TorneoID],Tabla3[[#This Row],[TorneoID]],Tabla1[Jornada],Tabla3[[#This Row],[Jornada]])</f>
        <v>12</v>
      </c>
    </row>
    <row r="570" spans="2:19" x14ac:dyDescent="0.45">
      <c r="B570">
        <v>19617</v>
      </c>
      <c r="C570" t="s">
        <v>96</v>
      </c>
      <c r="D570">
        <v>2</v>
      </c>
      <c r="E570">
        <v>19</v>
      </c>
      <c r="F570" t="s">
        <v>0</v>
      </c>
      <c r="G570">
        <v>0</v>
      </c>
      <c r="H570">
        <v>0</v>
      </c>
      <c r="I570" t="s">
        <v>4</v>
      </c>
      <c r="J570">
        <v>0</v>
      </c>
      <c r="L570">
        <v>53</v>
      </c>
      <c r="M570">
        <v>13</v>
      </c>
      <c r="N570">
        <f>COUNTIFS(Tabla1[TorneoID],Tabla3[[#This Row],[TorneoID]],Tabla1[Jornada],Tabla3[[#This Row],[Jornada]],Tabla1[Resultado],1)</f>
        <v>4</v>
      </c>
      <c r="O570">
        <f>COUNTIFS(Tabla1[TorneoID],Tabla3[[#This Row],[TorneoID]],Tabla1[Jornada],Tabla3[[#This Row],[Jornada]],Tabla1[Resultado],0)</f>
        <v>4</v>
      </c>
      <c r="P570">
        <f>COUNTIFS(Tabla1[TorneoID],Tabla3[[#This Row],[TorneoID]],Tabla1[Jornada],Tabla3[[#This Row],[Jornada]],Tabla1[Resultado],-1)</f>
        <v>1</v>
      </c>
      <c r="Q570">
        <f>Tabla3[[#This Row],[GL]]+Tabla3[[#This Row],[GV]]</f>
        <v>25</v>
      </c>
      <c r="R570">
        <f>SUMIFS(Tabla1[mLoc],Tabla1[TorneoID],Tabla3[[#This Row],[TorneoID]],Tabla1[Jornada],Tabla3[[#This Row],[Jornada]])</f>
        <v>15</v>
      </c>
      <c r="S570">
        <f>SUMIFS(Tabla1[mVis],Tabla1[TorneoID],Tabla3[[#This Row],[TorneoID]],Tabla1[Jornada],Tabla3[[#This Row],[Jornada]])</f>
        <v>10</v>
      </c>
    </row>
    <row r="571" spans="2:19" x14ac:dyDescent="0.45">
      <c r="B571">
        <v>19618</v>
      </c>
      <c r="C571" t="s">
        <v>96</v>
      </c>
      <c r="D571">
        <v>2</v>
      </c>
      <c r="E571">
        <v>19</v>
      </c>
      <c r="F571" t="s">
        <v>92</v>
      </c>
      <c r="G571">
        <v>1</v>
      </c>
      <c r="H571">
        <v>1</v>
      </c>
      <c r="I571" t="s">
        <v>69</v>
      </c>
      <c r="J571">
        <v>0</v>
      </c>
      <c r="L571">
        <v>53</v>
      </c>
      <c r="M571">
        <v>14</v>
      </c>
      <c r="N571">
        <f>COUNTIFS(Tabla1[TorneoID],Tabla3[[#This Row],[TorneoID]],Tabla1[Jornada],Tabla3[[#This Row],[Jornada]],Tabla1[Resultado],1)</f>
        <v>5</v>
      </c>
      <c r="O571">
        <f>COUNTIFS(Tabla1[TorneoID],Tabla3[[#This Row],[TorneoID]],Tabla1[Jornada],Tabla3[[#This Row],[Jornada]],Tabla1[Resultado],0)</f>
        <v>2</v>
      </c>
      <c r="P571">
        <f>COUNTIFS(Tabla1[TorneoID],Tabla3[[#This Row],[TorneoID]],Tabla1[Jornada],Tabla3[[#This Row],[Jornada]],Tabla1[Resultado],-1)</f>
        <v>2</v>
      </c>
      <c r="Q571">
        <f>Tabla3[[#This Row],[GL]]+Tabla3[[#This Row],[GV]]</f>
        <v>33</v>
      </c>
      <c r="R571">
        <f>SUMIFS(Tabla1[mLoc],Tabla1[TorneoID],Tabla3[[#This Row],[TorneoID]],Tabla1[Jornada],Tabla3[[#This Row],[Jornada]])</f>
        <v>22</v>
      </c>
      <c r="S571">
        <f>SUMIFS(Tabla1[mVis],Tabla1[TorneoID],Tabla3[[#This Row],[TorneoID]],Tabla1[Jornada],Tabla3[[#This Row],[Jornada]])</f>
        <v>11</v>
      </c>
    </row>
    <row r="572" spans="2:19" x14ac:dyDescent="0.45">
      <c r="B572">
        <v>19619</v>
      </c>
      <c r="C572" t="s">
        <v>96</v>
      </c>
      <c r="D572">
        <v>2</v>
      </c>
      <c r="E572">
        <v>19</v>
      </c>
      <c r="F572" t="s">
        <v>3</v>
      </c>
      <c r="G572">
        <v>1</v>
      </c>
      <c r="H572">
        <v>1</v>
      </c>
      <c r="I572" t="s">
        <v>15</v>
      </c>
      <c r="J572">
        <v>0</v>
      </c>
      <c r="L572">
        <v>53</v>
      </c>
      <c r="M572">
        <v>15</v>
      </c>
      <c r="N572">
        <f>COUNTIFS(Tabla1[TorneoID],Tabla3[[#This Row],[TorneoID]],Tabla1[Jornada],Tabla3[[#This Row],[Jornada]],Tabla1[Resultado],1)</f>
        <v>5</v>
      </c>
      <c r="O572">
        <f>COUNTIFS(Tabla1[TorneoID],Tabla3[[#This Row],[TorneoID]],Tabla1[Jornada],Tabla3[[#This Row],[Jornada]],Tabla1[Resultado],0)</f>
        <v>2</v>
      </c>
      <c r="P572">
        <f>COUNTIFS(Tabla1[TorneoID],Tabla3[[#This Row],[TorneoID]],Tabla1[Jornada],Tabla3[[#This Row],[Jornada]],Tabla1[Resultado],-1)</f>
        <v>2</v>
      </c>
      <c r="Q572">
        <f>Tabla3[[#This Row],[GL]]+Tabla3[[#This Row],[GV]]</f>
        <v>22</v>
      </c>
      <c r="R572">
        <f>SUMIFS(Tabla1[mLoc],Tabla1[TorneoID],Tabla3[[#This Row],[TorneoID]],Tabla1[Jornada],Tabla3[[#This Row],[Jornada]])</f>
        <v>15</v>
      </c>
      <c r="S572">
        <f>SUMIFS(Tabla1[mVis],Tabla1[TorneoID],Tabla3[[#This Row],[TorneoID]],Tabla1[Jornada],Tabla3[[#This Row],[Jornada]])</f>
        <v>7</v>
      </c>
    </row>
    <row r="573" spans="2:19" x14ac:dyDescent="0.45">
      <c r="B573">
        <v>19620</v>
      </c>
      <c r="C573" t="s">
        <v>96</v>
      </c>
      <c r="D573">
        <v>2</v>
      </c>
      <c r="E573">
        <v>19</v>
      </c>
      <c r="F573" t="s">
        <v>6</v>
      </c>
      <c r="G573">
        <v>1</v>
      </c>
      <c r="H573">
        <v>1</v>
      </c>
      <c r="I573" t="s">
        <v>82</v>
      </c>
      <c r="J573">
        <v>0</v>
      </c>
      <c r="L573">
        <v>53</v>
      </c>
      <c r="M573">
        <v>16</v>
      </c>
      <c r="N573">
        <f>COUNTIFS(Tabla1[TorneoID],Tabla3[[#This Row],[TorneoID]],Tabla1[Jornada],Tabla3[[#This Row],[Jornada]],Tabla1[Resultado],1)</f>
        <v>3</v>
      </c>
      <c r="O573">
        <f>COUNTIFS(Tabla1[TorneoID],Tabla3[[#This Row],[TorneoID]],Tabla1[Jornada],Tabla3[[#This Row],[Jornada]],Tabla1[Resultado],0)</f>
        <v>3</v>
      </c>
      <c r="P573">
        <f>COUNTIFS(Tabla1[TorneoID],Tabla3[[#This Row],[TorneoID]],Tabla1[Jornada],Tabla3[[#This Row],[Jornada]],Tabla1[Resultado],-1)</f>
        <v>3</v>
      </c>
      <c r="Q573">
        <f>Tabla3[[#This Row],[GL]]+Tabla3[[#This Row],[GV]]</f>
        <v>21</v>
      </c>
      <c r="R573">
        <f>SUMIFS(Tabla1[mLoc],Tabla1[TorneoID],Tabla3[[#This Row],[TorneoID]],Tabla1[Jornada],Tabla3[[#This Row],[Jornada]])</f>
        <v>13</v>
      </c>
      <c r="S573">
        <f>SUMIFS(Tabla1[mVis],Tabla1[TorneoID],Tabla3[[#This Row],[TorneoID]],Tabla1[Jornada],Tabla3[[#This Row],[Jornada]])</f>
        <v>8</v>
      </c>
    </row>
    <row r="574" spans="2:19" x14ac:dyDescent="0.45">
      <c r="B574">
        <v>19621</v>
      </c>
      <c r="C574" t="s">
        <v>96</v>
      </c>
      <c r="D574">
        <v>2</v>
      </c>
      <c r="E574">
        <v>19</v>
      </c>
      <c r="F574" t="s">
        <v>21</v>
      </c>
      <c r="G574">
        <v>4</v>
      </c>
      <c r="H574">
        <v>3</v>
      </c>
      <c r="I574" t="s">
        <v>14</v>
      </c>
      <c r="J574">
        <v>1</v>
      </c>
      <c r="L574">
        <v>53</v>
      </c>
      <c r="M574">
        <v>17</v>
      </c>
      <c r="N574">
        <f>COUNTIFS(Tabla1[TorneoID],Tabla3[[#This Row],[TorneoID]],Tabla1[Jornada],Tabla3[[#This Row],[Jornada]],Tabla1[Resultado],1)</f>
        <v>4</v>
      </c>
      <c r="O574">
        <f>COUNTIFS(Tabla1[TorneoID],Tabla3[[#This Row],[TorneoID]],Tabla1[Jornada],Tabla3[[#This Row],[Jornada]],Tabla1[Resultado],0)</f>
        <v>2</v>
      </c>
      <c r="P574">
        <f>COUNTIFS(Tabla1[TorneoID],Tabla3[[#This Row],[TorneoID]],Tabla1[Jornada],Tabla3[[#This Row],[Jornada]],Tabla1[Resultado],-1)</f>
        <v>3</v>
      </c>
      <c r="Q574">
        <f>Tabla3[[#This Row],[GL]]+Tabla3[[#This Row],[GV]]</f>
        <v>23</v>
      </c>
      <c r="R574">
        <f>SUMIFS(Tabla1[mLoc],Tabla1[TorneoID],Tabla3[[#This Row],[TorneoID]],Tabla1[Jornada],Tabla3[[#This Row],[Jornada]])</f>
        <v>12</v>
      </c>
      <c r="S574">
        <f>SUMIFS(Tabla1[mVis],Tabla1[TorneoID],Tabla3[[#This Row],[TorneoID]],Tabla1[Jornada],Tabla3[[#This Row],[Jornada]])</f>
        <v>11</v>
      </c>
    </row>
    <row r="575" spans="2:19" x14ac:dyDescent="0.45">
      <c r="B575">
        <v>19622</v>
      </c>
      <c r="C575" t="s">
        <v>96</v>
      </c>
      <c r="D575">
        <v>2</v>
      </c>
      <c r="E575">
        <v>19</v>
      </c>
      <c r="F575" t="s">
        <v>11</v>
      </c>
      <c r="G575">
        <v>0</v>
      </c>
      <c r="H575">
        <v>0</v>
      </c>
      <c r="I575" t="s">
        <v>10</v>
      </c>
      <c r="J575">
        <v>0</v>
      </c>
      <c r="L575">
        <v>54</v>
      </c>
      <c r="M575">
        <v>1</v>
      </c>
      <c r="N575">
        <f>COUNTIFS(Tabla1[TorneoID],Tabla3[[#This Row],[TorneoID]],Tabla1[Jornada],Tabla3[[#This Row],[Jornada]],Tabla1[Resultado],1)</f>
        <v>3</v>
      </c>
      <c r="O575">
        <f>COUNTIFS(Tabla1[TorneoID],Tabla3[[#This Row],[TorneoID]],Tabla1[Jornada],Tabla3[[#This Row],[Jornada]],Tabla1[Resultado],0)</f>
        <v>5</v>
      </c>
      <c r="P575">
        <f>COUNTIFS(Tabla1[TorneoID],Tabla3[[#This Row],[TorneoID]],Tabla1[Jornada],Tabla3[[#This Row],[Jornada]],Tabla1[Resultado],-1)</f>
        <v>1</v>
      </c>
      <c r="Q575">
        <f>Tabla3[[#This Row],[GL]]+Tabla3[[#This Row],[GV]]</f>
        <v>27</v>
      </c>
      <c r="R575">
        <f>SUMIFS(Tabla1[mLoc],Tabla1[TorneoID],Tabla3[[#This Row],[TorneoID]],Tabla1[Jornada],Tabla3[[#This Row],[Jornada]])</f>
        <v>16</v>
      </c>
      <c r="S575">
        <f>SUMIFS(Tabla1[mVis],Tabla1[TorneoID],Tabla3[[#This Row],[TorneoID]],Tabla1[Jornada],Tabla3[[#This Row],[Jornada]])</f>
        <v>11</v>
      </c>
    </row>
    <row r="576" spans="2:19" x14ac:dyDescent="0.45">
      <c r="B576">
        <v>19623</v>
      </c>
      <c r="C576" t="s">
        <v>96</v>
      </c>
      <c r="D576">
        <v>2</v>
      </c>
      <c r="E576">
        <v>20</v>
      </c>
      <c r="F576" t="s">
        <v>9</v>
      </c>
      <c r="G576">
        <v>0</v>
      </c>
      <c r="H576">
        <v>0</v>
      </c>
      <c r="I576" t="s">
        <v>10</v>
      </c>
      <c r="J576">
        <v>0</v>
      </c>
      <c r="L576">
        <v>54</v>
      </c>
      <c r="M576">
        <v>2</v>
      </c>
      <c r="N576">
        <f>COUNTIFS(Tabla1[TorneoID],Tabla3[[#This Row],[TorneoID]],Tabla1[Jornada],Tabla3[[#This Row],[Jornada]],Tabla1[Resultado],1)</f>
        <v>6</v>
      </c>
      <c r="O576">
        <f>COUNTIFS(Tabla1[TorneoID],Tabla3[[#This Row],[TorneoID]],Tabla1[Jornada],Tabla3[[#This Row],[Jornada]],Tabla1[Resultado],0)</f>
        <v>1</v>
      </c>
      <c r="P576">
        <f>COUNTIFS(Tabla1[TorneoID],Tabla3[[#This Row],[TorneoID]],Tabla1[Jornada],Tabla3[[#This Row],[Jornada]],Tabla1[Resultado],-1)</f>
        <v>2</v>
      </c>
      <c r="Q576">
        <f>Tabla3[[#This Row],[GL]]+Tabla3[[#This Row],[GV]]</f>
        <v>20</v>
      </c>
      <c r="R576">
        <f>SUMIFS(Tabla1[mLoc],Tabla1[TorneoID],Tabla3[[#This Row],[TorneoID]],Tabla1[Jornada],Tabla3[[#This Row],[Jornada]])</f>
        <v>12</v>
      </c>
      <c r="S576">
        <f>SUMIFS(Tabla1[mVis],Tabla1[TorneoID],Tabla3[[#This Row],[TorneoID]],Tabla1[Jornada],Tabla3[[#This Row],[Jornada]])</f>
        <v>8</v>
      </c>
    </row>
    <row r="577" spans="2:19" x14ac:dyDescent="0.45">
      <c r="B577">
        <v>19624</v>
      </c>
      <c r="C577" t="s">
        <v>96</v>
      </c>
      <c r="D577">
        <v>2</v>
      </c>
      <c r="E577">
        <v>20</v>
      </c>
      <c r="F577" t="s">
        <v>13</v>
      </c>
      <c r="G577">
        <v>1</v>
      </c>
      <c r="H577">
        <v>1</v>
      </c>
      <c r="I577" t="s">
        <v>15</v>
      </c>
      <c r="J577">
        <v>0</v>
      </c>
      <c r="L577">
        <v>54</v>
      </c>
      <c r="M577">
        <v>3</v>
      </c>
      <c r="N577">
        <f>COUNTIFS(Tabla1[TorneoID],Tabla3[[#This Row],[TorneoID]],Tabla1[Jornada],Tabla3[[#This Row],[Jornada]],Tabla1[Resultado],1)</f>
        <v>3</v>
      </c>
      <c r="O577">
        <f>COUNTIFS(Tabla1[TorneoID],Tabla3[[#This Row],[TorneoID]],Tabla1[Jornada],Tabla3[[#This Row],[Jornada]],Tabla1[Resultado],0)</f>
        <v>3</v>
      </c>
      <c r="P577">
        <f>COUNTIFS(Tabla1[TorneoID],Tabla3[[#This Row],[TorneoID]],Tabla1[Jornada],Tabla3[[#This Row],[Jornada]],Tabla1[Resultado],-1)</f>
        <v>3</v>
      </c>
      <c r="Q577">
        <f>Tabla3[[#This Row],[GL]]+Tabla3[[#This Row],[GV]]</f>
        <v>23</v>
      </c>
      <c r="R577">
        <f>SUMIFS(Tabla1[mLoc],Tabla1[TorneoID],Tabla3[[#This Row],[TorneoID]],Tabla1[Jornada],Tabla3[[#This Row],[Jornada]])</f>
        <v>13</v>
      </c>
      <c r="S577">
        <f>SUMIFS(Tabla1[mVis],Tabla1[TorneoID],Tabla3[[#This Row],[TorneoID]],Tabla1[Jornada],Tabla3[[#This Row],[Jornada]])</f>
        <v>10</v>
      </c>
    </row>
    <row r="578" spans="2:19" x14ac:dyDescent="0.45">
      <c r="B578">
        <v>19625</v>
      </c>
      <c r="C578" t="s">
        <v>96</v>
      </c>
      <c r="D578">
        <v>2</v>
      </c>
      <c r="E578">
        <v>20</v>
      </c>
      <c r="F578" t="s">
        <v>0</v>
      </c>
      <c r="G578">
        <v>1</v>
      </c>
      <c r="H578">
        <v>2</v>
      </c>
      <c r="I578" t="s">
        <v>69</v>
      </c>
      <c r="J578">
        <v>-1</v>
      </c>
      <c r="L578">
        <v>54</v>
      </c>
      <c r="M578">
        <v>4</v>
      </c>
      <c r="N578">
        <f>COUNTIFS(Tabla1[TorneoID],Tabla3[[#This Row],[TorneoID]],Tabla1[Jornada],Tabla3[[#This Row],[Jornada]],Tabla1[Resultado],1)</f>
        <v>6</v>
      </c>
      <c r="O578">
        <f>COUNTIFS(Tabla1[TorneoID],Tabla3[[#This Row],[TorneoID]],Tabla1[Jornada],Tabla3[[#This Row],[Jornada]],Tabla1[Resultado],0)</f>
        <v>1</v>
      </c>
      <c r="P578">
        <f>COUNTIFS(Tabla1[TorneoID],Tabla3[[#This Row],[TorneoID]],Tabla1[Jornada],Tabla3[[#This Row],[Jornada]],Tabla1[Resultado],-1)</f>
        <v>2</v>
      </c>
      <c r="Q578">
        <f>Tabla3[[#This Row],[GL]]+Tabla3[[#This Row],[GV]]</f>
        <v>28</v>
      </c>
      <c r="R578">
        <f>SUMIFS(Tabla1[mLoc],Tabla1[TorneoID],Tabla3[[#This Row],[TorneoID]],Tabla1[Jornada],Tabla3[[#This Row],[Jornada]])</f>
        <v>18</v>
      </c>
      <c r="S578">
        <f>SUMIFS(Tabla1[mVis],Tabla1[TorneoID],Tabla3[[#This Row],[TorneoID]],Tabla1[Jornada],Tabla3[[#This Row],[Jornada]])</f>
        <v>10</v>
      </c>
    </row>
    <row r="579" spans="2:19" x14ac:dyDescent="0.45">
      <c r="B579">
        <v>19626</v>
      </c>
      <c r="C579" t="s">
        <v>96</v>
      </c>
      <c r="D579">
        <v>2</v>
      </c>
      <c r="E579">
        <v>20</v>
      </c>
      <c r="F579" t="s">
        <v>85</v>
      </c>
      <c r="G579">
        <v>1</v>
      </c>
      <c r="H579">
        <v>0</v>
      </c>
      <c r="I579" t="s">
        <v>12</v>
      </c>
      <c r="J579">
        <v>1</v>
      </c>
      <c r="L579">
        <v>54</v>
      </c>
      <c r="M579">
        <v>5</v>
      </c>
      <c r="N579">
        <f>COUNTIFS(Tabla1[TorneoID],Tabla3[[#This Row],[TorneoID]],Tabla1[Jornada],Tabla3[[#This Row],[Jornada]],Tabla1[Resultado],1)</f>
        <v>4</v>
      </c>
      <c r="O579">
        <f>COUNTIFS(Tabla1[TorneoID],Tabla3[[#This Row],[TorneoID]],Tabla1[Jornada],Tabla3[[#This Row],[Jornada]],Tabla1[Resultado],0)</f>
        <v>4</v>
      </c>
      <c r="P579">
        <f>COUNTIFS(Tabla1[TorneoID],Tabla3[[#This Row],[TorneoID]],Tabla1[Jornada],Tabla3[[#This Row],[Jornada]],Tabla1[Resultado],-1)</f>
        <v>1</v>
      </c>
      <c r="Q579">
        <f>Tabla3[[#This Row],[GL]]+Tabla3[[#This Row],[GV]]</f>
        <v>25</v>
      </c>
      <c r="R579">
        <f>SUMIFS(Tabla1[mLoc],Tabla1[TorneoID],Tabla3[[#This Row],[TorneoID]],Tabla1[Jornada],Tabla3[[#This Row],[Jornada]])</f>
        <v>16</v>
      </c>
      <c r="S579">
        <f>SUMIFS(Tabla1[mVis],Tabla1[TorneoID],Tabla3[[#This Row],[TorneoID]],Tabla1[Jornada],Tabla3[[#This Row],[Jornada]])</f>
        <v>9</v>
      </c>
    </row>
    <row r="580" spans="2:19" x14ac:dyDescent="0.45">
      <c r="B580">
        <v>19627</v>
      </c>
      <c r="C580" t="s">
        <v>96</v>
      </c>
      <c r="D580">
        <v>2</v>
      </c>
      <c r="E580">
        <v>20</v>
      </c>
      <c r="F580" t="s">
        <v>92</v>
      </c>
      <c r="G580">
        <v>2</v>
      </c>
      <c r="H580">
        <v>0</v>
      </c>
      <c r="I580" t="s">
        <v>24</v>
      </c>
      <c r="J580">
        <v>1</v>
      </c>
      <c r="L580">
        <v>54</v>
      </c>
      <c r="M580">
        <v>6</v>
      </c>
      <c r="N580">
        <f>COUNTIFS(Tabla1[TorneoID],Tabla3[[#This Row],[TorneoID]],Tabla1[Jornada],Tabla3[[#This Row],[Jornada]],Tabla1[Resultado],1)</f>
        <v>2</v>
      </c>
      <c r="O580">
        <f>COUNTIFS(Tabla1[TorneoID],Tabla3[[#This Row],[TorneoID]],Tabla1[Jornada],Tabla3[[#This Row],[Jornada]],Tabla1[Resultado],0)</f>
        <v>2</v>
      </c>
      <c r="P580">
        <f>COUNTIFS(Tabla1[TorneoID],Tabla3[[#This Row],[TorneoID]],Tabla1[Jornada],Tabla3[[#This Row],[Jornada]],Tabla1[Resultado],-1)</f>
        <v>5</v>
      </c>
      <c r="Q580">
        <f>Tabla3[[#This Row],[GL]]+Tabla3[[#This Row],[GV]]</f>
        <v>22</v>
      </c>
      <c r="R580">
        <f>SUMIFS(Tabla1[mLoc],Tabla1[TorneoID],Tabla3[[#This Row],[TorneoID]],Tabla1[Jornada],Tabla3[[#This Row],[Jornada]])</f>
        <v>8</v>
      </c>
      <c r="S580">
        <f>SUMIFS(Tabla1[mVis],Tabla1[TorneoID],Tabla3[[#This Row],[TorneoID]],Tabla1[Jornada],Tabla3[[#This Row],[Jornada]])</f>
        <v>14</v>
      </c>
    </row>
    <row r="581" spans="2:19" x14ac:dyDescent="0.45">
      <c r="B581">
        <v>19628</v>
      </c>
      <c r="C581" t="s">
        <v>96</v>
      </c>
      <c r="D581">
        <v>2</v>
      </c>
      <c r="E581">
        <v>20</v>
      </c>
      <c r="F581" t="s">
        <v>89</v>
      </c>
      <c r="G581">
        <v>1</v>
      </c>
      <c r="H581">
        <v>1</v>
      </c>
      <c r="I581" t="s">
        <v>77</v>
      </c>
      <c r="J581">
        <v>0</v>
      </c>
      <c r="L581">
        <v>54</v>
      </c>
      <c r="M581">
        <v>7</v>
      </c>
      <c r="N581">
        <f>COUNTIFS(Tabla1[TorneoID],Tabla3[[#This Row],[TorneoID]],Tabla1[Jornada],Tabla3[[#This Row],[Jornada]],Tabla1[Resultado],1)</f>
        <v>5</v>
      </c>
      <c r="O581">
        <f>COUNTIFS(Tabla1[TorneoID],Tabla3[[#This Row],[TorneoID]],Tabla1[Jornada],Tabla3[[#This Row],[Jornada]],Tabla1[Resultado],0)</f>
        <v>4</v>
      </c>
      <c r="P581">
        <f>COUNTIFS(Tabla1[TorneoID],Tabla3[[#This Row],[TorneoID]],Tabla1[Jornada],Tabla3[[#This Row],[Jornada]],Tabla1[Resultado],-1)</f>
        <v>0</v>
      </c>
      <c r="Q581">
        <f>Tabla3[[#This Row],[GL]]+Tabla3[[#This Row],[GV]]</f>
        <v>21</v>
      </c>
      <c r="R581">
        <f>SUMIFS(Tabla1[mLoc],Tabla1[TorneoID],Tabla3[[#This Row],[TorneoID]],Tabla1[Jornada],Tabla3[[#This Row],[Jornada]])</f>
        <v>14</v>
      </c>
      <c r="S581">
        <f>SUMIFS(Tabla1[mVis],Tabla1[TorneoID],Tabla3[[#This Row],[TorneoID]],Tabla1[Jornada],Tabla3[[#This Row],[Jornada]])</f>
        <v>7</v>
      </c>
    </row>
    <row r="582" spans="2:19" x14ac:dyDescent="0.45">
      <c r="B582">
        <v>19629</v>
      </c>
      <c r="C582" t="s">
        <v>96</v>
      </c>
      <c r="D582">
        <v>2</v>
      </c>
      <c r="E582">
        <v>20</v>
      </c>
      <c r="F582" t="s">
        <v>1</v>
      </c>
      <c r="G582">
        <v>1</v>
      </c>
      <c r="H582">
        <v>1</v>
      </c>
      <c r="I582" t="s">
        <v>4</v>
      </c>
      <c r="J582">
        <v>0</v>
      </c>
      <c r="L582">
        <v>54</v>
      </c>
      <c r="M582">
        <v>8</v>
      </c>
      <c r="N582">
        <f>COUNTIFS(Tabla1[TorneoID],Tabla3[[#This Row],[TorneoID]],Tabla1[Jornada],Tabla3[[#This Row],[Jornada]],Tabla1[Resultado],1)</f>
        <v>6</v>
      </c>
      <c r="O582">
        <f>COUNTIFS(Tabla1[TorneoID],Tabla3[[#This Row],[TorneoID]],Tabla1[Jornada],Tabla3[[#This Row],[Jornada]],Tabla1[Resultado],0)</f>
        <v>1</v>
      </c>
      <c r="P582">
        <f>COUNTIFS(Tabla1[TorneoID],Tabla3[[#This Row],[TorneoID]],Tabla1[Jornada],Tabla3[[#This Row],[Jornada]],Tabla1[Resultado],-1)</f>
        <v>2</v>
      </c>
      <c r="Q582">
        <f>Tabla3[[#This Row],[GL]]+Tabla3[[#This Row],[GV]]</f>
        <v>22</v>
      </c>
      <c r="R582">
        <f>SUMIFS(Tabla1[mLoc],Tabla1[TorneoID],Tabla3[[#This Row],[TorneoID]],Tabla1[Jornada],Tabla3[[#This Row],[Jornada]])</f>
        <v>14</v>
      </c>
      <c r="S582">
        <f>SUMIFS(Tabla1[mVis],Tabla1[TorneoID],Tabla3[[#This Row],[TorneoID]],Tabla1[Jornada],Tabla3[[#This Row],[Jornada]])</f>
        <v>8</v>
      </c>
    </row>
    <row r="583" spans="2:19" x14ac:dyDescent="0.45">
      <c r="B583">
        <v>19630</v>
      </c>
      <c r="C583" t="s">
        <v>96</v>
      </c>
      <c r="D583">
        <v>2</v>
      </c>
      <c r="E583">
        <v>20</v>
      </c>
      <c r="F583" t="s">
        <v>6</v>
      </c>
      <c r="G583">
        <v>1</v>
      </c>
      <c r="H583">
        <v>1</v>
      </c>
      <c r="I583" t="s">
        <v>3</v>
      </c>
      <c r="J583">
        <v>0</v>
      </c>
      <c r="L583">
        <v>54</v>
      </c>
      <c r="M583">
        <v>9</v>
      </c>
      <c r="N583">
        <f>COUNTIFS(Tabla1[TorneoID],Tabla3[[#This Row],[TorneoID]],Tabla1[Jornada],Tabla3[[#This Row],[Jornada]],Tabla1[Resultado],1)</f>
        <v>4</v>
      </c>
      <c r="O583">
        <f>COUNTIFS(Tabla1[TorneoID],Tabla3[[#This Row],[TorneoID]],Tabla1[Jornada],Tabla3[[#This Row],[Jornada]],Tabla1[Resultado],0)</f>
        <v>2</v>
      </c>
      <c r="P583">
        <f>COUNTIFS(Tabla1[TorneoID],Tabla3[[#This Row],[TorneoID]],Tabla1[Jornada],Tabla3[[#This Row],[Jornada]],Tabla1[Resultado],-1)</f>
        <v>3</v>
      </c>
      <c r="Q583">
        <f>Tabla3[[#This Row],[GL]]+Tabla3[[#This Row],[GV]]</f>
        <v>18</v>
      </c>
      <c r="R583">
        <f>SUMIFS(Tabla1[mLoc],Tabla1[TorneoID],Tabla3[[#This Row],[TorneoID]],Tabla1[Jornada],Tabla3[[#This Row],[Jornada]])</f>
        <v>10</v>
      </c>
      <c r="S583">
        <f>SUMIFS(Tabla1[mVis],Tabla1[TorneoID],Tabla3[[#This Row],[TorneoID]],Tabla1[Jornada],Tabla3[[#This Row],[Jornada]])</f>
        <v>8</v>
      </c>
    </row>
    <row r="584" spans="2:19" x14ac:dyDescent="0.45">
      <c r="B584">
        <v>19631</v>
      </c>
      <c r="C584" t="s">
        <v>96</v>
      </c>
      <c r="D584">
        <v>2</v>
      </c>
      <c r="E584">
        <v>20</v>
      </c>
      <c r="F584" t="s">
        <v>21</v>
      </c>
      <c r="G584">
        <v>1</v>
      </c>
      <c r="H584">
        <v>1</v>
      </c>
      <c r="I584" t="s">
        <v>82</v>
      </c>
      <c r="J584">
        <v>0</v>
      </c>
      <c r="L584">
        <v>54</v>
      </c>
      <c r="M584">
        <v>10</v>
      </c>
      <c r="N584">
        <f>COUNTIFS(Tabla1[TorneoID],Tabla3[[#This Row],[TorneoID]],Tabla1[Jornada],Tabla3[[#This Row],[Jornada]],Tabla1[Resultado],1)</f>
        <v>3</v>
      </c>
      <c r="O584">
        <f>COUNTIFS(Tabla1[TorneoID],Tabla3[[#This Row],[TorneoID]],Tabla1[Jornada],Tabla3[[#This Row],[Jornada]],Tabla1[Resultado],0)</f>
        <v>2</v>
      </c>
      <c r="P584">
        <f>COUNTIFS(Tabla1[TorneoID],Tabla3[[#This Row],[TorneoID]],Tabla1[Jornada],Tabla3[[#This Row],[Jornada]],Tabla1[Resultado],-1)</f>
        <v>4</v>
      </c>
      <c r="Q584">
        <f>Tabla3[[#This Row],[GL]]+Tabla3[[#This Row],[GV]]</f>
        <v>17</v>
      </c>
      <c r="R584">
        <f>SUMIFS(Tabla1[mLoc],Tabla1[TorneoID],Tabla3[[#This Row],[TorneoID]],Tabla1[Jornada],Tabla3[[#This Row],[Jornada]])</f>
        <v>8</v>
      </c>
      <c r="S584">
        <f>SUMIFS(Tabla1[mVis],Tabla1[TorneoID],Tabla3[[#This Row],[TorneoID]],Tabla1[Jornada],Tabla3[[#This Row],[Jornada]])</f>
        <v>9</v>
      </c>
    </row>
    <row r="585" spans="2:19" x14ac:dyDescent="0.45">
      <c r="B585">
        <v>19632</v>
      </c>
      <c r="C585" t="s">
        <v>96</v>
      </c>
      <c r="D585">
        <v>2</v>
      </c>
      <c r="E585">
        <v>20</v>
      </c>
      <c r="F585" t="s">
        <v>11</v>
      </c>
      <c r="G585">
        <v>0</v>
      </c>
      <c r="H585">
        <v>4</v>
      </c>
      <c r="I585" t="s">
        <v>14</v>
      </c>
      <c r="J585">
        <v>-1</v>
      </c>
      <c r="L585">
        <v>54</v>
      </c>
      <c r="M585">
        <v>11</v>
      </c>
      <c r="N585">
        <f>COUNTIFS(Tabla1[TorneoID],Tabla3[[#This Row],[TorneoID]],Tabla1[Jornada],Tabla3[[#This Row],[Jornada]],Tabla1[Resultado],1)</f>
        <v>2</v>
      </c>
      <c r="O585">
        <f>COUNTIFS(Tabla1[TorneoID],Tabla3[[#This Row],[TorneoID]],Tabla1[Jornada],Tabla3[[#This Row],[Jornada]],Tabla1[Resultado],0)</f>
        <v>5</v>
      </c>
      <c r="P585">
        <f>COUNTIFS(Tabla1[TorneoID],Tabla3[[#This Row],[TorneoID]],Tabla1[Jornada],Tabla3[[#This Row],[Jornada]],Tabla1[Resultado],-1)</f>
        <v>2</v>
      </c>
      <c r="Q585">
        <f>Tabla3[[#This Row],[GL]]+Tabla3[[#This Row],[GV]]</f>
        <v>20</v>
      </c>
      <c r="R585">
        <f>SUMIFS(Tabla1[mLoc],Tabla1[TorneoID],Tabla3[[#This Row],[TorneoID]],Tabla1[Jornada],Tabla3[[#This Row],[Jornada]])</f>
        <v>9</v>
      </c>
      <c r="S585">
        <f>SUMIFS(Tabla1[mVis],Tabla1[TorneoID],Tabla3[[#This Row],[TorneoID]],Tabla1[Jornada],Tabla3[[#This Row],[Jornada]])</f>
        <v>11</v>
      </c>
    </row>
    <row r="586" spans="2:19" x14ac:dyDescent="0.45">
      <c r="B586">
        <v>19633</v>
      </c>
      <c r="C586" t="s">
        <v>96</v>
      </c>
      <c r="D586">
        <v>2</v>
      </c>
      <c r="E586">
        <v>21</v>
      </c>
      <c r="F586" t="s">
        <v>24</v>
      </c>
      <c r="G586">
        <v>2</v>
      </c>
      <c r="H586">
        <v>0</v>
      </c>
      <c r="I586" t="s">
        <v>0</v>
      </c>
      <c r="J586">
        <v>1</v>
      </c>
      <c r="L586">
        <v>54</v>
      </c>
      <c r="M586">
        <v>12</v>
      </c>
      <c r="N586">
        <f>COUNTIFS(Tabla1[TorneoID],Tabla3[[#This Row],[TorneoID]],Tabla1[Jornada],Tabla3[[#This Row],[Jornada]],Tabla1[Resultado],1)</f>
        <v>4</v>
      </c>
      <c r="O586">
        <f>COUNTIFS(Tabla1[TorneoID],Tabla3[[#This Row],[TorneoID]],Tabla1[Jornada],Tabla3[[#This Row],[Jornada]],Tabla1[Resultado],0)</f>
        <v>2</v>
      </c>
      <c r="P586">
        <f>COUNTIFS(Tabla1[TorneoID],Tabla3[[#This Row],[TorneoID]],Tabla1[Jornada],Tabla3[[#This Row],[Jornada]],Tabla1[Resultado],-1)</f>
        <v>3</v>
      </c>
      <c r="Q586">
        <f>Tabla3[[#This Row],[GL]]+Tabla3[[#This Row],[GV]]</f>
        <v>21</v>
      </c>
      <c r="R586">
        <f>SUMIFS(Tabla1[mLoc],Tabla1[TorneoID],Tabla3[[#This Row],[TorneoID]],Tabla1[Jornada],Tabla3[[#This Row],[Jornada]])</f>
        <v>14</v>
      </c>
      <c r="S586">
        <f>SUMIFS(Tabla1[mVis],Tabla1[TorneoID],Tabla3[[#This Row],[TorneoID]],Tabla1[Jornada],Tabla3[[#This Row],[Jornada]])</f>
        <v>7</v>
      </c>
    </row>
    <row r="587" spans="2:19" x14ac:dyDescent="0.45">
      <c r="B587">
        <v>19634</v>
      </c>
      <c r="C587" t="s">
        <v>96</v>
      </c>
      <c r="D587">
        <v>2</v>
      </c>
      <c r="E587">
        <v>21</v>
      </c>
      <c r="F587" t="s">
        <v>14</v>
      </c>
      <c r="G587">
        <v>4</v>
      </c>
      <c r="H587">
        <v>2</v>
      </c>
      <c r="I587" t="s">
        <v>9</v>
      </c>
      <c r="J587">
        <v>1</v>
      </c>
      <c r="L587">
        <v>54</v>
      </c>
      <c r="M587">
        <v>13</v>
      </c>
      <c r="N587">
        <f>COUNTIFS(Tabla1[TorneoID],Tabla3[[#This Row],[TorneoID]],Tabla1[Jornada],Tabla3[[#This Row],[Jornada]],Tabla1[Resultado],1)</f>
        <v>2</v>
      </c>
      <c r="O587">
        <f>COUNTIFS(Tabla1[TorneoID],Tabla3[[#This Row],[TorneoID]],Tabla1[Jornada],Tabla3[[#This Row],[Jornada]],Tabla1[Resultado],0)</f>
        <v>4</v>
      </c>
      <c r="P587">
        <f>COUNTIFS(Tabla1[TorneoID],Tabla3[[#This Row],[TorneoID]],Tabla1[Jornada],Tabla3[[#This Row],[Jornada]],Tabla1[Resultado],-1)</f>
        <v>3</v>
      </c>
      <c r="Q587">
        <f>Tabla3[[#This Row],[GL]]+Tabla3[[#This Row],[GV]]</f>
        <v>15</v>
      </c>
      <c r="R587">
        <f>SUMIFS(Tabla1[mLoc],Tabla1[TorneoID],Tabla3[[#This Row],[TorneoID]],Tabla1[Jornada],Tabla3[[#This Row],[Jornada]])</f>
        <v>7</v>
      </c>
      <c r="S587">
        <f>SUMIFS(Tabla1[mVis],Tabla1[TorneoID],Tabla3[[#This Row],[TorneoID]],Tabla1[Jornada],Tabla3[[#This Row],[Jornada]])</f>
        <v>8</v>
      </c>
    </row>
    <row r="588" spans="2:19" x14ac:dyDescent="0.45">
      <c r="B588">
        <v>19635</v>
      </c>
      <c r="C588" t="s">
        <v>96</v>
      </c>
      <c r="D588">
        <v>2</v>
      </c>
      <c r="E588">
        <v>21</v>
      </c>
      <c r="F588" t="s">
        <v>10</v>
      </c>
      <c r="G588">
        <v>0</v>
      </c>
      <c r="H588">
        <v>0</v>
      </c>
      <c r="I588" t="s">
        <v>92</v>
      </c>
      <c r="J588">
        <v>0</v>
      </c>
      <c r="L588">
        <v>54</v>
      </c>
      <c r="M588">
        <v>14</v>
      </c>
      <c r="N588">
        <f>COUNTIFS(Tabla1[TorneoID],Tabla3[[#This Row],[TorneoID]],Tabla1[Jornada],Tabla3[[#This Row],[Jornada]],Tabla1[Resultado],1)</f>
        <v>5</v>
      </c>
      <c r="O588">
        <f>COUNTIFS(Tabla1[TorneoID],Tabla3[[#This Row],[TorneoID]],Tabla1[Jornada],Tabla3[[#This Row],[Jornada]],Tabla1[Resultado],0)</f>
        <v>2</v>
      </c>
      <c r="P588">
        <f>COUNTIFS(Tabla1[TorneoID],Tabla3[[#This Row],[TorneoID]],Tabla1[Jornada],Tabla3[[#This Row],[Jornada]],Tabla1[Resultado],-1)</f>
        <v>2</v>
      </c>
      <c r="Q588">
        <f>Tabla3[[#This Row],[GL]]+Tabla3[[#This Row],[GV]]</f>
        <v>26</v>
      </c>
      <c r="R588">
        <f>SUMIFS(Tabla1[mLoc],Tabla1[TorneoID],Tabla3[[#This Row],[TorneoID]],Tabla1[Jornada],Tabla3[[#This Row],[Jornada]])</f>
        <v>17</v>
      </c>
      <c r="S588">
        <f>SUMIFS(Tabla1[mVis],Tabla1[TorneoID],Tabla3[[#This Row],[TorneoID]],Tabla1[Jornada],Tabla3[[#This Row],[Jornada]])</f>
        <v>9</v>
      </c>
    </row>
    <row r="589" spans="2:19" x14ac:dyDescent="0.45">
      <c r="B589">
        <v>19636</v>
      </c>
      <c r="C589" t="s">
        <v>96</v>
      </c>
      <c r="D589">
        <v>2</v>
      </c>
      <c r="E589">
        <v>21</v>
      </c>
      <c r="F589" t="s">
        <v>69</v>
      </c>
      <c r="G589">
        <v>0</v>
      </c>
      <c r="H589">
        <v>2</v>
      </c>
      <c r="I589" t="s">
        <v>1</v>
      </c>
      <c r="J589">
        <v>-1</v>
      </c>
      <c r="L589">
        <v>54</v>
      </c>
      <c r="M589">
        <v>15</v>
      </c>
      <c r="N589">
        <f>COUNTIFS(Tabla1[TorneoID],Tabla3[[#This Row],[TorneoID]],Tabla1[Jornada],Tabla3[[#This Row],[Jornada]],Tabla1[Resultado],1)</f>
        <v>6</v>
      </c>
      <c r="O589">
        <f>COUNTIFS(Tabla1[TorneoID],Tabla3[[#This Row],[TorneoID]],Tabla1[Jornada],Tabla3[[#This Row],[Jornada]],Tabla1[Resultado],0)</f>
        <v>1</v>
      </c>
      <c r="P589">
        <f>COUNTIFS(Tabla1[TorneoID],Tabla3[[#This Row],[TorneoID]],Tabla1[Jornada],Tabla3[[#This Row],[Jornada]],Tabla1[Resultado],-1)</f>
        <v>2</v>
      </c>
      <c r="Q589">
        <f>Tabla3[[#This Row],[GL]]+Tabla3[[#This Row],[GV]]</f>
        <v>21</v>
      </c>
      <c r="R589">
        <f>SUMIFS(Tabla1[mLoc],Tabla1[TorneoID],Tabla3[[#This Row],[TorneoID]],Tabla1[Jornada],Tabla3[[#This Row],[Jornada]])</f>
        <v>13</v>
      </c>
      <c r="S589">
        <f>SUMIFS(Tabla1[mVis],Tabla1[TorneoID],Tabla3[[#This Row],[TorneoID]],Tabla1[Jornada],Tabla3[[#This Row],[Jornada]])</f>
        <v>8</v>
      </c>
    </row>
    <row r="590" spans="2:19" x14ac:dyDescent="0.45">
      <c r="B590">
        <v>19637</v>
      </c>
      <c r="C590" t="s">
        <v>96</v>
      </c>
      <c r="D590">
        <v>2</v>
      </c>
      <c r="E590">
        <v>21</v>
      </c>
      <c r="F590" t="s">
        <v>15</v>
      </c>
      <c r="G590">
        <v>2</v>
      </c>
      <c r="H590">
        <v>1</v>
      </c>
      <c r="I590" t="s">
        <v>6</v>
      </c>
      <c r="J590">
        <v>1</v>
      </c>
      <c r="L590">
        <v>54</v>
      </c>
      <c r="M590">
        <v>16</v>
      </c>
      <c r="N590">
        <f>COUNTIFS(Tabla1[TorneoID],Tabla3[[#This Row],[TorneoID]],Tabla1[Jornada],Tabla3[[#This Row],[Jornada]],Tabla1[Resultado],1)</f>
        <v>5</v>
      </c>
      <c r="O590">
        <f>COUNTIFS(Tabla1[TorneoID],Tabla3[[#This Row],[TorneoID]],Tabla1[Jornada],Tabla3[[#This Row],[Jornada]],Tabla1[Resultado],0)</f>
        <v>1</v>
      </c>
      <c r="P590">
        <f>COUNTIFS(Tabla1[TorneoID],Tabla3[[#This Row],[TorneoID]],Tabla1[Jornada],Tabla3[[#This Row],[Jornada]],Tabla1[Resultado],-1)</f>
        <v>3</v>
      </c>
      <c r="Q590">
        <f>Tabla3[[#This Row],[GL]]+Tabla3[[#This Row],[GV]]</f>
        <v>21</v>
      </c>
      <c r="R590">
        <f>SUMIFS(Tabla1[mLoc],Tabla1[TorneoID],Tabla3[[#This Row],[TorneoID]],Tabla1[Jornada],Tabla3[[#This Row],[Jornada]])</f>
        <v>12</v>
      </c>
      <c r="S590">
        <f>SUMIFS(Tabla1[mVis],Tabla1[TorneoID],Tabla3[[#This Row],[TorneoID]],Tabla1[Jornada],Tabla3[[#This Row],[Jornada]])</f>
        <v>9</v>
      </c>
    </row>
    <row r="591" spans="2:19" x14ac:dyDescent="0.45">
      <c r="B591">
        <v>19638</v>
      </c>
      <c r="C591" t="s">
        <v>96</v>
      </c>
      <c r="D591">
        <v>2</v>
      </c>
      <c r="E591">
        <v>21</v>
      </c>
      <c r="F591" t="s">
        <v>3</v>
      </c>
      <c r="G591">
        <v>0</v>
      </c>
      <c r="H591">
        <v>0</v>
      </c>
      <c r="I591" t="s">
        <v>21</v>
      </c>
      <c r="J591">
        <v>0</v>
      </c>
      <c r="L591">
        <v>54</v>
      </c>
      <c r="M591">
        <v>17</v>
      </c>
      <c r="N591">
        <f>COUNTIFS(Tabla1[TorneoID],Tabla3[[#This Row],[TorneoID]],Tabla1[Jornada],Tabla3[[#This Row],[Jornada]],Tabla1[Resultado],1)</f>
        <v>2</v>
      </c>
      <c r="O591">
        <f>COUNTIFS(Tabla1[TorneoID],Tabla3[[#This Row],[TorneoID]],Tabla1[Jornada],Tabla3[[#This Row],[Jornada]],Tabla1[Resultado],0)</f>
        <v>0</v>
      </c>
      <c r="P591">
        <f>COUNTIFS(Tabla1[TorneoID],Tabla3[[#This Row],[TorneoID]],Tabla1[Jornada],Tabla3[[#This Row],[Jornada]],Tabla1[Resultado],-1)</f>
        <v>7</v>
      </c>
      <c r="Q591">
        <f>Tabla3[[#This Row],[GL]]+Tabla3[[#This Row],[GV]]</f>
        <v>28</v>
      </c>
      <c r="R591">
        <f>SUMIFS(Tabla1[mLoc],Tabla1[TorneoID],Tabla3[[#This Row],[TorneoID]],Tabla1[Jornada],Tabla3[[#This Row],[Jornada]])</f>
        <v>11</v>
      </c>
      <c r="S591">
        <f>SUMIFS(Tabla1[mVis],Tabla1[TorneoID],Tabla3[[#This Row],[TorneoID]],Tabla1[Jornada],Tabla3[[#This Row],[Jornada]])</f>
        <v>17</v>
      </c>
    </row>
    <row r="592" spans="2:19" x14ac:dyDescent="0.45">
      <c r="B592">
        <v>19639</v>
      </c>
      <c r="C592" t="s">
        <v>96</v>
      </c>
      <c r="D592">
        <v>2</v>
      </c>
      <c r="E592">
        <v>21</v>
      </c>
      <c r="F592" t="s">
        <v>4</v>
      </c>
      <c r="G592">
        <v>1</v>
      </c>
      <c r="H592">
        <v>1</v>
      </c>
      <c r="I592" t="s">
        <v>89</v>
      </c>
      <c r="J592">
        <v>0</v>
      </c>
      <c r="L592">
        <v>55</v>
      </c>
      <c r="M592">
        <v>1</v>
      </c>
      <c r="N592">
        <f>COUNTIFS(Tabla1[TorneoID],Tabla3[[#This Row],[TorneoID]],Tabla1[Jornada],Tabla3[[#This Row],[Jornada]],Tabla1[Resultado],1)</f>
        <v>3</v>
      </c>
      <c r="O592">
        <f>COUNTIFS(Tabla1[TorneoID],Tabla3[[#This Row],[TorneoID]],Tabla1[Jornada],Tabla3[[#This Row],[Jornada]],Tabla1[Resultado],0)</f>
        <v>3</v>
      </c>
      <c r="P592">
        <f>COUNTIFS(Tabla1[TorneoID],Tabla3[[#This Row],[TorneoID]],Tabla1[Jornada],Tabla3[[#This Row],[Jornada]],Tabla1[Resultado],-1)</f>
        <v>3</v>
      </c>
      <c r="Q592">
        <f>Tabla3[[#This Row],[GL]]+Tabla3[[#This Row],[GV]]</f>
        <v>22</v>
      </c>
      <c r="R592">
        <f>SUMIFS(Tabla1[mLoc],Tabla1[TorneoID],Tabla3[[#This Row],[TorneoID]],Tabla1[Jornada],Tabla3[[#This Row],[Jornada]])</f>
        <v>10</v>
      </c>
      <c r="S592">
        <f>SUMIFS(Tabla1[mVis],Tabla1[TorneoID],Tabla3[[#This Row],[TorneoID]],Tabla1[Jornada],Tabla3[[#This Row],[Jornada]])</f>
        <v>12</v>
      </c>
    </row>
    <row r="593" spans="2:19" x14ac:dyDescent="0.45">
      <c r="B593">
        <v>19640</v>
      </c>
      <c r="C593" t="s">
        <v>96</v>
      </c>
      <c r="D593">
        <v>2</v>
      </c>
      <c r="E593">
        <v>21</v>
      </c>
      <c r="F593" t="s">
        <v>77</v>
      </c>
      <c r="G593">
        <v>2</v>
      </c>
      <c r="H593">
        <v>0</v>
      </c>
      <c r="I593" t="s">
        <v>85</v>
      </c>
      <c r="J593">
        <v>1</v>
      </c>
      <c r="L593">
        <v>55</v>
      </c>
      <c r="M593">
        <v>2</v>
      </c>
      <c r="N593">
        <f>COUNTIFS(Tabla1[TorneoID],Tabla3[[#This Row],[TorneoID]],Tabla1[Jornada],Tabla3[[#This Row],[Jornada]],Tabla1[Resultado],1)</f>
        <v>3</v>
      </c>
      <c r="O593">
        <f>COUNTIFS(Tabla1[TorneoID],Tabla3[[#This Row],[TorneoID]],Tabla1[Jornada],Tabla3[[#This Row],[Jornada]],Tabla1[Resultado],0)</f>
        <v>2</v>
      </c>
      <c r="P593">
        <f>COUNTIFS(Tabla1[TorneoID],Tabla3[[#This Row],[TorneoID]],Tabla1[Jornada],Tabla3[[#This Row],[Jornada]],Tabla1[Resultado],-1)</f>
        <v>4</v>
      </c>
      <c r="Q593">
        <f>Tabla3[[#This Row],[GL]]+Tabla3[[#This Row],[GV]]</f>
        <v>33</v>
      </c>
      <c r="R593">
        <f>SUMIFS(Tabla1[mLoc],Tabla1[TorneoID],Tabla3[[#This Row],[TorneoID]],Tabla1[Jornada],Tabla3[[#This Row],[Jornada]])</f>
        <v>15</v>
      </c>
      <c r="S593">
        <f>SUMIFS(Tabla1[mVis],Tabla1[TorneoID],Tabla3[[#This Row],[TorneoID]],Tabla1[Jornada],Tabla3[[#This Row],[Jornada]])</f>
        <v>18</v>
      </c>
    </row>
    <row r="594" spans="2:19" x14ac:dyDescent="0.45">
      <c r="B594">
        <v>19641</v>
      </c>
      <c r="C594" t="s">
        <v>96</v>
      </c>
      <c r="D594">
        <v>2</v>
      </c>
      <c r="E594">
        <v>21</v>
      </c>
      <c r="F594" t="s">
        <v>12</v>
      </c>
      <c r="G594">
        <v>2</v>
      </c>
      <c r="H594">
        <v>0</v>
      </c>
      <c r="I594" t="s">
        <v>13</v>
      </c>
      <c r="J594">
        <v>1</v>
      </c>
      <c r="L594">
        <v>55</v>
      </c>
      <c r="M594">
        <v>3</v>
      </c>
      <c r="N594">
        <f>COUNTIFS(Tabla1[TorneoID],Tabla3[[#This Row],[TorneoID]],Tabla1[Jornada],Tabla3[[#This Row],[Jornada]],Tabla1[Resultado],1)</f>
        <v>1</v>
      </c>
      <c r="O594">
        <f>COUNTIFS(Tabla1[TorneoID],Tabla3[[#This Row],[TorneoID]],Tabla1[Jornada],Tabla3[[#This Row],[Jornada]],Tabla1[Resultado],0)</f>
        <v>6</v>
      </c>
      <c r="P594">
        <f>COUNTIFS(Tabla1[TorneoID],Tabla3[[#This Row],[TorneoID]],Tabla1[Jornada],Tabla3[[#This Row],[Jornada]],Tabla1[Resultado],-1)</f>
        <v>2</v>
      </c>
      <c r="Q594">
        <f>Tabla3[[#This Row],[GL]]+Tabla3[[#This Row],[GV]]</f>
        <v>20</v>
      </c>
      <c r="R594">
        <f>SUMIFS(Tabla1[mLoc],Tabla1[TorneoID],Tabla3[[#This Row],[TorneoID]],Tabla1[Jornada],Tabla3[[#This Row],[Jornada]])</f>
        <v>9</v>
      </c>
      <c r="S594">
        <f>SUMIFS(Tabla1[mVis],Tabla1[TorneoID],Tabla3[[#This Row],[TorneoID]],Tabla1[Jornada],Tabla3[[#This Row],[Jornada]])</f>
        <v>11</v>
      </c>
    </row>
    <row r="595" spans="2:19" x14ac:dyDescent="0.45">
      <c r="B595">
        <v>19642</v>
      </c>
      <c r="C595" t="s">
        <v>96</v>
      </c>
      <c r="D595">
        <v>2</v>
      </c>
      <c r="E595">
        <v>21</v>
      </c>
      <c r="F595" t="s">
        <v>82</v>
      </c>
      <c r="G595">
        <v>0</v>
      </c>
      <c r="H595">
        <v>2</v>
      </c>
      <c r="I595" t="s">
        <v>11</v>
      </c>
      <c r="J595">
        <v>-1</v>
      </c>
      <c r="L595">
        <v>55</v>
      </c>
      <c r="M595">
        <v>4</v>
      </c>
      <c r="N595">
        <f>COUNTIFS(Tabla1[TorneoID],Tabla3[[#This Row],[TorneoID]],Tabla1[Jornada],Tabla3[[#This Row],[Jornada]],Tabla1[Resultado],1)</f>
        <v>6</v>
      </c>
      <c r="O595">
        <f>COUNTIFS(Tabla1[TorneoID],Tabla3[[#This Row],[TorneoID]],Tabla1[Jornada],Tabla3[[#This Row],[Jornada]],Tabla1[Resultado],0)</f>
        <v>2</v>
      </c>
      <c r="P595">
        <f>COUNTIFS(Tabla1[TorneoID],Tabla3[[#This Row],[TorneoID]],Tabla1[Jornada],Tabla3[[#This Row],[Jornada]],Tabla1[Resultado],-1)</f>
        <v>1</v>
      </c>
      <c r="Q595">
        <f>Tabla3[[#This Row],[GL]]+Tabla3[[#This Row],[GV]]</f>
        <v>26</v>
      </c>
      <c r="R595">
        <f>SUMIFS(Tabla1[mLoc],Tabla1[TorneoID],Tabla3[[#This Row],[TorneoID]],Tabla1[Jornada],Tabla3[[#This Row],[Jornada]])</f>
        <v>17</v>
      </c>
      <c r="S595">
        <f>SUMIFS(Tabla1[mVis],Tabla1[TorneoID],Tabla3[[#This Row],[TorneoID]],Tabla1[Jornada],Tabla3[[#This Row],[Jornada]])</f>
        <v>9</v>
      </c>
    </row>
    <row r="596" spans="2:19" x14ac:dyDescent="0.45">
      <c r="B596">
        <v>19643</v>
      </c>
      <c r="C596" t="s">
        <v>96</v>
      </c>
      <c r="D596">
        <v>2</v>
      </c>
      <c r="E596">
        <v>22</v>
      </c>
      <c r="F596" t="s">
        <v>9</v>
      </c>
      <c r="G596">
        <v>2</v>
      </c>
      <c r="H596">
        <v>0</v>
      </c>
      <c r="I596" t="s">
        <v>82</v>
      </c>
      <c r="J596">
        <v>1</v>
      </c>
      <c r="L596">
        <v>55</v>
      </c>
      <c r="M596">
        <v>5</v>
      </c>
      <c r="N596">
        <f>COUNTIFS(Tabla1[TorneoID],Tabla3[[#This Row],[TorneoID]],Tabla1[Jornada],Tabla3[[#This Row],[Jornada]],Tabla1[Resultado],1)</f>
        <v>3</v>
      </c>
      <c r="O596">
        <f>COUNTIFS(Tabla1[TorneoID],Tabla3[[#This Row],[TorneoID]],Tabla1[Jornada],Tabla3[[#This Row],[Jornada]],Tabla1[Resultado],0)</f>
        <v>5</v>
      </c>
      <c r="P596">
        <f>COUNTIFS(Tabla1[TorneoID],Tabla3[[#This Row],[TorneoID]],Tabla1[Jornada],Tabla3[[#This Row],[Jornada]],Tabla1[Resultado],-1)</f>
        <v>1</v>
      </c>
      <c r="Q596">
        <f>Tabla3[[#This Row],[GL]]+Tabla3[[#This Row],[GV]]</f>
        <v>24</v>
      </c>
      <c r="R596">
        <f>SUMIFS(Tabla1[mLoc],Tabla1[TorneoID],Tabla3[[#This Row],[TorneoID]],Tabla1[Jornada],Tabla3[[#This Row],[Jornada]])</f>
        <v>14</v>
      </c>
      <c r="S596">
        <f>SUMIFS(Tabla1[mVis],Tabla1[TorneoID],Tabla3[[#This Row],[TorneoID]],Tabla1[Jornada],Tabla3[[#This Row],[Jornada]])</f>
        <v>10</v>
      </c>
    </row>
    <row r="597" spans="2:19" x14ac:dyDescent="0.45">
      <c r="B597">
        <v>19644</v>
      </c>
      <c r="C597" t="s">
        <v>96</v>
      </c>
      <c r="D597">
        <v>2</v>
      </c>
      <c r="E597">
        <v>22</v>
      </c>
      <c r="F597" t="s">
        <v>13</v>
      </c>
      <c r="G597">
        <v>4</v>
      </c>
      <c r="H597">
        <v>3</v>
      </c>
      <c r="I597" t="s">
        <v>77</v>
      </c>
      <c r="J597">
        <v>1</v>
      </c>
      <c r="L597">
        <v>55</v>
      </c>
      <c r="M597">
        <v>6</v>
      </c>
      <c r="N597">
        <f>COUNTIFS(Tabla1[TorneoID],Tabla3[[#This Row],[TorneoID]],Tabla1[Jornada],Tabla3[[#This Row],[Jornada]],Tabla1[Resultado],1)</f>
        <v>4</v>
      </c>
      <c r="O597">
        <f>COUNTIFS(Tabla1[TorneoID],Tabla3[[#This Row],[TorneoID]],Tabla1[Jornada],Tabla3[[#This Row],[Jornada]],Tabla1[Resultado],0)</f>
        <v>2</v>
      </c>
      <c r="P597">
        <f>COUNTIFS(Tabla1[TorneoID],Tabla3[[#This Row],[TorneoID]],Tabla1[Jornada],Tabla3[[#This Row],[Jornada]],Tabla1[Resultado],-1)</f>
        <v>3</v>
      </c>
      <c r="Q597">
        <f>Tabla3[[#This Row],[GL]]+Tabla3[[#This Row],[GV]]</f>
        <v>22</v>
      </c>
      <c r="R597">
        <f>SUMIFS(Tabla1[mLoc],Tabla1[TorneoID],Tabla3[[#This Row],[TorneoID]],Tabla1[Jornada],Tabla3[[#This Row],[Jornada]])</f>
        <v>11</v>
      </c>
      <c r="S597">
        <f>SUMIFS(Tabla1[mVis],Tabla1[TorneoID],Tabla3[[#This Row],[TorneoID]],Tabla1[Jornada],Tabla3[[#This Row],[Jornada]])</f>
        <v>11</v>
      </c>
    </row>
    <row r="598" spans="2:19" x14ac:dyDescent="0.45">
      <c r="B598">
        <v>19645</v>
      </c>
      <c r="C598" t="s">
        <v>96</v>
      </c>
      <c r="D598">
        <v>2</v>
      </c>
      <c r="E598">
        <v>22</v>
      </c>
      <c r="F598" t="s">
        <v>85</v>
      </c>
      <c r="G598">
        <v>4</v>
      </c>
      <c r="H598">
        <v>1</v>
      </c>
      <c r="I598" t="s">
        <v>4</v>
      </c>
      <c r="J598">
        <v>1</v>
      </c>
      <c r="L598">
        <v>55</v>
      </c>
      <c r="M598">
        <v>7</v>
      </c>
      <c r="N598">
        <f>COUNTIFS(Tabla1[TorneoID],Tabla3[[#This Row],[TorneoID]],Tabla1[Jornada],Tabla3[[#This Row],[Jornada]],Tabla1[Resultado],1)</f>
        <v>4</v>
      </c>
      <c r="O598">
        <f>COUNTIFS(Tabla1[TorneoID],Tabla3[[#This Row],[TorneoID]],Tabla1[Jornada],Tabla3[[#This Row],[Jornada]],Tabla1[Resultado],0)</f>
        <v>4</v>
      </c>
      <c r="P598">
        <f>COUNTIFS(Tabla1[TorneoID],Tabla3[[#This Row],[TorneoID]],Tabla1[Jornada],Tabla3[[#This Row],[Jornada]],Tabla1[Resultado],-1)</f>
        <v>1</v>
      </c>
      <c r="Q598">
        <f>Tabla3[[#This Row],[GL]]+Tabla3[[#This Row],[GV]]</f>
        <v>27</v>
      </c>
      <c r="R598">
        <f>SUMIFS(Tabla1[mLoc],Tabla1[TorneoID],Tabla3[[#This Row],[TorneoID]],Tabla1[Jornada],Tabla3[[#This Row],[Jornada]])</f>
        <v>17</v>
      </c>
      <c r="S598">
        <f>SUMIFS(Tabla1[mVis],Tabla1[TorneoID],Tabla3[[#This Row],[TorneoID]],Tabla1[Jornada],Tabla3[[#This Row],[Jornada]])</f>
        <v>10</v>
      </c>
    </row>
    <row r="599" spans="2:19" x14ac:dyDescent="0.45">
      <c r="B599">
        <v>19646</v>
      </c>
      <c r="C599" t="s">
        <v>96</v>
      </c>
      <c r="D599">
        <v>2</v>
      </c>
      <c r="E599">
        <v>22</v>
      </c>
      <c r="F599" t="s">
        <v>0</v>
      </c>
      <c r="G599">
        <v>3</v>
      </c>
      <c r="H599">
        <v>2</v>
      </c>
      <c r="I599" t="s">
        <v>10</v>
      </c>
      <c r="J599">
        <v>1</v>
      </c>
      <c r="L599">
        <v>55</v>
      </c>
      <c r="M599">
        <v>8</v>
      </c>
      <c r="N599">
        <f>COUNTIFS(Tabla1[TorneoID],Tabla3[[#This Row],[TorneoID]],Tabla1[Jornada],Tabla3[[#This Row],[Jornada]],Tabla1[Resultado],1)</f>
        <v>3</v>
      </c>
      <c r="O599">
        <f>COUNTIFS(Tabla1[TorneoID],Tabla3[[#This Row],[TorneoID]],Tabla1[Jornada],Tabla3[[#This Row],[Jornada]],Tabla1[Resultado],0)</f>
        <v>3</v>
      </c>
      <c r="P599">
        <f>COUNTIFS(Tabla1[TorneoID],Tabla3[[#This Row],[TorneoID]],Tabla1[Jornada],Tabla3[[#This Row],[Jornada]],Tabla1[Resultado],-1)</f>
        <v>3</v>
      </c>
      <c r="Q599">
        <f>Tabla3[[#This Row],[GL]]+Tabla3[[#This Row],[GV]]</f>
        <v>21</v>
      </c>
      <c r="R599">
        <f>SUMIFS(Tabla1[mLoc],Tabla1[TorneoID],Tabla3[[#This Row],[TorneoID]],Tabla1[Jornada],Tabla3[[#This Row],[Jornada]])</f>
        <v>10</v>
      </c>
      <c r="S599">
        <f>SUMIFS(Tabla1[mVis],Tabla1[TorneoID],Tabla3[[#This Row],[TorneoID]],Tabla1[Jornada],Tabla3[[#This Row],[Jornada]])</f>
        <v>11</v>
      </c>
    </row>
    <row r="600" spans="2:19" x14ac:dyDescent="0.45">
      <c r="B600">
        <v>19647</v>
      </c>
      <c r="C600" t="s">
        <v>96</v>
      </c>
      <c r="D600">
        <v>2</v>
      </c>
      <c r="E600">
        <v>22</v>
      </c>
      <c r="F600" t="s">
        <v>92</v>
      </c>
      <c r="G600">
        <v>2</v>
      </c>
      <c r="H600">
        <v>1</v>
      </c>
      <c r="I600" t="s">
        <v>14</v>
      </c>
      <c r="J600">
        <v>1</v>
      </c>
      <c r="L600">
        <v>55</v>
      </c>
      <c r="M600">
        <v>9</v>
      </c>
      <c r="N600">
        <f>COUNTIFS(Tabla1[TorneoID],Tabla3[[#This Row],[TorneoID]],Tabla1[Jornada],Tabla3[[#This Row],[Jornada]],Tabla1[Resultado],1)</f>
        <v>3</v>
      </c>
      <c r="O600">
        <f>COUNTIFS(Tabla1[TorneoID],Tabla3[[#This Row],[TorneoID]],Tabla1[Jornada],Tabla3[[#This Row],[Jornada]],Tabla1[Resultado],0)</f>
        <v>4</v>
      </c>
      <c r="P600">
        <f>COUNTIFS(Tabla1[TorneoID],Tabla3[[#This Row],[TorneoID]],Tabla1[Jornada],Tabla3[[#This Row],[Jornada]],Tabla1[Resultado],-1)</f>
        <v>2</v>
      </c>
      <c r="Q600">
        <f>Tabla3[[#This Row],[GL]]+Tabla3[[#This Row],[GV]]</f>
        <v>23</v>
      </c>
      <c r="R600">
        <f>SUMIFS(Tabla1[mLoc],Tabla1[TorneoID],Tabla3[[#This Row],[TorneoID]],Tabla1[Jornada],Tabla3[[#This Row],[Jornada]])</f>
        <v>13</v>
      </c>
      <c r="S600">
        <f>SUMIFS(Tabla1[mVis],Tabla1[TorneoID],Tabla3[[#This Row],[TorneoID]],Tabla1[Jornada],Tabla3[[#This Row],[Jornada]])</f>
        <v>10</v>
      </c>
    </row>
    <row r="601" spans="2:19" x14ac:dyDescent="0.45">
      <c r="B601">
        <v>19648</v>
      </c>
      <c r="C601" t="s">
        <v>96</v>
      </c>
      <c r="D601">
        <v>2</v>
      </c>
      <c r="E601">
        <v>22</v>
      </c>
      <c r="F601" t="s">
        <v>89</v>
      </c>
      <c r="G601">
        <v>1</v>
      </c>
      <c r="H601">
        <v>2</v>
      </c>
      <c r="I601" t="s">
        <v>69</v>
      </c>
      <c r="J601">
        <v>-1</v>
      </c>
      <c r="L601">
        <v>55</v>
      </c>
      <c r="M601">
        <v>10</v>
      </c>
      <c r="N601">
        <f>COUNTIFS(Tabla1[TorneoID],Tabla3[[#This Row],[TorneoID]],Tabla1[Jornada],Tabla3[[#This Row],[Jornada]],Tabla1[Resultado],1)</f>
        <v>4</v>
      </c>
      <c r="O601">
        <f>COUNTIFS(Tabla1[TorneoID],Tabla3[[#This Row],[TorneoID]],Tabla1[Jornada],Tabla3[[#This Row],[Jornada]],Tabla1[Resultado],0)</f>
        <v>2</v>
      </c>
      <c r="P601">
        <f>COUNTIFS(Tabla1[TorneoID],Tabla3[[#This Row],[TorneoID]],Tabla1[Jornada],Tabla3[[#This Row],[Jornada]],Tabla1[Resultado],-1)</f>
        <v>3</v>
      </c>
      <c r="Q601">
        <f>Tabla3[[#This Row],[GL]]+Tabla3[[#This Row],[GV]]</f>
        <v>17</v>
      </c>
      <c r="R601">
        <f>SUMIFS(Tabla1[mLoc],Tabla1[TorneoID],Tabla3[[#This Row],[TorneoID]],Tabla1[Jornada],Tabla3[[#This Row],[Jornada]])</f>
        <v>10</v>
      </c>
      <c r="S601">
        <f>SUMIFS(Tabla1[mVis],Tabla1[TorneoID],Tabla3[[#This Row],[TorneoID]],Tabla1[Jornada],Tabla3[[#This Row],[Jornada]])</f>
        <v>7</v>
      </c>
    </row>
    <row r="602" spans="2:19" x14ac:dyDescent="0.45">
      <c r="B602">
        <v>19649</v>
      </c>
      <c r="C602" t="s">
        <v>96</v>
      </c>
      <c r="D602">
        <v>2</v>
      </c>
      <c r="E602">
        <v>22</v>
      </c>
      <c r="F602" t="s">
        <v>1</v>
      </c>
      <c r="G602">
        <v>0</v>
      </c>
      <c r="H602">
        <v>0</v>
      </c>
      <c r="I602" t="s">
        <v>24</v>
      </c>
      <c r="J602">
        <v>0</v>
      </c>
      <c r="L602">
        <v>55</v>
      </c>
      <c r="M602">
        <v>11</v>
      </c>
      <c r="N602">
        <f>COUNTIFS(Tabla1[TorneoID],Tabla3[[#This Row],[TorneoID]],Tabla1[Jornada],Tabla3[[#This Row],[Jornada]],Tabla1[Resultado],1)</f>
        <v>4</v>
      </c>
      <c r="O602">
        <f>COUNTIFS(Tabla1[TorneoID],Tabla3[[#This Row],[TorneoID]],Tabla1[Jornada],Tabla3[[#This Row],[Jornada]],Tabla1[Resultado],0)</f>
        <v>4</v>
      </c>
      <c r="P602">
        <f>COUNTIFS(Tabla1[TorneoID],Tabla3[[#This Row],[TorneoID]],Tabla1[Jornada],Tabla3[[#This Row],[Jornada]],Tabla1[Resultado],-1)</f>
        <v>1</v>
      </c>
      <c r="Q602">
        <f>Tabla3[[#This Row],[GL]]+Tabla3[[#This Row],[GV]]</f>
        <v>24</v>
      </c>
      <c r="R602">
        <f>SUMIFS(Tabla1[mLoc],Tabla1[TorneoID],Tabla3[[#This Row],[TorneoID]],Tabla1[Jornada],Tabla3[[#This Row],[Jornada]])</f>
        <v>15</v>
      </c>
      <c r="S602">
        <f>SUMIFS(Tabla1[mVis],Tabla1[TorneoID],Tabla3[[#This Row],[TorneoID]],Tabla1[Jornada],Tabla3[[#This Row],[Jornada]])</f>
        <v>9</v>
      </c>
    </row>
    <row r="603" spans="2:19" x14ac:dyDescent="0.45">
      <c r="B603">
        <v>19650</v>
      </c>
      <c r="C603" t="s">
        <v>96</v>
      </c>
      <c r="D603">
        <v>2</v>
      </c>
      <c r="E603">
        <v>22</v>
      </c>
      <c r="F603" t="s">
        <v>21</v>
      </c>
      <c r="G603">
        <v>1</v>
      </c>
      <c r="H603">
        <v>2</v>
      </c>
      <c r="I603" t="s">
        <v>6</v>
      </c>
      <c r="J603">
        <v>-1</v>
      </c>
      <c r="L603">
        <v>55</v>
      </c>
      <c r="M603">
        <v>12</v>
      </c>
      <c r="N603">
        <f>COUNTIFS(Tabla1[TorneoID],Tabla3[[#This Row],[TorneoID]],Tabla1[Jornada],Tabla3[[#This Row],[Jornada]],Tabla1[Resultado],1)</f>
        <v>5</v>
      </c>
      <c r="O603">
        <f>COUNTIFS(Tabla1[TorneoID],Tabla3[[#This Row],[TorneoID]],Tabla1[Jornada],Tabla3[[#This Row],[Jornada]],Tabla1[Resultado],0)</f>
        <v>2</v>
      </c>
      <c r="P603">
        <f>COUNTIFS(Tabla1[TorneoID],Tabla3[[#This Row],[TorneoID]],Tabla1[Jornada],Tabla3[[#This Row],[Jornada]],Tabla1[Resultado],-1)</f>
        <v>2</v>
      </c>
      <c r="Q603">
        <f>Tabla3[[#This Row],[GL]]+Tabla3[[#This Row],[GV]]</f>
        <v>26</v>
      </c>
      <c r="R603">
        <f>SUMIFS(Tabla1[mLoc],Tabla1[TorneoID],Tabla3[[#This Row],[TorneoID]],Tabla1[Jornada],Tabla3[[#This Row],[Jornada]])</f>
        <v>18</v>
      </c>
      <c r="S603">
        <f>SUMIFS(Tabla1[mVis],Tabla1[TorneoID],Tabla3[[#This Row],[TorneoID]],Tabla1[Jornada],Tabla3[[#This Row],[Jornada]])</f>
        <v>8</v>
      </c>
    </row>
    <row r="604" spans="2:19" x14ac:dyDescent="0.45">
      <c r="B604">
        <v>19651</v>
      </c>
      <c r="C604" t="s">
        <v>96</v>
      </c>
      <c r="D604">
        <v>2</v>
      </c>
      <c r="E604">
        <v>22</v>
      </c>
      <c r="F604" t="s">
        <v>11</v>
      </c>
      <c r="G604">
        <v>1</v>
      </c>
      <c r="H604">
        <v>0</v>
      </c>
      <c r="I604" t="s">
        <v>3</v>
      </c>
      <c r="J604">
        <v>1</v>
      </c>
      <c r="L604">
        <v>55</v>
      </c>
      <c r="M604">
        <v>13</v>
      </c>
      <c r="N604">
        <f>COUNTIFS(Tabla1[TorneoID],Tabla3[[#This Row],[TorneoID]],Tabla1[Jornada],Tabla3[[#This Row],[Jornada]],Tabla1[Resultado],1)</f>
        <v>5</v>
      </c>
      <c r="O604">
        <f>COUNTIFS(Tabla1[TorneoID],Tabla3[[#This Row],[TorneoID]],Tabla1[Jornada],Tabla3[[#This Row],[Jornada]],Tabla1[Resultado],0)</f>
        <v>1</v>
      </c>
      <c r="P604">
        <f>COUNTIFS(Tabla1[TorneoID],Tabla3[[#This Row],[TorneoID]],Tabla1[Jornada],Tabla3[[#This Row],[Jornada]],Tabla1[Resultado],-1)</f>
        <v>3</v>
      </c>
      <c r="Q604">
        <f>Tabla3[[#This Row],[GL]]+Tabla3[[#This Row],[GV]]</f>
        <v>22</v>
      </c>
      <c r="R604">
        <f>SUMIFS(Tabla1[mLoc],Tabla1[TorneoID],Tabla3[[#This Row],[TorneoID]],Tabla1[Jornada],Tabla3[[#This Row],[Jornada]])</f>
        <v>13</v>
      </c>
      <c r="S604">
        <f>SUMIFS(Tabla1[mVis],Tabla1[TorneoID],Tabla3[[#This Row],[TorneoID]],Tabla1[Jornada],Tabla3[[#This Row],[Jornada]])</f>
        <v>9</v>
      </c>
    </row>
    <row r="605" spans="2:19" x14ac:dyDescent="0.45">
      <c r="B605">
        <v>19652</v>
      </c>
      <c r="C605" t="s">
        <v>96</v>
      </c>
      <c r="D605">
        <v>2</v>
      </c>
      <c r="E605">
        <v>22</v>
      </c>
      <c r="F605" t="s">
        <v>12</v>
      </c>
      <c r="G605">
        <v>2</v>
      </c>
      <c r="H605">
        <v>1</v>
      </c>
      <c r="I605" t="s">
        <v>15</v>
      </c>
      <c r="J605">
        <v>1</v>
      </c>
      <c r="L605">
        <v>55</v>
      </c>
      <c r="M605">
        <v>14</v>
      </c>
      <c r="N605">
        <f>COUNTIFS(Tabla1[TorneoID],Tabla3[[#This Row],[TorneoID]],Tabla1[Jornada],Tabla3[[#This Row],[Jornada]],Tabla1[Resultado],1)</f>
        <v>5</v>
      </c>
      <c r="O605">
        <f>COUNTIFS(Tabla1[TorneoID],Tabla3[[#This Row],[TorneoID]],Tabla1[Jornada],Tabla3[[#This Row],[Jornada]],Tabla1[Resultado],0)</f>
        <v>3</v>
      </c>
      <c r="P605">
        <f>COUNTIFS(Tabla1[TorneoID],Tabla3[[#This Row],[TorneoID]],Tabla1[Jornada],Tabla3[[#This Row],[Jornada]],Tabla1[Resultado],-1)</f>
        <v>1</v>
      </c>
      <c r="Q605">
        <f>Tabla3[[#This Row],[GL]]+Tabla3[[#This Row],[GV]]</f>
        <v>22</v>
      </c>
      <c r="R605">
        <f>SUMIFS(Tabla1[mLoc],Tabla1[TorneoID],Tabla3[[#This Row],[TorneoID]],Tabla1[Jornada],Tabla3[[#This Row],[Jornada]])</f>
        <v>14</v>
      </c>
      <c r="S605">
        <f>SUMIFS(Tabla1[mVis],Tabla1[TorneoID],Tabla3[[#This Row],[TorneoID]],Tabla1[Jornada],Tabla3[[#This Row],[Jornada]])</f>
        <v>8</v>
      </c>
    </row>
    <row r="606" spans="2:19" x14ac:dyDescent="0.45">
      <c r="B606">
        <v>19653</v>
      </c>
      <c r="C606" t="s">
        <v>96</v>
      </c>
      <c r="D606">
        <v>2</v>
      </c>
      <c r="E606">
        <v>23</v>
      </c>
      <c r="F606" t="s">
        <v>69</v>
      </c>
      <c r="G606">
        <v>1</v>
      </c>
      <c r="H606">
        <v>0</v>
      </c>
      <c r="I606" t="s">
        <v>85</v>
      </c>
      <c r="J606">
        <v>1</v>
      </c>
      <c r="L606">
        <v>55</v>
      </c>
      <c r="M606">
        <v>15</v>
      </c>
      <c r="N606">
        <f>COUNTIFS(Tabla1[TorneoID],Tabla3[[#This Row],[TorneoID]],Tabla1[Jornada],Tabla3[[#This Row],[Jornada]],Tabla1[Resultado],1)</f>
        <v>2</v>
      </c>
      <c r="O606">
        <f>COUNTIFS(Tabla1[TorneoID],Tabla3[[#This Row],[TorneoID]],Tabla1[Jornada],Tabla3[[#This Row],[Jornada]],Tabla1[Resultado],0)</f>
        <v>6</v>
      </c>
      <c r="P606">
        <f>COUNTIFS(Tabla1[TorneoID],Tabla3[[#This Row],[TorneoID]],Tabla1[Jornada],Tabla3[[#This Row],[Jornada]],Tabla1[Resultado],-1)</f>
        <v>1</v>
      </c>
      <c r="Q606">
        <f>Tabla3[[#This Row],[GL]]+Tabla3[[#This Row],[GV]]</f>
        <v>20</v>
      </c>
      <c r="R606">
        <f>SUMIFS(Tabla1[mLoc],Tabla1[TorneoID],Tabla3[[#This Row],[TorneoID]],Tabla1[Jornada],Tabla3[[#This Row],[Jornada]])</f>
        <v>11</v>
      </c>
      <c r="S606">
        <f>SUMIFS(Tabla1[mVis],Tabla1[TorneoID],Tabla3[[#This Row],[TorneoID]],Tabla1[Jornada],Tabla3[[#This Row],[Jornada]])</f>
        <v>9</v>
      </c>
    </row>
    <row r="607" spans="2:19" x14ac:dyDescent="0.45">
      <c r="B607">
        <v>19654</v>
      </c>
      <c r="C607" t="s">
        <v>96</v>
      </c>
      <c r="D607">
        <v>2</v>
      </c>
      <c r="E607">
        <v>23</v>
      </c>
      <c r="F607" t="s">
        <v>15</v>
      </c>
      <c r="G607">
        <v>1</v>
      </c>
      <c r="H607">
        <v>1</v>
      </c>
      <c r="I607" t="s">
        <v>21</v>
      </c>
      <c r="J607">
        <v>0</v>
      </c>
      <c r="L607">
        <v>55</v>
      </c>
      <c r="M607">
        <v>16</v>
      </c>
      <c r="N607">
        <f>COUNTIFS(Tabla1[TorneoID],Tabla3[[#This Row],[TorneoID]],Tabla1[Jornada],Tabla3[[#This Row],[Jornada]],Tabla1[Resultado],1)</f>
        <v>4</v>
      </c>
      <c r="O607">
        <f>COUNTIFS(Tabla1[TorneoID],Tabla3[[#This Row],[TorneoID]],Tabla1[Jornada],Tabla3[[#This Row],[Jornada]],Tabla1[Resultado],0)</f>
        <v>4</v>
      </c>
      <c r="P607">
        <f>COUNTIFS(Tabla1[TorneoID],Tabla3[[#This Row],[TorneoID]],Tabla1[Jornada],Tabla3[[#This Row],[Jornada]],Tabla1[Resultado],-1)</f>
        <v>1</v>
      </c>
      <c r="Q607">
        <f>Tabla3[[#This Row],[GL]]+Tabla3[[#This Row],[GV]]</f>
        <v>19</v>
      </c>
      <c r="R607">
        <f>SUMIFS(Tabla1[mLoc],Tabla1[TorneoID],Tabla3[[#This Row],[TorneoID]],Tabla1[Jornada],Tabla3[[#This Row],[Jornada]])</f>
        <v>11</v>
      </c>
      <c r="S607">
        <f>SUMIFS(Tabla1[mVis],Tabla1[TorneoID],Tabla3[[#This Row],[TorneoID]],Tabla1[Jornada],Tabla3[[#This Row],[Jornada]])</f>
        <v>8</v>
      </c>
    </row>
    <row r="608" spans="2:19" x14ac:dyDescent="0.45">
      <c r="B608">
        <v>19655</v>
      </c>
      <c r="C608" t="s">
        <v>96</v>
      </c>
      <c r="D608">
        <v>2</v>
      </c>
      <c r="E608">
        <v>23</v>
      </c>
      <c r="F608" t="s">
        <v>14</v>
      </c>
      <c r="G608">
        <v>2</v>
      </c>
      <c r="H608">
        <v>1</v>
      </c>
      <c r="I608" t="s">
        <v>0</v>
      </c>
      <c r="J608">
        <v>1</v>
      </c>
      <c r="L608">
        <v>55</v>
      </c>
      <c r="M608">
        <v>17</v>
      </c>
      <c r="N608">
        <f>COUNTIFS(Tabla1[TorneoID],Tabla3[[#This Row],[TorneoID]],Tabla1[Jornada],Tabla3[[#This Row],[Jornada]],Tabla1[Resultado],1)</f>
        <v>4</v>
      </c>
      <c r="O608">
        <f>COUNTIFS(Tabla1[TorneoID],Tabla3[[#This Row],[TorneoID]],Tabla1[Jornada],Tabla3[[#This Row],[Jornada]],Tabla1[Resultado],0)</f>
        <v>3</v>
      </c>
      <c r="P608">
        <f>COUNTIFS(Tabla1[TorneoID],Tabla3[[#This Row],[TorneoID]],Tabla1[Jornada],Tabla3[[#This Row],[Jornada]],Tabla1[Resultado],-1)</f>
        <v>2</v>
      </c>
      <c r="Q608">
        <f>Tabla3[[#This Row],[GL]]+Tabla3[[#This Row],[GV]]</f>
        <v>23</v>
      </c>
      <c r="R608">
        <f>SUMIFS(Tabla1[mLoc],Tabla1[TorneoID],Tabla3[[#This Row],[TorneoID]],Tabla1[Jornada],Tabla3[[#This Row],[Jornada]])</f>
        <v>15</v>
      </c>
      <c r="S608">
        <f>SUMIFS(Tabla1[mVis],Tabla1[TorneoID],Tabla3[[#This Row],[TorneoID]],Tabla1[Jornada],Tabla3[[#This Row],[Jornada]])</f>
        <v>8</v>
      </c>
    </row>
    <row r="609" spans="2:19" x14ac:dyDescent="0.45">
      <c r="B609">
        <v>19656</v>
      </c>
      <c r="C609" t="s">
        <v>96</v>
      </c>
      <c r="D609">
        <v>2</v>
      </c>
      <c r="E609">
        <v>23</v>
      </c>
      <c r="F609" t="s">
        <v>10</v>
      </c>
      <c r="G609">
        <v>2</v>
      </c>
      <c r="H609">
        <v>1</v>
      </c>
      <c r="I609" t="s">
        <v>1</v>
      </c>
      <c r="J609">
        <v>1</v>
      </c>
      <c r="L609">
        <v>56</v>
      </c>
      <c r="M609">
        <v>1</v>
      </c>
      <c r="N609">
        <f>COUNTIFS(Tabla1[TorneoID],Tabla3[[#This Row],[TorneoID]],Tabla1[Jornada],Tabla3[[#This Row],[Jornada]],Tabla1[Resultado],1)</f>
        <v>1</v>
      </c>
      <c r="O609">
        <f>COUNTIFS(Tabla1[TorneoID],Tabla3[[#This Row],[TorneoID]],Tabla1[Jornada],Tabla3[[#This Row],[Jornada]],Tabla1[Resultado],0)</f>
        <v>6</v>
      </c>
      <c r="P609">
        <f>COUNTIFS(Tabla1[TorneoID],Tabla3[[#This Row],[TorneoID]],Tabla1[Jornada],Tabla3[[#This Row],[Jornada]],Tabla1[Resultado],-1)</f>
        <v>2</v>
      </c>
      <c r="Q609">
        <f>Tabla3[[#This Row],[GL]]+Tabla3[[#This Row],[GV]]</f>
        <v>15</v>
      </c>
      <c r="R609">
        <f>SUMIFS(Tabla1[mLoc],Tabla1[TorneoID],Tabla3[[#This Row],[TorneoID]],Tabla1[Jornada],Tabla3[[#This Row],[Jornada]])</f>
        <v>8</v>
      </c>
      <c r="S609">
        <f>SUMIFS(Tabla1[mVis],Tabla1[TorneoID],Tabla3[[#This Row],[TorneoID]],Tabla1[Jornada],Tabla3[[#This Row],[Jornada]])</f>
        <v>7</v>
      </c>
    </row>
    <row r="610" spans="2:19" x14ac:dyDescent="0.45">
      <c r="B610">
        <v>19657</v>
      </c>
      <c r="C610" t="s">
        <v>96</v>
      </c>
      <c r="D610">
        <v>2</v>
      </c>
      <c r="E610">
        <v>23</v>
      </c>
      <c r="F610" t="s">
        <v>24</v>
      </c>
      <c r="G610">
        <v>0</v>
      </c>
      <c r="H610">
        <v>0</v>
      </c>
      <c r="I610" t="s">
        <v>89</v>
      </c>
      <c r="J610">
        <v>0</v>
      </c>
      <c r="L610">
        <v>56</v>
      </c>
      <c r="M610">
        <v>2</v>
      </c>
      <c r="N610">
        <f>COUNTIFS(Tabla1[TorneoID],Tabla3[[#This Row],[TorneoID]],Tabla1[Jornada],Tabla3[[#This Row],[Jornada]],Tabla1[Resultado],1)</f>
        <v>6</v>
      </c>
      <c r="O610">
        <f>COUNTIFS(Tabla1[TorneoID],Tabla3[[#This Row],[TorneoID]],Tabla1[Jornada],Tabla3[[#This Row],[Jornada]],Tabla1[Resultado],0)</f>
        <v>3</v>
      </c>
      <c r="P610">
        <f>COUNTIFS(Tabla1[TorneoID],Tabla3[[#This Row],[TorneoID]],Tabla1[Jornada],Tabla3[[#This Row],[Jornada]],Tabla1[Resultado],-1)</f>
        <v>0</v>
      </c>
      <c r="Q610">
        <f>Tabla3[[#This Row],[GL]]+Tabla3[[#This Row],[GV]]</f>
        <v>19</v>
      </c>
      <c r="R610">
        <f>SUMIFS(Tabla1[mLoc],Tabla1[TorneoID],Tabla3[[#This Row],[TorneoID]],Tabla1[Jornada],Tabla3[[#This Row],[Jornada]])</f>
        <v>13</v>
      </c>
      <c r="S610">
        <f>SUMIFS(Tabla1[mVis],Tabla1[TorneoID],Tabla3[[#This Row],[TorneoID]],Tabla1[Jornada],Tabla3[[#This Row],[Jornada]])</f>
        <v>6</v>
      </c>
    </row>
    <row r="611" spans="2:19" x14ac:dyDescent="0.45">
      <c r="B611">
        <v>19658</v>
      </c>
      <c r="C611" t="s">
        <v>96</v>
      </c>
      <c r="D611">
        <v>2</v>
      </c>
      <c r="E611">
        <v>23</v>
      </c>
      <c r="F611" t="s">
        <v>3</v>
      </c>
      <c r="G611">
        <v>2</v>
      </c>
      <c r="H611">
        <v>1</v>
      </c>
      <c r="I611" t="s">
        <v>9</v>
      </c>
      <c r="J611">
        <v>1</v>
      </c>
      <c r="L611">
        <v>56</v>
      </c>
      <c r="M611">
        <v>3</v>
      </c>
      <c r="N611">
        <f>COUNTIFS(Tabla1[TorneoID],Tabla3[[#This Row],[TorneoID]],Tabla1[Jornada],Tabla3[[#This Row],[Jornada]],Tabla1[Resultado],1)</f>
        <v>4</v>
      </c>
      <c r="O611">
        <f>COUNTIFS(Tabla1[TorneoID],Tabla3[[#This Row],[TorneoID]],Tabla1[Jornada],Tabla3[[#This Row],[Jornada]],Tabla1[Resultado],0)</f>
        <v>2</v>
      </c>
      <c r="P611">
        <f>COUNTIFS(Tabla1[TorneoID],Tabla3[[#This Row],[TorneoID]],Tabla1[Jornada],Tabla3[[#This Row],[Jornada]],Tabla1[Resultado],-1)</f>
        <v>3</v>
      </c>
      <c r="Q611">
        <f>Tabla3[[#This Row],[GL]]+Tabla3[[#This Row],[GV]]</f>
        <v>16</v>
      </c>
      <c r="R611">
        <f>SUMIFS(Tabla1[mLoc],Tabla1[TorneoID],Tabla3[[#This Row],[TorneoID]],Tabla1[Jornada],Tabla3[[#This Row],[Jornada]])</f>
        <v>9</v>
      </c>
      <c r="S611">
        <f>SUMIFS(Tabla1[mVis],Tabla1[TorneoID],Tabla3[[#This Row],[TorneoID]],Tabla1[Jornada],Tabla3[[#This Row],[Jornada]])</f>
        <v>7</v>
      </c>
    </row>
    <row r="612" spans="2:19" x14ac:dyDescent="0.45">
      <c r="B612">
        <v>19659</v>
      </c>
      <c r="C612" t="s">
        <v>96</v>
      </c>
      <c r="D612">
        <v>2</v>
      </c>
      <c r="E612">
        <v>23</v>
      </c>
      <c r="F612" t="s">
        <v>4</v>
      </c>
      <c r="G612">
        <v>1</v>
      </c>
      <c r="H612">
        <v>1</v>
      </c>
      <c r="I612" t="s">
        <v>13</v>
      </c>
      <c r="J612">
        <v>0</v>
      </c>
      <c r="L612">
        <v>56</v>
      </c>
      <c r="M612">
        <v>4</v>
      </c>
      <c r="N612">
        <f>COUNTIFS(Tabla1[TorneoID],Tabla3[[#This Row],[TorneoID]],Tabla1[Jornada],Tabla3[[#This Row],[Jornada]],Tabla1[Resultado],1)</f>
        <v>3</v>
      </c>
      <c r="O612">
        <f>COUNTIFS(Tabla1[TorneoID],Tabla3[[#This Row],[TorneoID]],Tabla1[Jornada],Tabla3[[#This Row],[Jornada]],Tabla1[Resultado],0)</f>
        <v>2</v>
      </c>
      <c r="P612">
        <f>COUNTIFS(Tabla1[TorneoID],Tabla3[[#This Row],[TorneoID]],Tabla1[Jornada],Tabla3[[#This Row],[Jornada]],Tabla1[Resultado],-1)</f>
        <v>4</v>
      </c>
      <c r="Q612">
        <f>Tabla3[[#This Row],[GL]]+Tabla3[[#This Row],[GV]]</f>
        <v>24</v>
      </c>
      <c r="R612">
        <f>SUMIFS(Tabla1[mLoc],Tabla1[TorneoID],Tabla3[[#This Row],[TorneoID]],Tabla1[Jornada],Tabla3[[#This Row],[Jornada]])</f>
        <v>13</v>
      </c>
      <c r="S612">
        <f>SUMIFS(Tabla1[mVis],Tabla1[TorneoID],Tabla3[[#This Row],[TorneoID]],Tabla1[Jornada],Tabla3[[#This Row],[Jornada]])</f>
        <v>11</v>
      </c>
    </row>
    <row r="613" spans="2:19" x14ac:dyDescent="0.45">
      <c r="B613">
        <v>19660</v>
      </c>
      <c r="C613" t="s">
        <v>96</v>
      </c>
      <c r="D613">
        <v>2</v>
      </c>
      <c r="E613">
        <v>23</v>
      </c>
      <c r="F613" t="s">
        <v>6</v>
      </c>
      <c r="G613">
        <v>2</v>
      </c>
      <c r="H613">
        <v>0</v>
      </c>
      <c r="I613" t="s">
        <v>11</v>
      </c>
      <c r="J613">
        <v>1</v>
      </c>
      <c r="L613">
        <v>56</v>
      </c>
      <c r="M613">
        <v>5</v>
      </c>
      <c r="N613">
        <f>COUNTIFS(Tabla1[TorneoID],Tabla3[[#This Row],[TorneoID]],Tabla1[Jornada],Tabla3[[#This Row],[Jornada]],Tabla1[Resultado],1)</f>
        <v>4</v>
      </c>
      <c r="O613">
        <f>COUNTIFS(Tabla1[TorneoID],Tabla3[[#This Row],[TorneoID]],Tabla1[Jornada],Tabla3[[#This Row],[Jornada]],Tabla1[Resultado],0)</f>
        <v>2</v>
      </c>
      <c r="P613">
        <f>COUNTIFS(Tabla1[TorneoID],Tabla3[[#This Row],[TorneoID]],Tabla1[Jornada],Tabla3[[#This Row],[Jornada]],Tabla1[Resultado],-1)</f>
        <v>3</v>
      </c>
      <c r="Q613">
        <f>Tabla3[[#This Row],[GL]]+Tabla3[[#This Row],[GV]]</f>
        <v>11</v>
      </c>
      <c r="R613">
        <f>SUMIFS(Tabla1[mLoc],Tabla1[TorneoID],Tabla3[[#This Row],[TorneoID]],Tabla1[Jornada],Tabla3[[#This Row],[Jornada]])</f>
        <v>7</v>
      </c>
      <c r="S613">
        <f>SUMIFS(Tabla1[mVis],Tabla1[TorneoID],Tabla3[[#This Row],[TorneoID]],Tabla1[Jornada],Tabla3[[#This Row],[Jornada]])</f>
        <v>4</v>
      </c>
    </row>
    <row r="614" spans="2:19" x14ac:dyDescent="0.45">
      <c r="B614">
        <v>19661</v>
      </c>
      <c r="C614" t="s">
        <v>96</v>
      </c>
      <c r="D614">
        <v>2</v>
      </c>
      <c r="E614">
        <v>23</v>
      </c>
      <c r="F614" t="s">
        <v>77</v>
      </c>
      <c r="G614">
        <v>1</v>
      </c>
      <c r="H614">
        <v>0</v>
      </c>
      <c r="I614" t="s">
        <v>12</v>
      </c>
      <c r="J614">
        <v>1</v>
      </c>
      <c r="L614">
        <v>56</v>
      </c>
      <c r="M614">
        <v>6</v>
      </c>
      <c r="N614">
        <f>COUNTIFS(Tabla1[TorneoID],Tabla3[[#This Row],[TorneoID]],Tabla1[Jornada],Tabla3[[#This Row],[Jornada]],Tabla1[Resultado],1)</f>
        <v>3</v>
      </c>
      <c r="O614">
        <f>COUNTIFS(Tabla1[TorneoID],Tabla3[[#This Row],[TorneoID]],Tabla1[Jornada],Tabla3[[#This Row],[Jornada]],Tabla1[Resultado],0)</f>
        <v>2</v>
      </c>
      <c r="P614">
        <f>COUNTIFS(Tabla1[TorneoID],Tabla3[[#This Row],[TorneoID]],Tabla1[Jornada],Tabla3[[#This Row],[Jornada]],Tabla1[Resultado],-1)</f>
        <v>4</v>
      </c>
      <c r="Q614">
        <f>Tabla3[[#This Row],[GL]]+Tabla3[[#This Row],[GV]]</f>
        <v>21</v>
      </c>
      <c r="R614">
        <f>SUMIFS(Tabla1[mLoc],Tabla1[TorneoID],Tabla3[[#This Row],[TorneoID]],Tabla1[Jornada],Tabla3[[#This Row],[Jornada]])</f>
        <v>10</v>
      </c>
      <c r="S614">
        <f>SUMIFS(Tabla1[mVis],Tabla1[TorneoID],Tabla3[[#This Row],[TorneoID]],Tabla1[Jornada],Tabla3[[#This Row],[Jornada]])</f>
        <v>11</v>
      </c>
    </row>
    <row r="615" spans="2:19" x14ac:dyDescent="0.45">
      <c r="B615">
        <v>19662</v>
      </c>
      <c r="C615" t="s">
        <v>96</v>
      </c>
      <c r="D615">
        <v>2</v>
      </c>
      <c r="E615">
        <v>23</v>
      </c>
      <c r="F615" t="s">
        <v>82</v>
      </c>
      <c r="G615">
        <v>0</v>
      </c>
      <c r="H615">
        <v>3</v>
      </c>
      <c r="I615" t="s">
        <v>92</v>
      </c>
      <c r="J615">
        <v>-1</v>
      </c>
      <c r="L615">
        <v>56</v>
      </c>
      <c r="M615">
        <v>7</v>
      </c>
      <c r="N615">
        <f>COUNTIFS(Tabla1[TorneoID],Tabla3[[#This Row],[TorneoID]],Tabla1[Jornada],Tabla3[[#This Row],[Jornada]],Tabla1[Resultado],1)</f>
        <v>4</v>
      </c>
      <c r="O615">
        <f>COUNTIFS(Tabla1[TorneoID],Tabla3[[#This Row],[TorneoID]],Tabla1[Jornada],Tabla3[[#This Row],[Jornada]],Tabla1[Resultado],0)</f>
        <v>2</v>
      </c>
      <c r="P615">
        <f>COUNTIFS(Tabla1[TorneoID],Tabla3[[#This Row],[TorneoID]],Tabla1[Jornada],Tabla3[[#This Row],[Jornada]],Tabla1[Resultado],-1)</f>
        <v>3</v>
      </c>
      <c r="Q615">
        <f>Tabla3[[#This Row],[GL]]+Tabla3[[#This Row],[GV]]</f>
        <v>18</v>
      </c>
      <c r="R615">
        <f>SUMIFS(Tabla1[mLoc],Tabla1[TorneoID],Tabla3[[#This Row],[TorneoID]],Tabla1[Jornada],Tabla3[[#This Row],[Jornada]])</f>
        <v>8</v>
      </c>
      <c r="S615">
        <f>SUMIFS(Tabla1[mVis],Tabla1[TorneoID],Tabla3[[#This Row],[TorneoID]],Tabla1[Jornada],Tabla3[[#This Row],[Jornada]])</f>
        <v>10</v>
      </c>
    </row>
    <row r="616" spans="2:19" x14ac:dyDescent="0.45">
      <c r="B616">
        <v>19663</v>
      </c>
      <c r="C616" t="s">
        <v>96</v>
      </c>
      <c r="D616">
        <v>2</v>
      </c>
      <c r="E616">
        <v>24</v>
      </c>
      <c r="F616" t="s">
        <v>9</v>
      </c>
      <c r="G616">
        <v>1</v>
      </c>
      <c r="H616">
        <v>3</v>
      </c>
      <c r="I616" t="s">
        <v>6</v>
      </c>
      <c r="J616">
        <v>-1</v>
      </c>
      <c r="L616">
        <v>56</v>
      </c>
      <c r="M616">
        <v>8</v>
      </c>
      <c r="N616">
        <f>COUNTIFS(Tabla1[TorneoID],Tabla3[[#This Row],[TorneoID]],Tabla1[Jornada],Tabla3[[#This Row],[Jornada]],Tabla1[Resultado],1)</f>
        <v>4</v>
      </c>
      <c r="O616">
        <f>COUNTIFS(Tabla1[TorneoID],Tabla3[[#This Row],[TorneoID]],Tabla1[Jornada],Tabla3[[#This Row],[Jornada]],Tabla1[Resultado],0)</f>
        <v>1</v>
      </c>
      <c r="P616">
        <f>COUNTIFS(Tabla1[TorneoID],Tabla3[[#This Row],[TorneoID]],Tabla1[Jornada],Tabla3[[#This Row],[Jornada]],Tabla1[Resultado],-1)</f>
        <v>4</v>
      </c>
      <c r="Q616">
        <f>Tabla3[[#This Row],[GL]]+Tabla3[[#This Row],[GV]]</f>
        <v>23</v>
      </c>
      <c r="R616">
        <f>SUMIFS(Tabla1[mLoc],Tabla1[TorneoID],Tabla3[[#This Row],[TorneoID]],Tabla1[Jornada],Tabla3[[#This Row],[Jornada]])</f>
        <v>11</v>
      </c>
      <c r="S616">
        <f>SUMIFS(Tabla1[mVis],Tabla1[TorneoID],Tabla3[[#This Row],[TorneoID]],Tabla1[Jornada],Tabla3[[#This Row],[Jornada]])</f>
        <v>12</v>
      </c>
    </row>
    <row r="617" spans="2:19" x14ac:dyDescent="0.45">
      <c r="B617">
        <v>19664</v>
      </c>
      <c r="C617" t="s">
        <v>96</v>
      </c>
      <c r="D617">
        <v>2</v>
      </c>
      <c r="E617">
        <v>24</v>
      </c>
      <c r="F617" t="s">
        <v>89</v>
      </c>
      <c r="G617">
        <v>2</v>
      </c>
      <c r="H617">
        <v>0</v>
      </c>
      <c r="I617" t="s">
        <v>10</v>
      </c>
      <c r="J617">
        <v>1</v>
      </c>
      <c r="L617">
        <v>56</v>
      </c>
      <c r="M617">
        <v>9</v>
      </c>
      <c r="N617">
        <f>COUNTIFS(Tabla1[TorneoID],Tabla3[[#This Row],[TorneoID]],Tabla1[Jornada],Tabla3[[#This Row],[Jornada]],Tabla1[Resultado],1)</f>
        <v>2</v>
      </c>
      <c r="O617">
        <f>COUNTIFS(Tabla1[TorneoID],Tabla3[[#This Row],[TorneoID]],Tabla1[Jornada],Tabla3[[#This Row],[Jornada]],Tabla1[Resultado],0)</f>
        <v>3</v>
      </c>
      <c r="P617">
        <f>COUNTIFS(Tabla1[TorneoID],Tabla3[[#This Row],[TorneoID]],Tabla1[Jornada],Tabla3[[#This Row],[Jornada]],Tabla1[Resultado],-1)</f>
        <v>4</v>
      </c>
      <c r="Q617">
        <f>Tabla3[[#This Row],[GL]]+Tabla3[[#This Row],[GV]]</f>
        <v>18</v>
      </c>
      <c r="R617">
        <f>SUMIFS(Tabla1[mLoc],Tabla1[TorneoID],Tabla3[[#This Row],[TorneoID]],Tabla1[Jornada],Tabla3[[#This Row],[Jornada]])</f>
        <v>7</v>
      </c>
      <c r="S617">
        <f>SUMIFS(Tabla1[mVis],Tabla1[TorneoID],Tabla3[[#This Row],[TorneoID]],Tabla1[Jornada],Tabla3[[#This Row],[Jornada]])</f>
        <v>11</v>
      </c>
    </row>
    <row r="618" spans="2:19" x14ac:dyDescent="0.45">
      <c r="B618">
        <v>19665</v>
      </c>
      <c r="C618" t="s">
        <v>96</v>
      </c>
      <c r="D618">
        <v>2</v>
      </c>
      <c r="E618">
        <v>24</v>
      </c>
      <c r="F618" t="s">
        <v>1</v>
      </c>
      <c r="G618">
        <v>0</v>
      </c>
      <c r="H618">
        <v>1</v>
      </c>
      <c r="I618" t="s">
        <v>14</v>
      </c>
      <c r="J618">
        <v>-1</v>
      </c>
      <c r="L618">
        <v>56</v>
      </c>
      <c r="M618">
        <v>10</v>
      </c>
      <c r="N618">
        <f>COUNTIFS(Tabla1[TorneoID],Tabla3[[#This Row],[TorneoID]],Tabla1[Jornada],Tabla3[[#This Row],[Jornada]],Tabla1[Resultado],1)</f>
        <v>6</v>
      </c>
      <c r="O618">
        <f>COUNTIFS(Tabla1[TorneoID],Tabla3[[#This Row],[TorneoID]],Tabla1[Jornada],Tabla3[[#This Row],[Jornada]],Tabla1[Resultado],0)</f>
        <v>1</v>
      </c>
      <c r="P618">
        <f>COUNTIFS(Tabla1[TorneoID],Tabla3[[#This Row],[TorneoID]],Tabla1[Jornada],Tabla3[[#This Row],[Jornada]],Tabla1[Resultado],-1)</f>
        <v>2</v>
      </c>
      <c r="Q618">
        <f>Tabla3[[#This Row],[GL]]+Tabla3[[#This Row],[GV]]</f>
        <v>31</v>
      </c>
      <c r="R618">
        <f>SUMIFS(Tabla1[mLoc],Tabla1[TorneoID],Tabla3[[#This Row],[TorneoID]],Tabla1[Jornada],Tabla3[[#This Row],[Jornada]])</f>
        <v>21</v>
      </c>
      <c r="S618">
        <f>SUMIFS(Tabla1[mVis],Tabla1[TorneoID],Tabla3[[#This Row],[TorneoID]],Tabla1[Jornada],Tabla3[[#This Row],[Jornada]])</f>
        <v>10</v>
      </c>
    </row>
    <row r="619" spans="2:19" x14ac:dyDescent="0.45">
      <c r="B619">
        <v>19666</v>
      </c>
      <c r="C619" t="s">
        <v>96</v>
      </c>
      <c r="D619">
        <v>2</v>
      </c>
      <c r="E619">
        <v>24</v>
      </c>
      <c r="F619" t="s">
        <v>0</v>
      </c>
      <c r="G619">
        <v>3</v>
      </c>
      <c r="H619">
        <v>0</v>
      </c>
      <c r="I619" t="s">
        <v>82</v>
      </c>
      <c r="J619">
        <v>1</v>
      </c>
      <c r="L619">
        <v>56</v>
      </c>
      <c r="M619">
        <v>11</v>
      </c>
      <c r="N619">
        <f>COUNTIFS(Tabla1[TorneoID],Tabla3[[#This Row],[TorneoID]],Tabla1[Jornada],Tabla3[[#This Row],[Jornada]],Tabla1[Resultado],1)</f>
        <v>4</v>
      </c>
      <c r="O619">
        <f>COUNTIFS(Tabla1[TorneoID],Tabla3[[#This Row],[TorneoID]],Tabla1[Jornada],Tabla3[[#This Row],[Jornada]],Tabla1[Resultado],0)</f>
        <v>1</v>
      </c>
      <c r="P619">
        <f>COUNTIFS(Tabla1[TorneoID],Tabla3[[#This Row],[TorneoID]],Tabla1[Jornada],Tabla3[[#This Row],[Jornada]],Tabla1[Resultado],-1)</f>
        <v>4</v>
      </c>
      <c r="Q619">
        <f>Tabla3[[#This Row],[GL]]+Tabla3[[#This Row],[GV]]</f>
        <v>22</v>
      </c>
      <c r="R619">
        <f>SUMIFS(Tabla1[mLoc],Tabla1[TorneoID],Tabla3[[#This Row],[TorneoID]],Tabla1[Jornada],Tabla3[[#This Row],[Jornada]])</f>
        <v>13</v>
      </c>
      <c r="S619">
        <f>SUMIFS(Tabla1[mVis],Tabla1[TorneoID],Tabla3[[#This Row],[TorneoID]],Tabla1[Jornada],Tabla3[[#This Row],[Jornada]])</f>
        <v>9</v>
      </c>
    </row>
    <row r="620" spans="2:19" x14ac:dyDescent="0.45">
      <c r="B620">
        <v>19667</v>
      </c>
      <c r="C620" t="s">
        <v>96</v>
      </c>
      <c r="D620">
        <v>2</v>
      </c>
      <c r="E620">
        <v>24</v>
      </c>
      <c r="F620" t="s">
        <v>92</v>
      </c>
      <c r="G620">
        <v>0</v>
      </c>
      <c r="H620">
        <v>2</v>
      </c>
      <c r="I620" t="s">
        <v>3</v>
      </c>
      <c r="J620">
        <v>-1</v>
      </c>
      <c r="L620">
        <v>56</v>
      </c>
      <c r="M620">
        <v>12</v>
      </c>
      <c r="N620">
        <f>COUNTIFS(Tabla1[TorneoID],Tabla3[[#This Row],[TorneoID]],Tabla1[Jornada],Tabla3[[#This Row],[Jornada]],Tabla1[Resultado],1)</f>
        <v>3</v>
      </c>
      <c r="O620">
        <f>COUNTIFS(Tabla1[TorneoID],Tabla3[[#This Row],[TorneoID]],Tabla1[Jornada],Tabla3[[#This Row],[Jornada]],Tabla1[Resultado],0)</f>
        <v>4</v>
      </c>
      <c r="P620">
        <f>COUNTIFS(Tabla1[TorneoID],Tabla3[[#This Row],[TorneoID]],Tabla1[Jornada],Tabla3[[#This Row],[Jornada]],Tabla1[Resultado],-1)</f>
        <v>2</v>
      </c>
      <c r="Q620">
        <f>Tabla3[[#This Row],[GL]]+Tabla3[[#This Row],[GV]]</f>
        <v>21</v>
      </c>
      <c r="R620">
        <f>SUMIFS(Tabla1[mLoc],Tabla1[TorneoID],Tabla3[[#This Row],[TorneoID]],Tabla1[Jornada],Tabla3[[#This Row],[Jornada]])</f>
        <v>11</v>
      </c>
      <c r="S620">
        <f>SUMIFS(Tabla1[mVis],Tabla1[TorneoID],Tabla3[[#This Row],[TorneoID]],Tabla1[Jornada],Tabla3[[#This Row],[Jornada]])</f>
        <v>10</v>
      </c>
    </row>
    <row r="621" spans="2:19" x14ac:dyDescent="0.45">
      <c r="B621">
        <v>19668</v>
      </c>
      <c r="C621" t="s">
        <v>96</v>
      </c>
      <c r="D621">
        <v>2</v>
      </c>
      <c r="E621">
        <v>24</v>
      </c>
      <c r="F621" t="s">
        <v>13</v>
      </c>
      <c r="G621">
        <v>2</v>
      </c>
      <c r="H621">
        <v>3</v>
      </c>
      <c r="I621" t="s">
        <v>69</v>
      </c>
      <c r="J621">
        <v>-1</v>
      </c>
      <c r="L621">
        <v>56</v>
      </c>
      <c r="M621">
        <v>13</v>
      </c>
      <c r="N621">
        <f>COUNTIFS(Tabla1[TorneoID],Tabla3[[#This Row],[TorneoID]],Tabla1[Jornada],Tabla3[[#This Row],[Jornada]],Tabla1[Resultado],1)</f>
        <v>6</v>
      </c>
      <c r="O621">
        <f>COUNTIFS(Tabla1[TorneoID],Tabla3[[#This Row],[TorneoID]],Tabla1[Jornada],Tabla3[[#This Row],[Jornada]],Tabla1[Resultado],0)</f>
        <v>1</v>
      </c>
      <c r="P621">
        <f>COUNTIFS(Tabla1[TorneoID],Tabla3[[#This Row],[TorneoID]],Tabla1[Jornada],Tabla3[[#This Row],[Jornada]],Tabla1[Resultado],-1)</f>
        <v>2</v>
      </c>
      <c r="Q621">
        <f>Tabla3[[#This Row],[GL]]+Tabla3[[#This Row],[GV]]</f>
        <v>29</v>
      </c>
      <c r="R621">
        <f>SUMIFS(Tabla1[mLoc],Tabla1[TorneoID],Tabla3[[#This Row],[TorneoID]],Tabla1[Jornada],Tabla3[[#This Row],[Jornada]])</f>
        <v>15</v>
      </c>
      <c r="S621">
        <f>SUMIFS(Tabla1[mVis],Tabla1[TorneoID],Tabla3[[#This Row],[TorneoID]],Tabla1[Jornada],Tabla3[[#This Row],[Jornada]])</f>
        <v>14</v>
      </c>
    </row>
    <row r="622" spans="2:19" x14ac:dyDescent="0.45">
      <c r="B622">
        <v>19669</v>
      </c>
      <c r="C622" t="s">
        <v>96</v>
      </c>
      <c r="D622">
        <v>2</v>
      </c>
      <c r="E622">
        <v>24</v>
      </c>
      <c r="F622" t="s">
        <v>77</v>
      </c>
      <c r="G622">
        <v>1</v>
      </c>
      <c r="H622">
        <v>0</v>
      </c>
      <c r="I622" t="s">
        <v>15</v>
      </c>
      <c r="J622">
        <v>1</v>
      </c>
      <c r="L622">
        <v>56</v>
      </c>
      <c r="M622">
        <v>14</v>
      </c>
      <c r="N622">
        <f>COUNTIFS(Tabla1[TorneoID],Tabla3[[#This Row],[TorneoID]],Tabla1[Jornada],Tabla3[[#This Row],[Jornada]],Tabla1[Resultado],1)</f>
        <v>2</v>
      </c>
      <c r="O622">
        <f>COUNTIFS(Tabla1[TorneoID],Tabla3[[#This Row],[TorneoID]],Tabla1[Jornada],Tabla3[[#This Row],[Jornada]],Tabla1[Resultado],0)</f>
        <v>4</v>
      </c>
      <c r="P622">
        <f>COUNTIFS(Tabla1[TorneoID],Tabla3[[#This Row],[TorneoID]],Tabla1[Jornada],Tabla3[[#This Row],[Jornada]],Tabla1[Resultado],-1)</f>
        <v>3</v>
      </c>
      <c r="Q622">
        <f>Tabla3[[#This Row],[GL]]+Tabla3[[#This Row],[GV]]</f>
        <v>24</v>
      </c>
      <c r="R622">
        <f>SUMIFS(Tabla1[mLoc],Tabla1[TorneoID],Tabla3[[#This Row],[TorneoID]],Tabla1[Jornada],Tabla3[[#This Row],[Jornada]])</f>
        <v>11</v>
      </c>
      <c r="S622">
        <f>SUMIFS(Tabla1[mVis],Tabla1[TorneoID],Tabla3[[#This Row],[TorneoID]],Tabla1[Jornada],Tabla3[[#This Row],[Jornada]])</f>
        <v>13</v>
      </c>
    </row>
    <row r="623" spans="2:19" x14ac:dyDescent="0.45">
      <c r="B623">
        <v>19670</v>
      </c>
      <c r="C623" t="s">
        <v>96</v>
      </c>
      <c r="D623">
        <v>2</v>
      </c>
      <c r="E623">
        <v>24</v>
      </c>
      <c r="F623" t="s">
        <v>12</v>
      </c>
      <c r="G623">
        <v>0</v>
      </c>
      <c r="H623">
        <v>0</v>
      </c>
      <c r="I623" t="s">
        <v>4</v>
      </c>
      <c r="J623">
        <v>0</v>
      </c>
      <c r="L623">
        <v>56</v>
      </c>
      <c r="M623">
        <v>15</v>
      </c>
      <c r="N623">
        <f>COUNTIFS(Tabla1[TorneoID],Tabla3[[#This Row],[TorneoID]],Tabla1[Jornada],Tabla3[[#This Row],[Jornada]],Tabla1[Resultado],1)</f>
        <v>3</v>
      </c>
      <c r="O623">
        <f>COUNTIFS(Tabla1[TorneoID],Tabla3[[#This Row],[TorneoID]],Tabla1[Jornada],Tabla3[[#This Row],[Jornada]],Tabla1[Resultado],0)</f>
        <v>5</v>
      </c>
      <c r="P623">
        <f>COUNTIFS(Tabla1[TorneoID],Tabla3[[#This Row],[TorneoID]],Tabla1[Jornada],Tabla3[[#This Row],[Jornada]],Tabla1[Resultado],-1)</f>
        <v>1</v>
      </c>
      <c r="Q623">
        <f>Tabla3[[#This Row],[GL]]+Tabla3[[#This Row],[GV]]</f>
        <v>24</v>
      </c>
      <c r="R623">
        <f>SUMIFS(Tabla1[mLoc],Tabla1[TorneoID],Tabla3[[#This Row],[TorneoID]],Tabla1[Jornada],Tabla3[[#This Row],[Jornada]])</f>
        <v>13</v>
      </c>
      <c r="S623">
        <f>SUMIFS(Tabla1[mVis],Tabla1[TorneoID],Tabla3[[#This Row],[TorneoID]],Tabla1[Jornada],Tabla3[[#This Row],[Jornada]])</f>
        <v>11</v>
      </c>
    </row>
    <row r="624" spans="2:19" x14ac:dyDescent="0.45">
      <c r="B624">
        <v>19671</v>
      </c>
      <c r="C624" t="s">
        <v>96</v>
      </c>
      <c r="D624">
        <v>2</v>
      </c>
      <c r="E624">
        <v>24</v>
      </c>
      <c r="F624" t="s">
        <v>85</v>
      </c>
      <c r="G624">
        <v>0</v>
      </c>
      <c r="H624">
        <v>0</v>
      </c>
      <c r="I624" t="s">
        <v>24</v>
      </c>
      <c r="J624">
        <v>0</v>
      </c>
      <c r="L624">
        <v>56</v>
      </c>
      <c r="M624">
        <v>16</v>
      </c>
      <c r="N624">
        <f>COUNTIFS(Tabla1[TorneoID],Tabla3[[#This Row],[TorneoID]],Tabla1[Jornada],Tabla3[[#This Row],[Jornada]],Tabla1[Resultado],1)</f>
        <v>5</v>
      </c>
      <c r="O624">
        <f>COUNTIFS(Tabla1[TorneoID],Tabla3[[#This Row],[TorneoID]],Tabla1[Jornada],Tabla3[[#This Row],[Jornada]],Tabla1[Resultado],0)</f>
        <v>1</v>
      </c>
      <c r="P624">
        <f>COUNTIFS(Tabla1[TorneoID],Tabla3[[#This Row],[TorneoID]],Tabla1[Jornada],Tabla3[[#This Row],[Jornada]],Tabla1[Resultado],-1)</f>
        <v>3</v>
      </c>
      <c r="Q624">
        <f>Tabla3[[#This Row],[GL]]+Tabla3[[#This Row],[GV]]</f>
        <v>27</v>
      </c>
      <c r="R624">
        <f>SUMIFS(Tabla1[mLoc],Tabla1[TorneoID],Tabla3[[#This Row],[TorneoID]],Tabla1[Jornada],Tabla3[[#This Row],[Jornada]])</f>
        <v>18</v>
      </c>
      <c r="S624">
        <f>SUMIFS(Tabla1[mVis],Tabla1[TorneoID],Tabla3[[#This Row],[TorneoID]],Tabla1[Jornada],Tabla3[[#This Row],[Jornada]])</f>
        <v>9</v>
      </c>
    </row>
    <row r="625" spans="2:19" x14ac:dyDescent="0.45">
      <c r="B625">
        <v>19672</v>
      </c>
      <c r="C625" t="s">
        <v>96</v>
      </c>
      <c r="D625">
        <v>2</v>
      </c>
      <c r="E625">
        <v>24</v>
      </c>
      <c r="F625" t="s">
        <v>11</v>
      </c>
      <c r="G625">
        <v>0</v>
      </c>
      <c r="H625">
        <v>0</v>
      </c>
      <c r="I625" t="s">
        <v>21</v>
      </c>
      <c r="J625">
        <v>0</v>
      </c>
      <c r="L625">
        <v>56</v>
      </c>
      <c r="M625">
        <v>17</v>
      </c>
      <c r="N625">
        <f>COUNTIFS(Tabla1[TorneoID],Tabla3[[#This Row],[TorneoID]],Tabla1[Jornada],Tabla3[[#This Row],[Jornada]],Tabla1[Resultado],1)</f>
        <v>4</v>
      </c>
      <c r="O625">
        <f>COUNTIFS(Tabla1[TorneoID],Tabla3[[#This Row],[TorneoID]],Tabla1[Jornada],Tabla3[[#This Row],[Jornada]],Tabla1[Resultado],0)</f>
        <v>2</v>
      </c>
      <c r="P625">
        <f>COUNTIFS(Tabla1[TorneoID],Tabla3[[#This Row],[TorneoID]],Tabla1[Jornada],Tabla3[[#This Row],[Jornada]],Tabla1[Resultado],-1)</f>
        <v>3</v>
      </c>
      <c r="Q625">
        <f>Tabla3[[#This Row],[GL]]+Tabla3[[#This Row],[GV]]</f>
        <v>35</v>
      </c>
      <c r="R625">
        <f>SUMIFS(Tabla1[mLoc],Tabla1[TorneoID],Tabla3[[#This Row],[TorneoID]],Tabla1[Jornada],Tabla3[[#This Row],[Jornada]])</f>
        <v>20</v>
      </c>
      <c r="S625">
        <f>SUMIFS(Tabla1[mVis],Tabla1[TorneoID],Tabla3[[#This Row],[TorneoID]],Tabla1[Jornada],Tabla3[[#This Row],[Jornada]])</f>
        <v>15</v>
      </c>
    </row>
    <row r="626" spans="2:19" x14ac:dyDescent="0.45">
      <c r="B626">
        <v>19673</v>
      </c>
      <c r="C626" t="s">
        <v>96</v>
      </c>
      <c r="D626">
        <v>2</v>
      </c>
      <c r="E626">
        <v>25</v>
      </c>
      <c r="F626" t="s">
        <v>69</v>
      </c>
      <c r="G626">
        <v>1</v>
      </c>
      <c r="H626">
        <v>0</v>
      </c>
      <c r="I626" t="s">
        <v>12</v>
      </c>
      <c r="J626">
        <v>1</v>
      </c>
    </row>
    <row r="627" spans="2:19" x14ac:dyDescent="0.45">
      <c r="B627">
        <v>19674</v>
      </c>
      <c r="C627" t="s">
        <v>96</v>
      </c>
      <c r="D627">
        <v>2</v>
      </c>
      <c r="E627">
        <v>25</v>
      </c>
      <c r="F627" t="s">
        <v>15</v>
      </c>
      <c r="G627">
        <v>2</v>
      </c>
      <c r="H627">
        <v>2</v>
      </c>
      <c r="I627" t="s">
        <v>11</v>
      </c>
      <c r="J627">
        <v>0</v>
      </c>
    </row>
    <row r="628" spans="2:19" x14ac:dyDescent="0.45">
      <c r="B628">
        <v>19675</v>
      </c>
      <c r="C628" t="s">
        <v>96</v>
      </c>
      <c r="D628">
        <v>2</v>
      </c>
      <c r="E628">
        <v>25</v>
      </c>
      <c r="F628" t="s">
        <v>14</v>
      </c>
      <c r="G628">
        <v>1</v>
      </c>
      <c r="H628">
        <v>0</v>
      </c>
      <c r="I628" t="s">
        <v>89</v>
      </c>
      <c r="J628">
        <v>1</v>
      </c>
    </row>
    <row r="629" spans="2:19" x14ac:dyDescent="0.45">
      <c r="B629">
        <v>19676</v>
      </c>
      <c r="C629" t="s">
        <v>96</v>
      </c>
      <c r="D629">
        <v>2</v>
      </c>
      <c r="E629">
        <v>25</v>
      </c>
      <c r="F629" t="s">
        <v>10</v>
      </c>
      <c r="G629">
        <v>0</v>
      </c>
      <c r="H629">
        <v>0</v>
      </c>
      <c r="I629" t="s">
        <v>85</v>
      </c>
      <c r="J629">
        <v>0</v>
      </c>
    </row>
    <row r="630" spans="2:19" x14ac:dyDescent="0.45">
      <c r="B630">
        <v>19677</v>
      </c>
      <c r="C630" t="s">
        <v>96</v>
      </c>
      <c r="D630">
        <v>2</v>
      </c>
      <c r="E630">
        <v>25</v>
      </c>
      <c r="F630" t="s">
        <v>24</v>
      </c>
      <c r="G630">
        <v>0</v>
      </c>
      <c r="H630">
        <v>0</v>
      </c>
      <c r="I630" t="s">
        <v>13</v>
      </c>
      <c r="J630">
        <v>0</v>
      </c>
    </row>
    <row r="631" spans="2:19" x14ac:dyDescent="0.45">
      <c r="B631">
        <v>19678</v>
      </c>
      <c r="C631" t="s">
        <v>96</v>
      </c>
      <c r="D631">
        <v>2</v>
      </c>
      <c r="E631">
        <v>25</v>
      </c>
      <c r="F631" t="s">
        <v>3</v>
      </c>
      <c r="G631">
        <v>2</v>
      </c>
      <c r="H631">
        <v>1</v>
      </c>
      <c r="I631" t="s">
        <v>0</v>
      </c>
      <c r="J631">
        <v>1</v>
      </c>
    </row>
    <row r="632" spans="2:19" x14ac:dyDescent="0.45">
      <c r="B632">
        <v>19679</v>
      </c>
      <c r="C632" t="s">
        <v>96</v>
      </c>
      <c r="D632">
        <v>2</v>
      </c>
      <c r="E632">
        <v>25</v>
      </c>
      <c r="F632" t="s">
        <v>4</v>
      </c>
      <c r="G632">
        <v>0</v>
      </c>
      <c r="H632">
        <v>0</v>
      </c>
      <c r="I632" t="s">
        <v>77</v>
      </c>
      <c r="J632">
        <v>0</v>
      </c>
    </row>
    <row r="633" spans="2:19" x14ac:dyDescent="0.45">
      <c r="B633">
        <v>19680</v>
      </c>
      <c r="C633" t="s">
        <v>96</v>
      </c>
      <c r="D633">
        <v>2</v>
      </c>
      <c r="E633">
        <v>25</v>
      </c>
      <c r="F633" t="s">
        <v>6</v>
      </c>
      <c r="G633">
        <v>1</v>
      </c>
      <c r="H633">
        <v>1</v>
      </c>
      <c r="I633" t="s">
        <v>92</v>
      </c>
      <c r="J633">
        <v>0</v>
      </c>
    </row>
    <row r="634" spans="2:19" x14ac:dyDescent="0.45">
      <c r="B634">
        <v>19681</v>
      </c>
      <c r="C634" t="s">
        <v>96</v>
      </c>
      <c r="D634">
        <v>2</v>
      </c>
      <c r="E634">
        <v>25</v>
      </c>
      <c r="F634" t="s">
        <v>21</v>
      </c>
      <c r="G634">
        <v>1</v>
      </c>
      <c r="H634">
        <v>0</v>
      </c>
      <c r="I634" t="s">
        <v>9</v>
      </c>
      <c r="J634">
        <v>1</v>
      </c>
    </row>
    <row r="635" spans="2:19" x14ac:dyDescent="0.45">
      <c r="B635">
        <v>19682</v>
      </c>
      <c r="C635" t="s">
        <v>96</v>
      </c>
      <c r="D635">
        <v>2</v>
      </c>
      <c r="E635">
        <v>25</v>
      </c>
      <c r="F635" t="s">
        <v>82</v>
      </c>
      <c r="G635">
        <v>0</v>
      </c>
      <c r="H635">
        <v>0</v>
      </c>
      <c r="I635" t="s">
        <v>1</v>
      </c>
      <c r="J635">
        <v>0</v>
      </c>
    </row>
    <row r="636" spans="2:19" x14ac:dyDescent="0.45">
      <c r="B636">
        <v>19683</v>
      </c>
      <c r="C636" t="s">
        <v>96</v>
      </c>
      <c r="D636">
        <v>2</v>
      </c>
      <c r="E636">
        <v>26</v>
      </c>
      <c r="F636" t="s">
        <v>13</v>
      </c>
      <c r="G636">
        <v>2</v>
      </c>
      <c r="H636">
        <v>0</v>
      </c>
      <c r="I636" t="s">
        <v>10</v>
      </c>
      <c r="J636">
        <v>1</v>
      </c>
    </row>
    <row r="637" spans="2:19" x14ac:dyDescent="0.45">
      <c r="B637">
        <v>19684</v>
      </c>
      <c r="C637" t="s">
        <v>96</v>
      </c>
      <c r="D637">
        <v>2</v>
      </c>
      <c r="E637">
        <v>26</v>
      </c>
      <c r="F637" t="s">
        <v>9</v>
      </c>
      <c r="G637">
        <v>4</v>
      </c>
      <c r="H637">
        <v>2</v>
      </c>
      <c r="I637" t="s">
        <v>11</v>
      </c>
      <c r="J637">
        <v>1</v>
      </c>
    </row>
    <row r="638" spans="2:19" x14ac:dyDescent="0.45">
      <c r="B638">
        <v>19685</v>
      </c>
      <c r="C638" t="s">
        <v>96</v>
      </c>
      <c r="D638">
        <v>2</v>
      </c>
      <c r="E638">
        <v>26</v>
      </c>
      <c r="F638" t="s">
        <v>85</v>
      </c>
      <c r="G638">
        <v>1</v>
      </c>
      <c r="H638">
        <v>1</v>
      </c>
      <c r="I638" t="s">
        <v>14</v>
      </c>
      <c r="J638">
        <v>0</v>
      </c>
    </row>
    <row r="639" spans="2:19" x14ac:dyDescent="0.45">
      <c r="B639">
        <v>19686</v>
      </c>
      <c r="C639" t="s">
        <v>96</v>
      </c>
      <c r="D639">
        <v>2</v>
      </c>
      <c r="E639">
        <v>26</v>
      </c>
      <c r="F639" t="s">
        <v>0</v>
      </c>
      <c r="G639">
        <v>0</v>
      </c>
      <c r="H639">
        <v>0</v>
      </c>
      <c r="I639" t="s">
        <v>6</v>
      </c>
      <c r="J639">
        <v>0</v>
      </c>
    </row>
    <row r="640" spans="2:19" x14ac:dyDescent="0.45">
      <c r="B640">
        <v>19687</v>
      </c>
      <c r="C640" t="s">
        <v>96</v>
      </c>
      <c r="D640">
        <v>2</v>
      </c>
      <c r="E640">
        <v>26</v>
      </c>
      <c r="F640" t="s">
        <v>92</v>
      </c>
      <c r="G640">
        <v>3</v>
      </c>
      <c r="H640">
        <v>0</v>
      </c>
      <c r="I640" t="s">
        <v>21</v>
      </c>
      <c r="J640">
        <v>1</v>
      </c>
    </row>
    <row r="641" spans="2:10" x14ac:dyDescent="0.45">
      <c r="B641">
        <v>19688</v>
      </c>
      <c r="C641" t="s">
        <v>96</v>
      </c>
      <c r="D641">
        <v>2</v>
      </c>
      <c r="E641">
        <v>26</v>
      </c>
      <c r="F641" t="s">
        <v>89</v>
      </c>
      <c r="G641">
        <v>0</v>
      </c>
      <c r="H641">
        <v>0</v>
      </c>
      <c r="I641" t="s">
        <v>82</v>
      </c>
      <c r="J641">
        <v>0</v>
      </c>
    </row>
    <row r="642" spans="2:10" x14ac:dyDescent="0.45">
      <c r="B642">
        <v>19689</v>
      </c>
      <c r="C642" t="s">
        <v>96</v>
      </c>
      <c r="D642">
        <v>2</v>
      </c>
      <c r="E642">
        <v>26</v>
      </c>
      <c r="F642" t="s">
        <v>1</v>
      </c>
      <c r="G642">
        <v>1</v>
      </c>
      <c r="H642">
        <v>1</v>
      </c>
      <c r="I642" t="s">
        <v>3</v>
      </c>
      <c r="J642">
        <v>0</v>
      </c>
    </row>
    <row r="643" spans="2:10" x14ac:dyDescent="0.45">
      <c r="B643">
        <v>19690</v>
      </c>
      <c r="C643" t="s">
        <v>96</v>
      </c>
      <c r="D643">
        <v>2</v>
      </c>
      <c r="E643">
        <v>26</v>
      </c>
      <c r="F643" t="s">
        <v>4</v>
      </c>
      <c r="G643">
        <v>1</v>
      </c>
      <c r="H643">
        <v>0</v>
      </c>
      <c r="I643" t="s">
        <v>15</v>
      </c>
      <c r="J643">
        <v>1</v>
      </c>
    </row>
    <row r="644" spans="2:10" x14ac:dyDescent="0.45">
      <c r="B644">
        <v>19691</v>
      </c>
      <c r="C644" t="s">
        <v>96</v>
      </c>
      <c r="D644">
        <v>2</v>
      </c>
      <c r="E644">
        <v>26</v>
      </c>
      <c r="F644" t="s">
        <v>77</v>
      </c>
      <c r="G644">
        <v>0</v>
      </c>
      <c r="H644">
        <v>0</v>
      </c>
      <c r="I644" t="s">
        <v>69</v>
      </c>
      <c r="J644">
        <v>0</v>
      </c>
    </row>
    <row r="645" spans="2:10" x14ac:dyDescent="0.45">
      <c r="B645">
        <v>19692</v>
      </c>
      <c r="C645" t="s">
        <v>96</v>
      </c>
      <c r="D645">
        <v>2</v>
      </c>
      <c r="E645">
        <v>26</v>
      </c>
      <c r="F645" t="s">
        <v>12</v>
      </c>
      <c r="G645">
        <v>4</v>
      </c>
      <c r="H645">
        <v>1</v>
      </c>
      <c r="I645" t="s">
        <v>24</v>
      </c>
      <c r="J645">
        <v>1</v>
      </c>
    </row>
    <row r="646" spans="2:10" x14ac:dyDescent="0.45">
      <c r="B646">
        <v>19693</v>
      </c>
      <c r="C646" t="s">
        <v>96</v>
      </c>
      <c r="D646">
        <v>2</v>
      </c>
      <c r="E646">
        <v>27</v>
      </c>
      <c r="F646" t="s">
        <v>24</v>
      </c>
      <c r="G646">
        <v>0</v>
      </c>
      <c r="H646">
        <v>0</v>
      </c>
      <c r="I646" t="s">
        <v>77</v>
      </c>
      <c r="J646">
        <v>0</v>
      </c>
    </row>
    <row r="647" spans="2:10" x14ac:dyDescent="0.45">
      <c r="B647">
        <v>19694</v>
      </c>
      <c r="C647" t="s">
        <v>96</v>
      </c>
      <c r="D647">
        <v>2</v>
      </c>
      <c r="E647">
        <v>27</v>
      </c>
      <c r="F647" t="s">
        <v>15</v>
      </c>
      <c r="G647">
        <v>3</v>
      </c>
      <c r="H647">
        <v>2</v>
      </c>
      <c r="I647" t="s">
        <v>9</v>
      </c>
      <c r="J647">
        <v>1</v>
      </c>
    </row>
    <row r="648" spans="2:10" x14ac:dyDescent="0.45">
      <c r="B648">
        <v>19695</v>
      </c>
      <c r="C648" t="s">
        <v>96</v>
      </c>
      <c r="D648">
        <v>2</v>
      </c>
      <c r="E648">
        <v>27</v>
      </c>
      <c r="F648" t="s">
        <v>14</v>
      </c>
      <c r="G648">
        <v>0</v>
      </c>
      <c r="H648">
        <v>0</v>
      </c>
      <c r="I648" t="s">
        <v>13</v>
      </c>
      <c r="J648">
        <v>0</v>
      </c>
    </row>
    <row r="649" spans="2:10" x14ac:dyDescent="0.45">
      <c r="B649">
        <v>19696</v>
      </c>
      <c r="C649" t="s">
        <v>96</v>
      </c>
      <c r="D649">
        <v>2</v>
      </c>
      <c r="E649">
        <v>27</v>
      </c>
      <c r="F649" t="s">
        <v>10</v>
      </c>
      <c r="G649">
        <v>3</v>
      </c>
      <c r="H649">
        <v>0</v>
      </c>
      <c r="I649" t="s">
        <v>12</v>
      </c>
      <c r="J649">
        <v>1</v>
      </c>
    </row>
    <row r="650" spans="2:10" x14ac:dyDescent="0.45">
      <c r="B650">
        <v>19697</v>
      </c>
      <c r="C650" t="s">
        <v>96</v>
      </c>
      <c r="D650">
        <v>2</v>
      </c>
      <c r="E650">
        <v>27</v>
      </c>
      <c r="F650" t="s">
        <v>69</v>
      </c>
      <c r="G650">
        <v>0</v>
      </c>
      <c r="H650">
        <v>0</v>
      </c>
      <c r="I650" t="s">
        <v>4</v>
      </c>
      <c r="J650">
        <v>0</v>
      </c>
    </row>
    <row r="651" spans="2:10" x14ac:dyDescent="0.45">
      <c r="B651">
        <v>19698</v>
      </c>
      <c r="C651" t="s">
        <v>96</v>
      </c>
      <c r="D651">
        <v>2</v>
      </c>
      <c r="E651">
        <v>27</v>
      </c>
      <c r="F651" t="s">
        <v>3</v>
      </c>
      <c r="G651">
        <v>1</v>
      </c>
      <c r="H651">
        <v>1</v>
      </c>
      <c r="I651" t="s">
        <v>89</v>
      </c>
      <c r="J651">
        <v>0</v>
      </c>
    </row>
    <row r="652" spans="2:10" x14ac:dyDescent="0.45">
      <c r="B652">
        <v>19699</v>
      </c>
      <c r="C652" t="s">
        <v>96</v>
      </c>
      <c r="D652">
        <v>2</v>
      </c>
      <c r="E652">
        <v>27</v>
      </c>
      <c r="F652" t="s">
        <v>6</v>
      </c>
      <c r="G652">
        <v>2</v>
      </c>
      <c r="H652">
        <v>0</v>
      </c>
      <c r="I652" t="s">
        <v>1</v>
      </c>
      <c r="J652">
        <v>1</v>
      </c>
    </row>
    <row r="653" spans="2:10" x14ac:dyDescent="0.45">
      <c r="B653">
        <v>19700</v>
      </c>
      <c r="C653" t="s">
        <v>96</v>
      </c>
      <c r="D653">
        <v>2</v>
      </c>
      <c r="E653">
        <v>27</v>
      </c>
      <c r="F653" t="s">
        <v>21</v>
      </c>
      <c r="G653">
        <v>0</v>
      </c>
      <c r="H653">
        <v>0</v>
      </c>
      <c r="I653" t="s">
        <v>0</v>
      </c>
      <c r="J653">
        <v>0</v>
      </c>
    </row>
    <row r="654" spans="2:10" x14ac:dyDescent="0.45">
      <c r="B654">
        <v>19701</v>
      </c>
      <c r="C654" t="s">
        <v>96</v>
      </c>
      <c r="D654">
        <v>2</v>
      </c>
      <c r="E654">
        <v>27</v>
      </c>
      <c r="F654" t="s">
        <v>11</v>
      </c>
      <c r="G654">
        <v>2</v>
      </c>
      <c r="H654">
        <v>2</v>
      </c>
      <c r="I654" t="s">
        <v>92</v>
      </c>
      <c r="J654">
        <v>0</v>
      </c>
    </row>
    <row r="655" spans="2:10" x14ac:dyDescent="0.45">
      <c r="B655">
        <v>19702</v>
      </c>
      <c r="C655" t="s">
        <v>96</v>
      </c>
      <c r="D655">
        <v>2</v>
      </c>
      <c r="E655">
        <v>27</v>
      </c>
      <c r="F655" t="s">
        <v>82</v>
      </c>
      <c r="G655">
        <v>2</v>
      </c>
      <c r="H655">
        <v>0</v>
      </c>
      <c r="I655" t="s">
        <v>85</v>
      </c>
      <c r="J655">
        <v>1</v>
      </c>
    </row>
    <row r="656" spans="2:10" x14ac:dyDescent="0.45">
      <c r="B656">
        <v>19703</v>
      </c>
      <c r="C656" t="s">
        <v>96</v>
      </c>
      <c r="D656">
        <v>2</v>
      </c>
      <c r="E656">
        <v>28</v>
      </c>
      <c r="F656" t="s">
        <v>92</v>
      </c>
      <c r="G656">
        <v>1</v>
      </c>
      <c r="H656">
        <v>1</v>
      </c>
      <c r="I656" t="s">
        <v>9</v>
      </c>
      <c r="J656">
        <v>0</v>
      </c>
    </row>
    <row r="657" spans="2:10" x14ac:dyDescent="0.45">
      <c r="B657">
        <v>19704</v>
      </c>
      <c r="C657" t="s">
        <v>96</v>
      </c>
      <c r="D657">
        <v>2</v>
      </c>
      <c r="E657">
        <v>28</v>
      </c>
      <c r="F657" t="s">
        <v>89</v>
      </c>
      <c r="G657">
        <v>1</v>
      </c>
      <c r="H657">
        <v>0</v>
      </c>
      <c r="I657" t="s">
        <v>6</v>
      </c>
      <c r="J657">
        <v>1</v>
      </c>
    </row>
    <row r="658" spans="2:10" x14ac:dyDescent="0.45">
      <c r="B658">
        <v>19705</v>
      </c>
      <c r="C658" t="s">
        <v>96</v>
      </c>
      <c r="D658">
        <v>2</v>
      </c>
      <c r="E658">
        <v>28</v>
      </c>
      <c r="F658" t="s">
        <v>1</v>
      </c>
      <c r="G658">
        <v>1</v>
      </c>
      <c r="H658">
        <v>1</v>
      </c>
      <c r="I658" t="s">
        <v>21</v>
      </c>
      <c r="J658">
        <v>0</v>
      </c>
    </row>
    <row r="659" spans="2:10" x14ac:dyDescent="0.45">
      <c r="B659">
        <v>19706</v>
      </c>
      <c r="C659" t="s">
        <v>96</v>
      </c>
      <c r="D659">
        <v>2</v>
      </c>
      <c r="E659">
        <v>28</v>
      </c>
      <c r="F659" t="s">
        <v>0</v>
      </c>
      <c r="G659">
        <v>6</v>
      </c>
      <c r="H659">
        <v>0</v>
      </c>
      <c r="I659" t="s">
        <v>11</v>
      </c>
      <c r="J659">
        <v>1</v>
      </c>
    </row>
    <row r="660" spans="2:10" x14ac:dyDescent="0.45">
      <c r="B660">
        <v>19707</v>
      </c>
      <c r="C660" t="s">
        <v>96</v>
      </c>
      <c r="D660">
        <v>2</v>
      </c>
      <c r="E660">
        <v>28</v>
      </c>
      <c r="F660" t="s">
        <v>69</v>
      </c>
      <c r="G660">
        <v>1</v>
      </c>
      <c r="H660">
        <v>1</v>
      </c>
      <c r="I660" t="s">
        <v>15</v>
      </c>
      <c r="J660">
        <v>0</v>
      </c>
    </row>
    <row r="661" spans="2:10" x14ac:dyDescent="0.45">
      <c r="B661">
        <v>19708</v>
      </c>
      <c r="C661" t="s">
        <v>96</v>
      </c>
      <c r="D661">
        <v>2</v>
      </c>
      <c r="E661">
        <v>28</v>
      </c>
      <c r="F661" t="s">
        <v>13</v>
      </c>
      <c r="G661">
        <v>0</v>
      </c>
      <c r="H661">
        <v>0</v>
      </c>
      <c r="I661" t="s">
        <v>82</v>
      </c>
      <c r="J661">
        <v>0</v>
      </c>
    </row>
    <row r="662" spans="2:10" x14ac:dyDescent="0.45">
      <c r="B662">
        <v>19709</v>
      </c>
      <c r="C662" t="s">
        <v>96</v>
      </c>
      <c r="D662">
        <v>2</v>
      </c>
      <c r="E662">
        <v>28</v>
      </c>
      <c r="F662" t="s">
        <v>4</v>
      </c>
      <c r="G662">
        <v>1</v>
      </c>
      <c r="H662">
        <v>1</v>
      </c>
      <c r="I662" t="s">
        <v>24</v>
      </c>
      <c r="J662">
        <v>0</v>
      </c>
    </row>
    <row r="663" spans="2:10" x14ac:dyDescent="0.45">
      <c r="B663">
        <v>19710</v>
      </c>
      <c r="C663" t="s">
        <v>96</v>
      </c>
      <c r="D663">
        <v>2</v>
      </c>
      <c r="E663">
        <v>28</v>
      </c>
      <c r="F663" t="s">
        <v>77</v>
      </c>
      <c r="G663">
        <v>1</v>
      </c>
      <c r="H663">
        <v>1</v>
      </c>
      <c r="I663" t="s">
        <v>10</v>
      </c>
      <c r="J663">
        <v>0</v>
      </c>
    </row>
    <row r="664" spans="2:10" x14ac:dyDescent="0.45">
      <c r="B664">
        <v>19711</v>
      </c>
      <c r="C664" t="s">
        <v>96</v>
      </c>
      <c r="D664">
        <v>2</v>
      </c>
      <c r="E664">
        <v>28</v>
      </c>
      <c r="F664" t="s">
        <v>12</v>
      </c>
      <c r="G664">
        <v>1</v>
      </c>
      <c r="H664">
        <v>1</v>
      </c>
      <c r="I664" t="s">
        <v>14</v>
      </c>
      <c r="J664">
        <v>0</v>
      </c>
    </row>
    <row r="665" spans="2:10" x14ac:dyDescent="0.45">
      <c r="B665">
        <v>20716</v>
      </c>
      <c r="C665" t="s">
        <v>96</v>
      </c>
      <c r="D665">
        <v>2</v>
      </c>
      <c r="E665">
        <v>28</v>
      </c>
      <c r="F665" t="s">
        <v>85</v>
      </c>
      <c r="G665">
        <v>0</v>
      </c>
      <c r="H665">
        <v>0</v>
      </c>
      <c r="I665" t="s">
        <v>3</v>
      </c>
      <c r="J665">
        <v>0</v>
      </c>
    </row>
    <row r="666" spans="2:10" x14ac:dyDescent="0.45">
      <c r="B666">
        <v>19712</v>
      </c>
      <c r="C666" t="s">
        <v>96</v>
      </c>
      <c r="D666">
        <v>2</v>
      </c>
      <c r="E666">
        <v>29</v>
      </c>
      <c r="F666" t="s">
        <v>9</v>
      </c>
      <c r="G666">
        <v>3</v>
      </c>
      <c r="H666">
        <v>0</v>
      </c>
      <c r="I666" t="s">
        <v>0</v>
      </c>
      <c r="J666">
        <v>1</v>
      </c>
    </row>
    <row r="667" spans="2:10" x14ac:dyDescent="0.45">
      <c r="B667">
        <v>19713</v>
      </c>
      <c r="C667" t="s">
        <v>96</v>
      </c>
      <c r="D667">
        <v>2</v>
      </c>
      <c r="E667">
        <v>29</v>
      </c>
      <c r="F667" t="s">
        <v>15</v>
      </c>
      <c r="G667">
        <v>2</v>
      </c>
      <c r="H667">
        <v>1</v>
      </c>
      <c r="I667" t="s">
        <v>92</v>
      </c>
      <c r="J667">
        <v>1</v>
      </c>
    </row>
    <row r="668" spans="2:10" x14ac:dyDescent="0.45">
      <c r="B668">
        <v>19714</v>
      </c>
      <c r="C668" t="s">
        <v>96</v>
      </c>
      <c r="D668">
        <v>2</v>
      </c>
      <c r="E668">
        <v>29</v>
      </c>
      <c r="F668" t="s">
        <v>14</v>
      </c>
      <c r="G668">
        <v>4</v>
      </c>
      <c r="H668">
        <v>3</v>
      </c>
      <c r="I668" t="s">
        <v>77</v>
      </c>
      <c r="J668">
        <v>1</v>
      </c>
    </row>
    <row r="669" spans="2:10" x14ac:dyDescent="0.45">
      <c r="B669">
        <v>19715</v>
      </c>
      <c r="C669" t="s">
        <v>96</v>
      </c>
      <c r="D669">
        <v>2</v>
      </c>
      <c r="E669">
        <v>29</v>
      </c>
      <c r="F669" t="s">
        <v>10</v>
      </c>
      <c r="G669">
        <v>1</v>
      </c>
      <c r="H669">
        <v>0</v>
      </c>
      <c r="I669" t="s">
        <v>4</v>
      </c>
      <c r="J669">
        <v>1</v>
      </c>
    </row>
    <row r="670" spans="2:10" x14ac:dyDescent="0.45">
      <c r="B670">
        <v>19716</v>
      </c>
      <c r="C670" t="s">
        <v>96</v>
      </c>
      <c r="D670">
        <v>2</v>
      </c>
      <c r="E670">
        <v>29</v>
      </c>
      <c r="F670" t="s">
        <v>24</v>
      </c>
      <c r="G670">
        <v>0</v>
      </c>
      <c r="H670">
        <v>1</v>
      </c>
      <c r="I670" t="s">
        <v>69</v>
      </c>
      <c r="J670">
        <v>-1</v>
      </c>
    </row>
    <row r="671" spans="2:10" x14ac:dyDescent="0.45">
      <c r="B671">
        <v>19717</v>
      </c>
      <c r="C671" t="s">
        <v>96</v>
      </c>
      <c r="D671">
        <v>2</v>
      </c>
      <c r="E671">
        <v>29</v>
      </c>
      <c r="F671" t="s">
        <v>3</v>
      </c>
      <c r="G671">
        <v>2</v>
      </c>
      <c r="H671">
        <v>1</v>
      </c>
      <c r="I671" t="s">
        <v>13</v>
      </c>
      <c r="J671">
        <v>1</v>
      </c>
    </row>
    <row r="672" spans="2:10" x14ac:dyDescent="0.45">
      <c r="B672">
        <v>19718</v>
      </c>
      <c r="C672" t="s">
        <v>96</v>
      </c>
      <c r="D672">
        <v>2</v>
      </c>
      <c r="E672">
        <v>29</v>
      </c>
      <c r="F672" t="s">
        <v>6</v>
      </c>
      <c r="G672">
        <v>1</v>
      </c>
      <c r="H672">
        <v>1</v>
      </c>
      <c r="I672" t="s">
        <v>85</v>
      </c>
      <c r="J672">
        <v>0</v>
      </c>
    </row>
    <row r="673" spans="2:10" x14ac:dyDescent="0.45">
      <c r="B673">
        <v>19719</v>
      </c>
      <c r="C673" t="s">
        <v>96</v>
      </c>
      <c r="D673">
        <v>2</v>
      </c>
      <c r="E673">
        <v>29</v>
      </c>
      <c r="F673" t="s">
        <v>21</v>
      </c>
      <c r="G673">
        <v>2</v>
      </c>
      <c r="H673">
        <v>0</v>
      </c>
      <c r="I673" t="s">
        <v>89</v>
      </c>
      <c r="J673">
        <v>1</v>
      </c>
    </row>
    <row r="674" spans="2:10" x14ac:dyDescent="0.45">
      <c r="B674">
        <v>19720</v>
      </c>
      <c r="C674" t="s">
        <v>96</v>
      </c>
      <c r="D674">
        <v>2</v>
      </c>
      <c r="E674">
        <v>29</v>
      </c>
      <c r="F674" t="s">
        <v>11</v>
      </c>
      <c r="G674">
        <v>0</v>
      </c>
      <c r="H674">
        <v>1</v>
      </c>
      <c r="I674" t="s">
        <v>1</v>
      </c>
      <c r="J674">
        <v>-1</v>
      </c>
    </row>
    <row r="675" spans="2:10" x14ac:dyDescent="0.45">
      <c r="B675">
        <v>19721</v>
      </c>
      <c r="C675" t="s">
        <v>96</v>
      </c>
      <c r="D675">
        <v>2</v>
      </c>
      <c r="E675">
        <v>29</v>
      </c>
      <c r="F675" t="s">
        <v>82</v>
      </c>
      <c r="G675">
        <v>2</v>
      </c>
      <c r="H675">
        <v>2</v>
      </c>
      <c r="I675" t="s">
        <v>12</v>
      </c>
      <c r="J675">
        <v>0</v>
      </c>
    </row>
    <row r="676" spans="2:10" x14ac:dyDescent="0.45">
      <c r="B676">
        <v>19722</v>
      </c>
      <c r="C676" t="s">
        <v>96</v>
      </c>
      <c r="D676">
        <v>2</v>
      </c>
      <c r="E676">
        <v>30</v>
      </c>
      <c r="F676" t="s">
        <v>69</v>
      </c>
      <c r="G676">
        <v>2</v>
      </c>
      <c r="H676">
        <v>0</v>
      </c>
      <c r="I676" t="s">
        <v>10</v>
      </c>
      <c r="J676">
        <v>1</v>
      </c>
    </row>
    <row r="677" spans="2:10" x14ac:dyDescent="0.45">
      <c r="B677">
        <v>19723</v>
      </c>
      <c r="C677" t="s">
        <v>96</v>
      </c>
      <c r="D677">
        <v>2</v>
      </c>
      <c r="E677">
        <v>30</v>
      </c>
      <c r="F677" t="s">
        <v>13</v>
      </c>
      <c r="G677">
        <v>2</v>
      </c>
      <c r="H677">
        <v>1</v>
      </c>
      <c r="I677" t="s">
        <v>6</v>
      </c>
      <c r="J677">
        <v>1</v>
      </c>
    </row>
    <row r="678" spans="2:10" x14ac:dyDescent="0.45">
      <c r="B678">
        <v>19724</v>
      </c>
      <c r="C678" t="s">
        <v>96</v>
      </c>
      <c r="D678">
        <v>2</v>
      </c>
      <c r="E678">
        <v>30</v>
      </c>
      <c r="F678" t="s">
        <v>0</v>
      </c>
      <c r="G678">
        <v>0</v>
      </c>
      <c r="H678">
        <v>0</v>
      </c>
      <c r="I678" t="s">
        <v>92</v>
      </c>
      <c r="J678">
        <v>0</v>
      </c>
    </row>
    <row r="679" spans="2:10" x14ac:dyDescent="0.45">
      <c r="B679">
        <v>19725</v>
      </c>
      <c r="C679" t="s">
        <v>96</v>
      </c>
      <c r="D679">
        <v>2</v>
      </c>
      <c r="E679">
        <v>30</v>
      </c>
      <c r="F679" t="s">
        <v>85</v>
      </c>
      <c r="G679">
        <v>1</v>
      </c>
      <c r="H679">
        <v>4</v>
      </c>
      <c r="I679" t="s">
        <v>21</v>
      </c>
      <c r="J679">
        <v>-1</v>
      </c>
    </row>
    <row r="680" spans="2:10" x14ac:dyDescent="0.45">
      <c r="B680">
        <v>19726</v>
      </c>
      <c r="C680" t="s">
        <v>96</v>
      </c>
      <c r="D680">
        <v>2</v>
      </c>
      <c r="E680">
        <v>30</v>
      </c>
      <c r="F680" t="s">
        <v>24</v>
      </c>
      <c r="G680">
        <v>0</v>
      </c>
      <c r="H680">
        <v>0</v>
      </c>
      <c r="I680" t="s">
        <v>15</v>
      </c>
      <c r="J680">
        <v>0</v>
      </c>
    </row>
    <row r="681" spans="2:10" x14ac:dyDescent="0.45">
      <c r="B681">
        <v>19727</v>
      </c>
      <c r="C681" t="s">
        <v>96</v>
      </c>
      <c r="D681">
        <v>2</v>
      </c>
      <c r="E681">
        <v>30</v>
      </c>
      <c r="F681" t="s">
        <v>89</v>
      </c>
      <c r="G681">
        <v>2</v>
      </c>
      <c r="H681">
        <v>0</v>
      </c>
      <c r="I681" t="s">
        <v>11</v>
      </c>
      <c r="J681">
        <v>1</v>
      </c>
    </row>
    <row r="682" spans="2:10" x14ac:dyDescent="0.45">
      <c r="B682">
        <v>19728</v>
      </c>
      <c r="C682" t="s">
        <v>96</v>
      </c>
      <c r="D682">
        <v>2</v>
      </c>
      <c r="E682">
        <v>30</v>
      </c>
      <c r="F682" t="s">
        <v>4</v>
      </c>
      <c r="G682">
        <v>2</v>
      </c>
      <c r="H682">
        <v>2</v>
      </c>
      <c r="I682" t="s">
        <v>14</v>
      </c>
      <c r="J682">
        <v>0</v>
      </c>
    </row>
    <row r="683" spans="2:10" x14ac:dyDescent="0.45">
      <c r="B683">
        <v>19729</v>
      </c>
      <c r="C683" t="s">
        <v>96</v>
      </c>
      <c r="D683">
        <v>2</v>
      </c>
      <c r="E683">
        <v>30</v>
      </c>
      <c r="F683" t="s">
        <v>1</v>
      </c>
      <c r="G683">
        <v>1</v>
      </c>
      <c r="H683">
        <v>1</v>
      </c>
      <c r="I683" t="s">
        <v>9</v>
      </c>
      <c r="J683">
        <v>0</v>
      </c>
    </row>
    <row r="684" spans="2:10" x14ac:dyDescent="0.45">
      <c r="B684">
        <v>19730</v>
      </c>
      <c r="C684" t="s">
        <v>96</v>
      </c>
      <c r="D684">
        <v>2</v>
      </c>
      <c r="E684">
        <v>30</v>
      </c>
      <c r="F684" t="s">
        <v>77</v>
      </c>
      <c r="G684">
        <v>0</v>
      </c>
      <c r="H684">
        <v>0</v>
      </c>
      <c r="I684" t="s">
        <v>82</v>
      </c>
      <c r="J684">
        <v>0</v>
      </c>
    </row>
    <row r="685" spans="2:10" x14ac:dyDescent="0.45">
      <c r="B685">
        <v>19731</v>
      </c>
      <c r="C685" t="s">
        <v>96</v>
      </c>
      <c r="D685">
        <v>2</v>
      </c>
      <c r="E685">
        <v>30</v>
      </c>
      <c r="F685" t="s">
        <v>12</v>
      </c>
      <c r="G685">
        <v>0</v>
      </c>
      <c r="H685">
        <v>1</v>
      </c>
      <c r="I685" t="s">
        <v>3</v>
      </c>
      <c r="J685">
        <v>-1</v>
      </c>
    </row>
    <row r="686" spans="2:10" x14ac:dyDescent="0.45">
      <c r="B686">
        <v>19732</v>
      </c>
      <c r="C686" t="s">
        <v>96</v>
      </c>
      <c r="D686">
        <v>2</v>
      </c>
      <c r="E686">
        <v>31</v>
      </c>
      <c r="F686" t="s">
        <v>9</v>
      </c>
      <c r="G686">
        <v>2</v>
      </c>
      <c r="H686">
        <v>1</v>
      </c>
      <c r="I686" t="s">
        <v>89</v>
      </c>
      <c r="J686">
        <v>1</v>
      </c>
    </row>
    <row r="687" spans="2:10" x14ac:dyDescent="0.45">
      <c r="B687">
        <v>19733</v>
      </c>
      <c r="C687" t="s">
        <v>96</v>
      </c>
      <c r="D687">
        <v>2</v>
      </c>
      <c r="E687">
        <v>31</v>
      </c>
      <c r="F687" t="s">
        <v>15</v>
      </c>
      <c r="G687">
        <v>1</v>
      </c>
      <c r="H687">
        <v>0</v>
      </c>
      <c r="I687" t="s">
        <v>0</v>
      </c>
      <c r="J687">
        <v>1</v>
      </c>
    </row>
    <row r="688" spans="2:10" x14ac:dyDescent="0.45">
      <c r="B688">
        <v>19734</v>
      </c>
      <c r="C688" t="s">
        <v>96</v>
      </c>
      <c r="D688">
        <v>2</v>
      </c>
      <c r="E688">
        <v>31</v>
      </c>
      <c r="F688" t="s">
        <v>14</v>
      </c>
      <c r="G688">
        <v>2</v>
      </c>
      <c r="H688">
        <v>1</v>
      </c>
      <c r="I688" t="s">
        <v>69</v>
      </c>
      <c r="J688">
        <v>1</v>
      </c>
    </row>
    <row r="689" spans="2:10" x14ac:dyDescent="0.45">
      <c r="B689">
        <v>19735</v>
      </c>
      <c r="C689" t="s">
        <v>96</v>
      </c>
      <c r="D689">
        <v>2</v>
      </c>
      <c r="E689">
        <v>31</v>
      </c>
      <c r="F689" t="s">
        <v>10</v>
      </c>
      <c r="G689">
        <v>1</v>
      </c>
      <c r="H689">
        <v>3</v>
      </c>
      <c r="I689" t="s">
        <v>24</v>
      </c>
      <c r="J689">
        <v>-1</v>
      </c>
    </row>
    <row r="690" spans="2:10" x14ac:dyDescent="0.45">
      <c r="B690">
        <v>19736</v>
      </c>
      <c r="C690" t="s">
        <v>96</v>
      </c>
      <c r="D690">
        <v>2</v>
      </c>
      <c r="E690">
        <v>31</v>
      </c>
      <c r="F690" t="s">
        <v>92</v>
      </c>
      <c r="G690">
        <v>2</v>
      </c>
      <c r="H690">
        <v>1</v>
      </c>
      <c r="I690" t="s">
        <v>1</v>
      </c>
      <c r="J690">
        <v>1</v>
      </c>
    </row>
    <row r="691" spans="2:10" x14ac:dyDescent="0.45">
      <c r="B691">
        <v>19737</v>
      </c>
      <c r="C691" t="s">
        <v>96</v>
      </c>
      <c r="D691">
        <v>2</v>
      </c>
      <c r="E691">
        <v>31</v>
      </c>
      <c r="F691" t="s">
        <v>3</v>
      </c>
      <c r="G691">
        <v>3</v>
      </c>
      <c r="H691">
        <v>1</v>
      </c>
      <c r="I691" t="s">
        <v>77</v>
      </c>
      <c r="J691">
        <v>1</v>
      </c>
    </row>
    <row r="692" spans="2:10" x14ac:dyDescent="0.45">
      <c r="B692">
        <v>19738</v>
      </c>
      <c r="C692" t="s">
        <v>96</v>
      </c>
      <c r="D692">
        <v>2</v>
      </c>
      <c r="E692">
        <v>31</v>
      </c>
      <c r="F692" t="s">
        <v>6</v>
      </c>
      <c r="G692">
        <v>4</v>
      </c>
      <c r="H692">
        <v>1</v>
      </c>
      <c r="I692" t="s">
        <v>12</v>
      </c>
      <c r="J692">
        <v>1</v>
      </c>
    </row>
    <row r="693" spans="2:10" x14ac:dyDescent="0.45">
      <c r="B693">
        <v>19739</v>
      </c>
      <c r="C693" t="s">
        <v>96</v>
      </c>
      <c r="D693">
        <v>2</v>
      </c>
      <c r="E693">
        <v>31</v>
      </c>
      <c r="F693" t="s">
        <v>21</v>
      </c>
      <c r="G693">
        <v>1</v>
      </c>
      <c r="H693">
        <v>1</v>
      </c>
      <c r="I693" t="s">
        <v>13</v>
      </c>
      <c r="J693">
        <v>0</v>
      </c>
    </row>
    <row r="694" spans="2:10" x14ac:dyDescent="0.45">
      <c r="B694">
        <v>19740</v>
      </c>
      <c r="C694" t="s">
        <v>96</v>
      </c>
      <c r="D694">
        <v>2</v>
      </c>
      <c r="E694">
        <v>31</v>
      </c>
      <c r="F694" t="s">
        <v>11</v>
      </c>
      <c r="G694">
        <v>1</v>
      </c>
      <c r="H694">
        <v>0</v>
      </c>
      <c r="I694" t="s">
        <v>85</v>
      </c>
      <c r="J694">
        <v>1</v>
      </c>
    </row>
    <row r="695" spans="2:10" x14ac:dyDescent="0.45">
      <c r="B695">
        <v>19741</v>
      </c>
      <c r="C695" t="s">
        <v>96</v>
      </c>
      <c r="D695">
        <v>2</v>
      </c>
      <c r="E695">
        <v>31</v>
      </c>
      <c r="F695" t="s">
        <v>82</v>
      </c>
      <c r="G695">
        <v>0</v>
      </c>
      <c r="H695">
        <v>0</v>
      </c>
      <c r="I695" t="s">
        <v>4</v>
      </c>
      <c r="J695">
        <v>0</v>
      </c>
    </row>
    <row r="696" spans="2:10" x14ac:dyDescent="0.45">
      <c r="B696">
        <v>19742</v>
      </c>
      <c r="C696" t="s">
        <v>96</v>
      </c>
      <c r="D696">
        <v>2</v>
      </c>
      <c r="E696">
        <v>32</v>
      </c>
      <c r="F696" t="s">
        <v>69</v>
      </c>
      <c r="G696">
        <v>2</v>
      </c>
      <c r="H696">
        <v>2</v>
      </c>
      <c r="I696" t="s">
        <v>82</v>
      </c>
      <c r="J696">
        <v>0</v>
      </c>
    </row>
    <row r="697" spans="2:10" x14ac:dyDescent="0.45">
      <c r="B697">
        <v>19743</v>
      </c>
      <c r="C697" t="s">
        <v>96</v>
      </c>
      <c r="D697">
        <v>2</v>
      </c>
      <c r="E697">
        <v>32</v>
      </c>
      <c r="F697" t="s">
        <v>13</v>
      </c>
      <c r="G697">
        <v>4</v>
      </c>
      <c r="H697">
        <v>2</v>
      </c>
      <c r="I697" t="s">
        <v>11</v>
      </c>
      <c r="J697">
        <v>1</v>
      </c>
    </row>
    <row r="698" spans="2:10" x14ac:dyDescent="0.45">
      <c r="B698">
        <v>19744</v>
      </c>
      <c r="C698" t="s">
        <v>96</v>
      </c>
      <c r="D698">
        <v>2</v>
      </c>
      <c r="E698">
        <v>32</v>
      </c>
      <c r="F698" t="s">
        <v>85</v>
      </c>
      <c r="G698">
        <v>4</v>
      </c>
      <c r="H698">
        <v>2</v>
      </c>
      <c r="I698" t="s">
        <v>9</v>
      </c>
      <c r="J698">
        <v>1</v>
      </c>
    </row>
    <row r="699" spans="2:10" x14ac:dyDescent="0.45">
      <c r="B699">
        <v>19745</v>
      </c>
      <c r="C699" t="s">
        <v>96</v>
      </c>
      <c r="D699">
        <v>2</v>
      </c>
      <c r="E699">
        <v>32</v>
      </c>
      <c r="F699" t="s">
        <v>10</v>
      </c>
      <c r="G699">
        <v>1</v>
      </c>
      <c r="H699">
        <v>2</v>
      </c>
      <c r="I699" t="s">
        <v>15</v>
      </c>
      <c r="J699">
        <v>-1</v>
      </c>
    </row>
    <row r="700" spans="2:10" x14ac:dyDescent="0.45">
      <c r="B700">
        <v>19746</v>
      </c>
      <c r="C700" t="s">
        <v>96</v>
      </c>
      <c r="D700">
        <v>2</v>
      </c>
      <c r="E700">
        <v>32</v>
      </c>
      <c r="F700" t="s">
        <v>24</v>
      </c>
      <c r="G700">
        <v>0</v>
      </c>
      <c r="H700">
        <v>1</v>
      </c>
      <c r="I700" t="s">
        <v>14</v>
      </c>
      <c r="J700">
        <v>-1</v>
      </c>
    </row>
    <row r="701" spans="2:10" x14ac:dyDescent="0.45">
      <c r="B701">
        <v>19747</v>
      </c>
      <c r="C701" t="s">
        <v>96</v>
      </c>
      <c r="D701">
        <v>2</v>
      </c>
      <c r="E701">
        <v>32</v>
      </c>
      <c r="F701" t="s">
        <v>89</v>
      </c>
      <c r="G701">
        <v>2</v>
      </c>
      <c r="H701">
        <v>0</v>
      </c>
      <c r="I701" t="s">
        <v>92</v>
      </c>
      <c r="J701">
        <v>1</v>
      </c>
    </row>
    <row r="702" spans="2:10" x14ac:dyDescent="0.45">
      <c r="B702">
        <v>19748</v>
      </c>
      <c r="C702" t="s">
        <v>96</v>
      </c>
      <c r="D702">
        <v>2</v>
      </c>
      <c r="E702">
        <v>32</v>
      </c>
      <c r="F702" t="s">
        <v>1</v>
      </c>
      <c r="G702">
        <v>0</v>
      </c>
      <c r="H702">
        <v>0</v>
      </c>
      <c r="I702" t="s">
        <v>0</v>
      </c>
      <c r="J702">
        <v>0</v>
      </c>
    </row>
    <row r="703" spans="2:10" x14ac:dyDescent="0.45">
      <c r="B703">
        <v>19749</v>
      </c>
      <c r="C703" t="s">
        <v>96</v>
      </c>
      <c r="D703">
        <v>2</v>
      </c>
      <c r="E703">
        <v>32</v>
      </c>
      <c r="F703" t="s">
        <v>4</v>
      </c>
      <c r="G703">
        <v>1</v>
      </c>
      <c r="H703">
        <v>2</v>
      </c>
      <c r="I703" t="s">
        <v>3</v>
      </c>
      <c r="J703">
        <v>-1</v>
      </c>
    </row>
    <row r="704" spans="2:10" x14ac:dyDescent="0.45">
      <c r="B704">
        <v>19750</v>
      </c>
      <c r="C704" t="s">
        <v>96</v>
      </c>
      <c r="D704">
        <v>2</v>
      </c>
      <c r="E704">
        <v>32</v>
      </c>
      <c r="F704" t="s">
        <v>77</v>
      </c>
      <c r="G704">
        <v>2</v>
      </c>
      <c r="H704">
        <v>1</v>
      </c>
      <c r="I704" t="s">
        <v>6</v>
      </c>
      <c r="J704">
        <v>1</v>
      </c>
    </row>
    <row r="705" spans="2:10" x14ac:dyDescent="0.45">
      <c r="B705">
        <v>19751</v>
      </c>
      <c r="C705" t="s">
        <v>96</v>
      </c>
      <c r="D705">
        <v>2</v>
      </c>
      <c r="E705">
        <v>32</v>
      </c>
      <c r="F705" t="s">
        <v>12</v>
      </c>
      <c r="G705">
        <v>1</v>
      </c>
      <c r="H705">
        <v>0</v>
      </c>
      <c r="I705" t="s">
        <v>21</v>
      </c>
      <c r="J705">
        <v>1</v>
      </c>
    </row>
    <row r="706" spans="2:10" x14ac:dyDescent="0.45">
      <c r="B706">
        <v>19752</v>
      </c>
      <c r="C706" t="s">
        <v>96</v>
      </c>
      <c r="D706">
        <v>2</v>
      </c>
      <c r="E706">
        <v>33</v>
      </c>
      <c r="F706" t="s">
        <v>92</v>
      </c>
      <c r="G706">
        <v>3</v>
      </c>
      <c r="H706">
        <v>2</v>
      </c>
      <c r="I706" t="s">
        <v>85</v>
      </c>
      <c r="J706">
        <v>1</v>
      </c>
    </row>
    <row r="707" spans="2:10" x14ac:dyDescent="0.45">
      <c r="B707">
        <v>19753</v>
      </c>
      <c r="C707" t="s">
        <v>96</v>
      </c>
      <c r="D707">
        <v>2</v>
      </c>
      <c r="E707">
        <v>33</v>
      </c>
      <c r="F707" t="s">
        <v>15</v>
      </c>
      <c r="G707">
        <v>0</v>
      </c>
      <c r="H707">
        <v>0</v>
      </c>
      <c r="I707" t="s">
        <v>1</v>
      </c>
      <c r="J707">
        <v>0</v>
      </c>
    </row>
    <row r="708" spans="2:10" x14ac:dyDescent="0.45">
      <c r="B708">
        <v>19754</v>
      </c>
      <c r="C708" t="s">
        <v>96</v>
      </c>
      <c r="D708">
        <v>2</v>
      </c>
      <c r="E708">
        <v>33</v>
      </c>
      <c r="F708" t="s">
        <v>14</v>
      </c>
      <c r="G708">
        <v>2</v>
      </c>
      <c r="H708">
        <v>3</v>
      </c>
      <c r="I708" t="s">
        <v>10</v>
      </c>
      <c r="J708">
        <v>-1</v>
      </c>
    </row>
    <row r="709" spans="2:10" x14ac:dyDescent="0.45">
      <c r="B709">
        <v>19755</v>
      </c>
      <c r="C709" t="s">
        <v>96</v>
      </c>
      <c r="D709">
        <v>2</v>
      </c>
      <c r="E709">
        <v>33</v>
      </c>
      <c r="F709" t="s">
        <v>0</v>
      </c>
      <c r="G709">
        <v>1</v>
      </c>
      <c r="H709">
        <v>2</v>
      </c>
      <c r="I709" t="s">
        <v>89</v>
      </c>
      <c r="J709">
        <v>-1</v>
      </c>
    </row>
    <row r="710" spans="2:10" x14ac:dyDescent="0.45">
      <c r="B710">
        <v>19756</v>
      </c>
      <c r="C710" t="s">
        <v>96</v>
      </c>
      <c r="D710">
        <v>2</v>
      </c>
      <c r="E710">
        <v>33</v>
      </c>
      <c r="F710" t="s">
        <v>9</v>
      </c>
      <c r="G710">
        <v>1</v>
      </c>
      <c r="H710">
        <v>1</v>
      </c>
      <c r="I710" t="s">
        <v>13</v>
      </c>
      <c r="J710">
        <v>0</v>
      </c>
    </row>
    <row r="711" spans="2:10" x14ac:dyDescent="0.45">
      <c r="B711">
        <v>19757</v>
      </c>
      <c r="C711" t="s">
        <v>96</v>
      </c>
      <c r="D711">
        <v>2</v>
      </c>
      <c r="E711">
        <v>33</v>
      </c>
      <c r="F711" t="s">
        <v>3</v>
      </c>
      <c r="G711">
        <v>2</v>
      </c>
      <c r="H711">
        <v>2</v>
      </c>
      <c r="I711" t="s">
        <v>69</v>
      </c>
      <c r="J711">
        <v>0</v>
      </c>
    </row>
    <row r="712" spans="2:10" x14ac:dyDescent="0.45">
      <c r="B712">
        <v>19758</v>
      </c>
      <c r="C712" t="s">
        <v>96</v>
      </c>
      <c r="D712">
        <v>2</v>
      </c>
      <c r="E712">
        <v>33</v>
      </c>
      <c r="F712" t="s">
        <v>6</v>
      </c>
      <c r="G712">
        <v>0</v>
      </c>
      <c r="H712">
        <v>0</v>
      </c>
      <c r="I712" t="s">
        <v>4</v>
      </c>
      <c r="J712">
        <v>0</v>
      </c>
    </row>
    <row r="713" spans="2:10" x14ac:dyDescent="0.45">
      <c r="B713">
        <v>19759</v>
      </c>
      <c r="C713" t="s">
        <v>96</v>
      </c>
      <c r="D713">
        <v>2</v>
      </c>
      <c r="E713">
        <v>33</v>
      </c>
      <c r="F713" t="s">
        <v>21</v>
      </c>
      <c r="G713">
        <v>2</v>
      </c>
      <c r="H713">
        <v>0</v>
      </c>
      <c r="I713" t="s">
        <v>77</v>
      </c>
      <c r="J713">
        <v>1</v>
      </c>
    </row>
    <row r="714" spans="2:10" x14ac:dyDescent="0.45">
      <c r="B714">
        <v>19760</v>
      </c>
      <c r="C714" t="s">
        <v>96</v>
      </c>
      <c r="D714">
        <v>2</v>
      </c>
      <c r="E714">
        <v>33</v>
      </c>
      <c r="F714" t="s">
        <v>11</v>
      </c>
      <c r="G714">
        <v>3</v>
      </c>
      <c r="H714">
        <v>2</v>
      </c>
      <c r="I714" t="s">
        <v>12</v>
      </c>
      <c r="J714">
        <v>1</v>
      </c>
    </row>
    <row r="715" spans="2:10" x14ac:dyDescent="0.45">
      <c r="B715">
        <v>19761</v>
      </c>
      <c r="C715" t="s">
        <v>96</v>
      </c>
      <c r="D715">
        <v>2</v>
      </c>
      <c r="E715">
        <v>33</v>
      </c>
      <c r="F715" t="s">
        <v>82</v>
      </c>
      <c r="G715">
        <v>0</v>
      </c>
      <c r="H715">
        <v>1</v>
      </c>
      <c r="I715" t="s">
        <v>24</v>
      </c>
      <c r="J715">
        <v>-1</v>
      </c>
    </row>
    <row r="716" spans="2:10" x14ac:dyDescent="0.45">
      <c r="B716">
        <v>19762</v>
      </c>
      <c r="C716" t="s">
        <v>96</v>
      </c>
      <c r="D716">
        <v>2</v>
      </c>
      <c r="E716">
        <v>34</v>
      </c>
      <c r="F716" t="s">
        <v>69</v>
      </c>
      <c r="G716">
        <v>3</v>
      </c>
      <c r="H716">
        <v>1</v>
      </c>
      <c r="I716" t="s">
        <v>6</v>
      </c>
      <c r="J716">
        <v>1</v>
      </c>
    </row>
    <row r="717" spans="2:10" x14ac:dyDescent="0.45">
      <c r="B717">
        <v>19763</v>
      </c>
      <c r="C717" t="s">
        <v>96</v>
      </c>
      <c r="D717">
        <v>2</v>
      </c>
      <c r="E717">
        <v>34</v>
      </c>
      <c r="F717" t="s">
        <v>13</v>
      </c>
      <c r="G717">
        <v>3</v>
      </c>
      <c r="H717">
        <v>2</v>
      </c>
      <c r="I717" t="s">
        <v>92</v>
      </c>
      <c r="J717">
        <v>1</v>
      </c>
    </row>
    <row r="718" spans="2:10" x14ac:dyDescent="0.45">
      <c r="B718">
        <v>19764</v>
      </c>
      <c r="C718" t="s">
        <v>96</v>
      </c>
      <c r="D718">
        <v>2</v>
      </c>
      <c r="E718">
        <v>34</v>
      </c>
      <c r="F718" t="s">
        <v>85</v>
      </c>
      <c r="G718">
        <v>2</v>
      </c>
      <c r="H718">
        <v>3</v>
      </c>
      <c r="I718" t="s">
        <v>0</v>
      </c>
      <c r="J718">
        <v>-1</v>
      </c>
    </row>
    <row r="719" spans="2:10" x14ac:dyDescent="0.45">
      <c r="B719">
        <v>19765</v>
      </c>
      <c r="C719" t="s">
        <v>96</v>
      </c>
      <c r="D719">
        <v>2</v>
      </c>
      <c r="E719">
        <v>34</v>
      </c>
      <c r="F719" t="s">
        <v>14</v>
      </c>
      <c r="G719">
        <v>1</v>
      </c>
      <c r="H719">
        <v>0</v>
      </c>
      <c r="I719" t="s">
        <v>15</v>
      </c>
      <c r="J719">
        <v>1</v>
      </c>
    </row>
    <row r="720" spans="2:10" x14ac:dyDescent="0.45">
      <c r="B720">
        <v>19766</v>
      </c>
      <c r="C720" t="s">
        <v>96</v>
      </c>
      <c r="D720">
        <v>2</v>
      </c>
      <c r="E720">
        <v>34</v>
      </c>
      <c r="F720" t="s">
        <v>10</v>
      </c>
      <c r="G720">
        <v>1</v>
      </c>
      <c r="H720">
        <v>1</v>
      </c>
      <c r="I720" t="s">
        <v>82</v>
      </c>
      <c r="J720">
        <v>0</v>
      </c>
    </row>
    <row r="721" spans="2:10" x14ac:dyDescent="0.45">
      <c r="B721">
        <v>19767</v>
      </c>
      <c r="C721" t="s">
        <v>96</v>
      </c>
      <c r="D721">
        <v>2</v>
      </c>
      <c r="E721">
        <v>34</v>
      </c>
      <c r="F721" t="s">
        <v>24</v>
      </c>
      <c r="G721">
        <v>1</v>
      </c>
      <c r="H721">
        <v>1</v>
      </c>
      <c r="I721" t="s">
        <v>3</v>
      </c>
      <c r="J721">
        <v>0</v>
      </c>
    </row>
    <row r="722" spans="2:10" x14ac:dyDescent="0.45">
      <c r="B722">
        <v>19768</v>
      </c>
      <c r="C722" t="s">
        <v>96</v>
      </c>
      <c r="D722">
        <v>2</v>
      </c>
      <c r="E722">
        <v>34</v>
      </c>
      <c r="F722" t="s">
        <v>89</v>
      </c>
      <c r="G722">
        <v>0</v>
      </c>
      <c r="H722">
        <v>1</v>
      </c>
      <c r="I722" t="s">
        <v>1</v>
      </c>
      <c r="J722">
        <v>-1</v>
      </c>
    </row>
    <row r="723" spans="2:10" x14ac:dyDescent="0.45">
      <c r="B723">
        <v>19769</v>
      </c>
      <c r="C723" t="s">
        <v>96</v>
      </c>
      <c r="D723">
        <v>2</v>
      </c>
      <c r="E723">
        <v>34</v>
      </c>
      <c r="F723" t="s">
        <v>4</v>
      </c>
      <c r="G723">
        <v>1</v>
      </c>
      <c r="H723">
        <v>1</v>
      </c>
      <c r="I723" t="s">
        <v>21</v>
      </c>
      <c r="J723">
        <v>0</v>
      </c>
    </row>
    <row r="724" spans="2:10" x14ac:dyDescent="0.45">
      <c r="B724">
        <v>19770</v>
      </c>
      <c r="C724" t="s">
        <v>96</v>
      </c>
      <c r="D724">
        <v>2</v>
      </c>
      <c r="E724">
        <v>34</v>
      </c>
      <c r="F724" t="s">
        <v>77</v>
      </c>
      <c r="G724">
        <v>2</v>
      </c>
      <c r="H724">
        <v>0</v>
      </c>
      <c r="I724" t="s">
        <v>11</v>
      </c>
      <c r="J724">
        <v>1</v>
      </c>
    </row>
    <row r="725" spans="2:10" x14ac:dyDescent="0.45">
      <c r="B725">
        <v>19771</v>
      </c>
      <c r="C725" t="s">
        <v>96</v>
      </c>
      <c r="D725">
        <v>2</v>
      </c>
      <c r="E725">
        <v>34</v>
      </c>
      <c r="F725" t="s">
        <v>12</v>
      </c>
      <c r="G725">
        <v>3</v>
      </c>
      <c r="H725">
        <v>1</v>
      </c>
      <c r="I725" t="s">
        <v>9</v>
      </c>
      <c r="J725">
        <v>1</v>
      </c>
    </row>
    <row r="726" spans="2:10" x14ac:dyDescent="0.45">
      <c r="B726">
        <v>19772</v>
      </c>
      <c r="C726" t="s">
        <v>96</v>
      </c>
      <c r="D726">
        <v>2</v>
      </c>
      <c r="E726">
        <v>35</v>
      </c>
      <c r="F726" t="s">
        <v>9</v>
      </c>
      <c r="G726">
        <v>3</v>
      </c>
      <c r="H726">
        <v>3</v>
      </c>
      <c r="I726" t="s">
        <v>77</v>
      </c>
      <c r="J726">
        <v>0</v>
      </c>
    </row>
    <row r="727" spans="2:10" x14ac:dyDescent="0.45">
      <c r="B727">
        <v>19773</v>
      </c>
      <c r="C727" t="s">
        <v>96</v>
      </c>
      <c r="D727">
        <v>2</v>
      </c>
      <c r="E727">
        <v>35</v>
      </c>
      <c r="F727" t="s">
        <v>15</v>
      </c>
      <c r="G727">
        <v>0</v>
      </c>
      <c r="H727">
        <v>0</v>
      </c>
      <c r="I727" t="s">
        <v>89</v>
      </c>
      <c r="J727">
        <v>0</v>
      </c>
    </row>
    <row r="728" spans="2:10" x14ac:dyDescent="0.45">
      <c r="B728">
        <v>19774</v>
      </c>
      <c r="C728" t="s">
        <v>96</v>
      </c>
      <c r="D728">
        <v>2</v>
      </c>
      <c r="E728">
        <v>35</v>
      </c>
      <c r="F728" t="s">
        <v>0</v>
      </c>
      <c r="G728">
        <v>3</v>
      </c>
      <c r="H728">
        <v>5</v>
      </c>
      <c r="I728" t="s">
        <v>13</v>
      </c>
      <c r="J728">
        <v>-1</v>
      </c>
    </row>
    <row r="729" spans="2:10" x14ac:dyDescent="0.45">
      <c r="B729">
        <v>19775</v>
      </c>
      <c r="C729" t="s">
        <v>96</v>
      </c>
      <c r="D729">
        <v>2</v>
      </c>
      <c r="E729">
        <v>35</v>
      </c>
      <c r="F729" t="s">
        <v>92</v>
      </c>
      <c r="G729">
        <v>8</v>
      </c>
      <c r="H729">
        <v>2</v>
      </c>
      <c r="I729" t="s">
        <v>12</v>
      </c>
      <c r="J729">
        <v>1</v>
      </c>
    </row>
    <row r="730" spans="2:10" x14ac:dyDescent="0.45">
      <c r="B730">
        <v>19776</v>
      </c>
      <c r="C730" t="s">
        <v>96</v>
      </c>
      <c r="D730">
        <v>2</v>
      </c>
      <c r="E730">
        <v>35</v>
      </c>
      <c r="F730" t="s">
        <v>3</v>
      </c>
      <c r="G730">
        <v>1</v>
      </c>
      <c r="H730">
        <v>1</v>
      </c>
      <c r="I730" t="s">
        <v>10</v>
      </c>
      <c r="J730">
        <v>0</v>
      </c>
    </row>
    <row r="731" spans="2:10" x14ac:dyDescent="0.45">
      <c r="B731">
        <v>19777</v>
      </c>
      <c r="C731" t="s">
        <v>96</v>
      </c>
      <c r="D731">
        <v>2</v>
      </c>
      <c r="E731">
        <v>35</v>
      </c>
      <c r="F731" t="s">
        <v>1</v>
      </c>
      <c r="G731">
        <v>1</v>
      </c>
      <c r="H731">
        <v>0</v>
      </c>
      <c r="I731" t="s">
        <v>85</v>
      </c>
      <c r="J731">
        <v>1</v>
      </c>
    </row>
    <row r="732" spans="2:10" x14ac:dyDescent="0.45">
      <c r="B732">
        <v>19778</v>
      </c>
      <c r="C732" t="s">
        <v>96</v>
      </c>
      <c r="D732">
        <v>2</v>
      </c>
      <c r="E732">
        <v>35</v>
      </c>
      <c r="F732" t="s">
        <v>6</v>
      </c>
      <c r="G732">
        <v>1</v>
      </c>
      <c r="H732">
        <v>2</v>
      </c>
      <c r="I732" t="s">
        <v>24</v>
      </c>
      <c r="J732">
        <v>-1</v>
      </c>
    </row>
    <row r="733" spans="2:10" x14ac:dyDescent="0.45">
      <c r="B733">
        <v>19779</v>
      </c>
      <c r="C733" t="s">
        <v>96</v>
      </c>
      <c r="D733">
        <v>2</v>
      </c>
      <c r="E733">
        <v>35</v>
      </c>
      <c r="F733" t="s">
        <v>21</v>
      </c>
      <c r="G733">
        <v>1</v>
      </c>
      <c r="H733">
        <v>0</v>
      </c>
      <c r="I733" t="s">
        <v>69</v>
      </c>
      <c r="J733">
        <v>1</v>
      </c>
    </row>
    <row r="734" spans="2:10" x14ac:dyDescent="0.45">
      <c r="B734">
        <v>19780</v>
      </c>
      <c r="C734" t="s">
        <v>96</v>
      </c>
      <c r="D734">
        <v>2</v>
      </c>
      <c r="E734">
        <v>35</v>
      </c>
      <c r="F734" t="s">
        <v>82</v>
      </c>
      <c r="G734">
        <v>2</v>
      </c>
      <c r="H734">
        <v>0</v>
      </c>
      <c r="I734" t="s">
        <v>14</v>
      </c>
      <c r="J734">
        <v>1</v>
      </c>
    </row>
    <row r="735" spans="2:10" x14ac:dyDescent="0.45">
      <c r="B735">
        <v>19781</v>
      </c>
      <c r="C735" t="s">
        <v>96</v>
      </c>
      <c r="D735">
        <v>2</v>
      </c>
      <c r="E735">
        <v>35</v>
      </c>
      <c r="F735" t="s">
        <v>11</v>
      </c>
      <c r="G735">
        <v>2</v>
      </c>
      <c r="H735">
        <v>1</v>
      </c>
      <c r="I735" t="s">
        <v>4</v>
      </c>
      <c r="J735">
        <v>1</v>
      </c>
    </row>
    <row r="736" spans="2:10" x14ac:dyDescent="0.45">
      <c r="B736">
        <v>19782</v>
      </c>
      <c r="C736" t="s">
        <v>96</v>
      </c>
      <c r="D736">
        <v>2</v>
      </c>
      <c r="E736">
        <v>36</v>
      </c>
      <c r="F736" t="s">
        <v>24</v>
      </c>
      <c r="G736">
        <v>1</v>
      </c>
      <c r="H736">
        <v>1</v>
      </c>
      <c r="I736" t="s">
        <v>21</v>
      </c>
      <c r="J736">
        <v>0</v>
      </c>
    </row>
    <row r="737" spans="2:10" x14ac:dyDescent="0.45">
      <c r="B737">
        <v>19783</v>
      </c>
      <c r="C737" t="s">
        <v>96</v>
      </c>
      <c r="D737">
        <v>2</v>
      </c>
      <c r="E737">
        <v>36</v>
      </c>
      <c r="F737" t="s">
        <v>14</v>
      </c>
      <c r="G737">
        <v>2</v>
      </c>
      <c r="H737">
        <v>1</v>
      </c>
      <c r="I737" t="s">
        <v>3</v>
      </c>
      <c r="J737">
        <v>1</v>
      </c>
    </row>
    <row r="738" spans="2:10" x14ac:dyDescent="0.45">
      <c r="B738">
        <v>19784</v>
      </c>
      <c r="C738" t="s">
        <v>96</v>
      </c>
      <c r="D738">
        <v>2</v>
      </c>
      <c r="E738">
        <v>36</v>
      </c>
      <c r="F738" t="s">
        <v>10</v>
      </c>
      <c r="G738">
        <v>2</v>
      </c>
      <c r="H738">
        <v>1</v>
      </c>
      <c r="I738" t="s">
        <v>6</v>
      </c>
      <c r="J738">
        <v>1</v>
      </c>
    </row>
    <row r="739" spans="2:10" x14ac:dyDescent="0.45">
      <c r="B739">
        <v>19785</v>
      </c>
      <c r="C739" t="s">
        <v>96</v>
      </c>
      <c r="D739">
        <v>2</v>
      </c>
      <c r="E739">
        <v>36</v>
      </c>
      <c r="F739" t="s">
        <v>69</v>
      </c>
      <c r="G739">
        <v>1</v>
      </c>
      <c r="H739">
        <v>2</v>
      </c>
      <c r="I739" t="s">
        <v>11</v>
      </c>
      <c r="J739">
        <v>-1</v>
      </c>
    </row>
    <row r="740" spans="2:10" x14ac:dyDescent="0.45">
      <c r="B740">
        <v>19786</v>
      </c>
      <c r="C740" t="s">
        <v>96</v>
      </c>
      <c r="D740">
        <v>2</v>
      </c>
      <c r="E740">
        <v>36</v>
      </c>
      <c r="F740" t="s">
        <v>13</v>
      </c>
      <c r="G740">
        <v>5</v>
      </c>
      <c r="H740">
        <v>2</v>
      </c>
      <c r="I740" t="s">
        <v>1</v>
      </c>
      <c r="J740">
        <v>1</v>
      </c>
    </row>
    <row r="741" spans="2:10" x14ac:dyDescent="0.45">
      <c r="B741">
        <v>19787</v>
      </c>
      <c r="C741" t="s">
        <v>96</v>
      </c>
      <c r="D741">
        <v>2</v>
      </c>
      <c r="E741">
        <v>36</v>
      </c>
      <c r="F741" t="s">
        <v>85</v>
      </c>
      <c r="G741">
        <v>0</v>
      </c>
      <c r="H741">
        <v>3</v>
      </c>
      <c r="I741" t="s">
        <v>89</v>
      </c>
      <c r="J741">
        <v>-1</v>
      </c>
    </row>
    <row r="742" spans="2:10" x14ac:dyDescent="0.45">
      <c r="B742">
        <v>19788</v>
      </c>
      <c r="C742" t="s">
        <v>96</v>
      </c>
      <c r="D742">
        <v>2</v>
      </c>
      <c r="E742">
        <v>36</v>
      </c>
      <c r="F742" t="s">
        <v>77</v>
      </c>
      <c r="G742">
        <v>1</v>
      </c>
      <c r="H742">
        <v>1</v>
      </c>
      <c r="I742" t="s">
        <v>92</v>
      </c>
      <c r="J742">
        <v>0</v>
      </c>
    </row>
    <row r="743" spans="2:10" x14ac:dyDescent="0.45">
      <c r="B743">
        <v>19789</v>
      </c>
      <c r="C743" t="s">
        <v>96</v>
      </c>
      <c r="D743">
        <v>2</v>
      </c>
      <c r="E743">
        <v>36</v>
      </c>
      <c r="F743" t="s">
        <v>4</v>
      </c>
      <c r="G743">
        <v>4</v>
      </c>
      <c r="H743">
        <v>3</v>
      </c>
      <c r="I743" t="s">
        <v>9</v>
      </c>
      <c r="J743">
        <v>1</v>
      </c>
    </row>
    <row r="744" spans="2:10" x14ac:dyDescent="0.45">
      <c r="B744">
        <v>19790</v>
      </c>
      <c r="C744" t="s">
        <v>96</v>
      </c>
      <c r="D744">
        <v>2</v>
      </c>
      <c r="E744">
        <v>36</v>
      </c>
      <c r="F744" t="s">
        <v>82</v>
      </c>
      <c r="G744">
        <v>0</v>
      </c>
      <c r="H744">
        <v>1</v>
      </c>
      <c r="I744" t="s">
        <v>15</v>
      </c>
      <c r="J744">
        <v>-1</v>
      </c>
    </row>
    <row r="745" spans="2:10" x14ac:dyDescent="0.45">
      <c r="B745">
        <v>19791</v>
      </c>
      <c r="C745" t="s">
        <v>96</v>
      </c>
      <c r="D745">
        <v>2</v>
      </c>
      <c r="E745">
        <v>36</v>
      </c>
      <c r="F745" t="s">
        <v>12</v>
      </c>
      <c r="G745">
        <v>1</v>
      </c>
      <c r="H745">
        <v>1</v>
      </c>
      <c r="I745" t="s">
        <v>0</v>
      </c>
      <c r="J745">
        <v>0</v>
      </c>
    </row>
    <row r="746" spans="2:10" x14ac:dyDescent="0.45">
      <c r="B746">
        <v>19792</v>
      </c>
      <c r="C746" t="s">
        <v>96</v>
      </c>
      <c r="D746">
        <v>2</v>
      </c>
      <c r="E746">
        <v>37</v>
      </c>
      <c r="F746" t="s">
        <v>92</v>
      </c>
      <c r="G746">
        <v>1</v>
      </c>
      <c r="H746">
        <v>2</v>
      </c>
      <c r="I746" t="s">
        <v>4</v>
      </c>
      <c r="J746">
        <v>-1</v>
      </c>
    </row>
    <row r="747" spans="2:10" x14ac:dyDescent="0.45">
      <c r="B747">
        <v>19793</v>
      </c>
      <c r="C747" t="s">
        <v>96</v>
      </c>
      <c r="D747">
        <v>2</v>
      </c>
      <c r="E747">
        <v>37</v>
      </c>
      <c r="F747" t="s">
        <v>1</v>
      </c>
      <c r="G747">
        <v>2</v>
      </c>
      <c r="H747">
        <v>1</v>
      </c>
      <c r="I747" t="s">
        <v>12</v>
      </c>
      <c r="J747">
        <v>1</v>
      </c>
    </row>
    <row r="748" spans="2:10" x14ac:dyDescent="0.45">
      <c r="B748">
        <v>19794</v>
      </c>
      <c r="C748" t="s">
        <v>96</v>
      </c>
      <c r="D748">
        <v>2</v>
      </c>
      <c r="E748">
        <v>37</v>
      </c>
      <c r="F748" t="s">
        <v>3</v>
      </c>
      <c r="G748">
        <v>2</v>
      </c>
      <c r="H748">
        <v>0</v>
      </c>
      <c r="I748" t="s">
        <v>82</v>
      </c>
      <c r="J748">
        <v>1</v>
      </c>
    </row>
    <row r="749" spans="2:10" x14ac:dyDescent="0.45">
      <c r="B749">
        <v>19795</v>
      </c>
      <c r="C749" t="s">
        <v>96</v>
      </c>
      <c r="D749">
        <v>2</v>
      </c>
      <c r="E749">
        <v>37</v>
      </c>
      <c r="F749" t="s">
        <v>0</v>
      </c>
      <c r="G749">
        <v>1</v>
      </c>
      <c r="H749">
        <v>6</v>
      </c>
      <c r="I749" t="s">
        <v>77</v>
      </c>
      <c r="J749">
        <v>-1</v>
      </c>
    </row>
    <row r="750" spans="2:10" x14ac:dyDescent="0.45">
      <c r="B750">
        <v>19796</v>
      </c>
      <c r="C750" t="s">
        <v>96</v>
      </c>
      <c r="D750">
        <v>2</v>
      </c>
      <c r="E750">
        <v>37</v>
      </c>
      <c r="F750" t="s">
        <v>85</v>
      </c>
      <c r="G750">
        <v>0</v>
      </c>
      <c r="H750">
        <v>0</v>
      </c>
      <c r="I750" t="s">
        <v>15</v>
      </c>
      <c r="J750">
        <v>0</v>
      </c>
    </row>
    <row r="751" spans="2:10" x14ac:dyDescent="0.45">
      <c r="B751">
        <v>19797</v>
      </c>
      <c r="C751" t="s">
        <v>96</v>
      </c>
      <c r="D751">
        <v>2</v>
      </c>
      <c r="E751">
        <v>37</v>
      </c>
      <c r="F751" t="s">
        <v>9</v>
      </c>
      <c r="G751">
        <v>0</v>
      </c>
      <c r="H751">
        <v>1</v>
      </c>
      <c r="I751" t="s">
        <v>69</v>
      </c>
      <c r="J751">
        <v>-1</v>
      </c>
    </row>
    <row r="752" spans="2:10" x14ac:dyDescent="0.45">
      <c r="B752">
        <v>19798</v>
      </c>
      <c r="C752" t="s">
        <v>96</v>
      </c>
      <c r="D752">
        <v>2</v>
      </c>
      <c r="E752">
        <v>37</v>
      </c>
      <c r="F752" t="s">
        <v>89</v>
      </c>
      <c r="G752">
        <v>3</v>
      </c>
      <c r="H752">
        <v>0</v>
      </c>
      <c r="I752" t="s">
        <v>13</v>
      </c>
      <c r="J752">
        <v>1</v>
      </c>
    </row>
    <row r="753" spans="2:10" x14ac:dyDescent="0.45">
      <c r="B753">
        <v>19799</v>
      </c>
      <c r="C753" t="s">
        <v>96</v>
      </c>
      <c r="D753">
        <v>2</v>
      </c>
      <c r="E753">
        <v>37</v>
      </c>
      <c r="F753" t="s">
        <v>6</v>
      </c>
      <c r="G753">
        <v>1</v>
      </c>
      <c r="H753">
        <v>0</v>
      </c>
      <c r="I753" t="s">
        <v>14</v>
      </c>
      <c r="J753">
        <v>1</v>
      </c>
    </row>
    <row r="754" spans="2:10" x14ac:dyDescent="0.45">
      <c r="B754">
        <v>19800</v>
      </c>
      <c r="C754" t="s">
        <v>96</v>
      </c>
      <c r="D754">
        <v>2</v>
      </c>
      <c r="E754">
        <v>37</v>
      </c>
      <c r="F754" t="s">
        <v>21</v>
      </c>
      <c r="G754">
        <v>1</v>
      </c>
      <c r="H754">
        <v>1</v>
      </c>
      <c r="I754" t="s">
        <v>10</v>
      </c>
      <c r="J754">
        <v>0</v>
      </c>
    </row>
    <row r="755" spans="2:10" x14ac:dyDescent="0.45">
      <c r="B755">
        <v>19801</v>
      </c>
      <c r="C755" t="s">
        <v>96</v>
      </c>
      <c r="D755">
        <v>2</v>
      </c>
      <c r="E755">
        <v>37</v>
      </c>
      <c r="F755" t="s">
        <v>11</v>
      </c>
      <c r="G755">
        <v>3</v>
      </c>
      <c r="H755">
        <v>1</v>
      </c>
      <c r="I755" t="s">
        <v>24</v>
      </c>
      <c r="J755">
        <v>1</v>
      </c>
    </row>
    <row r="756" spans="2:10" x14ac:dyDescent="0.45">
      <c r="B756">
        <v>19802</v>
      </c>
      <c r="C756" t="s">
        <v>96</v>
      </c>
      <c r="D756">
        <v>2</v>
      </c>
      <c r="E756">
        <v>38</v>
      </c>
      <c r="F756" t="s">
        <v>69</v>
      </c>
      <c r="G756">
        <v>3</v>
      </c>
      <c r="H756">
        <v>1</v>
      </c>
      <c r="I756" t="s">
        <v>92</v>
      </c>
      <c r="J756">
        <v>1</v>
      </c>
    </row>
    <row r="757" spans="2:10" x14ac:dyDescent="0.45">
      <c r="B757">
        <v>19803</v>
      </c>
      <c r="C757" t="s">
        <v>96</v>
      </c>
      <c r="D757">
        <v>2</v>
      </c>
      <c r="E757">
        <v>38</v>
      </c>
      <c r="F757" t="s">
        <v>13</v>
      </c>
      <c r="G757">
        <v>0</v>
      </c>
      <c r="H757">
        <v>0</v>
      </c>
      <c r="I757" t="s">
        <v>85</v>
      </c>
      <c r="J757">
        <v>0</v>
      </c>
    </row>
    <row r="758" spans="2:10" x14ac:dyDescent="0.45">
      <c r="B758">
        <v>19804</v>
      </c>
      <c r="C758" t="s">
        <v>96</v>
      </c>
      <c r="D758">
        <v>2</v>
      </c>
      <c r="E758">
        <v>38</v>
      </c>
      <c r="F758" t="s">
        <v>10</v>
      </c>
      <c r="G758">
        <v>3</v>
      </c>
      <c r="H758">
        <v>3</v>
      </c>
      <c r="I758" t="s">
        <v>11</v>
      </c>
      <c r="J758">
        <v>0</v>
      </c>
    </row>
    <row r="759" spans="2:10" x14ac:dyDescent="0.45">
      <c r="B759">
        <v>19805</v>
      </c>
      <c r="C759" t="s">
        <v>96</v>
      </c>
      <c r="D759">
        <v>2</v>
      </c>
      <c r="E759">
        <v>38</v>
      </c>
      <c r="F759" t="s">
        <v>14</v>
      </c>
      <c r="G759">
        <v>0</v>
      </c>
      <c r="H759">
        <v>1</v>
      </c>
      <c r="I759" t="s">
        <v>21</v>
      </c>
      <c r="J759">
        <v>-1</v>
      </c>
    </row>
    <row r="760" spans="2:10" x14ac:dyDescent="0.45">
      <c r="B760">
        <v>19806</v>
      </c>
      <c r="C760" t="s">
        <v>96</v>
      </c>
      <c r="D760">
        <v>2</v>
      </c>
      <c r="E760">
        <v>38</v>
      </c>
      <c r="F760" t="s">
        <v>24</v>
      </c>
      <c r="G760">
        <v>0</v>
      </c>
      <c r="H760">
        <v>0</v>
      </c>
      <c r="I760" t="s">
        <v>9</v>
      </c>
      <c r="J760">
        <v>0</v>
      </c>
    </row>
    <row r="761" spans="2:10" x14ac:dyDescent="0.45">
      <c r="B761">
        <v>19807</v>
      </c>
      <c r="C761" t="s">
        <v>96</v>
      </c>
      <c r="D761">
        <v>2</v>
      </c>
      <c r="E761">
        <v>38</v>
      </c>
      <c r="F761" t="s">
        <v>15</v>
      </c>
      <c r="G761">
        <v>1</v>
      </c>
      <c r="H761">
        <v>4</v>
      </c>
      <c r="I761" t="s">
        <v>3</v>
      </c>
      <c r="J761">
        <v>-1</v>
      </c>
    </row>
    <row r="762" spans="2:10" x14ac:dyDescent="0.45">
      <c r="B762">
        <v>19808</v>
      </c>
      <c r="C762" t="s">
        <v>96</v>
      </c>
      <c r="D762">
        <v>2</v>
      </c>
      <c r="E762">
        <v>38</v>
      </c>
      <c r="F762" t="s">
        <v>4</v>
      </c>
      <c r="G762">
        <v>2</v>
      </c>
      <c r="H762">
        <v>0</v>
      </c>
      <c r="I762" t="s">
        <v>0</v>
      </c>
      <c r="J762">
        <v>1</v>
      </c>
    </row>
    <row r="763" spans="2:10" x14ac:dyDescent="0.45">
      <c r="B763">
        <v>19809</v>
      </c>
      <c r="C763" t="s">
        <v>96</v>
      </c>
      <c r="D763">
        <v>2</v>
      </c>
      <c r="E763">
        <v>38</v>
      </c>
      <c r="F763" t="s">
        <v>82</v>
      </c>
      <c r="G763">
        <v>1</v>
      </c>
      <c r="H763">
        <v>2</v>
      </c>
      <c r="I763" t="s">
        <v>6</v>
      </c>
      <c r="J763">
        <v>-1</v>
      </c>
    </row>
    <row r="764" spans="2:10" x14ac:dyDescent="0.45">
      <c r="B764">
        <v>19810</v>
      </c>
      <c r="C764" t="s">
        <v>96</v>
      </c>
      <c r="D764">
        <v>2</v>
      </c>
      <c r="E764">
        <v>38</v>
      </c>
      <c r="F764" t="s">
        <v>77</v>
      </c>
      <c r="G764">
        <v>0</v>
      </c>
      <c r="H764">
        <v>2</v>
      </c>
      <c r="I764" t="s">
        <v>1</v>
      </c>
      <c r="J764">
        <v>-1</v>
      </c>
    </row>
    <row r="765" spans="2:10" x14ac:dyDescent="0.45">
      <c r="B765">
        <v>19811</v>
      </c>
      <c r="C765" t="s">
        <v>96</v>
      </c>
      <c r="D765">
        <v>2</v>
      </c>
      <c r="E765">
        <v>38</v>
      </c>
      <c r="F765" t="s">
        <v>12</v>
      </c>
      <c r="G765">
        <v>2</v>
      </c>
      <c r="H765">
        <v>1</v>
      </c>
      <c r="I765" t="s">
        <v>89</v>
      </c>
      <c r="J765">
        <v>1</v>
      </c>
    </row>
    <row r="766" spans="2:10" x14ac:dyDescent="0.45">
      <c r="B766">
        <v>18789</v>
      </c>
      <c r="C766" t="s">
        <v>94</v>
      </c>
      <c r="D766">
        <v>3</v>
      </c>
      <c r="E766">
        <v>1</v>
      </c>
      <c r="F766" t="s">
        <v>69</v>
      </c>
      <c r="G766">
        <v>0</v>
      </c>
      <c r="H766">
        <v>0</v>
      </c>
      <c r="I766" t="s">
        <v>92</v>
      </c>
      <c r="J766">
        <v>0</v>
      </c>
    </row>
    <row r="767" spans="2:10" x14ac:dyDescent="0.45">
      <c r="B767">
        <v>18790</v>
      </c>
      <c r="C767" t="s">
        <v>94</v>
      </c>
      <c r="D767">
        <v>3</v>
      </c>
      <c r="E767">
        <v>1</v>
      </c>
      <c r="F767" t="s">
        <v>89</v>
      </c>
      <c r="G767">
        <v>0</v>
      </c>
      <c r="H767">
        <v>0</v>
      </c>
      <c r="I767" t="s">
        <v>6</v>
      </c>
      <c r="J767">
        <v>0</v>
      </c>
    </row>
    <row r="768" spans="2:10" x14ac:dyDescent="0.45">
      <c r="B768">
        <v>18791</v>
      </c>
      <c r="C768" t="s">
        <v>94</v>
      </c>
      <c r="D768">
        <v>3</v>
      </c>
      <c r="E768">
        <v>1</v>
      </c>
      <c r="F768" t="s">
        <v>10</v>
      </c>
      <c r="G768">
        <v>0</v>
      </c>
      <c r="H768">
        <v>1</v>
      </c>
      <c r="I768" t="s">
        <v>24</v>
      </c>
      <c r="J768">
        <v>-1</v>
      </c>
    </row>
    <row r="769" spans="2:10" x14ac:dyDescent="0.45">
      <c r="B769">
        <v>18792</v>
      </c>
      <c r="C769" t="s">
        <v>94</v>
      </c>
      <c r="D769">
        <v>3</v>
      </c>
      <c r="E769">
        <v>1</v>
      </c>
      <c r="F769" t="s">
        <v>9</v>
      </c>
      <c r="G769">
        <v>0</v>
      </c>
      <c r="H769">
        <v>0</v>
      </c>
      <c r="I769" t="s">
        <v>0</v>
      </c>
      <c r="J769">
        <v>0</v>
      </c>
    </row>
    <row r="770" spans="2:10" x14ac:dyDescent="0.45">
      <c r="B770">
        <v>18793</v>
      </c>
      <c r="C770" t="s">
        <v>94</v>
      </c>
      <c r="D770">
        <v>3</v>
      </c>
      <c r="E770">
        <v>1</v>
      </c>
      <c r="F770" t="s">
        <v>7</v>
      </c>
      <c r="G770">
        <v>0</v>
      </c>
      <c r="H770">
        <v>0</v>
      </c>
      <c r="I770" t="s">
        <v>15</v>
      </c>
      <c r="J770">
        <v>0</v>
      </c>
    </row>
    <row r="771" spans="2:10" x14ac:dyDescent="0.45">
      <c r="B771">
        <v>18794</v>
      </c>
      <c r="C771" t="s">
        <v>94</v>
      </c>
      <c r="D771">
        <v>3</v>
      </c>
      <c r="E771">
        <v>1</v>
      </c>
      <c r="F771" t="s">
        <v>85</v>
      </c>
      <c r="G771">
        <v>0</v>
      </c>
      <c r="H771">
        <v>0</v>
      </c>
      <c r="I771" t="s">
        <v>14</v>
      </c>
      <c r="J771">
        <v>0</v>
      </c>
    </row>
    <row r="772" spans="2:10" x14ac:dyDescent="0.45">
      <c r="B772">
        <v>18795</v>
      </c>
      <c r="C772" t="s">
        <v>94</v>
      </c>
      <c r="D772">
        <v>3</v>
      </c>
      <c r="E772">
        <v>1</v>
      </c>
      <c r="F772" t="s">
        <v>66</v>
      </c>
      <c r="G772">
        <v>1</v>
      </c>
      <c r="H772">
        <v>2</v>
      </c>
      <c r="I772" t="s">
        <v>3</v>
      </c>
      <c r="J772">
        <v>-1</v>
      </c>
    </row>
    <row r="773" spans="2:10" x14ac:dyDescent="0.45">
      <c r="B773">
        <v>18796</v>
      </c>
      <c r="C773" t="s">
        <v>94</v>
      </c>
      <c r="D773">
        <v>3</v>
      </c>
      <c r="E773">
        <v>1</v>
      </c>
      <c r="F773" t="s">
        <v>12</v>
      </c>
      <c r="G773">
        <v>0</v>
      </c>
      <c r="H773">
        <v>0</v>
      </c>
      <c r="I773" t="s">
        <v>77</v>
      </c>
      <c r="J773">
        <v>0</v>
      </c>
    </row>
    <row r="774" spans="2:10" x14ac:dyDescent="0.45">
      <c r="B774">
        <v>18797</v>
      </c>
      <c r="C774" t="s">
        <v>94</v>
      </c>
      <c r="D774">
        <v>3</v>
      </c>
      <c r="E774">
        <v>1</v>
      </c>
      <c r="F774" t="s">
        <v>95</v>
      </c>
      <c r="G774">
        <v>0</v>
      </c>
      <c r="H774">
        <v>0</v>
      </c>
      <c r="I774" t="s">
        <v>1</v>
      </c>
      <c r="J774">
        <v>0</v>
      </c>
    </row>
    <row r="775" spans="2:10" x14ac:dyDescent="0.45">
      <c r="B775">
        <v>18798</v>
      </c>
      <c r="C775" t="s">
        <v>94</v>
      </c>
      <c r="D775">
        <v>3</v>
      </c>
      <c r="E775">
        <v>1</v>
      </c>
      <c r="F775" t="s">
        <v>13</v>
      </c>
      <c r="G775">
        <v>0</v>
      </c>
      <c r="H775">
        <v>0</v>
      </c>
      <c r="I775" t="s">
        <v>4</v>
      </c>
      <c r="J775">
        <v>0</v>
      </c>
    </row>
    <row r="776" spans="2:10" x14ac:dyDescent="0.45">
      <c r="B776">
        <v>18799</v>
      </c>
      <c r="C776" t="s">
        <v>94</v>
      </c>
      <c r="D776">
        <v>3</v>
      </c>
      <c r="E776">
        <v>2</v>
      </c>
      <c r="F776" t="s">
        <v>92</v>
      </c>
      <c r="G776">
        <v>1</v>
      </c>
      <c r="H776">
        <v>0</v>
      </c>
      <c r="I776" t="s">
        <v>10</v>
      </c>
      <c r="J776">
        <v>1</v>
      </c>
    </row>
    <row r="777" spans="2:10" x14ac:dyDescent="0.45">
      <c r="B777">
        <v>18800</v>
      </c>
      <c r="C777" t="s">
        <v>94</v>
      </c>
      <c r="D777">
        <v>3</v>
      </c>
      <c r="E777">
        <v>2</v>
      </c>
      <c r="F777" t="s">
        <v>14</v>
      </c>
      <c r="G777">
        <v>0</v>
      </c>
      <c r="H777">
        <v>0</v>
      </c>
      <c r="I777" t="s">
        <v>7</v>
      </c>
      <c r="J777">
        <v>0</v>
      </c>
    </row>
    <row r="778" spans="2:10" x14ac:dyDescent="0.45">
      <c r="B778">
        <v>18801</v>
      </c>
      <c r="C778" t="s">
        <v>94</v>
      </c>
      <c r="D778">
        <v>3</v>
      </c>
      <c r="E778">
        <v>2</v>
      </c>
      <c r="F778" t="s">
        <v>0</v>
      </c>
      <c r="G778">
        <v>2</v>
      </c>
      <c r="H778">
        <v>1</v>
      </c>
      <c r="I778" t="s">
        <v>69</v>
      </c>
      <c r="J778">
        <v>1</v>
      </c>
    </row>
    <row r="779" spans="2:10" x14ac:dyDescent="0.45">
      <c r="B779">
        <v>18802</v>
      </c>
      <c r="C779" t="s">
        <v>94</v>
      </c>
      <c r="D779">
        <v>3</v>
      </c>
      <c r="E779">
        <v>2</v>
      </c>
      <c r="F779" t="s">
        <v>24</v>
      </c>
      <c r="G779">
        <v>3</v>
      </c>
      <c r="H779">
        <v>2</v>
      </c>
      <c r="I779" t="s">
        <v>89</v>
      </c>
      <c r="J779">
        <v>1</v>
      </c>
    </row>
    <row r="780" spans="2:10" x14ac:dyDescent="0.45">
      <c r="B780">
        <v>18803</v>
      </c>
      <c r="C780" t="s">
        <v>94</v>
      </c>
      <c r="D780">
        <v>3</v>
      </c>
      <c r="E780">
        <v>2</v>
      </c>
      <c r="F780" t="s">
        <v>3</v>
      </c>
      <c r="G780">
        <v>0</v>
      </c>
      <c r="H780">
        <v>0</v>
      </c>
      <c r="I780" t="s">
        <v>95</v>
      </c>
      <c r="J780">
        <v>0</v>
      </c>
    </row>
    <row r="781" spans="2:10" x14ac:dyDescent="0.45">
      <c r="B781">
        <v>18804</v>
      </c>
      <c r="C781" t="s">
        <v>94</v>
      </c>
      <c r="D781">
        <v>3</v>
      </c>
      <c r="E781">
        <v>2</v>
      </c>
      <c r="F781" t="s">
        <v>1</v>
      </c>
      <c r="G781">
        <v>3</v>
      </c>
      <c r="H781">
        <v>2</v>
      </c>
      <c r="I781" t="s">
        <v>9</v>
      </c>
      <c r="J781">
        <v>1</v>
      </c>
    </row>
    <row r="782" spans="2:10" x14ac:dyDescent="0.45">
      <c r="B782">
        <v>18805</v>
      </c>
      <c r="C782" t="s">
        <v>94</v>
      </c>
      <c r="D782">
        <v>3</v>
      </c>
      <c r="E782">
        <v>2</v>
      </c>
      <c r="F782" t="s">
        <v>15</v>
      </c>
      <c r="G782">
        <v>1</v>
      </c>
      <c r="H782">
        <v>0</v>
      </c>
      <c r="I782" t="s">
        <v>66</v>
      </c>
      <c r="J782">
        <v>1</v>
      </c>
    </row>
    <row r="783" spans="2:10" x14ac:dyDescent="0.45">
      <c r="B783">
        <v>18806</v>
      </c>
      <c r="C783" t="s">
        <v>94</v>
      </c>
      <c r="D783">
        <v>3</v>
      </c>
      <c r="E783">
        <v>2</v>
      </c>
      <c r="F783" t="s">
        <v>4</v>
      </c>
      <c r="G783">
        <v>0</v>
      </c>
      <c r="H783">
        <v>0</v>
      </c>
      <c r="I783" t="s">
        <v>85</v>
      </c>
      <c r="J783">
        <v>0</v>
      </c>
    </row>
    <row r="784" spans="2:10" x14ac:dyDescent="0.45">
      <c r="B784">
        <v>18807</v>
      </c>
      <c r="C784" t="s">
        <v>94</v>
      </c>
      <c r="D784">
        <v>3</v>
      </c>
      <c r="E784">
        <v>2</v>
      </c>
      <c r="F784" t="s">
        <v>6</v>
      </c>
      <c r="G784">
        <v>0</v>
      </c>
      <c r="H784">
        <v>0</v>
      </c>
      <c r="I784" t="s">
        <v>12</v>
      </c>
      <c r="J784">
        <v>0</v>
      </c>
    </row>
    <row r="785" spans="2:10" x14ac:dyDescent="0.45">
      <c r="B785">
        <v>18808</v>
      </c>
      <c r="C785" t="s">
        <v>94</v>
      </c>
      <c r="D785">
        <v>3</v>
      </c>
      <c r="E785">
        <v>2</v>
      </c>
      <c r="F785" t="s">
        <v>77</v>
      </c>
      <c r="G785">
        <v>0</v>
      </c>
      <c r="H785">
        <v>0</v>
      </c>
      <c r="I785" t="s">
        <v>13</v>
      </c>
      <c r="J785">
        <v>0</v>
      </c>
    </row>
    <row r="786" spans="2:10" x14ac:dyDescent="0.45">
      <c r="B786">
        <v>18809</v>
      </c>
      <c r="C786" t="s">
        <v>94</v>
      </c>
      <c r="D786">
        <v>3</v>
      </c>
      <c r="E786">
        <v>3</v>
      </c>
      <c r="F786" t="s">
        <v>9</v>
      </c>
      <c r="G786">
        <v>0</v>
      </c>
      <c r="H786">
        <v>4</v>
      </c>
      <c r="I786" t="s">
        <v>3</v>
      </c>
      <c r="J786">
        <v>-1</v>
      </c>
    </row>
    <row r="787" spans="2:10" x14ac:dyDescent="0.45">
      <c r="B787">
        <v>18810</v>
      </c>
      <c r="C787" t="s">
        <v>94</v>
      </c>
      <c r="D787">
        <v>3</v>
      </c>
      <c r="E787">
        <v>3</v>
      </c>
      <c r="F787" t="s">
        <v>13</v>
      </c>
      <c r="G787">
        <v>0</v>
      </c>
      <c r="H787">
        <v>0</v>
      </c>
      <c r="I787" t="s">
        <v>6</v>
      </c>
      <c r="J787">
        <v>0</v>
      </c>
    </row>
    <row r="788" spans="2:10" x14ac:dyDescent="0.45">
      <c r="B788">
        <v>18811</v>
      </c>
      <c r="C788" t="s">
        <v>94</v>
      </c>
      <c r="D788">
        <v>3</v>
      </c>
      <c r="E788">
        <v>3</v>
      </c>
      <c r="F788" t="s">
        <v>85</v>
      </c>
      <c r="G788">
        <v>2</v>
      </c>
      <c r="H788">
        <v>1</v>
      </c>
      <c r="I788" t="s">
        <v>7</v>
      </c>
      <c r="J788">
        <v>1</v>
      </c>
    </row>
    <row r="789" spans="2:10" x14ac:dyDescent="0.45">
      <c r="B789">
        <v>18812</v>
      </c>
      <c r="C789" t="s">
        <v>94</v>
      </c>
      <c r="D789">
        <v>3</v>
      </c>
      <c r="E789">
        <v>3</v>
      </c>
      <c r="F789" t="s">
        <v>10</v>
      </c>
      <c r="G789">
        <v>0</v>
      </c>
      <c r="H789">
        <v>0</v>
      </c>
      <c r="I789" t="s">
        <v>0</v>
      </c>
      <c r="J789">
        <v>0</v>
      </c>
    </row>
    <row r="790" spans="2:10" x14ac:dyDescent="0.45">
      <c r="B790">
        <v>18813</v>
      </c>
      <c r="C790" t="s">
        <v>94</v>
      </c>
      <c r="D790">
        <v>3</v>
      </c>
      <c r="E790">
        <v>3</v>
      </c>
      <c r="F790" t="s">
        <v>69</v>
      </c>
      <c r="G790">
        <v>0</v>
      </c>
      <c r="H790">
        <v>0</v>
      </c>
      <c r="I790" t="s">
        <v>1</v>
      </c>
      <c r="J790">
        <v>0</v>
      </c>
    </row>
    <row r="791" spans="2:10" x14ac:dyDescent="0.45">
      <c r="B791">
        <v>18814</v>
      </c>
      <c r="C791" t="s">
        <v>94</v>
      </c>
      <c r="D791">
        <v>3</v>
      </c>
      <c r="E791">
        <v>3</v>
      </c>
      <c r="F791" t="s">
        <v>4</v>
      </c>
      <c r="G791">
        <v>0</v>
      </c>
      <c r="H791">
        <v>0</v>
      </c>
      <c r="I791" t="s">
        <v>77</v>
      </c>
      <c r="J791">
        <v>0</v>
      </c>
    </row>
    <row r="792" spans="2:10" x14ac:dyDescent="0.45">
      <c r="B792">
        <v>18815</v>
      </c>
      <c r="C792" t="s">
        <v>94</v>
      </c>
      <c r="D792">
        <v>3</v>
      </c>
      <c r="E792">
        <v>3</v>
      </c>
      <c r="F792" t="s">
        <v>12</v>
      </c>
      <c r="G792">
        <v>0</v>
      </c>
      <c r="H792">
        <v>0</v>
      </c>
      <c r="I792" t="s">
        <v>24</v>
      </c>
      <c r="J792">
        <v>0</v>
      </c>
    </row>
    <row r="793" spans="2:10" x14ac:dyDescent="0.45">
      <c r="B793">
        <v>18816</v>
      </c>
      <c r="C793" t="s">
        <v>94</v>
      </c>
      <c r="D793">
        <v>3</v>
      </c>
      <c r="E793">
        <v>3</v>
      </c>
      <c r="F793" t="s">
        <v>95</v>
      </c>
      <c r="G793">
        <v>1</v>
      </c>
      <c r="H793">
        <v>1</v>
      </c>
      <c r="I793" t="s">
        <v>15</v>
      </c>
      <c r="J793">
        <v>0</v>
      </c>
    </row>
    <row r="794" spans="2:10" x14ac:dyDescent="0.45">
      <c r="B794">
        <v>18817</v>
      </c>
      <c r="C794" t="s">
        <v>94</v>
      </c>
      <c r="D794">
        <v>3</v>
      </c>
      <c r="E794">
        <v>3</v>
      </c>
      <c r="F794" t="s">
        <v>66</v>
      </c>
      <c r="G794">
        <v>3</v>
      </c>
      <c r="H794">
        <v>4</v>
      </c>
      <c r="I794" t="s">
        <v>14</v>
      </c>
      <c r="J794">
        <v>-1</v>
      </c>
    </row>
    <row r="795" spans="2:10" x14ac:dyDescent="0.45">
      <c r="B795">
        <v>18818</v>
      </c>
      <c r="C795" t="s">
        <v>94</v>
      </c>
      <c r="D795">
        <v>3</v>
      </c>
      <c r="E795">
        <v>3</v>
      </c>
      <c r="F795" t="s">
        <v>89</v>
      </c>
      <c r="G795">
        <v>2</v>
      </c>
      <c r="H795">
        <v>1</v>
      </c>
      <c r="I795" t="s">
        <v>92</v>
      </c>
      <c r="J795">
        <v>1</v>
      </c>
    </row>
    <row r="796" spans="2:10" x14ac:dyDescent="0.45">
      <c r="B796">
        <v>18819</v>
      </c>
      <c r="C796" t="s">
        <v>94</v>
      </c>
      <c r="D796">
        <v>3</v>
      </c>
      <c r="E796">
        <v>4</v>
      </c>
      <c r="F796" t="s">
        <v>92</v>
      </c>
      <c r="G796">
        <v>0</v>
      </c>
      <c r="H796">
        <v>0</v>
      </c>
      <c r="I796" t="s">
        <v>12</v>
      </c>
      <c r="J796">
        <v>0</v>
      </c>
    </row>
    <row r="797" spans="2:10" x14ac:dyDescent="0.45">
      <c r="B797">
        <v>18820</v>
      </c>
      <c r="C797" t="s">
        <v>94</v>
      </c>
      <c r="D797">
        <v>3</v>
      </c>
      <c r="E797">
        <v>4</v>
      </c>
      <c r="F797" t="s">
        <v>7</v>
      </c>
      <c r="G797">
        <v>0</v>
      </c>
      <c r="H797">
        <v>0</v>
      </c>
      <c r="I797" t="s">
        <v>66</v>
      </c>
      <c r="J797">
        <v>0</v>
      </c>
    </row>
    <row r="798" spans="2:10" x14ac:dyDescent="0.45">
      <c r="B798">
        <v>18821</v>
      </c>
      <c r="C798" t="s">
        <v>94</v>
      </c>
      <c r="D798">
        <v>3</v>
      </c>
      <c r="E798">
        <v>4</v>
      </c>
      <c r="F798" t="s">
        <v>14</v>
      </c>
      <c r="G798">
        <v>0</v>
      </c>
      <c r="H798">
        <v>0</v>
      </c>
      <c r="I798" t="s">
        <v>95</v>
      </c>
      <c r="J798">
        <v>0</v>
      </c>
    </row>
    <row r="799" spans="2:10" x14ac:dyDescent="0.45">
      <c r="B799">
        <v>18822</v>
      </c>
      <c r="C799" t="s">
        <v>94</v>
      </c>
      <c r="D799">
        <v>3</v>
      </c>
      <c r="E799">
        <v>4</v>
      </c>
      <c r="F799" t="s">
        <v>0</v>
      </c>
      <c r="G799">
        <v>3</v>
      </c>
      <c r="H799">
        <v>1</v>
      </c>
      <c r="I799" t="s">
        <v>89</v>
      </c>
      <c r="J799">
        <v>1</v>
      </c>
    </row>
    <row r="800" spans="2:10" x14ac:dyDescent="0.45">
      <c r="B800">
        <v>18823</v>
      </c>
      <c r="C800" t="s">
        <v>94</v>
      </c>
      <c r="D800">
        <v>3</v>
      </c>
      <c r="E800">
        <v>4</v>
      </c>
      <c r="F800" t="s">
        <v>24</v>
      </c>
      <c r="G800">
        <v>2</v>
      </c>
      <c r="H800">
        <v>2</v>
      </c>
      <c r="I800" t="s">
        <v>13</v>
      </c>
      <c r="J800">
        <v>0</v>
      </c>
    </row>
    <row r="801" spans="2:10" x14ac:dyDescent="0.45">
      <c r="B801">
        <v>18824</v>
      </c>
      <c r="C801" t="s">
        <v>94</v>
      </c>
      <c r="D801">
        <v>3</v>
      </c>
      <c r="E801">
        <v>4</v>
      </c>
      <c r="F801" t="s">
        <v>3</v>
      </c>
      <c r="G801">
        <v>0</v>
      </c>
      <c r="H801">
        <v>0</v>
      </c>
      <c r="I801" t="s">
        <v>69</v>
      </c>
      <c r="J801">
        <v>0</v>
      </c>
    </row>
    <row r="802" spans="2:10" x14ac:dyDescent="0.45">
      <c r="B802">
        <v>18825</v>
      </c>
      <c r="C802" t="s">
        <v>94</v>
      </c>
      <c r="D802">
        <v>3</v>
      </c>
      <c r="E802">
        <v>4</v>
      </c>
      <c r="F802" t="s">
        <v>1</v>
      </c>
      <c r="G802">
        <v>0</v>
      </c>
      <c r="H802">
        <v>0</v>
      </c>
      <c r="I802" t="s">
        <v>10</v>
      </c>
      <c r="J802">
        <v>0</v>
      </c>
    </row>
    <row r="803" spans="2:10" x14ac:dyDescent="0.45">
      <c r="B803">
        <v>18826</v>
      </c>
      <c r="C803" t="s">
        <v>94</v>
      </c>
      <c r="D803">
        <v>3</v>
      </c>
      <c r="E803">
        <v>4</v>
      </c>
      <c r="F803" t="s">
        <v>15</v>
      </c>
      <c r="G803">
        <v>2</v>
      </c>
      <c r="H803">
        <v>0</v>
      </c>
      <c r="I803" t="s">
        <v>9</v>
      </c>
      <c r="J803">
        <v>1</v>
      </c>
    </row>
    <row r="804" spans="2:10" x14ac:dyDescent="0.45">
      <c r="B804">
        <v>18827</v>
      </c>
      <c r="C804" t="s">
        <v>94</v>
      </c>
      <c r="D804">
        <v>3</v>
      </c>
      <c r="E804">
        <v>4</v>
      </c>
      <c r="F804" t="s">
        <v>6</v>
      </c>
      <c r="G804">
        <v>0</v>
      </c>
      <c r="H804">
        <v>1</v>
      </c>
      <c r="I804" t="s">
        <v>4</v>
      </c>
      <c r="J804">
        <v>-1</v>
      </c>
    </row>
    <row r="805" spans="2:10" x14ac:dyDescent="0.45">
      <c r="B805">
        <v>18828</v>
      </c>
      <c r="C805" t="s">
        <v>94</v>
      </c>
      <c r="D805">
        <v>3</v>
      </c>
      <c r="E805">
        <v>4</v>
      </c>
      <c r="F805" t="s">
        <v>77</v>
      </c>
      <c r="G805">
        <v>0</v>
      </c>
      <c r="H805">
        <v>0</v>
      </c>
      <c r="I805" t="s">
        <v>85</v>
      </c>
      <c r="J805">
        <v>0</v>
      </c>
    </row>
    <row r="806" spans="2:10" x14ac:dyDescent="0.45">
      <c r="B806">
        <v>18829</v>
      </c>
      <c r="C806" t="s">
        <v>94</v>
      </c>
      <c r="D806">
        <v>3</v>
      </c>
      <c r="E806">
        <v>5</v>
      </c>
      <c r="F806" t="s">
        <v>9</v>
      </c>
      <c r="G806">
        <v>0</v>
      </c>
      <c r="H806">
        <v>0</v>
      </c>
      <c r="I806" t="s">
        <v>14</v>
      </c>
      <c r="J806">
        <v>0</v>
      </c>
    </row>
    <row r="807" spans="2:10" x14ac:dyDescent="0.45">
      <c r="B807">
        <v>18830</v>
      </c>
      <c r="C807" t="s">
        <v>94</v>
      </c>
      <c r="D807">
        <v>3</v>
      </c>
      <c r="E807">
        <v>5</v>
      </c>
      <c r="F807" t="s">
        <v>13</v>
      </c>
      <c r="G807">
        <v>0</v>
      </c>
      <c r="H807">
        <v>0</v>
      </c>
      <c r="I807" t="s">
        <v>92</v>
      </c>
      <c r="J807">
        <v>0</v>
      </c>
    </row>
    <row r="808" spans="2:10" x14ac:dyDescent="0.45">
      <c r="B808">
        <v>18831</v>
      </c>
      <c r="C808" t="s">
        <v>94</v>
      </c>
      <c r="D808">
        <v>3</v>
      </c>
      <c r="E808">
        <v>5</v>
      </c>
      <c r="F808" t="s">
        <v>85</v>
      </c>
      <c r="G808">
        <v>0</v>
      </c>
      <c r="H808">
        <v>0</v>
      </c>
      <c r="I808" t="s">
        <v>66</v>
      </c>
      <c r="J808">
        <v>0</v>
      </c>
    </row>
    <row r="809" spans="2:10" x14ac:dyDescent="0.45">
      <c r="B809">
        <v>18832</v>
      </c>
      <c r="C809" t="s">
        <v>94</v>
      </c>
      <c r="D809">
        <v>3</v>
      </c>
      <c r="E809">
        <v>5</v>
      </c>
      <c r="F809" t="s">
        <v>10</v>
      </c>
      <c r="G809">
        <v>0</v>
      </c>
      <c r="H809">
        <v>0</v>
      </c>
      <c r="I809" t="s">
        <v>3</v>
      </c>
      <c r="J809">
        <v>0</v>
      </c>
    </row>
    <row r="810" spans="2:10" x14ac:dyDescent="0.45">
      <c r="B810">
        <v>18833</v>
      </c>
      <c r="C810" t="s">
        <v>94</v>
      </c>
      <c r="D810">
        <v>3</v>
      </c>
      <c r="E810">
        <v>5</v>
      </c>
      <c r="F810" t="s">
        <v>69</v>
      </c>
      <c r="G810">
        <v>2</v>
      </c>
      <c r="H810">
        <v>1</v>
      </c>
      <c r="I810" t="s">
        <v>15</v>
      </c>
      <c r="J810">
        <v>1</v>
      </c>
    </row>
    <row r="811" spans="2:10" x14ac:dyDescent="0.45">
      <c r="B811">
        <v>18834</v>
      </c>
      <c r="C811" t="s">
        <v>94</v>
      </c>
      <c r="D811">
        <v>3</v>
      </c>
      <c r="E811">
        <v>5</v>
      </c>
      <c r="F811" t="s">
        <v>89</v>
      </c>
      <c r="G811">
        <v>2</v>
      </c>
      <c r="H811">
        <v>1</v>
      </c>
      <c r="I811" t="s">
        <v>1</v>
      </c>
      <c r="J811">
        <v>1</v>
      </c>
    </row>
    <row r="812" spans="2:10" x14ac:dyDescent="0.45">
      <c r="B812">
        <v>18835</v>
      </c>
      <c r="C812" t="s">
        <v>94</v>
      </c>
      <c r="D812">
        <v>3</v>
      </c>
      <c r="E812">
        <v>5</v>
      </c>
      <c r="F812" t="s">
        <v>4</v>
      </c>
      <c r="G812">
        <v>0</v>
      </c>
      <c r="H812">
        <v>0</v>
      </c>
      <c r="I812" t="s">
        <v>24</v>
      </c>
      <c r="J812">
        <v>0</v>
      </c>
    </row>
    <row r="813" spans="2:10" x14ac:dyDescent="0.45">
      <c r="B813">
        <v>18836</v>
      </c>
      <c r="C813" t="s">
        <v>94</v>
      </c>
      <c r="D813">
        <v>3</v>
      </c>
      <c r="E813">
        <v>5</v>
      </c>
      <c r="F813" t="s">
        <v>77</v>
      </c>
      <c r="G813">
        <v>0</v>
      </c>
      <c r="H813">
        <v>0</v>
      </c>
      <c r="I813" t="s">
        <v>6</v>
      </c>
      <c r="J813">
        <v>0</v>
      </c>
    </row>
    <row r="814" spans="2:10" x14ac:dyDescent="0.45">
      <c r="B814">
        <v>18837</v>
      </c>
      <c r="C814" t="s">
        <v>94</v>
      </c>
      <c r="D814">
        <v>3</v>
      </c>
      <c r="E814">
        <v>5</v>
      </c>
      <c r="F814" t="s">
        <v>12</v>
      </c>
      <c r="G814">
        <v>0</v>
      </c>
      <c r="H814">
        <v>0</v>
      </c>
      <c r="I814" t="s">
        <v>0</v>
      </c>
      <c r="J814">
        <v>0</v>
      </c>
    </row>
    <row r="815" spans="2:10" x14ac:dyDescent="0.45">
      <c r="B815">
        <v>18838</v>
      </c>
      <c r="C815" t="s">
        <v>94</v>
      </c>
      <c r="D815">
        <v>3</v>
      </c>
      <c r="E815">
        <v>5</v>
      </c>
      <c r="F815" t="s">
        <v>95</v>
      </c>
      <c r="G815">
        <v>0</v>
      </c>
      <c r="H815">
        <v>0</v>
      </c>
      <c r="I815" t="s">
        <v>7</v>
      </c>
      <c r="J815">
        <v>0</v>
      </c>
    </row>
    <row r="816" spans="2:10" x14ac:dyDescent="0.45">
      <c r="B816">
        <v>18839</v>
      </c>
      <c r="C816" t="s">
        <v>94</v>
      </c>
      <c r="D816">
        <v>3</v>
      </c>
      <c r="E816">
        <v>6</v>
      </c>
      <c r="F816" t="s">
        <v>24</v>
      </c>
      <c r="G816">
        <v>6</v>
      </c>
      <c r="H816">
        <v>0</v>
      </c>
      <c r="I816" t="s">
        <v>77</v>
      </c>
      <c r="J816">
        <v>1</v>
      </c>
    </row>
    <row r="817" spans="2:10" x14ac:dyDescent="0.45">
      <c r="B817">
        <v>18840</v>
      </c>
      <c r="C817" t="s">
        <v>94</v>
      </c>
      <c r="D817">
        <v>3</v>
      </c>
      <c r="E817">
        <v>6</v>
      </c>
      <c r="F817" t="s">
        <v>3</v>
      </c>
      <c r="G817">
        <v>1</v>
      </c>
      <c r="H817">
        <v>1</v>
      </c>
      <c r="I817" t="s">
        <v>89</v>
      </c>
      <c r="J817">
        <v>0</v>
      </c>
    </row>
    <row r="818" spans="2:10" x14ac:dyDescent="0.45">
      <c r="B818">
        <v>18841</v>
      </c>
      <c r="C818" t="s">
        <v>94</v>
      </c>
      <c r="D818">
        <v>3</v>
      </c>
      <c r="E818">
        <v>6</v>
      </c>
      <c r="F818" t="s">
        <v>14</v>
      </c>
      <c r="G818">
        <v>3</v>
      </c>
      <c r="H818">
        <v>4</v>
      </c>
      <c r="I818" t="s">
        <v>69</v>
      </c>
      <c r="J818">
        <v>-1</v>
      </c>
    </row>
    <row r="819" spans="2:10" x14ac:dyDescent="0.45">
      <c r="B819">
        <v>18842</v>
      </c>
      <c r="C819" t="s">
        <v>94</v>
      </c>
      <c r="D819">
        <v>3</v>
      </c>
      <c r="E819">
        <v>6</v>
      </c>
      <c r="F819" t="s">
        <v>0</v>
      </c>
      <c r="G819">
        <v>0</v>
      </c>
      <c r="H819">
        <v>0</v>
      </c>
      <c r="I819" t="s">
        <v>13</v>
      </c>
      <c r="J819">
        <v>0</v>
      </c>
    </row>
    <row r="820" spans="2:10" x14ac:dyDescent="0.45">
      <c r="B820">
        <v>18843</v>
      </c>
      <c r="C820" t="s">
        <v>94</v>
      </c>
      <c r="D820">
        <v>3</v>
      </c>
      <c r="E820">
        <v>6</v>
      </c>
      <c r="F820" t="s">
        <v>92</v>
      </c>
      <c r="G820">
        <v>0</v>
      </c>
      <c r="H820">
        <v>0</v>
      </c>
      <c r="I820" t="s">
        <v>4</v>
      </c>
      <c r="J820">
        <v>0</v>
      </c>
    </row>
    <row r="821" spans="2:10" x14ac:dyDescent="0.45">
      <c r="B821">
        <v>18844</v>
      </c>
      <c r="C821" t="s">
        <v>94</v>
      </c>
      <c r="D821">
        <v>3</v>
      </c>
      <c r="E821">
        <v>6</v>
      </c>
      <c r="F821" t="s">
        <v>7</v>
      </c>
      <c r="G821">
        <v>0</v>
      </c>
      <c r="H821">
        <v>0</v>
      </c>
      <c r="I821" t="s">
        <v>9</v>
      </c>
      <c r="J821">
        <v>0</v>
      </c>
    </row>
    <row r="822" spans="2:10" x14ac:dyDescent="0.45">
      <c r="B822">
        <v>18845</v>
      </c>
      <c r="C822" t="s">
        <v>94</v>
      </c>
      <c r="D822">
        <v>3</v>
      </c>
      <c r="E822">
        <v>6</v>
      </c>
      <c r="F822" t="s">
        <v>1</v>
      </c>
      <c r="G822">
        <v>0</v>
      </c>
      <c r="H822">
        <v>0</v>
      </c>
      <c r="I822" t="s">
        <v>12</v>
      </c>
      <c r="J822">
        <v>0</v>
      </c>
    </row>
    <row r="823" spans="2:10" x14ac:dyDescent="0.45">
      <c r="B823">
        <v>18846</v>
      </c>
      <c r="C823" t="s">
        <v>94</v>
      </c>
      <c r="D823">
        <v>3</v>
      </c>
      <c r="E823">
        <v>6</v>
      </c>
      <c r="F823" t="s">
        <v>15</v>
      </c>
      <c r="G823">
        <v>0</v>
      </c>
      <c r="H823">
        <v>0</v>
      </c>
      <c r="I823" t="s">
        <v>10</v>
      </c>
      <c r="J823">
        <v>0</v>
      </c>
    </row>
    <row r="824" spans="2:10" x14ac:dyDescent="0.45">
      <c r="B824">
        <v>18847</v>
      </c>
      <c r="C824" t="s">
        <v>94</v>
      </c>
      <c r="D824">
        <v>3</v>
      </c>
      <c r="E824">
        <v>6</v>
      </c>
      <c r="F824" t="s">
        <v>6</v>
      </c>
      <c r="G824">
        <v>0</v>
      </c>
      <c r="H824">
        <v>2</v>
      </c>
      <c r="I824" t="s">
        <v>85</v>
      </c>
      <c r="J824">
        <v>-1</v>
      </c>
    </row>
    <row r="825" spans="2:10" x14ac:dyDescent="0.45">
      <c r="B825">
        <v>18848</v>
      </c>
      <c r="C825" t="s">
        <v>94</v>
      </c>
      <c r="D825">
        <v>3</v>
      </c>
      <c r="E825">
        <v>6</v>
      </c>
      <c r="F825" t="s">
        <v>66</v>
      </c>
      <c r="G825">
        <v>0</v>
      </c>
      <c r="H825">
        <v>0</v>
      </c>
      <c r="I825" t="s">
        <v>95</v>
      </c>
      <c r="J825">
        <v>0</v>
      </c>
    </row>
    <row r="826" spans="2:10" x14ac:dyDescent="0.45">
      <c r="B826">
        <v>18849</v>
      </c>
      <c r="C826" t="s">
        <v>94</v>
      </c>
      <c r="D826">
        <v>3</v>
      </c>
      <c r="E826">
        <v>7</v>
      </c>
      <c r="F826" t="s">
        <v>69</v>
      </c>
      <c r="G826">
        <v>0</v>
      </c>
      <c r="H826">
        <v>0</v>
      </c>
      <c r="I826" t="s">
        <v>7</v>
      </c>
      <c r="J826">
        <v>0</v>
      </c>
    </row>
    <row r="827" spans="2:10" x14ac:dyDescent="0.45">
      <c r="B827">
        <v>18850</v>
      </c>
      <c r="C827" t="s">
        <v>94</v>
      </c>
      <c r="D827">
        <v>3</v>
      </c>
      <c r="E827">
        <v>7</v>
      </c>
      <c r="F827" t="s">
        <v>89</v>
      </c>
      <c r="G827">
        <v>0</v>
      </c>
      <c r="H827">
        <v>0</v>
      </c>
      <c r="I827" t="s">
        <v>15</v>
      </c>
      <c r="J827">
        <v>0</v>
      </c>
    </row>
    <row r="828" spans="2:10" x14ac:dyDescent="0.45">
      <c r="B828">
        <v>18851</v>
      </c>
      <c r="C828" t="s">
        <v>94</v>
      </c>
      <c r="D828">
        <v>3</v>
      </c>
      <c r="E828">
        <v>7</v>
      </c>
      <c r="F828" t="s">
        <v>10</v>
      </c>
      <c r="G828">
        <v>2</v>
      </c>
      <c r="H828">
        <v>0</v>
      </c>
      <c r="I828" t="s">
        <v>14</v>
      </c>
      <c r="J828">
        <v>1</v>
      </c>
    </row>
    <row r="829" spans="2:10" x14ac:dyDescent="0.45">
      <c r="B829">
        <v>18852</v>
      </c>
      <c r="C829" t="s">
        <v>94</v>
      </c>
      <c r="D829">
        <v>3</v>
      </c>
      <c r="E829">
        <v>7</v>
      </c>
      <c r="F829" t="s">
        <v>9</v>
      </c>
      <c r="G829">
        <v>0</v>
      </c>
      <c r="H829">
        <v>0</v>
      </c>
      <c r="I829" t="s">
        <v>66</v>
      </c>
      <c r="J829">
        <v>0</v>
      </c>
    </row>
    <row r="830" spans="2:10" x14ac:dyDescent="0.45">
      <c r="B830">
        <v>18853</v>
      </c>
      <c r="C830" t="s">
        <v>94</v>
      </c>
      <c r="D830">
        <v>3</v>
      </c>
      <c r="E830">
        <v>7</v>
      </c>
      <c r="F830" t="s">
        <v>13</v>
      </c>
      <c r="G830">
        <v>0</v>
      </c>
      <c r="H830">
        <v>0</v>
      </c>
      <c r="I830" t="s">
        <v>1</v>
      </c>
      <c r="J830">
        <v>0</v>
      </c>
    </row>
    <row r="831" spans="2:10" x14ac:dyDescent="0.45">
      <c r="B831">
        <v>18854</v>
      </c>
      <c r="C831" t="s">
        <v>94</v>
      </c>
      <c r="D831">
        <v>3</v>
      </c>
      <c r="E831">
        <v>7</v>
      </c>
      <c r="F831" t="s">
        <v>4</v>
      </c>
      <c r="G831">
        <v>0</v>
      </c>
      <c r="H831">
        <v>0</v>
      </c>
      <c r="I831" t="s">
        <v>0</v>
      </c>
      <c r="J831">
        <v>0</v>
      </c>
    </row>
    <row r="832" spans="2:10" x14ac:dyDescent="0.45">
      <c r="B832">
        <v>18855</v>
      </c>
      <c r="C832" t="s">
        <v>94</v>
      </c>
      <c r="D832">
        <v>3</v>
      </c>
      <c r="E832">
        <v>7</v>
      </c>
      <c r="F832" t="s">
        <v>6</v>
      </c>
      <c r="G832">
        <v>1</v>
      </c>
      <c r="H832">
        <v>2</v>
      </c>
      <c r="I832" t="s">
        <v>24</v>
      </c>
      <c r="J832">
        <v>-1</v>
      </c>
    </row>
    <row r="833" spans="2:10" x14ac:dyDescent="0.45">
      <c r="B833">
        <v>18856</v>
      </c>
      <c r="C833" t="s">
        <v>94</v>
      </c>
      <c r="D833">
        <v>3</v>
      </c>
      <c r="E833">
        <v>7</v>
      </c>
      <c r="F833" t="s">
        <v>85</v>
      </c>
      <c r="G833">
        <v>0</v>
      </c>
      <c r="H833">
        <v>0</v>
      </c>
      <c r="I833" t="s">
        <v>95</v>
      </c>
      <c r="J833">
        <v>0</v>
      </c>
    </row>
    <row r="834" spans="2:10" x14ac:dyDescent="0.45">
      <c r="B834">
        <v>18857</v>
      </c>
      <c r="C834" t="s">
        <v>94</v>
      </c>
      <c r="D834">
        <v>3</v>
      </c>
      <c r="E834">
        <v>7</v>
      </c>
      <c r="F834" t="s">
        <v>77</v>
      </c>
      <c r="G834">
        <v>1</v>
      </c>
      <c r="H834">
        <v>2</v>
      </c>
      <c r="I834" t="s">
        <v>92</v>
      </c>
      <c r="J834">
        <v>-1</v>
      </c>
    </row>
    <row r="835" spans="2:10" x14ac:dyDescent="0.45">
      <c r="B835">
        <v>18858</v>
      </c>
      <c r="C835" t="s">
        <v>94</v>
      </c>
      <c r="D835">
        <v>3</v>
      </c>
      <c r="E835">
        <v>7</v>
      </c>
      <c r="F835" t="s">
        <v>12</v>
      </c>
      <c r="G835">
        <v>0</v>
      </c>
      <c r="H835">
        <v>0</v>
      </c>
      <c r="I835" t="s">
        <v>3</v>
      </c>
      <c r="J835">
        <v>0</v>
      </c>
    </row>
    <row r="836" spans="2:10" x14ac:dyDescent="0.45">
      <c r="B836">
        <v>18859</v>
      </c>
      <c r="C836" t="s">
        <v>94</v>
      </c>
      <c r="D836">
        <v>3</v>
      </c>
      <c r="E836">
        <v>8</v>
      </c>
      <c r="F836" t="s">
        <v>92</v>
      </c>
      <c r="G836">
        <v>6</v>
      </c>
      <c r="H836">
        <v>3</v>
      </c>
      <c r="I836" t="s">
        <v>6</v>
      </c>
      <c r="J836">
        <v>1</v>
      </c>
    </row>
    <row r="837" spans="2:10" x14ac:dyDescent="0.45">
      <c r="B837">
        <v>18860</v>
      </c>
      <c r="C837" t="s">
        <v>94</v>
      </c>
      <c r="D837">
        <v>3</v>
      </c>
      <c r="E837">
        <v>8</v>
      </c>
      <c r="F837" t="s">
        <v>7</v>
      </c>
      <c r="G837">
        <v>0</v>
      </c>
      <c r="H837">
        <v>2</v>
      </c>
      <c r="I837" t="s">
        <v>10</v>
      </c>
      <c r="J837">
        <v>-1</v>
      </c>
    </row>
    <row r="838" spans="2:10" x14ac:dyDescent="0.45">
      <c r="B838">
        <v>18861</v>
      </c>
      <c r="C838" t="s">
        <v>94</v>
      </c>
      <c r="D838">
        <v>3</v>
      </c>
      <c r="E838">
        <v>8</v>
      </c>
      <c r="F838" t="s">
        <v>14</v>
      </c>
      <c r="G838">
        <v>0</v>
      </c>
      <c r="H838">
        <v>0</v>
      </c>
      <c r="I838" t="s">
        <v>89</v>
      </c>
      <c r="J838">
        <v>0</v>
      </c>
    </row>
    <row r="839" spans="2:10" x14ac:dyDescent="0.45">
      <c r="B839">
        <v>18862</v>
      </c>
      <c r="C839" t="s">
        <v>94</v>
      </c>
      <c r="D839">
        <v>3</v>
      </c>
      <c r="E839">
        <v>8</v>
      </c>
      <c r="F839" t="s">
        <v>0</v>
      </c>
      <c r="G839">
        <v>4</v>
      </c>
      <c r="H839">
        <v>0</v>
      </c>
      <c r="I839" t="s">
        <v>77</v>
      </c>
      <c r="J839">
        <v>1</v>
      </c>
    </row>
    <row r="840" spans="2:10" x14ac:dyDescent="0.45">
      <c r="B840">
        <v>18863</v>
      </c>
      <c r="C840" t="s">
        <v>94</v>
      </c>
      <c r="D840">
        <v>3</v>
      </c>
      <c r="E840">
        <v>8</v>
      </c>
      <c r="F840" t="s">
        <v>24</v>
      </c>
      <c r="G840">
        <v>7</v>
      </c>
      <c r="H840">
        <v>1</v>
      </c>
      <c r="I840" t="s">
        <v>85</v>
      </c>
      <c r="J840">
        <v>1</v>
      </c>
    </row>
    <row r="841" spans="2:10" x14ac:dyDescent="0.45">
      <c r="B841">
        <v>18864</v>
      </c>
      <c r="C841" t="s">
        <v>94</v>
      </c>
      <c r="D841">
        <v>3</v>
      </c>
      <c r="E841">
        <v>8</v>
      </c>
      <c r="F841" t="s">
        <v>3</v>
      </c>
      <c r="G841">
        <v>4</v>
      </c>
      <c r="H841">
        <v>2</v>
      </c>
      <c r="I841" t="s">
        <v>13</v>
      </c>
      <c r="J841">
        <v>1</v>
      </c>
    </row>
    <row r="842" spans="2:10" x14ac:dyDescent="0.45">
      <c r="B842">
        <v>18865</v>
      </c>
      <c r="C842" t="s">
        <v>94</v>
      </c>
      <c r="D842">
        <v>3</v>
      </c>
      <c r="E842">
        <v>8</v>
      </c>
      <c r="F842" t="s">
        <v>1</v>
      </c>
      <c r="G842">
        <v>0</v>
      </c>
      <c r="H842">
        <v>2</v>
      </c>
      <c r="I842" t="s">
        <v>4</v>
      </c>
      <c r="J842">
        <v>-1</v>
      </c>
    </row>
    <row r="843" spans="2:10" x14ac:dyDescent="0.45">
      <c r="B843">
        <v>18866</v>
      </c>
      <c r="C843" t="s">
        <v>94</v>
      </c>
      <c r="D843">
        <v>3</v>
      </c>
      <c r="E843">
        <v>8</v>
      </c>
      <c r="F843" t="s">
        <v>15</v>
      </c>
      <c r="G843">
        <v>0</v>
      </c>
      <c r="H843">
        <v>0</v>
      </c>
      <c r="I843" t="s">
        <v>12</v>
      </c>
      <c r="J843">
        <v>0</v>
      </c>
    </row>
    <row r="844" spans="2:10" x14ac:dyDescent="0.45">
      <c r="B844">
        <v>18867</v>
      </c>
      <c r="C844" t="s">
        <v>94</v>
      </c>
      <c r="D844">
        <v>3</v>
      </c>
      <c r="E844">
        <v>8</v>
      </c>
      <c r="F844" t="s">
        <v>95</v>
      </c>
      <c r="G844">
        <v>0</v>
      </c>
      <c r="H844">
        <v>0</v>
      </c>
      <c r="I844" t="s">
        <v>9</v>
      </c>
      <c r="J844">
        <v>0</v>
      </c>
    </row>
    <row r="845" spans="2:10" x14ac:dyDescent="0.45">
      <c r="B845">
        <v>18868</v>
      </c>
      <c r="C845" t="s">
        <v>94</v>
      </c>
      <c r="D845">
        <v>3</v>
      </c>
      <c r="E845">
        <v>8</v>
      </c>
      <c r="F845" t="s">
        <v>66</v>
      </c>
      <c r="G845">
        <v>0</v>
      </c>
      <c r="H845">
        <v>0</v>
      </c>
      <c r="I845" t="s">
        <v>69</v>
      </c>
      <c r="J845">
        <v>0</v>
      </c>
    </row>
    <row r="846" spans="2:10" x14ac:dyDescent="0.45">
      <c r="B846">
        <v>18869</v>
      </c>
      <c r="C846" t="s">
        <v>94</v>
      </c>
      <c r="D846">
        <v>3</v>
      </c>
      <c r="E846">
        <v>9</v>
      </c>
      <c r="F846" t="s">
        <v>24</v>
      </c>
      <c r="G846">
        <v>4</v>
      </c>
      <c r="H846">
        <v>0</v>
      </c>
      <c r="I846" t="s">
        <v>92</v>
      </c>
      <c r="J846">
        <v>1</v>
      </c>
    </row>
    <row r="847" spans="2:10" x14ac:dyDescent="0.45">
      <c r="B847">
        <v>18870</v>
      </c>
      <c r="C847" t="s">
        <v>94</v>
      </c>
      <c r="D847">
        <v>3</v>
      </c>
      <c r="E847">
        <v>9</v>
      </c>
      <c r="F847" t="s">
        <v>13</v>
      </c>
      <c r="G847">
        <v>0</v>
      </c>
      <c r="H847">
        <v>0</v>
      </c>
      <c r="I847" t="s">
        <v>15</v>
      </c>
      <c r="J847">
        <v>0</v>
      </c>
    </row>
    <row r="848" spans="2:10" x14ac:dyDescent="0.45">
      <c r="B848">
        <v>18871</v>
      </c>
      <c r="C848" t="s">
        <v>94</v>
      </c>
      <c r="D848">
        <v>3</v>
      </c>
      <c r="E848">
        <v>9</v>
      </c>
      <c r="F848" t="s">
        <v>85</v>
      </c>
      <c r="G848">
        <v>0</v>
      </c>
      <c r="H848">
        <v>0</v>
      </c>
      <c r="I848" t="s">
        <v>9</v>
      </c>
      <c r="J848">
        <v>0</v>
      </c>
    </row>
    <row r="849" spans="2:10" x14ac:dyDescent="0.45">
      <c r="B849">
        <v>18872</v>
      </c>
      <c r="C849" t="s">
        <v>94</v>
      </c>
      <c r="D849">
        <v>3</v>
      </c>
      <c r="E849">
        <v>9</v>
      </c>
      <c r="F849" t="s">
        <v>10</v>
      </c>
      <c r="G849">
        <v>0</v>
      </c>
      <c r="H849">
        <v>1</v>
      </c>
      <c r="I849" t="s">
        <v>66</v>
      </c>
      <c r="J849">
        <v>-1</v>
      </c>
    </row>
    <row r="850" spans="2:10" x14ac:dyDescent="0.45">
      <c r="B850">
        <v>18873</v>
      </c>
      <c r="C850" t="s">
        <v>94</v>
      </c>
      <c r="D850">
        <v>3</v>
      </c>
      <c r="E850">
        <v>9</v>
      </c>
      <c r="F850" t="s">
        <v>69</v>
      </c>
      <c r="G850">
        <v>1</v>
      </c>
      <c r="H850">
        <v>2</v>
      </c>
      <c r="I850" t="s">
        <v>95</v>
      </c>
      <c r="J850">
        <v>-1</v>
      </c>
    </row>
    <row r="851" spans="2:10" x14ac:dyDescent="0.45">
      <c r="B851">
        <v>18874</v>
      </c>
      <c r="C851" t="s">
        <v>94</v>
      </c>
      <c r="D851">
        <v>3</v>
      </c>
      <c r="E851">
        <v>9</v>
      </c>
      <c r="F851" t="s">
        <v>89</v>
      </c>
      <c r="G851">
        <v>1</v>
      </c>
      <c r="H851">
        <v>1</v>
      </c>
      <c r="I851" t="s">
        <v>7</v>
      </c>
      <c r="J851">
        <v>0</v>
      </c>
    </row>
    <row r="852" spans="2:10" x14ac:dyDescent="0.45">
      <c r="B852">
        <v>18875</v>
      </c>
      <c r="C852" t="s">
        <v>94</v>
      </c>
      <c r="D852">
        <v>3</v>
      </c>
      <c r="E852">
        <v>9</v>
      </c>
      <c r="F852" t="s">
        <v>4</v>
      </c>
      <c r="G852">
        <v>1</v>
      </c>
      <c r="H852">
        <v>1</v>
      </c>
      <c r="I852" t="s">
        <v>3</v>
      </c>
      <c r="J852">
        <v>0</v>
      </c>
    </row>
    <row r="853" spans="2:10" x14ac:dyDescent="0.45">
      <c r="B853">
        <v>18876</v>
      </c>
      <c r="C853" t="s">
        <v>94</v>
      </c>
      <c r="D853">
        <v>3</v>
      </c>
      <c r="E853">
        <v>9</v>
      </c>
      <c r="F853" t="s">
        <v>6</v>
      </c>
      <c r="G853">
        <v>1</v>
      </c>
      <c r="H853">
        <v>0</v>
      </c>
      <c r="I853" t="s">
        <v>0</v>
      </c>
      <c r="J853">
        <v>1</v>
      </c>
    </row>
    <row r="854" spans="2:10" x14ac:dyDescent="0.45">
      <c r="B854">
        <v>18877</v>
      </c>
      <c r="C854" t="s">
        <v>94</v>
      </c>
      <c r="D854">
        <v>3</v>
      </c>
      <c r="E854">
        <v>9</v>
      </c>
      <c r="F854" t="s">
        <v>77</v>
      </c>
      <c r="G854">
        <v>3</v>
      </c>
      <c r="H854">
        <v>2</v>
      </c>
      <c r="I854" t="s">
        <v>1</v>
      </c>
      <c r="J854">
        <v>1</v>
      </c>
    </row>
    <row r="855" spans="2:10" x14ac:dyDescent="0.45">
      <c r="B855">
        <v>18878</v>
      </c>
      <c r="C855" t="s">
        <v>94</v>
      </c>
      <c r="D855">
        <v>3</v>
      </c>
      <c r="E855">
        <v>9</v>
      </c>
      <c r="F855" t="s">
        <v>12</v>
      </c>
      <c r="G855">
        <v>0</v>
      </c>
      <c r="H855">
        <v>0</v>
      </c>
      <c r="I855" t="s">
        <v>14</v>
      </c>
      <c r="J855">
        <v>0</v>
      </c>
    </row>
    <row r="856" spans="2:10" x14ac:dyDescent="0.45">
      <c r="B856">
        <v>18879</v>
      </c>
      <c r="C856" t="s">
        <v>94</v>
      </c>
      <c r="D856">
        <v>3</v>
      </c>
      <c r="E856">
        <v>10</v>
      </c>
      <c r="F856" t="s">
        <v>9</v>
      </c>
      <c r="G856">
        <v>0</v>
      </c>
      <c r="H856">
        <v>2</v>
      </c>
      <c r="I856" t="s">
        <v>69</v>
      </c>
      <c r="J856">
        <v>-1</v>
      </c>
    </row>
    <row r="857" spans="2:10" x14ac:dyDescent="0.45">
      <c r="B857">
        <v>18880</v>
      </c>
      <c r="C857" t="s">
        <v>94</v>
      </c>
      <c r="D857">
        <v>3</v>
      </c>
      <c r="E857">
        <v>10</v>
      </c>
      <c r="F857" t="s">
        <v>3</v>
      </c>
      <c r="G857">
        <v>0</v>
      </c>
      <c r="H857">
        <v>0</v>
      </c>
      <c r="I857" t="s">
        <v>77</v>
      </c>
      <c r="J857">
        <v>0</v>
      </c>
    </row>
    <row r="858" spans="2:10" x14ac:dyDescent="0.45">
      <c r="B858">
        <v>18881</v>
      </c>
      <c r="C858" t="s">
        <v>94</v>
      </c>
      <c r="D858">
        <v>3</v>
      </c>
      <c r="E858">
        <v>10</v>
      </c>
      <c r="F858" t="s">
        <v>13</v>
      </c>
      <c r="G858">
        <v>0</v>
      </c>
      <c r="H858">
        <v>0</v>
      </c>
      <c r="I858" t="s">
        <v>14</v>
      </c>
      <c r="J858">
        <v>0</v>
      </c>
    </row>
    <row r="859" spans="2:10" x14ac:dyDescent="0.45">
      <c r="B859">
        <v>18882</v>
      </c>
      <c r="C859" t="s">
        <v>94</v>
      </c>
      <c r="D859">
        <v>3</v>
      </c>
      <c r="E859">
        <v>10</v>
      </c>
      <c r="F859" t="s">
        <v>0</v>
      </c>
      <c r="G859">
        <v>0</v>
      </c>
      <c r="H859">
        <v>0</v>
      </c>
      <c r="I859" t="s">
        <v>24</v>
      </c>
      <c r="J859">
        <v>0</v>
      </c>
    </row>
    <row r="860" spans="2:10" x14ac:dyDescent="0.45">
      <c r="B860">
        <v>18883</v>
      </c>
      <c r="C860" t="s">
        <v>94</v>
      </c>
      <c r="D860">
        <v>3</v>
      </c>
      <c r="E860">
        <v>10</v>
      </c>
      <c r="F860" t="s">
        <v>92</v>
      </c>
      <c r="G860">
        <v>0</v>
      </c>
      <c r="H860">
        <v>0</v>
      </c>
      <c r="I860" t="s">
        <v>85</v>
      </c>
      <c r="J860">
        <v>0</v>
      </c>
    </row>
    <row r="861" spans="2:10" x14ac:dyDescent="0.45">
      <c r="B861">
        <v>18884</v>
      </c>
      <c r="C861" t="s">
        <v>94</v>
      </c>
      <c r="D861">
        <v>3</v>
      </c>
      <c r="E861">
        <v>10</v>
      </c>
      <c r="F861" t="s">
        <v>7</v>
      </c>
      <c r="G861">
        <v>0</v>
      </c>
      <c r="H861">
        <v>0</v>
      </c>
      <c r="I861" t="s">
        <v>12</v>
      </c>
      <c r="J861">
        <v>0</v>
      </c>
    </row>
    <row r="862" spans="2:10" x14ac:dyDescent="0.45">
      <c r="B862">
        <v>18885</v>
      </c>
      <c r="C862" t="s">
        <v>94</v>
      </c>
      <c r="D862">
        <v>3</v>
      </c>
      <c r="E862">
        <v>10</v>
      </c>
      <c r="F862" t="s">
        <v>1</v>
      </c>
      <c r="G862">
        <v>0</v>
      </c>
      <c r="H862">
        <v>0</v>
      </c>
      <c r="I862" t="s">
        <v>6</v>
      </c>
      <c r="J862">
        <v>0</v>
      </c>
    </row>
    <row r="863" spans="2:10" x14ac:dyDescent="0.45">
      <c r="B863">
        <v>18886</v>
      </c>
      <c r="C863" t="s">
        <v>94</v>
      </c>
      <c r="D863">
        <v>3</v>
      </c>
      <c r="E863">
        <v>10</v>
      </c>
      <c r="F863" t="s">
        <v>15</v>
      </c>
      <c r="G863">
        <v>0</v>
      </c>
      <c r="H863">
        <v>0</v>
      </c>
      <c r="I863" t="s">
        <v>4</v>
      </c>
      <c r="J863">
        <v>0</v>
      </c>
    </row>
    <row r="864" spans="2:10" x14ac:dyDescent="0.45">
      <c r="B864">
        <v>18887</v>
      </c>
      <c r="C864" t="s">
        <v>94</v>
      </c>
      <c r="D864">
        <v>3</v>
      </c>
      <c r="E864">
        <v>10</v>
      </c>
      <c r="F864" t="s">
        <v>95</v>
      </c>
      <c r="G864">
        <v>0</v>
      </c>
      <c r="H864">
        <v>0</v>
      </c>
      <c r="I864" t="s">
        <v>10</v>
      </c>
      <c r="J864">
        <v>0</v>
      </c>
    </row>
    <row r="865" spans="2:10" x14ac:dyDescent="0.45">
      <c r="B865">
        <v>18888</v>
      </c>
      <c r="C865" t="s">
        <v>94</v>
      </c>
      <c r="D865">
        <v>3</v>
      </c>
      <c r="E865">
        <v>10</v>
      </c>
      <c r="F865" t="s">
        <v>66</v>
      </c>
      <c r="G865">
        <v>0</v>
      </c>
      <c r="H865">
        <v>0</v>
      </c>
      <c r="I865" t="s">
        <v>89</v>
      </c>
      <c r="J865">
        <v>0</v>
      </c>
    </row>
    <row r="866" spans="2:10" x14ac:dyDescent="0.45">
      <c r="B866">
        <v>18889</v>
      </c>
      <c r="C866" t="s">
        <v>94</v>
      </c>
      <c r="D866">
        <v>3</v>
      </c>
      <c r="E866">
        <v>11</v>
      </c>
      <c r="F866" t="s">
        <v>92</v>
      </c>
      <c r="G866">
        <v>1</v>
      </c>
      <c r="H866">
        <v>1</v>
      </c>
      <c r="I866" t="s">
        <v>0</v>
      </c>
      <c r="J866">
        <v>0</v>
      </c>
    </row>
    <row r="867" spans="2:10" x14ac:dyDescent="0.45">
      <c r="B867">
        <v>18890</v>
      </c>
      <c r="C867" t="s">
        <v>94</v>
      </c>
      <c r="D867">
        <v>3</v>
      </c>
      <c r="E867">
        <v>11</v>
      </c>
      <c r="F867" t="s">
        <v>89</v>
      </c>
      <c r="G867">
        <v>0</v>
      </c>
      <c r="H867">
        <v>0</v>
      </c>
      <c r="I867" t="s">
        <v>95</v>
      </c>
      <c r="J867">
        <v>0</v>
      </c>
    </row>
    <row r="868" spans="2:10" x14ac:dyDescent="0.45">
      <c r="B868">
        <v>18891</v>
      </c>
      <c r="C868" t="s">
        <v>94</v>
      </c>
      <c r="D868">
        <v>3</v>
      </c>
      <c r="E868">
        <v>11</v>
      </c>
      <c r="F868" t="s">
        <v>10</v>
      </c>
      <c r="G868">
        <v>3</v>
      </c>
      <c r="H868">
        <v>0</v>
      </c>
      <c r="I868" t="s">
        <v>9</v>
      </c>
      <c r="J868">
        <v>1</v>
      </c>
    </row>
    <row r="869" spans="2:10" x14ac:dyDescent="0.45">
      <c r="B869">
        <v>18892</v>
      </c>
      <c r="C869" t="s">
        <v>94</v>
      </c>
      <c r="D869">
        <v>3</v>
      </c>
      <c r="E869">
        <v>11</v>
      </c>
      <c r="F869" t="s">
        <v>24</v>
      </c>
      <c r="G869">
        <v>1</v>
      </c>
      <c r="H869">
        <v>1</v>
      </c>
      <c r="I869" t="s">
        <v>1</v>
      </c>
      <c r="J869">
        <v>0</v>
      </c>
    </row>
    <row r="870" spans="2:10" x14ac:dyDescent="0.45">
      <c r="B870">
        <v>18893</v>
      </c>
      <c r="C870" t="s">
        <v>94</v>
      </c>
      <c r="D870">
        <v>3</v>
      </c>
      <c r="E870">
        <v>11</v>
      </c>
      <c r="F870" t="s">
        <v>13</v>
      </c>
      <c r="G870">
        <v>3</v>
      </c>
      <c r="H870">
        <v>3</v>
      </c>
      <c r="I870" t="s">
        <v>7</v>
      </c>
      <c r="J870">
        <v>0</v>
      </c>
    </row>
    <row r="871" spans="2:10" x14ac:dyDescent="0.45">
      <c r="B871">
        <v>18894</v>
      </c>
      <c r="C871" t="s">
        <v>94</v>
      </c>
      <c r="D871">
        <v>3</v>
      </c>
      <c r="E871">
        <v>11</v>
      </c>
      <c r="F871" t="s">
        <v>6</v>
      </c>
      <c r="G871">
        <v>0</v>
      </c>
      <c r="H871">
        <v>1</v>
      </c>
      <c r="I871" t="s">
        <v>3</v>
      </c>
      <c r="J871">
        <v>-1</v>
      </c>
    </row>
    <row r="872" spans="2:10" x14ac:dyDescent="0.45">
      <c r="B872">
        <v>18895</v>
      </c>
      <c r="C872" t="s">
        <v>94</v>
      </c>
      <c r="D872">
        <v>3</v>
      </c>
      <c r="E872">
        <v>11</v>
      </c>
      <c r="F872" t="s">
        <v>4</v>
      </c>
      <c r="G872">
        <v>2</v>
      </c>
      <c r="H872">
        <v>0</v>
      </c>
      <c r="I872" t="s">
        <v>14</v>
      </c>
      <c r="J872">
        <v>1</v>
      </c>
    </row>
    <row r="873" spans="2:10" x14ac:dyDescent="0.45">
      <c r="B873">
        <v>18896</v>
      </c>
      <c r="C873" t="s">
        <v>94</v>
      </c>
      <c r="D873">
        <v>3</v>
      </c>
      <c r="E873">
        <v>11</v>
      </c>
      <c r="F873" t="s">
        <v>85</v>
      </c>
      <c r="G873">
        <v>1</v>
      </c>
      <c r="H873">
        <v>2</v>
      </c>
      <c r="I873" t="s">
        <v>69</v>
      </c>
      <c r="J873">
        <v>-1</v>
      </c>
    </row>
    <row r="874" spans="2:10" x14ac:dyDescent="0.45">
      <c r="B874">
        <v>18897</v>
      </c>
      <c r="C874" t="s">
        <v>94</v>
      </c>
      <c r="D874">
        <v>3</v>
      </c>
      <c r="E874">
        <v>11</v>
      </c>
      <c r="F874" t="s">
        <v>77</v>
      </c>
      <c r="G874">
        <v>2</v>
      </c>
      <c r="H874">
        <v>2</v>
      </c>
      <c r="I874" t="s">
        <v>15</v>
      </c>
      <c r="J874">
        <v>0</v>
      </c>
    </row>
    <row r="875" spans="2:10" x14ac:dyDescent="0.45">
      <c r="B875">
        <v>18898</v>
      </c>
      <c r="C875" t="s">
        <v>94</v>
      </c>
      <c r="D875">
        <v>3</v>
      </c>
      <c r="E875">
        <v>11</v>
      </c>
      <c r="F875" t="s">
        <v>12</v>
      </c>
      <c r="G875">
        <v>1</v>
      </c>
      <c r="H875">
        <v>1</v>
      </c>
      <c r="I875" t="s">
        <v>66</v>
      </c>
      <c r="J875">
        <v>0</v>
      </c>
    </row>
    <row r="876" spans="2:10" x14ac:dyDescent="0.45">
      <c r="B876">
        <v>18899</v>
      </c>
      <c r="C876" t="s">
        <v>94</v>
      </c>
      <c r="D876">
        <v>3</v>
      </c>
      <c r="E876">
        <v>12</v>
      </c>
      <c r="F876" t="s">
        <v>69</v>
      </c>
      <c r="G876">
        <v>1</v>
      </c>
      <c r="H876">
        <v>1</v>
      </c>
      <c r="I876" t="s">
        <v>10</v>
      </c>
      <c r="J876">
        <v>0</v>
      </c>
    </row>
    <row r="877" spans="2:10" x14ac:dyDescent="0.45">
      <c r="B877">
        <v>18900</v>
      </c>
      <c r="C877" t="s">
        <v>94</v>
      </c>
      <c r="D877">
        <v>3</v>
      </c>
      <c r="E877">
        <v>12</v>
      </c>
      <c r="F877" t="s">
        <v>3</v>
      </c>
      <c r="G877">
        <v>0</v>
      </c>
      <c r="H877">
        <v>4</v>
      </c>
      <c r="I877" t="s">
        <v>24</v>
      </c>
      <c r="J877">
        <v>-1</v>
      </c>
    </row>
    <row r="878" spans="2:10" x14ac:dyDescent="0.45">
      <c r="B878">
        <v>18901</v>
      </c>
      <c r="C878" t="s">
        <v>94</v>
      </c>
      <c r="D878">
        <v>3</v>
      </c>
      <c r="E878">
        <v>12</v>
      </c>
      <c r="F878" t="s">
        <v>14</v>
      </c>
      <c r="G878">
        <v>0</v>
      </c>
      <c r="H878">
        <v>2</v>
      </c>
      <c r="I878" t="s">
        <v>77</v>
      </c>
      <c r="J878">
        <v>-1</v>
      </c>
    </row>
    <row r="879" spans="2:10" x14ac:dyDescent="0.45">
      <c r="B879">
        <v>18902</v>
      </c>
      <c r="C879" t="s">
        <v>94</v>
      </c>
      <c r="D879">
        <v>3</v>
      </c>
      <c r="E879">
        <v>12</v>
      </c>
      <c r="F879" t="s">
        <v>0</v>
      </c>
      <c r="G879">
        <v>2</v>
      </c>
      <c r="H879">
        <v>0</v>
      </c>
      <c r="I879" t="s">
        <v>85</v>
      </c>
      <c r="J879">
        <v>1</v>
      </c>
    </row>
    <row r="880" spans="2:10" x14ac:dyDescent="0.45">
      <c r="B880">
        <v>18903</v>
      </c>
      <c r="C880" t="s">
        <v>94</v>
      </c>
      <c r="D880">
        <v>3</v>
      </c>
      <c r="E880">
        <v>12</v>
      </c>
      <c r="F880" t="s">
        <v>9</v>
      </c>
      <c r="G880">
        <v>1</v>
      </c>
      <c r="H880">
        <v>3</v>
      </c>
      <c r="I880" t="s">
        <v>89</v>
      </c>
      <c r="J880">
        <v>-1</v>
      </c>
    </row>
    <row r="881" spans="2:10" x14ac:dyDescent="0.45">
      <c r="B881">
        <v>18904</v>
      </c>
      <c r="C881" t="s">
        <v>94</v>
      </c>
      <c r="D881">
        <v>3</v>
      </c>
      <c r="E881">
        <v>12</v>
      </c>
      <c r="F881" t="s">
        <v>7</v>
      </c>
      <c r="G881">
        <v>0</v>
      </c>
      <c r="H881">
        <v>3</v>
      </c>
      <c r="I881" t="s">
        <v>4</v>
      </c>
      <c r="J881">
        <v>-1</v>
      </c>
    </row>
    <row r="882" spans="2:10" x14ac:dyDescent="0.45">
      <c r="B882">
        <v>18905</v>
      </c>
      <c r="C882" t="s">
        <v>94</v>
      </c>
      <c r="D882">
        <v>3</v>
      </c>
      <c r="E882">
        <v>12</v>
      </c>
      <c r="F882" t="s">
        <v>1</v>
      </c>
      <c r="G882">
        <v>2</v>
      </c>
      <c r="H882">
        <v>4</v>
      </c>
      <c r="I882" t="s">
        <v>92</v>
      </c>
      <c r="J882">
        <v>-1</v>
      </c>
    </row>
    <row r="883" spans="2:10" x14ac:dyDescent="0.45">
      <c r="B883">
        <v>18906</v>
      </c>
      <c r="C883" t="s">
        <v>94</v>
      </c>
      <c r="D883">
        <v>3</v>
      </c>
      <c r="E883">
        <v>12</v>
      </c>
      <c r="F883" t="s">
        <v>15</v>
      </c>
      <c r="G883">
        <v>0</v>
      </c>
      <c r="H883">
        <v>0</v>
      </c>
      <c r="I883" t="s">
        <v>6</v>
      </c>
      <c r="J883">
        <v>0</v>
      </c>
    </row>
    <row r="884" spans="2:10" x14ac:dyDescent="0.45">
      <c r="B884">
        <v>18907</v>
      </c>
      <c r="C884" t="s">
        <v>94</v>
      </c>
      <c r="D884">
        <v>3</v>
      </c>
      <c r="E884">
        <v>12</v>
      </c>
      <c r="F884" t="s">
        <v>66</v>
      </c>
      <c r="G884">
        <v>1</v>
      </c>
      <c r="H884">
        <v>1</v>
      </c>
      <c r="I884" t="s">
        <v>13</v>
      </c>
      <c r="J884">
        <v>0</v>
      </c>
    </row>
    <row r="885" spans="2:10" x14ac:dyDescent="0.45">
      <c r="B885">
        <v>18908</v>
      </c>
      <c r="C885" t="s">
        <v>94</v>
      </c>
      <c r="D885">
        <v>3</v>
      </c>
      <c r="E885">
        <v>12</v>
      </c>
      <c r="F885" t="s">
        <v>95</v>
      </c>
      <c r="G885">
        <v>0</v>
      </c>
      <c r="H885">
        <v>0</v>
      </c>
      <c r="I885" t="s">
        <v>12</v>
      </c>
      <c r="J885">
        <v>0</v>
      </c>
    </row>
    <row r="886" spans="2:10" x14ac:dyDescent="0.45">
      <c r="B886">
        <v>18909</v>
      </c>
      <c r="C886" t="s">
        <v>94</v>
      </c>
      <c r="D886">
        <v>3</v>
      </c>
      <c r="E886">
        <v>13</v>
      </c>
      <c r="F886" t="s">
        <v>24</v>
      </c>
      <c r="G886">
        <v>0</v>
      </c>
      <c r="H886">
        <v>0</v>
      </c>
      <c r="I886" t="s">
        <v>15</v>
      </c>
      <c r="J886">
        <v>0</v>
      </c>
    </row>
    <row r="887" spans="2:10" x14ac:dyDescent="0.45">
      <c r="B887">
        <v>18910</v>
      </c>
      <c r="C887" t="s">
        <v>94</v>
      </c>
      <c r="D887">
        <v>3</v>
      </c>
      <c r="E887">
        <v>13</v>
      </c>
      <c r="F887" t="s">
        <v>13</v>
      </c>
      <c r="G887">
        <v>0</v>
      </c>
      <c r="H887">
        <v>0</v>
      </c>
      <c r="I887" t="s">
        <v>95</v>
      </c>
      <c r="J887">
        <v>0</v>
      </c>
    </row>
    <row r="888" spans="2:10" x14ac:dyDescent="0.45">
      <c r="B888">
        <v>18911</v>
      </c>
      <c r="C888" t="s">
        <v>94</v>
      </c>
      <c r="D888">
        <v>3</v>
      </c>
      <c r="E888">
        <v>13</v>
      </c>
      <c r="F888" t="s">
        <v>85</v>
      </c>
      <c r="G888">
        <v>0</v>
      </c>
      <c r="H888">
        <v>0</v>
      </c>
      <c r="I888" t="s">
        <v>10</v>
      </c>
      <c r="J888">
        <v>0</v>
      </c>
    </row>
    <row r="889" spans="2:10" x14ac:dyDescent="0.45">
      <c r="B889">
        <v>18912</v>
      </c>
      <c r="C889" t="s">
        <v>94</v>
      </c>
      <c r="D889">
        <v>3</v>
      </c>
      <c r="E889">
        <v>13</v>
      </c>
      <c r="F889" t="s">
        <v>0</v>
      </c>
      <c r="G889">
        <v>0</v>
      </c>
      <c r="H889">
        <v>0</v>
      </c>
      <c r="I889" t="s">
        <v>1</v>
      </c>
      <c r="J889">
        <v>0</v>
      </c>
    </row>
    <row r="890" spans="2:10" x14ac:dyDescent="0.45">
      <c r="B890">
        <v>18913</v>
      </c>
      <c r="C890" t="s">
        <v>94</v>
      </c>
      <c r="D890">
        <v>3</v>
      </c>
      <c r="E890">
        <v>13</v>
      </c>
      <c r="F890" t="s">
        <v>92</v>
      </c>
      <c r="G890">
        <v>0</v>
      </c>
      <c r="H890">
        <v>0</v>
      </c>
      <c r="I890" t="s">
        <v>3</v>
      </c>
      <c r="J890">
        <v>0</v>
      </c>
    </row>
    <row r="891" spans="2:10" x14ac:dyDescent="0.45">
      <c r="B891">
        <v>18914</v>
      </c>
      <c r="C891" t="s">
        <v>94</v>
      </c>
      <c r="D891">
        <v>3</v>
      </c>
      <c r="E891">
        <v>13</v>
      </c>
      <c r="F891" t="s">
        <v>89</v>
      </c>
      <c r="G891">
        <v>0</v>
      </c>
      <c r="H891">
        <v>2</v>
      </c>
      <c r="I891" t="s">
        <v>69</v>
      </c>
      <c r="J891">
        <v>-1</v>
      </c>
    </row>
    <row r="892" spans="2:10" x14ac:dyDescent="0.45">
      <c r="B892">
        <v>18915</v>
      </c>
      <c r="C892" t="s">
        <v>94</v>
      </c>
      <c r="D892">
        <v>3</v>
      </c>
      <c r="E892">
        <v>13</v>
      </c>
      <c r="F892" t="s">
        <v>4</v>
      </c>
      <c r="G892">
        <v>3</v>
      </c>
      <c r="H892">
        <v>0</v>
      </c>
      <c r="I892" t="s">
        <v>66</v>
      </c>
      <c r="J892">
        <v>1</v>
      </c>
    </row>
    <row r="893" spans="2:10" x14ac:dyDescent="0.45">
      <c r="B893">
        <v>18916</v>
      </c>
      <c r="C893" t="s">
        <v>94</v>
      </c>
      <c r="D893">
        <v>3</v>
      </c>
      <c r="E893">
        <v>13</v>
      </c>
      <c r="F893" t="s">
        <v>6</v>
      </c>
      <c r="G893">
        <v>0</v>
      </c>
      <c r="H893">
        <v>0</v>
      </c>
      <c r="I893" t="s">
        <v>14</v>
      </c>
      <c r="J893">
        <v>0</v>
      </c>
    </row>
    <row r="894" spans="2:10" x14ac:dyDescent="0.45">
      <c r="B894">
        <v>18917</v>
      </c>
      <c r="C894" t="s">
        <v>94</v>
      </c>
      <c r="D894">
        <v>3</v>
      </c>
      <c r="E894">
        <v>13</v>
      </c>
      <c r="F894" t="s">
        <v>77</v>
      </c>
      <c r="G894">
        <v>0</v>
      </c>
      <c r="H894">
        <v>0</v>
      </c>
      <c r="I894" t="s">
        <v>7</v>
      </c>
      <c r="J894">
        <v>0</v>
      </c>
    </row>
    <row r="895" spans="2:10" x14ac:dyDescent="0.45">
      <c r="B895">
        <v>18918</v>
      </c>
      <c r="C895" t="s">
        <v>94</v>
      </c>
      <c r="D895">
        <v>3</v>
      </c>
      <c r="E895">
        <v>13</v>
      </c>
      <c r="F895" t="s">
        <v>12</v>
      </c>
      <c r="G895">
        <v>0</v>
      </c>
      <c r="H895">
        <v>0</v>
      </c>
      <c r="I895" t="s">
        <v>9</v>
      </c>
      <c r="J895">
        <v>0</v>
      </c>
    </row>
    <row r="896" spans="2:10" x14ac:dyDescent="0.45">
      <c r="B896">
        <v>18919</v>
      </c>
      <c r="C896" t="s">
        <v>94</v>
      </c>
      <c r="D896">
        <v>3</v>
      </c>
      <c r="E896">
        <v>14</v>
      </c>
      <c r="F896" t="s">
        <v>69</v>
      </c>
      <c r="G896">
        <v>0</v>
      </c>
      <c r="H896">
        <v>0</v>
      </c>
      <c r="I896" t="s">
        <v>12</v>
      </c>
      <c r="J896">
        <v>0</v>
      </c>
    </row>
    <row r="897" spans="2:10" x14ac:dyDescent="0.45">
      <c r="B897">
        <v>18920</v>
      </c>
      <c r="C897" t="s">
        <v>94</v>
      </c>
      <c r="D897">
        <v>3</v>
      </c>
      <c r="E897">
        <v>14</v>
      </c>
      <c r="F897" t="s">
        <v>7</v>
      </c>
      <c r="G897">
        <v>0</v>
      </c>
      <c r="H897">
        <v>0</v>
      </c>
      <c r="I897" t="s">
        <v>6</v>
      </c>
      <c r="J897">
        <v>0</v>
      </c>
    </row>
    <row r="898" spans="2:10" x14ac:dyDescent="0.45">
      <c r="B898">
        <v>18921</v>
      </c>
      <c r="C898" t="s">
        <v>94</v>
      </c>
      <c r="D898">
        <v>3</v>
      </c>
      <c r="E898">
        <v>14</v>
      </c>
      <c r="F898" t="s">
        <v>1</v>
      </c>
      <c r="G898">
        <v>0</v>
      </c>
      <c r="H898">
        <v>0</v>
      </c>
      <c r="I898" t="s">
        <v>85</v>
      </c>
      <c r="J898">
        <v>0</v>
      </c>
    </row>
    <row r="899" spans="2:10" x14ac:dyDescent="0.45">
      <c r="B899">
        <v>18922</v>
      </c>
      <c r="C899" t="s">
        <v>94</v>
      </c>
      <c r="D899">
        <v>3</v>
      </c>
      <c r="E899">
        <v>14</v>
      </c>
      <c r="F899" t="s">
        <v>14</v>
      </c>
      <c r="G899">
        <v>0</v>
      </c>
      <c r="H899">
        <v>0</v>
      </c>
      <c r="I899" t="s">
        <v>24</v>
      </c>
      <c r="J899">
        <v>0</v>
      </c>
    </row>
    <row r="900" spans="2:10" x14ac:dyDescent="0.45">
      <c r="B900">
        <v>18923</v>
      </c>
      <c r="C900" t="s">
        <v>94</v>
      </c>
      <c r="D900">
        <v>3</v>
      </c>
      <c r="E900">
        <v>14</v>
      </c>
      <c r="F900" t="s">
        <v>10</v>
      </c>
      <c r="G900">
        <v>0</v>
      </c>
      <c r="H900">
        <v>0</v>
      </c>
      <c r="I900" t="s">
        <v>89</v>
      </c>
      <c r="J900">
        <v>0</v>
      </c>
    </row>
    <row r="901" spans="2:10" x14ac:dyDescent="0.45">
      <c r="B901">
        <v>18924</v>
      </c>
      <c r="C901" t="s">
        <v>94</v>
      </c>
      <c r="D901">
        <v>3</v>
      </c>
      <c r="E901">
        <v>14</v>
      </c>
      <c r="F901" t="s">
        <v>9</v>
      </c>
      <c r="G901">
        <v>0</v>
      </c>
      <c r="H901">
        <v>0</v>
      </c>
      <c r="I901" t="s">
        <v>13</v>
      </c>
      <c r="J901">
        <v>0</v>
      </c>
    </row>
    <row r="902" spans="2:10" x14ac:dyDescent="0.45">
      <c r="B902">
        <v>18925</v>
      </c>
      <c r="C902" t="s">
        <v>94</v>
      </c>
      <c r="D902">
        <v>3</v>
      </c>
      <c r="E902">
        <v>14</v>
      </c>
      <c r="F902" t="s">
        <v>3</v>
      </c>
      <c r="G902">
        <v>0</v>
      </c>
      <c r="H902">
        <v>0</v>
      </c>
      <c r="I902" t="s">
        <v>0</v>
      </c>
      <c r="J902">
        <v>0</v>
      </c>
    </row>
    <row r="903" spans="2:10" x14ac:dyDescent="0.45">
      <c r="B903">
        <v>18926</v>
      </c>
      <c r="C903" t="s">
        <v>94</v>
      </c>
      <c r="D903">
        <v>3</v>
      </c>
      <c r="E903">
        <v>14</v>
      </c>
      <c r="F903" t="s">
        <v>15</v>
      </c>
      <c r="G903">
        <v>0</v>
      </c>
      <c r="H903">
        <v>0</v>
      </c>
      <c r="I903" t="s">
        <v>92</v>
      </c>
      <c r="J903">
        <v>0</v>
      </c>
    </row>
    <row r="904" spans="2:10" x14ac:dyDescent="0.45">
      <c r="B904">
        <v>18927</v>
      </c>
      <c r="C904" t="s">
        <v>94</v>
      </c>
      <c r="D904">
        <v>3</v>
      </c>
      <c r="E904">
        <v>14</v>
      </c>
      <c r="F904" t="s">
        <v>95</v>
      </c>
      <c r="G904">
        <v>0</v>
      </c>
      <c r="H904">
        <v>0</v>
      </c>
      <c r="I904" t="s">
        <v>4</v>
      </c>
      <c r="J904">
        <v>0</v>
      </c>
    </row>
    <row r="905" spans="2:10" x14ac:dyDescent="0.45">
      <c r="B905">
        <v>18928</v>
      </c>
      <c r="C905" t="s">
        <v>94</v>
      </c>
      <c r="D905">
        <v>3</v>
      </c>
      <c r="E905">
        <v>14</v>
      </c>
      <c r="F905" t="s">
        <v>66</v>
      </c>
      <c r="G905">
        <v>0</v>
      </c>
      <c r="H905">
        <v>0</v>
      </c>
      <c r="I905" t="s">
        <v>77</v>
      </c>
      <c r="J905">
        <v>0</v>
      </c>
    </row>
    <row r="906" spans="2:10" x14ac:dyDescent="0.45">
      <c r="B906">
        <v>18929</v>
      </c>
      <c r="C906" t="s">
        <v>94</v>
      </c>
      <c r="D906">
        <v>3</v>
      </c>
      <c r="E906">
        <v>15</v>
      </c>
      <c r="F906" t="s">
        <v>92</v>
      </c>
      <c r="G906">
        <v>1</v>
      </c>
      <c r="H906">
        <v>1</v>
      </c>
      <c r="I906" t="s">
        <v>14</v>
      </c>
      <c r="J906">
        <v>0</v>
      </c>
    </row>
    <row r="907" spans="2:10" x14ac:dyDescent="0.45">
      <c r="B907">
        <v>18930</v>
      </c>
      <c r="C907" t="s">
        <v>94</v>
      </c>
      <c r="D907">
        <v>3</v>
      </c>
      <c r="E907">
        <v>15</v>
      </c>
      <c r="F907" t="s">
        <v>1</v>
      </c>
      <c r="G907">
        <v>1</v>
      </c>
      <c r="H907">
        <v>1</v>
      </c>
      <c r="I907" t="s">
        <v>3</v>
      </c>
      <c r="J907">
        <v>0</v>
      </c>
    </row>
    <row r="908" spans="2:10" x14ac:dyDescent="0.45">
      <c r="B908">
        <v>18931</v>
      </c>
      <c r="C908" t="s">
        <v>94</v>
      </c>
      <c r="D908">
        <v>3</v>
      </c>
      <c r="E908">
        <v>15</v>
      </c>
      <c r="F908" t="s">
        <v>0</v>
      </c>
      <c r="G908">
        <v>4</v>
      </c>
      <c r="H908">
        <v>2</v>
      </c>
      <c r="I908" t="s">
        <v>15</v>
      </c>
      <c r="J908">
        <v>1</v>
      </c>
    </row>
    <row r="909" spans="2:10" x14ac:dyDescent="0.45">
      <c r="B909">
        <v>18932</v>
      </c>
      <c r="C909" t="s">
        <v>94</v>
      </c>
      <c r="D909">
        <v>3</v>
      </c>
      <c r="E909">
        <v>15</v>
      </c>
      <c r="F909" t="s">
        <v>24</v>
      </c>
      <c r="G909">
        <v>2</v>
      </c>
      <c r="H909">
        <v>2</v>
      </c>
      <c r="I909" t="s">
        <v>7</v>
      </c>
      <c r="J909">
        <v>0</v>
      </c>
    </row>
    <row r="910" spans="2:10" x14ac:dyDescent="0.45">
      <c r="B910">
        <v>18933</v>
      </c>
      <c r="C910" t="s">
        <v>94</v>
      </c>
      <c r="D910">
        <v>3</v>
      </c>
      <c r="E910">
        <v>15</v>
      </c>
      <c r="F910" t="s">
        <v>13</v>
      </c>
      <c r="G910">
        <v>4</v>
      </c>
      <c r="H910">
        <v>1</v>
      </c>
      <c r="I910" t="s">
        <v>69</v>
      </c>
      <c r="J910">
        <v>1</v>
      </c>
    </row>
    <row r="911" spans="2:10" x14ac:dyDescent="0.45">
      <c r="B911">
        <v>18934</v>
      </c>
      <c r="C911" t="s">
        <v>94</v>
      </c>
      <c r="D911">
        <v>3</v>
      </c>
      <c r="E911">
        <v>15</v>
      </c>
      <c r="F911" t="s">
        <v>4</v>
      </c>
      <c r="G911">
        <v>0</v>
      </c>
      <c r="H911">
        <v>0</v>
      </c>
      <c r="I911" t="s">
        <v>9</v>
      </c>
      <c r="J911">
        <v>0</v>
      </c>
    </row>
    <row r="912" spans="2:10" x14ac:dyDescent="0.45">
      <c r="B912">
        <v>18935</v>
      </c>
      <c r="C912" t="s">
        <v>94</v>
      </c>
      <c r="D912">
        <v>3</v>
      </c>
      <c r="E912">
        <v>15</v>
      </c>
      <c r="F912" t="s">
        <v>6</v>
      </c>
      <c r="G912">
        <v>1</v>
      </c>
      <c r="H912">
        <v>4</v>
      </c>
      <c r="I912" t="s">
        <v>66</v>
      </c>
      <c r="J912">
        <v>-1</v>
      </c>
    </row>
    <row r="913" spans="2:10" x14ac:dyDescent="0.45">
      <c r="B913">
        <v>18936</v>
      </c>
      <c r="C913" t="s">
        <v>94</v>
      </c>
      <c r="D913">
        <v>3</v>
      </c>
      <c r="E913">
        <v>15</v>
      </c>
      <c r="F913" t="s">
        <v>85</v>
      </c>
      <c r="G913">
        <v>1</v>
      </c>
      <c r="H913">
        <v>3</v>
      </c>
      <c r="I913" t="s">
        <v>89</v>
      </c>
      <c r="J913">
        <v>-1</v>
      </c>
    </row>
    <row r="914" spans="2:10" x14ac:dyDescent="0.45">
      <c r="B914">
        <v>18937</v>
      </c>
      <c r="C914" t="s">
        <v>94</v>
      </c>
      <c r="D914">
        <v>3</v>
      </c>
      <c r="E914">
        <v>15</v>
      </c>
      <c r="F914" t="s">
        <v>77</v>
      </c>
      <c r="G914">
        <v>3</v>
      </c>
      <c r="H914">
        <v>3</v>
      </c>
      <c r="I914" t="s">
        <v>95</v>
      </c>
      <c r="J914">
        <v>0</v>
      </c>
    </row>
    <row r="915" spans="2:10" x14ac:dyDescent="0.45">
      <c r="B915">
        <v>18938</v>
      </c>
      <c r="C915" t="s">
        <v>94</v>
      </c>
      <c r="D915">
        <v>3</v>
      </c>
      <c r="E915">
        <v>15</v>
      </c>
      <c r="F915" t="s">
        <v>12</v>
      </c>
      <c r="G915">
        <v>4</v>
      </c>
      <c r="H915">
        <v>0</v>
      </c>
      <c r="I915" t="s">
        <v>10</v>
      </c>
      <c r="J915">
        <v>1</v>
      </c>
    </row>
    <row r="916" spans="2:10" x14ac:dyDescent="0.45">
      <c r="B916">
        <v>18939</v>
      </c>
      <c r="C916" t="s">
        <v>94</v>
      </c>
      <c r="D916">
        <v>3</v>
      </c>
      <c r="E916">
        <v>16</v>
      </c>
      <c r="F916" t="s">
        <v>7</v>
      </c>
      <c r="G916">
        <v>0</v>
      </c>
      <c r="H916">
        <v>0</v>
      </c>
      <c r="I916" t="s">
        <v>92</v>
      </c>
      <c r="J916">
        <v>0</v>
      </c>
    </row>
    <row r="917" spans="2:10" x14ac:dyDescent="0.45">
      <c r="B917">
        <v>18940</v>
      </c>
      <c r="C917" t="s">
        <v>94</v>
      </c>
      <c r="D917">
        <v>3</v>
      </c>
      <c r="E917">
        <v>16</v>
      </c>
      <c r="F917" t="s">
        <v>9</v>
      </c>
      <c r="G917">
        <v>2</v>
      </c>
      <c r="H917">
        <v>1</v>
      </c>
      <c r="I917" t="s">
        <v>77</v>
      </c>
      <c r="J917">
        <v>1</v>
      </c>
    </row>
    <row r="918" spans="2:10" x14ac:dyDescent="0.45">
      <c r="B918">
        <v>18941</v>
      </c>
      <c r="C918" t="s">
        <v>94</v>
      </c>
      <c r="D918">
        <v>3</v>
      </c>
      <c r="E918">
        <v>16</v>
      </c>
      <c r="F918" t="s">
        <v>3</v>
      </c>
      <c r="G918">
        <v>2</v>
      </c>
      <c r="H918">
        <v>1</v>
      </c>
      <c r="I918" t="s">
        <v>85</v>
      </c>
      <c r="J918">
        <v>1</v>
      </c>
    </row>
    <row r="919" spans="2:10" x14ac:dyDescent="0.45">
      <c r="B919">
        <v>18942</v>
      </c>
      <c r="C919" t="s">
        <v>94</v>
      </c>
      <c r="D919">
        <v>3</v>
      </c>
      <c r="E919">
        <v>16</v>
      </c>
      <c r="F919" t="s">
        <v>14</v>
      </c>
      <c r="G919">
        <v>2</v>
      </c>
      <c r="H919">
        <v>2</v>
      </c>
      <c r="I919" t="s">
        <v>0</v>
      </c>
      <c r="J919">
        <v>0</v>
      </c>
    </row>
    <row r="920" spans="2:10" x14ac:dyDescent="0.45">
      <c r="B920">
        <v>18943</v>
      </c>
      <c r="C920" t="s">
        <v>94</v>
      </c>
      <c r="D920">
        <v>3</v>
      </c>
      <c r="E920">
        <v>16</v>
      </c>
      <c r="F920" t="s">
        <v>10</v>
      </c>
      <c r="G920">
        <v>1</v>
      </c>
      <c r="H920">
        <v>0</v>
      </c>
      <c r="I920" t="s">
        <v>13</v>
      </c>
      <c r="J920">
        <v>1</v>
      </c>
    </row>
    <row r="921" spans="2:10" x14ac:dyDescent="0.45">
      <c r="B921">
        <v>18944</v>
      </c>
      <c r="C921" t="s">
        <v>94</v>
      </c>
      <c r="D921">
        <v>3</v>
      </c>
      <c r="E921">
        <v>16</v>
      </c>
      <c r="F921" t="s">
        <v>69</v>
      </c>
      <c r="G921">
        <v>4</v>
      </c>
      <c r="H921">
        <v>1</v>
      </c>
      <c r="I921" t="s">
        <v>4</v>
      </c>
      <c r="J921">
        <v>1</v>
      </c>
    </row>
    <row r="922" spans="2:10" x14ac:dyDescent="0.45">
      <c r="B922">
        <v>18945</v>
      </c>
      <c r="C922" t="s">
        <v>94</v>
      </c>
      <c r="D922">
        <v>3</v>
      </c>
      <c r="E922">
        <v>16</v>
      </c>
      <c r="F922" t="s">
        <v>89</v>
      </c>
      <c r="G922">
        <v>2</v>
      </c>
      <c r="H922">
        <v>2</v>
      </c>
      <c r="I922" t="s">
        <v>12</v>
      </c>
      <c r="J922">
        <v>0</v>
      </c>
    </row>
    <row r="923" spans="2:10" x14ac:dyDescent="0.45">
      <c r="B923">
        <v>18946</v>
      </c>
      <c r="C923" t="s">
        <v>94</v>
      </c>
      <c r="D923">
        <v>3</v>
      </c>
      <c r="E923">
        <v>16</v>
      </c>
      <c r="F923" t="s">
        <v>15</v>
      </c>
      <c r="G923">
        <v>2</v>
      </c>
      <c r="H923">
        <v>1</v>
      </c>
      <c r="I923" t="s">
        <v>1</v>
      </c>
      <c r="J923">
        <v>1</v>
      </c>
    </row>
    <row r="924" spans="2:10" x14ac:dyDescent="0.45">
      <c r="B924">
        <v>18947</v>
      </c>
      <c r="C924" t="s">
        <v>94</v>
      </c>
      <c r="D924">
        <v>3</v>
      </c>
      <c r="E924">
        <v>16</v>
      </c>
      <c r="F924" t="s">
        <v>95</v>
      </c>
      <c r="G924">
        <v>0</v>
      </c>
      <c r="H924">
        <v>0</v>
      </c>
      <c r="I924" t="s">
        <v>6</v>
      </c>
      <c r="J924">
        <v>0</v>
      </c>
    </row>
    <row r="925" spans="2:10" x14ac:dyDescent="0.45">
      <c r="B925">
        <v>18948</v>
      </c>
      <c r="C925" t="s">
        <v>94</v>
      </c>
      <c r="D925">
        <v>3</v>
      </c>
      <c r="E925">
        <v>16</v>
      </c>
      <c r="F925" t="s">
        <v>66</v>
      </c>
      <c r="G925">
        <v>3</v>
      </c>
      <c r="H925">
        <v>0</v>
      </c>
      <c r="I925" t="s">
        <v>24</v>
      </c>
      <c r="J925">
        <v>1</v>
      </c>
    </row>
    <row r="926" spans="2:10" x14ac:dyDescent="0.45">
      <c r="B926">
        <v>18949</v>
      </c>
      <c r="C926" t="s">
        <v>94</v>
      </c>
      <c r="D926">
        <v>3</v>
      </c>
      <c r="E926">
        <v>17</v>
      </c>
      <c r="F926" t="s">
        <v>24</v>
      </c>
      <c r="G926">
        <v>2</v>
      </c>
      <c r="H926">
        <v>2</v>
      </c>
      <c r="I926" t="s">
        <v>95</v>
      </c>
      <c r="J926">
        <v>0</v>
      </c>
    </row>
    <row r="927" spans="2:10" x14ac:dyDescent="0.45">
      <c r="B927">
        <v>18950</v>
      </c>
      <c r="C927" t="s">
        <v>94</v>
      </c>
      <c r="D927">
        <v>3</v>
      </c>
      <c r="E927">
        <v>17</v>
      </c>
      <c r="F927" t="s">
        <v>13</v>
      </c>
      <c r="G927">
        <v>0</v>
      </c>
      <c r="H927">
        <v>0</v>
      </c>
      <c r="I927" t="s">
        <v>89</v>
      </c>
      <c r="J927">
        <v>0</v>
      </c>
    </row>
    <row r="928" spans="2:10" x14ac:dyDescent="0.45">
      <c r="B928">
        <v>18951</v>
      </c>
      <c r="C928" t="s">
        <v>94</v>
      </c>
      <c r="D928">
        <v>3</v>
      </c>
      <c r="E928">
        <v>17</v>
      </c>
      <c r="F928" t="s">
        <v>85</v>
      </c>
      <c r="G928">
        <v>0</v>
      </c>
      <c r="H928">
        <v>0</v>
      </c>
      <c r="I928" t="s">
        <v>12</v>
      </c>
      <c r="J928">
        <v>0</v>
      </c>
    </row>
    <row r="929" spans="2:10" x14ac:dyDescent="0.45">
      <c r="B929">
        <v>18952</v>
      </c>
      <c r="C929" t="s">
        <v>94</v>
      </c>
      <c r="D929">
        <v>3</v>
      </c>
      <c r="E929">
        <v>17</v>
      </c>
      <c r="F929" t="s">
        <v>0</v>
      </c>
      <c r="G929">
        <v>0</v>
      </c>
      <c r="H929">
        <v>0</v>
      </c>
      <c r="I929" t="s">
        <v>7</v>
      </c>
      <c r="J929">
        <v>0</v>
      </c>
    </row>
    <row r="930" spans="2:10" x14ac:dyDescent="0.45">
      <c r="B930">
        <v>18953</v>
      </c>
      <c r="C930" t="s">
        <v>94</v>
      </c>
      <c r="D930">
        <v>3</v>
      </c>
      <c r="E930">
        <v>17</v>
      </c>
      <c r="F930" t="s">
        <v>92</v>
      </c>
      <c r="G930">
        <v>0</v>
      </c>
      <c r="H930">
        <v>0</v>
      </c>
      <c r="I930" t="s">
        <v>66</v>
      </c>
      <c r="J930">
        <v>0</v>
      </c>
    </row>
    <row r="931" spans="2:10" x14ac:dyDescent="0.45">
      <c r="B931">
        <v>18954</v>
      </c>
      <c r="C931" t="s">
        <v>94</v>
      </c>
      <c r="D931">
        <v>3</v>
      </c>
      <c r="E931">
        <v>17</v>
      </c>
      <c r="F931" t="s">
        <v>3</v>
      </c>
      <c r="G931">
        <v>2</v>
      </c>
      <c r="H931">
        <v>1</v>
      </c>
      <c r="I931" t="s">
        <v>15</v>
      </c>
      <c r="J931">
        <v>1</v>
      </c>
    </row>
    <row r="932" spans="2:10" x14ac:dyDescent="0.45">
      <c r="B932">
        <v>18955</v>
      </c>
      <c r="C932" t="s">
        <v>94</v>
      </c>
      <c r="D932">
        <v>3</v>
      </c>
      <c r="E932">
        <v>17</v>
      </c>
      <c r="F932" t="s">
        <v>1</v>
      </c>
      <c r="G932">
        <v>0</v>
      </c>
      <c r="H932">
        <v>1</v>
      </c>
      <c r="I932" t="s">
        <v>14</v>
      </c>
      <c r="J932">
        <v>-1</v>
      </c>
    </row>
    <row r="933" spans="2:10" x14ac:dyDescent="0.45">
      <c r="B933">
        <v>18956</v>
      </c>
      <c r="C933" t="s">
        <v>94</v>
      </c>
      <c r="D933">
        <v>3</v>
      </c>
      <c r="E933">
        <v>17</v>
      </c>
      <c r="F933" t="s">
        <v>4</v>
      </c>
      <c r="G933">
        <v>0</v>
      </c>
      <c r="H933">
        <v>0</v>
      </c>
      <c r="I933" t="s">
        <v>10</v>
      </c>
      <c r="J933">
        <v>0</v>
      </c>
    </row>
    <row r="934" spans="2:10" x14ac:dyDescent="0.45">
      <c r="B934">
        <v>18957</v>
      </c>
      <c r="C934" t="s">
        <v>94</v>
      </c>
      <c r="D934">
        <v>3</v>
      </c>
      <c r="E934">
        <v>17</v>
      </c>
      <c r="F934" t="s">
        <v>6</v>
      </c>
      <c r="G934">
        <v>0</v>
      </c>
      <c r="H934">
        <v>0</v>
      </c>
      <c r="I934" t="s">
        <v>9</v>
      </c>
      <c r="J934">
        <v>0</v>
      </c>
    </row>
    <row r="935" spans="2:10" x14ac:dyDescent="0.45">
      <c r="B935">
        <v>18958</v>
      </c>
      <c r="C935" t="s">
        <v>94</v>
      </c>
      <c r="D935">
        <v>3</v>
      </c>
      <c r="E935">
        <v>17</v>
      </c>
      <c r="F935" t="s">
        <v>77</v>
      </c>
      <c r="G935">
        <v>2</v>
      </c>
      <c r="H935">
        <v>3</v>
      </c>
      <c r="I935" t="s">
        <v>69</v>
      </c>
      <c r="J935">
        <v>-1</v>
      </c>
    </row>
    <row r="936" spans="2:10" x14ac:dyDescent="0.45">
      <c r="B936">
        <v>18959</v>
      </c>
      <c r="C936" t="s">
        <v>94</v>
      </c>
      <c r="D936">
        <v>3</v>
      </c>
      <c r="E936">
        <v>18</v>
      </c>
      <c r="F936" t="s">
        <v>9</v>
      </c>
      <c r="G936">
        <v>0</v>
      </c>
      <c r="H936">
        <v>0</v>
      </c>
      <c r="I936" t="s">
        <v>24</v>
      </c>
      <c r="J936">
        <v>0</v>
      </c>
    </row>
    <row r="937" spans="2:10" x14ac:dyDescent="0.45">
      <c r="B937">
        <v>18960</v>
      </c>
      <c r="C937" t="s">
        <v>94</v>
      </c>
      <c r="D937">
        <v>3</v>
      </c>
      <c r="E937">
        <v>18</v>
      </c>
      <c r="F937" t="s">
        <v>7</v>
      </c>
      <c r="G937">
        <v>0</v>
      </c>
      <c r="H937">
        <v>0</v>
      </c>
      <c r="I937" t="s">
        <v>1</v>
      </c>
      <c r="J937">
        <v>0</v>
      </c>
    </row>
    <row r="938" spans="2:10" x14ac:dyDescent="0.45">
      <c r="B938">
        <v>18961</v>
      </c>
      <c r="C938" t="s">
        <v>94</v>
      </c>
      <c r="D938">
        <v>3</v>
      </c>
      <c r="E938">
        <v>18</v>
      </c>
      <c r="F938" t="s">
        <v>14</v>
      </c>
      <c r="G938">
        <v>0</v>
      </c>
      <c r="H938">
        <v>0</v>
      </c>
      <c r="I938" t="s">
        <v>3</v>
      </c>
      <c r="J938">
        <v>0</v>
      </c>
    </row>
    <row r="939" spans="2:10" x14ac:dyDescent="0.45">
      <c r="B939">
        <v>18962</v>
      </c>
      <c r="C939" t="s">
        <v>94</v>
      </c>
      <c r="D939">
        <v>3</v>
      </c>
      <c r="E939">
        <v>18</v>
      </c>
      <c r="F939" t="s">
        <v>10</v>
      </c>
      <c r="G939">
        <v>0</v>
      </c>
      <c r="H939">
        <v>0</v>
      </c>
      <c r="I939" t="s">
        <v>77</v>
      </c>
      <c r="J939">
        <v>0</v>
      </c>
    </row>
    <row r="940" spans="2:10" x14ac:dyDescent="0.45">
      <c r="B940">
        <v>18963</v>
      </c>
      <c r="C940" t="s">
        <v>94</v>
      </c>
      <c r="D940">
        <v>3</v>
      </c>
      <c r="E940">
        <v>18</v>
      </c>
      <c r="F940" t="s">
        <v>69</v>
      </c>
      <c r="G940">
        <v>0</v>
      </c>
      <c r="H940">
        <v>0</v>
      </c>
      <c r="I940" t="s">
        <v>6</v>
      </c>
      <c r="J940">
        <v>0</v>
      </c>
    </row>
    <row r="941" spans="2:10" x14ac:dyDescent="0.45">
      <c r="B941">
        <v>18964</v>
      </c>
      <c r="C941" t="s">
        <v>94</v>
      </c>
      <c r="D941">
        <v>3</v>
      </c>
      <c r="E941">
        <v>18</v>
      </c>
      <c r="F941" t="s">
        <v>89</v>
      </c>
      <c r="G941">
        <v>0</v>
      </c>
      <c r="H941">
        <v>0</v>
      </c>
      <c r="I941" t="s">
        <v>4</v>
      </c>
      <c r="J941">
        <v>0</v>
      </c>
    </row>
    <row r="942" spans="2:10" x14ac:dyDescent="0.45">
      <c r="B942">
        <v>18965</v>
      </c>
      <c r="C942" t="s">
        <v>94</v>
      </c>
      <c r="D942">
        <v>3</v>
      </c>
      <c r="E942">
        <v>18</v>
      </c>
      <c r="F942" t="s">
        <v>85</v>
      </c>
      <c r="G942">
        <v>0</v>
      </c>
      <c r="H942">
        <v>0</v>
      </c>
      <c r="I942" t="s">
        <v>15</v>
      </c>
      <c r="J942">
        <v>0</v>
      </c>
    </row>
    <row r="943" spans="2:10" x14ac:dyDescent="0.45">
      <c r="B943">
        <v>18966</v>
      </c>
      <c r="C943" t="s">
        <v>94</v>
      </c>
      <c r="D943">
        <v>3</v>
      </c>
      <c r="E943">
        <v>18</v>
      </c>
      <c r="F943" t="s">
        <v>66</v>
      </c>
      <c r="G943">
        <v>0</v>
      </c>
      <c r="H943">
        <v>0</v>
      </c>
      <c r="I943" t="s">
        <v>0</v>
      </c>
      <c r="J943">
        <v>0</v>
      </c>
    </row>
    <row r="944" spans="2:10" x14ac:dyDescent="0.45">
      <c r="B944">
        <v>18967</v>
      </c>
      <c r="C944" t="s">
        <v>94</v>
      </c>
      <c r="D944">
        <v>3</v>
      </c>
      <c r="E944">
        <v>18</v>
      </c>
      <c r="F944" t="s">
        <v>95</v>
      </c>
      <c r="G944">
        <v>0</v>
      </c>
      <c r="H944">
        <v>0</v>
      </c>
      <c r="I944" t="s">
        <v>92</v>
      </c>
      <c r="J944">
        <v>0</v>
      </c>
    </row>
    <row r="945" spans="2:10" x14ac:dyDescent="0.45">
      <c r="B945">
        <v>18968</v>
      </c>
      <c r="C945" t="s">
        <v>94</v>
      </c>
      <c r="D945">
        <v>3</v>
      </c>
      <c r="E945">
        <v>18</v>
      </c>
      <c r="F945" t="s">
        <v>12</v>
      </c>
      <c r="G945">
        <v>0</v>
      </c>
      <c r="H945">
        <v>0</v>
      </c>
      <c r="I945" t="s">
        <v>13</v>
      </c>
      <c r="J945">
        <v>0</v>
      </c>
    </row>
    <row r="946" spans="2:10" x14ac:dyDescent="0.45">
      <c r="B946">
        <v>18969</v>
      </c>
      <c r="C946" t="s">
        <v>94</v>
      </c>
      <c r="D946">
        <v>3</v>
      </c>
      <c r="E946">
        <v>19</v>
      </c>
      <c r="F946" t="s">
        <v>92</v>
      </c>
      <c r="G946">
        <v>0</v>
      </c>
      <c r="H946">
        <v>0</v>
      </c>
      <c r="I946" t="s">
        <v>9</v>
      </c>
      <c r="J946">
        <v>0</v>
      </c>
    </row>
    <row r="947" spans="2:10" x14ac:dyDescent="0.45">
      <c r="B947">
        <v>18970</v>
      </c>
      <c r="C947" t="s">
        <v>94</v>
      </c>
      <c r="D947">
        <v>3</v>
      </c>
      <c r="E947">
        <v>19</v>
      </c>
      <c r="F947" t="s">
        <v>3</v>
      </c>
      <c r="G947">
        <v>2</v>
      </c>
      <c r="H947">
        <v>1</v>
      </c>
      <c r="I947" t="s">
        <v>7</v>
      </c>
      <c r="J947">
        <v>1</v>
      </c>
    </row>
    <row r="948" spans="2:10" x14ac:dyDescent="0.45">
      <c r="B948">
        <v>18971</v>
      </c>
      <c r="C948" t="s">
        <v>94</v>
      </c>
      <c r="D948">
        <v>3</v>
      </c>
      <c r="E948">
        <v>19</v>
      </c>
      <c r="F948" t="s">
        <v>1</v>
      </c>
      <c r="G948">
        <v>2</v>
      </c>
      <c r="H948">
        <v>2</v>
      </c>
      <c r="I948" t="s">
        <v>66</v>
      </c>
      <c r="J948">
        <v>0</v>
      </c>
    </row>
    <row r="949" spans="2:10" x14ac:dyDescent="0.45">
      <c r="B949">
        <v>18972</v>
      </c>
      <c r="C949" t="s">
        <v>94</v>
      </c>
      <c r="D949">
        <v>3</v>
      </c>
      <c r="E949">
        <v>19</v>
      </c>
      <c r="F949" t="s">
        <v>4</v>
      </c>
      <c r="G949">
        <v>2</v>
      </c>
      <c r="H949">
        <v>0</v>
      </c>
      <c r="I949" t="s">
        <v>12</v>
      </c>
      <c r="J949">
        <v>1</v>
      </c>
    </row>
    <row r="950" spans="2:10" x14ac:dyDescent="0.45">
      <c r="B950">
        <v>18973</v>
      </c>
      <c r="C950" t="s">
        <v>94</v>
      </c>
      <c r="D950">
        <v>3</v>
      </c>
      <c r="E950">
        <v>19</v>
      </c>
      <c r="F950" t="s">
        <v>15</v>
      </c>
      <c r="G950">
        <v>5</v>
      </c>
      <c r="H950">
        <v>2</v>
      </c>
      <c r="I950" t="s">
        <v>14</v>
      </c>
      <c r="J950">
        <v>1</v>
      </c>
    </row>
    <row r="951" spans="2:10" x14ac:dyDescent="0.45">
      <c r="B951">
        <v>18974</v>
      </c>
      <c r="C951" t="s">
        <v>94</v>
      </c>
      <c r="D951">
        <v>3</v>
      </c>
      <c r="E951">
        <v>19</v>
      </c>
      <c r="F951" t="s">
        <v>13</v>
      </c>
      <c r="G951">
        <v>2</v>
      </c>
      <c r="H951">
        <v>1</v>
      </c>
      <c r="I951" t="s">
        <v>85</v>
      </c>
      <c r="J951">
        <v>1</v>
      </c>
    </row>
    <row r="952" spans="2:10" x14ac:dyDescent="0.45">
      <c r="B952">
        <v>18975</v>
      </c>
      <c r="C952" t="s">
        <v>94</v>
      </c>
      <c r="D952">
        <v>3</v>
      </c>
      <c r="E952">
        <v>19</v>
      </c>
      <c r="F952" t="s">
        <v>77</v>
      </c>
      <c r="G952">
        <v>0</v>
      </c>
      <c r="H952">
        <v>0</v>
      </c>
      <c r="I952" t="s">
        <v>89</v>
      </c>
      <c r="J952">
        <v>0</v>
      </c>
    </row>
    <row r="953" spans="2:10" x14ac:dyDescent="0.45">
      <c r="B953">
        <v>18976</v>
      </c>
      <c r="C953" t="s">
        <v>94</v>
      </c>
      <c r="D953">
        <v>3</v>
      </c>
      <c r="E953">
        <v>19</v>
      </c>
      <c r="F953" t="s">
        <v>0</v>
      </c>
      <c r="G953">
        <v>1</v>
      </c>
      <c r="H953">
        <v>1</v>
      </c>
      <c r="I953" t="s">
        <v>95</v>
      </c>
      <c r="J953">
        <v>0</v>
      </c>
    </row>
    <row r="954" spans="2:10" x14ac:dyDescent="0.45">
      <c r="B954">
        <v>18977</v>
      </c>
      <c r="C954" t="s">
        <v>94</v>
      </c>
      <c r="D954">
        <v>3</v>
      </c>
      <c r="E954">
        <v>19</v>
      </c>
      <c r="F954" t="s">
        <v>24</v>
      </c>
      <c r="G954">
        <v>3</v>
      </c>
      <c r="H954">
        <v>3</v>
      </c>
      <c r="I954" t="s">
        <v>69</v>
      </c>
      <c r="J954">
        <v>0</v>
      </c>
    </row>
    <row r="955" spans="2:10" x14ac:dyDescent="0.45">
      <c r="B955">
        <v>18978</v>
      </c>
      <c r="C955" t="s">
        <v>94</v>
      </c>
      <c r="D955">
        <v>3</v>
      </c>
      <c r="E955">
        <v>19</v>
      </c>
      <c r="F955" t="s">
        <v>6</v>
      </c>
      <c r="G955">
        <v>1</v>
      </c>
      <c r="H955">
        <v>0</v>
      </c>
      <c r="I955" t="s">
        <v>10</v>
      </c>
      <c r="J955">
        <v>1</v>
      </c>
    </row>
    <row r="956" spans="2:10" x14ac:dyDescent="0.45">
      <c r="B956">
        <v>18979</v>
      </c>
      <c r="C956" t="s">
        <v>94</v>
      </c>
      <c r="D956">
        <v>3</v>
      </c>
      <c r="E956">
        <v>20</v>
      </c>
      <c r="F956" t="s">
        <v>24</v>
      </c>
      <c r="G956">
        <v>3</v>
      </c>
      <c r="H956">
        <v>1</v>
      </c>
      <c r="I956" t="s">
        <v>10</v>
      </c>
      <c r="J956">
        <v>1</v>
      </c>
    </row>
    <row r="957" spans="2:10" x14ac:dyDescent="0.45">
      <c r="B957">
        <v>18980</v>
      </c>
      <c r="C957" t="s">
        <v>94</v>
      </c>
      <c r="D957">
        <v>3</v>
      </c>
      <c r="E957">
        <v>20</v>
      </c>
      <c r="F957" t="s">
        <v>1</v>
      </c>
      <c r="G957">
        <v>1</v>
      </c>
      <c r="H957">
        <v>0</v>
      </c>
      <c r="I957" t="s">
        <v>95</v>
      </c>
      <c r="J957">
        <v>1</v>
      </c>
    </row>
    <row r="958" spans="2:10" x14ac:dyDescent="0.45">
      <c r="B958">
        <v>18981</v>
      </c>
      <c r="C958" t="s">
        <v>94</v>
      </c>
      <c r="D958">
        <v>3</v>
      </c>
      <c r="E958">
        <v>20</v>
      </c>
      <c r="F958" t="s">
        <v>15</v>
      </c>
      <c r="G958">
        <v>0</v>
      </c>
      <c r="H958">
        <v>0</v>
      </c>
      <c r="I958" t="s">
        <v>7</v>
      </c>
      <c r="J958">
        <v>0</v>
      </c>
    </row>
    <row r="959" spans="2:10" x14ac:dyDescent="0.45">
      <c r="B959">
        <v>18982</v>
      </c>
      <c r="C959" t="s">
        <v>94</v>
      </c>
      <c r="D959">
        <v>3</v>
      </c>
      <c r="E959">
        <v>20</v>
      </c>
      <c r="F959" t="s">
        <v>77</v>
      </c>
      <c r="G959">
        <v>0</v>
      </c>
      <c r="H959">
        <v>0</v>
      </c>
      <c r="I959" t="s">
        <v>12</v>
      </c>
      <c r="J959">
        <v>0</v>
      </c>
    </row>
    <row r="960" spans="2:10" x14ac:dyDescent="0.45">
      <c r="B960">
        <v>18983</v>
      </c>
      <c r="C960" t="s">
        <v>94</v>
      </c>
      <c r="D960">
        <v>3</v>
      </c>
      <c r="E960">
        <v>20</v>
      </c>
      <c r="F960" t="s">
        <v>14</v>
      </c>
      <c r="G960">
        <v>0</v>
      </c>
      <c r="H960">
        <v>0</v>
      </c>
      <c r="I960" t="s">
        <v>85</v>
      </c>
      <c r="J960">
        <v>0</v>
      </c>
    </row>
    <row r="961" spans="2:10" x14ac:dyDescent="0.45">
      <c r="B961">
        <v>18984</v>
      </c>
      <c r="C961" t="s">
        <v>94</v>
      </c>
      <c r="D961">
        <v>3</v>
      </c>
      <c r="E961">
        <v>20</v>
      </c>
      <c r="F961" t="s">
        <v>0</v>
      </c>
      <c r="G961">
        <v>0</v>
      </c>
      <c r="H961">
        <v>0</v>
      </c>
      <c r="I961" t="s">
        <v>9</v>
      </c>
      <c r="J961">
        <v>0</v>
      </c>
    </row>
    <row r="962" spans="2:10" x14ac:dyDescent="0.45">
      <c r="B962">
        <v>18985</v>
      </c>
      <c r="C962" t="s">
        <v>94</v>
      </c>
      <c r="D962">
        <v>3</v>
      </c>
      <c r="E962">
        <v>20</v>
      </c>
      <c r="F962" t="s">
        <v>92</v>
      </c>
      <c r="G962">
        <v>0</v>
      </c>
      <c r="H962">
        <v>0</v>
      </c>
      <c r="I962" t="s">
        <v>69</v>
      </c>
      <c r="J962">
        <v>0</v>
      </c>
    </row>
    <row r="963" spans="2:10" x14ac:dyDescent="0.45">
      <c r="B963">
        <v>18986</v>
      </c>
      <c r="C963" t="s">
        <v>94</v>
      </c>
      <c r="D963">
        <v>3</v>
      </c>
      <c r="E963">
        <v>20</v>
      </c>
      <c r="F963" t="s">
        <v>3</v>
      </c>
      <c r="G963">
        <v>0</v>
      </c>
      <c r="H963">
        <v>0</v>
      </c>
      <c r="I963" t="s">
        <v>66</v>
      </c>
      <c r="J963">
        <v>0</v>
      </c>
    </row>
    <row r="964" spans="2:10" x14ac:dyDescent="0.45">
      <c r="B964">
        <v>18987</v>
      </c>
      <c r="C964" t="s">
        <v>94</v>
      </c>
      <c r="D964">
        <v>3</v>
      </c>
      <c r="E964">
        <v>20</v>
      </c>
      <c r="F964" t="s">
        <v>4</v>
      </c>
      <c r="G964">
        <v>0</v>
      </c>
      <c r="H964">
        <v>0</v>
      </c>
      <c r="I964" t="s">
        <v>13</v>
      </c>
      <c r="J964">
        <v>0</v>
      </c>
    </row>
    <row r="965" spans="2:10" x14ac:dyDescent="0.45">
      <c r="B965">
        <v>18988</v>
      </c>
      <c r="C965" t="s">
        <v>94</v>
      </c>
      <c r="D965">
        <v>3</v>
      </c>
      <c r="E965">
        <v>20</v>
      </c>
      <c r="F965" t="s">
        <v>6</v>
      </c>
      <c r="G965">
        <v>0</v>
      </c>
      <c r="H965">
        <v>0</v>
      </c>
      <c r="I965" t="s">
        <v>89</v>
      </c>
      <c r="J965">
        <v>0</v>
      </c>
    </row>
    <row r="966" spans="2:10" x14ac:dyDescent="0.45">
      <c r="B966">
        <v>18989</v>
      </c>
      <c r="C966" t="s">
        <v>94</v>
      </c>
      <c r="D966">
        <v>3</v>
      </c>
      <c r="E966">
        <v>21</v>
      </c>
      <c r="F966" t="s">
        <v>69</v>
      </c>
      <c r="G966">
        <v>0</v>
      </c>
      <c r="H966">
        <v>0</v>
      </c>
      <c r="I966" t="s">
        <v>0</v>
      </c>
      <c r="J966">
        <v>0</v>
      </c>
    </row>
    <row r="967" spans="2:10" x14ac:dyDescent="0.45">
      <c r="B967">
        <v>18990</v>
      </c>
      <c r="C967" t="s">
        <v>94</v>
      </c>
      <c r="D967">
        <v>3</v>
      </c>
      <c r="E967">
        <v>21</v>
      </c>
      <c r="F967" t="s">
        <v>13</v>
      </c>
      <c r="G967">
        <v>0</v>
      </c>
      <c r="H967">
        <v>0</v>
      </c>
      <c r="I967" t="s">
        <v>77</v>
      </c>
      <c r="J967">
        <v>0</v>
      </c>
    </row>
    <row r="968" spans="2:10" x14ac:dyDescent="0.45">
      <c r="B968">
        <v>18991</v>
      </c>
      <c r="C968" t="s">
        <v>94</v>
      </c>
      <c r="D968">
        <v>3</v>
      </c>
      <c r="E968">
        <v>21</v>
      </c>
      <c r="F968" t="s">
        <v>7</v>
      </c>
      <c r="G968">
        <v>0</v>
      </c>
      <c r="H968">
        <v>0</v>
      </c>
      <c r="I968" t="s">
        <v>14</v>
      </c>
      <c r="J968">
        <v>0</v>
      </c>
    </row>
    <row r="969" spans="2:10" x14ac:dyDescent="0.45">
      <c r="B969">
        <v>18992</v>
      </c>
      <c r="C969" t="s">
        <v>94</v>
      </c>
      <c r="D969">
        <v>3</v>
      </c>
      <c r="E969">
        <v>21</v>
      </c>
      <c r="F969" t="s">
        <v>10</v>
      </c>
      <c r="G969">
        <v>0</v>
      </c>
      <c r="H969">
        <v>0</v>
      </c>
      <c r="I969" t="s">
        <v>92</v>
      </c>
      <c r="J969">
        <v>0</v>
      </c>
    </row>
    <row r="970" spans="2:10" x14ac:dyDescent="0.45">
      <c r="B970">
        <v>18993</v>
      </c>
      <c r="C970" t="s">
        <v>94</v>
      </c>
      <c r="D970">
        <v>3</v>
      </c>
      <c r="E970">
        <v>21</v>
      </c>
      <c r="F970" t="s">
        <v>9</v>
      </c>
      <c r="G970">
        <v>0</v>
      </c>
      <c r="H970">
        <v>0</v>
      </c>
      <c r="I970" t="s">
        <v>1</v>
      </c>
      <c r="J970">
        <v>0</v>
      </c>
    </row>
    <row r="971" spans="2:10" x14ac:dyDescent="0.45">
      <c r="B971">
        <v>18994</v>
      </c>
      <c r="C971" t="s">
        <v>94</v>
      </c>
      <c r="D971">
        <v>3</v>
      </c>
      <c r="E971">
        <v>21</v>
      </c>
      <c r="F971" t="s">
        <v>89</v>
      </c>
      <c r="G971">
        <v>1</v>
      </c>
      <c r="H971">
        <v>1</v>
      </c>
      <c r="I971" t="s">
        <v>24</v>
      </c>
      <c r="J971">
        <v>0</v>
      </c>
    </row>
    <row r="972" spans="2:10" x14ac:dyDescent="0.45">
      <c r="B972">
        <v>18995</v>
      </c>
      <c r="C972" t="s">
        <v>94</v>
      </c>
      <c r="D972">
        <v>3</v>
      </c>
      <c r="E972">
        <v>21</v>
      </c>
      <c r="F972" t="s">
        <v>85</v>
      </c>
      <c r="G972">
        <v>0</v>
      </c>
      <c r="H972">
        <v>0</v>
      </c>
      <c r="I972" t="s">
        <v>4</v>
      </c>
      <c r="J972">
        <v>0</v>
      </c>
    </row>
    <row r="973" spans="2:10" x14ac:dyDescent="0.45">
      <c r="B973">
        <v>18996</v>
      </c>
      <c r="C973" t="s">
        <v>94</v>
      </c>
      <c r="D973">
        <v>3</v>
      </c>
      <c r="E973">
        <v>21</v>
      </c>
      <c r="F973" t="s">
        <v>12</v>
      </c>
      <c r="G973">
        <v>0</v>
      </c>
      <c r="H973">
        <v>2</v>
      </c>
      <c r="I973" t="s">
        <v>6</v>
      </c>
      <c r="J973">
        <v>-1</v>
      </c>
    </row>
    <row r="974" spans="2:10" x14ac:dyDescent="0.45">
      <c r="B974">
        <v>18997</v>
      </c>
      <c r="C974" t="s">
        <v>94</v>
      </c>
      <c r="D974">
        <v>3</v>
      </c>
      <c r="E974">
        <v>21</v>
      </c>
      <c r="F974" t="s">
        <v>95</v>
      </c>
      <c r="G974">
        <v>2</v>
      </c>
      <c r="H974">
        <v>1</v>
      </c>
      <c r="I974" t="s">
        <v>3</v>
      </c>
      <c r="J974">
        <v>1</v>
      </c>
    </row>
    <row r="975" spans="2:10" x14ac:dyDescent="0.45">
      <c r="B975">
        <v>18998</v>
      </c>
      <c r="C975" t="s">
        <v>94</v>
      </c>
      <c r="D975">
        <v>3</v>
      </c>
      <c r="E975">
        <v>21</v>
      </c>
      <c r="F975" t="s">
        <v>66</v>
      </c>
      <c r="G975">
        <v>3</v>
      </c>
      <c r="H975">
        <v>3</v>
      </c>
      <c r="I975" t="s">
        <v>15</v>
      </c>
      <c r="J975">
        <v>0</v>
      </c>
    </row>
    <row r="976" spans="2:10" x14ac:dyDescent="0.45">
      <c r="B976">
        <v>18999</v>
      </c>
      <c r="C976" t="s">
        <v>94</v>
      </c>
      <c r="D976">
        <v>3</v>
      </c>
      <c r="E976">
        <v>22</v>
      </c>
      <c r="F976" t="s">
        <v>3</v>
      </c>
      <c r="G976">
        <v>1</v>
      </c>
      <c r="H976">
        <v>0</v>
      </c>
      <c r="I976" t="s">
        <v>9</v>
      </c>
      <c r="J976">
        <v>1</v>
      </c>
    </row>
    <row r="977" spans="2:10" x14ac:dyDescent="0.45">
      <c r="B977">
        <v>19000</v>
      </c>
      <c r="C977" t="s">
        <v>94</v>
      </c>
      <c r="D977">
        <v>3</v>
      </c>
      <c r="E977">
        <v>22</v>
      </c>
      <c r="F977" t="s">
        <v>24</v>
      </c>
      <c r="G977">
        <v>0</v>
      </c>
      <c r="H977">
        <v>0</v>
      </c>
      <c r="I977" t="s">
        <v>12</v>
      </c>
      <c r="J977">
        <v>0</v>
      </c>
    </row>
    <row r="978" spans="2:10" x14ac:dyDescent="0.45">
      <c r="B978">
        <v>19001</v>
      </c>
      <c r="C978" t="s">
        <v>94</v>
      </c>
      <c r="D978">
        <v>3</v>
      </c>
      <c r="E978">
        <v>22</v>
      </c>
      <c r="F978" t="s">
        <v>14</v>
      </c>
      <c r="G978">
        <v>0</v>
      </c>
      <c r="H978">
        <v>0</v>
      </c>
      <c r="I978" t="s">
        <v>66</v>
      </c>
      <c r="J978">
        <v>0</v>
      </c>
    </row>
    <row r="979" spans="2:10" x14ac:dyDescent="0.45">
      <c r="B979">
        <v>19002</v>
      </c>
      <c r="C979" t="s">
        <v>94</v>
      </c>
      <c r="D979">
        <v>3</v>
      </c>
      <c r="E979">
        <v>22</v>
      </c>
      <c r="F979" t="s">
        <v>0</v>
      </c>
      <c r="G979">
        <v>0</v>
      </c>
      <c r="H979">
        <v>0</v>
      </c>
      <c r="I979" t="s">
        <v>10</v>
      </c>
      <c r="J979">
        <v>0</v>
      </c>
    </row>
    <row r="980" spans="2:10" x14ac:dyDescent="0.45">
      <c r="B980">
        <v>19003</v>
      </c>
      <c r="C980" t="s">
        <v>94</v>
      </c>
      <c r="D980">
        <v>3</v>
      </c>
      <c r="E980">
        <v>22</v>
      </c>
      <c r="F980" t="s">
        <v>92</v>
      </c>
      <c r="G980">
        <v>0</v>
      </c>
      <c r="H980">
        <v>0</v>
      </c>
      <c r="I980" t="s">
        <v>89</v>
      </c>
      <c r="J980">
        <v>0</v>
      </c>
    </row>
    <row r="981" spans="2:10" x14ac:dyDescent="0.45">
      <c r="B981">
        <v>19004</v>
      </c>
      <c r="C981" t="s">
        <v>94</v>
      </c>
      <c r="D981">
        <v>3</v>
      </c>
      <c r="E981">
        <v>22</v>
      </c>
      <c r="F981" t="s">
        <v>7</v>
      </c>
      <c r="G981">
        <v>0</v>
      </c>
      <c r="H981">
        <v>0</v>
      </c>
      <c r="I981" t="s">
        <v>85</v>
      </c>
      <c r="J981">
        <v>0</v>
      </c>
    </row>
    <row r="982" spans="2:10" x14ac:dyDescent="0.45">
      <c r="B982">
        <v>19005</v>
      </c>
      <c r="C982" t="s">
        <v>94</v>
      </c>
      <c r="D982">
        <v>3</v>
      </c>
      <c r="E982">
        <v>22</v>
      </c>
      <c r="F982" t="s">
        <v>1</v>
      </c>
      <c r="G982">
        <v>0</v>
      </c>
      <c r="H982">
        <v>0</v>
      </c>
      <c r="I982" t="s">
        <v>69</v>
      </c>
      <c r="J982">
        <v>0</v>
      </c>
    </row>
    <row r="983" spans="2:10" x14ac:dyDescent="0.45">
      <c r="B983">
        <v>19006</v>
      </c>
      <c r="C983" t="s">
        <v>94</v>
      </c>
      <c r="D983">
        <v>3</v>
      </c>
      <c r="E983">
        <v>22</v>
      </c>
      <c r="F983" t="s">
        <v>6</v>
      </c>
      <c r="G983">
        <v>0</v>
      </c>
      <c r="H983">
        <v>0</v>
      </c>
      <c r="I983" t="s">
        <v>13</v>
      </c>
      <c r="J983">
        <v>0</v>
      </c>
    </row>
    <row r="984" spans="2:10" x14ac:dyDescent="0.45">
      <c r="B984">
        <v>19007</v>
      </c>
      <c r="C984" t="s">
        <v>94</v>
      </c>
      <c r="D984">
        <v>3</v>
      </c>
      <c r="E984">
        <v>22</v>
      </c>
      <c r="F984" t="s">
        <v>77</v>
      </c>
      <c r="G984">
        <v>0</v>
      </c>
      <c r="H984">
        <v>0</v>
      </c>
      <c r="I984" t="s">
        <v>4</v>
      </c>
      <c r="J984">
        <v>0</v>
      </c>
    </row>
    <row r="985" spans="2:10" x14ac:dyDescent="0.45">
      <c r="B985">
        <v>19008</v>
      </c>
      <c r="C985" t="s">
        <v>94</v>
      </c>
      <c r="D985">
        <v>3</v>
      </c>
      <c r="E985">
        <v>22</v>
      </c>
      <c r="F985" t="s">
        <v>15</v>
      </c>
      <c r="G985">
        <v>0</v>
      </c>
      <c r="H985">
        <v>0</v>
      </c>
      <c r="I985" t="s">
        <v>95</v>
      </c>
      <c r="J985">
        <v>0</v>
      </c>
    </row>
    <row r="986" spans="2:10" x14ac:dyDescent="0.45">
      <c r="B986">
        <v>19009</v>
      </c>
      <c r="C986" t="s">
        <v>94</v>
      </c>
      <c r="D986">
        <v>3</v>
      </c>
      <c r="E986">
        <v>23</v>
      </c>
      <c r="F986" t="s">
        <v>9</v>
      </c>
      <c r="G986">
        <v>0</v>
      </c>
      <c r="H986">
        <v>2</v>
      </c>
      <c r="I986" t="s">
        <v>15</v>
      </c>
      <c r="J986">
        <v>-1</v>
      </c>
    </row>
    <row r="987" spans="2:10" x14ac:dyDescent="0.45">
      <c r="B987">
        <v>19010</v>
      </c>
      <c r="C987" t="s">
        <v>94</v>
      </c>
      <c r="D987">
        <v>3</v>
      </c>
      <c r="E987">
        <v>23</v>
      </c>
      <c r="F987" t="s">
        <v>89</v>
      </c>
      <c r="G987">
        <v>3</v>
      </c>
      <c r="H987">
        <v>2</v>
      </c>
      <c r="I987" t="s">
        <v>0</v>
      </c>
      <c r="J987">
        <v>1</v>
      </c>
    </row>
    <row r="988" spans="2:10" x14ac:dyDescent="0.45">
      <c r="B988">
        <v>19011</v>
      </c>
      <c r="C988" t="s">
        <v>94</v>
      </c>
      <c r="D988">
        <v>3</v>
      </c>
      <c r="E988">
        <v>23</v>
      </c>
      <c r="F988" t="s">
        <v>10</v>
      </c>
      <c r="G988">
        <v>2</v>
      </c>
      <c r="H988">
        <v>1</v>
      </c>
      <c r="I988" t="s">
        <v>1</v>
      </c>
      <c r="J988">
        <v>1</v>
      </c>
    </row>
    <row r="989" spans="2:10" x14ac:dyDescent="0.45">
      <c r="B989">
        <v>19012</v>
      </c>
      <c r="C989" t="s">
        <v>94</v>
      </c>
      <c r="D989">
        <v>3</v>
      </c>
      <c r="E989">
        <v>23</v>
      </c>
      <c r="F989" t="s">
        <v>69</v>
      </c>
      <c r="G989">
        <v>2</v>
      </c>
      <c r="H989">
        <v>2</v>
      </c>
      <c r="I989" t="s">
        <v>3</v>
      </c>
      <c r="J989">
        <v>0</v>
      </c>
    </row>
    <row r="990" spans="2:10" x14ac:dyDescent="0.45">
      <c r="B990">
        <v>19013</v>
      </c>
      <c r="C990" t="s">
        <v>94</v>
      </c>
      <c r="D990">
        <v>3</v>
      </c>
      <c r="E990">
        <v>23</v>
      </c>
      <c r="F990" t="s">
        <v>13</v>
      </c>
      <c r="G990">
        <v>4</v>
      </c>
      <c r="H990">
        <v>1</v>
      </c>
      <c r="I990" t="s">
        <v>24</v>
      </c>
      <c r="J990">
        <v>1</v>
      </c>
    </row>
    <row r="991" spans="2:10" x14ac:dyDescent="0.45">
      <c r="B991">
        <v>19014</v>
      </c>
      <c r="C991" t="s">
        <v>94</v>
      </c>
      <c r="D991">
        <v>3</v>
      </c>
      <c r="E991">
        <v>23</v>
      </c>
      <c r="F991" t="s">
        <v>4</v>
      </c>
      <c r="G991">
        <v>0</v>
      </c>
      <c r="H991">
        <v>0</v>
      </c>
      <c r="I991" t="s">
        <v>6</v>
      </c>
      <c r="J991">
        <v>0</v>
      </c>
    </row>
    <row r="992" spans="2:10" x14ac:dyDescent="0.45">
      <c r="B992">
        <v>19015</v>
      </c>
      <c r="C992" t="s">
        <v>94</v>
      </c>
      <c r="D992">
        <v>3</v>
      </c>
      <c r="E992">
        <v>23</v>
      </c>
      <c r="F992" t="s">
        <v>85</v>
      </c>
      <c r="G992">
        <v>0</v>
      </c>
      <c r="H992">
        <v>0</v>
      </c>
      <c r="I992" t="s">
        <v>77</v>
      </c>
      <c r="J992">
        <v>0</v>
      </c>
    </row>
    <row r="993" spans="2:10" x14ac:dyDescent="0.45">
      <c r="B993">
        <v>19016</v>
      </c>
      <c r="C993" t="s">
        <v>94</v>
      </c>
      <c r="D993">
        <v>3</v>
      </c>
      <c r="E993">
        <v>23</v>
      </c>
      <c r="F993" t="s">
        <v>12</v>
      </c>
      <c r="G993">
        <v>0</v>
      </c>
      <c r="H993">
        <v>0</v>
      </c>
      <c r="I993" t="s">
        <v>92</v>
      </c>
      <c r="J993">
        <v>0</v>
      </c>
    </row>
    <row r="994" spans="2:10" x14ac:dyDescent="0.45">
      <c r="B994">
        <v>19017</v>
      </c>
      <c r="C994" t="s">
        <v>94</v>
      </c>
      <c r="D994">
        <v>3</v>
      </c>
      <c r="E994">
        <v>23</v>
      </c>
      <c r="F994" t="s">
        <v>95</v>
      </c>
      <c r="G994">
        <v>0</v>
      </c>
      <c r="H994">
        <v>0</v>
      </c>
      <c r="I994" t="s">
        <v>14</v>
      </c>
      <c r="J994">
        <v>0</v>
      </c>
    </row>
    <row r="995" spans="2:10" x14ac:dyDescent="0.45">
      <c r="B995">
        <v>19018</v>
      </c>
      <c r="C995" t="s">
        <v>94</v>
      </c>
      <c r="D995">
        <v>3</v>
      </c>
      <c r="E995">
        <v>23</v>
      </c>
      <c r="F995" t="s">
        <v>66</v>
      </c>
      <c r="G995">
        <v>2</v>
      </c>
      <c r="H995">
        <v>3</v>
      </c>
      <c r="I995" t="s">
        <v>7</v>
      </c>
      <c r="J995">
        <v>-1</v>
      </c>
    </row>
    <row r="996" spans="2:10" x14ac:dyDescent="0.45">
      <c r="B996">
        <v>19019</v>
      </c>
      <c r="C996" t="s">
        <v>94</v>
      </c>
      <c r="D996">
        <v>3</v>
      </c>
      <c r="E996">
        <v>24</v>
      </c>
      <c r="F996" t="s">
        <v>92</v>
      </c>
      <c r="G996">
        <v>0</v>
      </c>
      <c r="H996">
        <v>0</v>
      </c>
      <c r="I996" t="s">
        <v>13</v>
      </c>
      <c r="J996">
        <v>0</v>
      </c>
    </row>
    <row r="997" spans="2:10" x14ac:dyDescent="0.45">
      <c r="B997">
        <v>19020</v>
      </c>
      <c r="C997" t="s">
        <v>94</v>
      </c>
      <c r="D997">
        <v>3</v>
      </c>
      <c r="E997">
        <v>24</v>
      </c>
      <c r="F997" t="s">
        <v>7</v>
      </c>
      <c r="G997">
        <v>1</v>
      </c>
      <c r="H997">
        <v>1</v>
      </c>
      <c r="I997" t="s">
        <v>95</v>
      </c>
      <c r="J997">
        <v>0</v>
      </c>
    </row>
    <row r="998" spans="2:10" x14ac:dyDescent="0.45">
      <c r="B998">
        <v>19021</v>
      </c>
      <c r="C998" t="s">
        <v>94</v>
      </c>
      <c r="D998">
        <v>3</v>
      </c>
      <c r="E998">
        <v>24</v>
      </c>
      <c r="F998" t="s">
        <v>14</v>
      </c>
      <c r="G998">
        <v>3</v>
      </c>
      <c r="H998">
        <v>0</v>
      </c>
      <c r="I998" t="s">
        <v>9</v>
      </c>
      <c r="J998">
        <v>1</v>
      </c>
    </row>
    <row r="999" spans="2:10" x14ac:dyDescent="0.45">
      <c r="B999">
        <v>19022</v>
      </c>
      <c r="C999" t="s">
        <v>94</v>
      </c>
      <c r="D999">
        <v>3</v>
      </c>
      <c r="E999">
        <v>24</v>
      </c>
      <c r="F999" t="s">
        <v>0</v>
      </c>
      <c r="G999">
        <v>2</v>
      </c>
      <c r="H999">
        <v>1</v>
      </c>
      <c r="I999" t="s">
        <v>12</v>
      </c>
      <c r="J999">
        <v>1</v>
      </c>
    </row>
    <row r="1000" spans="2:10" x14ac:dyDescent="0.45">
      <c r="B1000">
        <v>19023</v>
      </c>
      <c r="C1000" t="s">
        <v>94</v>
      </c>
      <c r="D1000">
        <v>3</v>
      </c>
      <c r="E1000">
        <v>24</v>
      </c>
      <c r="F1000" t="s">
        <v>24</v>
      </c>
      <c r="G1000">
        <v>0</v>
      </c>
      <c r="H1000">
        <v>0</v>
      </c>
      <c r="I1000" t="s">
        <v>4</v>
      </c>
      <c r="J1000">
        <v>0</v>
      </c>
    </row>
    <row r="1001" spans="2:10" x14ac:dyDescent="0.45">
      <c r="B1001">
        <v>19024</v>
      </c>
      <c r="C1001" t="s">
        <v>94</v>
      </c>
      <c r="D1001">
        <v>3</v>
      </c>
      <c r="E1001">
        <v>24</v>
      </c>
      <c r="F1001" t="s">
        <v>3</v>
      </c>
      <c r="G1001">
        <v>2</v>
      </c>
      <c r="H1001">
        <v>1</v>
      </c>
      <c r="I1001" t="s">
        <v>10</v>
      </c>
      <c r="J1001">
        <v>1</v>
      </c>
    </row>
    <row r="1002" spans="2:10" x14ac:dyDescent="0.45">
      <c r="B1002">
        <v>19025</v>
      </c>
      <c r="C1002" t="s">
        <v>94</v>
      </c>
      <c r="D1002">
        <v>3</v>
      </c>
      <c r="E1002">
        <v>24</v>
      </c>
      <c r="F1002" t="s">
        <v>1</v>
      </c>
      <c r="G1002">
        <v>1</v>
      </c>
      <c r="H1002">
        <v>1</v>
      </c>
      <c r="I1002" t="s">
        <v>89</v>
      </c>
      <c r="J1002">
        <v>0</v>
      </c>
    </row>
    <row r="1003" spans="2:10" x14ac:dyDescent="0.45">
      <c r="B1003">
        <v>19026</v>
      </c>
      <c r="C1003" t="s">
        <v>94</v>
      </c>
      <c r="D1003">
        <v>3</v>
      </c>
      <c r="E1003">
        <v>24</v>
      </c>
      <c r="F1003" t="s">
        <v>15</v>
      </c>
      <c r="G1003">
        <v>3</v>
      </c>
      <c r="H1003">
        <v>1</v>
      </c>
      <c r="I1003" t="s">
        <v>69</v>
      </c>
      <c r="J1003">
        <v>1</v>
      </c>
    </row>
    <row r="1004" spans="2:10" x14ac:dyDescent="0.45">
      <c r="B1004">
        <v>19027</v>
      </c>
      <c r="C1004" t="s">
        <v>94</v>
      </c>
      <c r="D1004">
        <v>3</v>
      </c>
      <c r="E1004">
        <v>24</v>
      </c>
      <c r="F1004" t="s">
        <v>6</v>
      </c>
      <c r="G1004">
        <v>2</v>
      </c>
      <c r="H1004">
        <v>0</v>
      </c>
      <c r="I1004" t="s">
        <v>77</v>
      </c>
      <c r="J1004">
        <v>1</v>
      </c>
    </row>
    <row r="1005" spans="2:10" x14ac:dyDescent="0.45">
      <c r="B1005">
        <v>19028</v>
      </c>
      <c r="C1005" t="s">
        <v>94</v>
      </c>
      <c r="D1005">
        <v>3</v>
      </c>
      <c r="E1005">
        <v>24</v>
      </c>
      <c r="F1005" t="s">
        <v>66</v>
      </c>
      <c r="G1005">
        <v>1</v>
      </c>
      <c r="H1005">
        <v>0</v>
      </c>
      <c r="I1005" t="s">
        <v>85</v>
      </c>
      <c r="J1005">
        <v>1</v>
      </c>
    </row>
    <row r="1006" spans="2:10" x14ac:dyDescent="0.45">
      <c r="B1006">
        <v>19029</v>
      </c>
      <c r="C1006" t="s">
        <v>94</v>
      </c>
      <c r="D1006">
        <v>3</v>
      </c>
      <c r="E1006">
        <v>25</v>
      </c>
      <c r="F1006" t="s">
        <v>69</v>
      </c>
      <c r="G1006">
        <v>0</v>
      </c>
      <c r="H1006">
        <v>0</v>
      </c>
      <c r="I1006" t="s">
        <v>14</v>
      </c>
      <c r="J1006">
        <v>0</v>
      </c>
    </row>
    <row r="1007" spans="2:10" x14ac:dyDescent="0.45">
      <c r="B1007">
        <v>19030</v>
      </c>
      <c r="C1007" t="s">
        <v>94</v>
      </c>
      <c r="D1007">
        <v>3</v>
      </c>
      <c r="E1007">
        <v>25</v>
      </c>
      <c r="F1007" t="s">
        <v>13</v>
      </c>
      <c r="G1007">
        <v>4</v>
      </c>
      <c r="H1007">
        <v>0</v>
      </c>
      <c r="I1007" t="s">
        <v>0</v>
      </c>
      <c r="J1007">
        <v>1</v>
      </c>
    </row>
    <row r="1008" spans="2:10" x14ac:dyDescent="0.45">
      <c r="B1008">
        <v>19031</v>
      </c>
      <c r="C1008" t="s">
        <v>94</v>
      </c>
      <c r="D1008">
        <v>3</v>
      </c>
      <c r="E1008">
        <v>25</v>
      </c>
      <c r="F1008" t="s">
        <v>10</v>
      </c>
      <c r="G1008">
        <v>2</v>
      </c>
      <c r="H1008">
        <v>0</v>
      </c>
      <c r="I1008" t="s">
        <v>15</v>
      </c>
      <c r="J1008">
        <v>1</v>
      </c>
    </row>
    <row r="1009" spans="2:10" x14ac:dyDescent="0.45">
      <c r="B1009">
        <v>19032</v>
      </c>
      <c r="C1009" t="s">
        <v>94</v>
      </c>
      <c r="D1009">
        <v>3</v>
      </c>
      <c r="E1009">
        <v>25</v>
      </c>
      <c r="F1009" t="s">
        <v>9</v>
      </c>
      <c r="G1009">
        <v>1</v>
      </c>
      <c r="H1009">
        <v>3</v>
      </c>
      <c r="I1009" t="s">
        <v>7</v>
      </c>
      <c r="J1009">
        <v>-1</v>
      </c>
    </row>
    <row r="1010" spans="2:10" x14ac:dyDescent="0.45">
      <c r="B1010">
        <v>19033</v>
      </c>
      <c r="C1010" t="s">
        <v>94</v>
      </c>
      <c r="D1010">
        <v>3</v>
      </c>
      <c r="E1010">
        <v>25</v>
      </c>
      <c r="F1010" t="s">
        <v>89</v>
      </c>
      <c r="G1010">
        <v>1</v>
      </c>
      <c r="H1010">
        <v>2</v>
      </c>
      <c r="I1010" t="s">
        <v>3</v>
      </c>
      <c r="J1010">
        <v>-1</v>
      </c>
    </row>
    <row r="1011" spans="2:10" x14ac:dyDescent="0.45">
      <c r="B1011">
        <v>19034</v>
      </c>
      <c r="C1011" t="s">
        <v>94</v>
      </c>
      <c r="D1011">
        <v>3</v>
      </c>
      <c r="E1011">
        <v>25</v>
      </c>
      <c r="F1011" t="s">
        <v>4</v>
      </c>
      <c r="G1011">
        <v>0</v>
      </c>
      <c r="H1011">
        <v>0</v>
      </c>
      <c r="I1011" t="s">
        <v>92</v>
      </c>
      <c r="J1011">
        <v>0</v>
      </c>
    </row>
    <row r="1012" spans="2:10" x14ac:dyDescent="0.45">
      <c r="B1012">
        <v>19035</v>
      </c>
      <c r="C1012" t="s">
        <v>94</v>
      </c>
      <c r="D1012">
        <v>3</v>
      </c>
      <c r="E1012">
        <v>25</v>
      </c>
      <c r="F1012" t="s">
        <v>85</v>
      </c>
      <c r="G1012">
        <v>0</v>
      </c>
      <c r="H1012">
        <v>0</v>
      </c>
      <c r="I1012" t="s">
        <v>6</v>
      </c>
      <c r="J1012">
        <v>0</v>
      </c>
    </row>
    <row r="1013" spans="2:10" x14ac:dyDescent="0.45">
      <c r="B1013">
        <v>19036</v>
      </c>
      <c r="C1013" t="s">
        <v>94</v>
      </c>
      <c r="D1013">
        <v>3</v>
      </c>
      <c r="E1013">
        <v>25</v>
      </c>
      <c r="F1013" t="s">
        <v>77</v>
      </c>
      <c r="G1013">
        <v>0</v>
      </c>
      <c r="H1013">
        <v>0</v>
      </c>
      <c r="I1013" t="s">
        <v>24</v>
      </c>
      <c r="J1013">
        <v>0</v>
      </c>
    </row>
    <row r="1014" spans="2:10" x14ac:dyDescent="0.45">
      <c r="B1014">
        <v>19037</v>
      </c>
      <c r="C1014" t="s">
        <v>94</v>
      </c>
      <c r="D1014">
        <v>3</v>
      </c>
      <c r="E1014">
        <v>25</v>
      </c>
      <c r="F1014" t="s">
        <v>12</v>
      </c>
      <c r="G1014">
        <v>4</v>
      </c>
      <c r="H1014">
        <v>1</v>
      </c>
      <c r="I1014" t="s">
        <v>1</v>
      </c>
      <c r="J1014">
        <v>1</v>
      </c>
    </row>
    <row r="1015" spans="2:10" x14ac:dyDescent="0.45">
      <c r="B1015">
        <v>19038</v>
      </c>
      <c r="C1015" t="s">
        <v>94</v>
      </c>
      <c r="D1015">
        <v>3</v>
      </c>
      <c r="E1015">
        <v>25</v>
      </c>
      <c r="F1015" t="s">
        <v>95</v>
      </c>
      <c r="G1015">
        <v>0</v>
      </c>
      <c r="H1015">
        <v>0</v>
      </c>
      <c r="I1015" t="s">
        <v>66</v>
      </c>
      <c r="J1015">
        <v>0</v>
      </c>
    </row>
    <row r="1016" spans="2:10" x14ac:dyDescent="0.45">
      <c r="B1016">
        <v>19039</v>
      </c>
      <c r="C1016" t="s">
        <v>94</v>
      </c>
      <c r="D1016">
        <v>3</v>
      </c>
      <c r="E1016">
        <v>26</v>
      </c>
      <c r="F1016" t="s">
        <v>24</v>
      </c>
      <c r="G1016">
        <v>1</v>
      </c>
      <c r="H1016">
        <v>0</v>
      </c>
      <c r="I1016" t="s">
        <v>6</v>
      </c>
      <c r="J1016">
        <v>1</v>
      </c>
    </row>
    <row r="1017" spans="2:10" x14ac:dyDescent="0.45">
      <c r="B1017">
        <v>19040</v>
      </c>
      <c r="C1017" t="s">
        <v>94</v>
      </c>
      <c r="D1017">
        <v>3</v>
      </c>
      <c r="E1017">
        <v>26</v>
      </c>
      <c r="F1017" t="s">
        <v>7</v>
      </c>
      <c r="G1017">
        <v>0</v>
      </c>
      <c r="H1017">
        <v>2</v>
      </c>
      <c r="I1017" t="s">
        <v>69</v>
      </c>
      <c r="J1017">
        <v>-1</v>
      </c>
    </row>
    <row r="1018" spans="2:10" x14ac:dyDescent="0.45">
      <c r="B1018">
        <v>19041</v>
      </c>
      <c r="C1018" t="s">
        <v>94</v>
      </c>
      <c r="D1018">
        <v>3</v>
      </c>
      <c r="E1018">
        <v>26</v>
      </c>
      <c r="F1018" t="s">
        <v>14</v>
      </c>
      <c r="G1018">
        <v>2</v>
      </c>
      <c r="H1018">
        <v>0</v>
      </c>
      <c r="I1018" t="s">
        <v>10</v>
      </c>
      <c r="J1018">
        <v>1</v>
      </c>
    </row>
    <row r="1019" spans="2:10" x14ac:dyDescent="0.45">
      <c r="B1019">
        <v>19042</v>
      </c>
      <c r="C1019" t="s">
        <v>94</v>
      </c>
      <c r="D1019">
        <v>3</v>
      </c>
      <c r="E1019">
        <v>26</v>
      </c>
      <c r="F1019" t="s">
        <v>0</v>
      </c>
      <c r="G1019">
        <v>5</v>
      </c>
      <c r="H1019">
        <v>1</v>
      </c>
      <c r="I1019" t="s">
        <v>4</v>
      </c>
      <c r="J1019">
        <v>1</v>
      </c>
    </row>
    <row r="1020" spans="2:10" x14ac:dyDescent="0.45">
      <c r="B1020">
        <v>19043</v>
      </c>
      <c r="C1020" t="s">
        <v>94</v>
      </c>
      <c r="D1020">
        <v>3</v>
      </c>
      <c r="E1020">
        <v>26</v>
      </c>
      <c r="F1020" t="s">
        <v>92</v>
      </c>
      <c r="G1020">
        <v>0</v>
      </c>
      <c r="H1020">
        <v>0</v>
      </c>
      <c r="I1020" t="s">
        <v>77</v>
      </c>
      <c r="J1020">
        <v>0</v>
      </c>
    </row>
    <row r="1021" spans="2:10" x14ac:dyDescent="0.45">
      <c r="B1021">
        <v>19044</v>
      </c>
      <c r="C1021" t="s">
        <v>94</v>
      </c>
      <c r="D1021">
        <v>3</v>
      </c>
      <c r="E1021">
        <v>26</v>
      </c>
      <c r="F1021" t="s">
        <v>3</v>
      </c>
      <c r="G1021">
        <v>1</v>
      </c>
      <c r="H1021">
        <v>0</v>
      </c>
      <c r="I1021" t="s">
        <v>12</v>
      </c>
      <c r="J1021">
        <v>1</v>
      </c>
    </row>
    <row r="1022" spans="2:10" x14ac:dyDescent="0.45">
      <c r="B1022">
        <v>19045</v>
      </c>
      <c r="C1022" t="s">
        <v>94</v>
      </c>
      <c r="D1022">
        <v>3</v>
      </c>
      <c r="E1022">
        <v>26</v>
      </c>
      <c r="F1022" t="s">
        <v>1</v>
      </c>
      <c r="G1022">
        <v>2</v>
      </c>
      <c r="H1022">
        <v>1</v>
      </c>
      <c r="I1022" t="s">
        <v>13</v>
      </c>
      <c r="J1022">
        <v>1</v>
      </c>
    </row>
    <row r="1023" spans="2:10" x14ac:dyDescent="0.45">
      <c r="B1023">
        <v>19046</v>
      </c>
      <c r="C1023" t="s">
        <v>94</v>
      </c>
      <c r="D1023">
        <v>3</v>
      </c>
      <c r="E1023">
        <v>26</v>
      </c>
      <c r="F1023" t="s">
        <v>15</v>
      </c>
      <c r="G1023">
        <v>3</v>
      </c>
      <c r="H1023">
        <v>1</v>
      </c>
      <c r="I1023" t="s">
        <v>89</v>
      </c>
      <c r="J1023">
        <v>1</v>
      </c>
    </row>
    <row r="1024" spans="2:10" x14ac:dyDescent="0.45">
      <c r="B1024">
        <v>19047</v>
      </c>
      <c r="C1024" t="s">
        <v>94</v>
      </c>
      <c r="D1024">
        <v>3</v>
      </c>
      <c r="E1024">
        <v>26</v>
      </c>
      <c r="F1024" t="s">
        <v>95</v>
      </c>
      <c r="G1024">
        <v>1</v>
      </c>
      <c r="H1024">
        <v>1</v>
      </c>
      <c r="I1024" t="s">
        <v>85</v>
      </c>
      <c r="J1024">
        <v>0</v>
      </c>
    </row>
    <row r="1025" spans="2:10" x14ac:dyDescent="0.45">
      <c r="B1025">
        <v>19048</v>
      </c>
      <c r="C1025" t="s">
        <v>94</v>
      </c>
      <c r="D1025">
        <v>3</v>
      </c>
      <c r="E1025">
        <v>26</v>
      </c>
      <c r="F1025" t="s">
        <v>66</v>
      </c>
      <c r="G1025">
        <v>2</v>
      </c>
      <c r="H1025">
        <v>3</v>
      </c>
      <c r="I1025" t="s">
        <v>9</v>
      </c>
      <c r="J1025">
        <v>-1</v>
      </c>
    </row>
    <row r="1026" spans="2:10" x14ac:dyDescent="0.45">
      <c r="B1026">
        <v>19049</v>
      </c>
      <c r="C1026" t="s">
        <v>94</v>
      </c>
      <c r="D1026">
        <v>3</v>
      </c>
      <c r="E1026">
        <v>27</v>
      </c>
      <c r="F1026" t="s">
        <v>69</v>
      </c>
      <c r="G1026">
        <v>0</v>
      </c>
      <c r="H1026">
        <v>1</v>
      </c>
      <c r="I1026" t="s">
        <v>66</v>
      </c>
      <c r="J1026">
        <v>-1</v>
      </c>
    </row>
    <row r="1027" spans="2:10" x14ac:dyDescent="0.45">
      <c r="B1027">
        <v>19050</v>
      </c>
      <c r="C1027" t="s">
        <v>94</v>
      </c>
      <c r="D1027">
        <v>3</v>
      </c>
      <c r="E1027">
        <v>27</v>
      </c>
      <c r="F1027" t="s">
        <v>89</v>
      </c>
      <c r="G1027">
        <v>1</v>
      </c>
      <c r="H1027">
        <v>1</v>
      </c>
      <c r="I1027" t="s">
        <v>14</v>
      </c>
      <c r="J1027">
        <v>0</v>
      </c>
    </row>
    <row r="1028" spans="2:10" x14ac:dyDescent="0.45">
      <c r="B1028">
        <v>19051</v>
      </c>
      <c r="C1028" t="s">
        <v>94</v>
      </c>
      <c r="D1028">
        <v>3</v>
      </c>
      <c r="E1028">
        <v>27</v>
      </c>
      <c r="F1028" t="s">
        <v>10</v>
      </c>
      <c r="G1028">
        <v>2</v>
      </c>
      <c r="H1028">
        <v>0</v>
      </c>
      <c r="I1028" t="s">
        <v>7</v>
      </c>
      <c r="J1028">
        <v>1</v>
      </c>
    </row>
    <row r="1029" spans="2:10" x14ac:dyDescent="0.45">
      <c r="B1029">
        <v>19052</v>
      </c>
      <c r="C1029" t="s">
        <v>94</v>
      </c>
      <c r="D1029">
        <v>3</v>
      </c>
      <c r="E1029">
        <v>27</v>
      </c>
      <c r="F1029" t="s">
        <v>9</v>
      </c>
      <c r="G1029">
        <v>1</v>
      </c>
      <c r="H1029">
        <v>1</v>
      </c>
      <c r="I1029" t="s">
        <v>95</v>
      </c>
      <c r="J1029">
        <v>0</v>
      </c>
    </row>
    <row r="1030" spans="2:10" x14ac:dyDescent="0.45">
      <c r="B1030">
        <v>19053</v>
      </c>
      <c r="C1030" t="s">
        <v>94</v>
      </c>
      <c r="D1030">
        <v>3</v>
      </c>
      <c r="E1030">
        <v>27</v>
      </c>
      <c r="F1030" t="s">
        <v>13</v>
      </c>
      <c r="G1030">
        <v>2</v>
      </c>
      <c r="H1030">
        <v>1</v>
      </c>
      <c r="I1030" t="s">
        <v>3</v>
      </c>
      <c r="J1030">
        <v>1</v>
      </c>
    </row>
    <row r="1031" spans="2:10" x14ac:dyDescent="0.45">
      <c r="B1031">
        <v>19054</v>
      </c>
      <c r="C1031" t="s">
        <v>94</v>
      </c>
      <c r="D1031">
        <v>3</v>
      </c>
      <c r="E1031">
        <v>27</v>
      </c>
      <c r="F1031" t="s">
        <v>4</v>
      </c>
      <c r="G1031">
        <v>1</v>
      </c>
      <c r="H1031">
        <v>0</v>
      </c>
      <c r="I1031" t="s">
        <v>1</v>
      </c>
      <c r="J1031">
        <v>1</v>
      </c>
    </row>
    <row r="1032" spans="2:10" x14ac:dyDescent="0.45">
      <c r="B1032">
        <v>19055</v>
      </c>
      <c r="C1032" t="s">
        <v>94</v>
      </c>
      <c r="D1032">
        <v>3</v>
      </c>
      <c r="E1032">
        <v>27</v>
      </c>
      <c r="F1032" t="s">
        <v>6</v>
      </c>
      <c r="G1032">
        <v>2</v>
      </c>
      <c r="H1032">
        <v>1</v>
      </c>
      <c r="I1032" t="s">
        <v>92</v>
      </c>
      <c r="J1032">
        <v>1</v>
      </c>
    </row>
    <row r="1033" spans="2:10" x14ac:dyDescent="0.45">
      <c r="B1033">
        <v>19056</v>
      </c>
      <c r="C1033" t="s">
        <v>94</v>
      </c>
      <c r="D1033">
        <v>3</v>
      </c>
      <c r="E1033">
        <v>27</v>
      </c>
      <c r="F1033" t="s">
        <v>77</v>
      </c>
      <c r="G1033">
        <v>1</v>
      </c>
      <c r="H1033">
        <v>0</v>
      </c>
      <c r="I1033" t="s">
        <v>0</v>
      </c>
      <c r="J1033">
        <v>1</v>
      </c>
    </row>
    <row r="1034" spans="2:10" x14ac:dyDescent="0.45">
      <c r="B1034">
        <v>19057</v>
      </c>
      <c r="C1034" t="s">
        <v>94</v>
      </c>
      <c r="D1034">
        <v>3</v>
      </c>
      <c r="E1034">
        <v>27</v>
      </c>
      <c r="F1034" t="s">
        <v>85</v>
      </c>
      <c r="G1034">
        <v>1</v>
      </c>
      <c r="H1034">
        <v>1</v>
      </c>
      <c r="I1034" t="s">
        <v>24</v>
      </c>
      <c r="J1034">
        <v>0</v>
      </c>
    </row>
    <row r="1035" spans="2:10" x14ac:dyDescent="0.45">
      <c r="B1035">
        <v>19058</v>
      </c>
      <c r="C1035" t="s">
        <v>94</v>
      </c>
      <c r="D1035">
        <v>3</v>
      </c>
      <c r="E1035">
        <v>27</v>
      </c>
      <c r="F1035" t="s">
        <v>12</v>
      </c>
      <c r="G1035">
        <v>3</v>
      </c>
      <c r="H1035">
        <v>1</v>
      </c>
      <c r="I1035" t="s">
        <v>15</v>
      </c>
      <c r="J1035">
        <v>1</v>
      </c>
    </row>
    <row r="1036" spans="2:10" x14ac:dyDescent="0.45">
      <c r="B1036">
        <v>19059</v>
      </c>
      <c r="C1036" t="s">
        <v>94</v>
      </c>
      <c r="D1036">
        <v>3</v>
      </c>
      <c r="E1036">
        <v>28</v>
      </c>
      <c r="F1036" t="s">
        <v>9</v>
      </c>
      <c r="G1036">
        <v>1</v>
      </c>
      <c r="H1036">
        <v>0</v>
      </c>
      <c r="I1036" t="s">
        <v>85</v>
      </c>
      <c r="J1036">
        <v>1</v>
      </c>
    </row>
    <row r="1037" spans="2:10" x14ac:dyDescent="0.45">
      <c r="B1037">
        <v>19060</v>
      </c>
      <c r="C1037" t="s">
        <v>94</v>
      </c>
      <c r="D1037">
        <v>3</v>
      </c>
      <c r="E1037">
        <v>28</v>
      </c>
      <c r="F1037" t="s">
        <v>3</v>
      </c>
      <c r="G1037">
        <v>1</v>
      </c>
      <c r="H1037">
        <v>0</v>
      </c>
      <c r="I1037" t="s">
        <v>4</v>
      </c>
      <c r="J1037">
        <v>1</v>
      </c>
    </row>
    <row r="1038" spans="2:10" x14ac:dyDescent="0.45">
      <c r="B1038">
        <v>19061</v>
      </c>
      <c r="C1038" t="s">
        <v>94</v>
      </c>
      <c r="D1038">
        <v>3</v>
      </c>
      <c r="E1038">
        <v>28</v>
      </c>
      <c r="F1038" t="s">
        <v>14</v>
      </c>
      <c r="G1038">
        <v>1</v>
      </c>
      <c r="H1038">
        <v>1</v>
      </c>
      <c r="I1038" t="s">
        <v>12</v>
      </c>
      <c r="J1038">
        <v>0</v>
      </c>
    </row>
    <row r="1039" spans="2:10" x14ac:dyDescent="0.45">
      <c r="B1039">
        <v>19062</v>
      </c>
      <c r="C1039" t="s">
        <v>94</v>
      </c>
      <c r="D1039">
        <v>3</v>
      </c>
      <c r="E1039">
        <v>28</v>
      </c>
      <c r="F1039" t="s">
        <v>0</v>
      </c>
      <c r="G1039">
        <v>1</v>
      </c>
      <c r="H1039">
        <v>0</v>
      </c>
      <c r="I1039" t="s">
        <v>6</v>
      </c>
      <c r="J1039">
        <v>1</v>
      </c>
    </row>
    <row r="1040" spans="2:10" x14ac:dyDescent="0.45">
      <c r="B1040">
        <v>19063</v>
      </c>
      <c r="C1040" t="s">
        <v>94</v>
      </c>
      <c r="D1040">
        <v>3</v>
      </c>
      <c r="E1040">
        <v>28</v>
      </c>
      <c r="F1040" t="s">
        <v>92</v>
      </c>
      <c r="G1040">
        <v>0</v>
      </c>
      <c r="H1040">
        <v>0</v>
      </c>
      <c r="I1040" t="s">
        <v>24</v>
      </c>
      <c r="J1040">
        <v>0</v>
      </c>
    </row>
    <row r="1041" spans="2:10" x14ac:dyDescent="0.45">
      <c r="B1041">
        <v>19064</v>
      </c>
      <c r="C1041" t="s">
        <v>94</v>
      </c>
      <c r="D1041">
        <v>3</v>
      </c>
      <c r="E1041">
        <v>28</v>
      </c>
      <c r="F1041" t="s">
        <v>7</v>
      </c>
      <c r="G1041">
        <v>1</v>
      </c>
      <c r="H1041">
        <v>1</v>
      </c>
      <c r="I1041" t="s">
        <v>89</v>
      </c>
      <c r="J1041">
        <v>0</v>
      </c>
    </row>
    <row r="1042" spans="2:10" x14ac:dyDescent="0.45">
      <c r="B1042">
        <v>19065</v>
      </c>
      <c r="C1042" t="s">
        <v>94</v>
      </c>
      <c r="D1042">
        <v>3</v>
      </c>
      <c r="E1042">
        <v>28</v>
      </c>
      <c r="F1042" t="s">
        <v>1</v>
      </c>
      <c r="G1042">
        <v>3</v>
      </c>
      <c r="H1042">
        <v>0</v>
      </c>
      <c r="I1042" t="s">
        <v>77</v>
      </c>
      <c r="J1042">
        <v>1</v>
      </c>
    </row>
    <row r="1043" spans="2:10" x14ac:dyDescent="0.45">
      <c r="B1043">
        <v>19066</v>
      </c>
      <c r="C1043" t="s">
        <v>94</v>
      </c>
      <c r="D1043">
        <v>3</v>
      </c>
      <c r="E1043">
        <v>28</v>
      </c>
      <c r="F1043" t="s">
        <v>15</v>
      </c>
      <c r="G1043">
        <v>1</v>
      </c>
      <c r="H1043">
        <v>1</v>
      </c>
      <c r="I1043" t="s">
        <v>13</v>
      </c>
      <c r="J1043">
        <v>0</v>
      </c>
    </row>
    <row r="1044" spans="2:10" x14ac:dyDescent="0.45">
      <c r="B1044">
        <v>19067</v>
      </c>
      <c r="C1044" t="s">
        <v>94</v>
      </c>
      <c r="D1044">
        <v>3</v>
      </c>
      <c r="E1044">
        <v>28</v>
      </c>
      <c r="F1044" t="s">
        <v>95</v>
      </c>
      <c r="G1044">
        <v>2</v>
      </c>
      <c r="H1044">
        <v>1</v>
      </c>
      <c r="I1044" t="s">
        <v>69</v>
      </c>
      <c r="J1044">
        <v>1</v>
      </c>
    </row>
    <row r="1045" spans="2:10" x14ac:dyDescent="0.45">
      <c r="B1045">
        <v>19068</v>
      </c>
      <c r="C1045" t="s">
        <v>94</v>
      </c>
      <c r="D1045">
        <v>3</v>
      </c>
      <c r="E1045">
        <v>28</v>
      </c>
      <c r="F1045" t="s">
        <v>66</v>
      </c>
      <c r="G1045">
        <v>0</v>
      </c>
      <c r="H1045">
        <v>0</v>
      </c>
      <c r="I1045" t="s">
        <v>10</v>
      </c>
      <c r="J1045">
        <v>0</v>
      </c>
    </row>
    <row r="1046" spans="2:10" x14ac:dyDescent="0.45">
      <c r="B1046">
        <v>19069</v>
      </c>
      <c r="C1046" t="s">
        <v>94</v>
      </c>
      <c r="D1046">
        <v>3</v>
      </c>
      <c r="E1046">
        <v>29</v>
      </c>
      <c r="F1046" t="s">
        <v>24</v>
      </c>
      <c r="G1046">
        <v>4</v>
      </c>
      <c r="H1046">
        <v>1</v>
      </c>
      <c r="I1046" t="s">
        <v>0</v>
      </c>
      <c r="J1046">
        <v>1</v>
      </c>
    </row>
    <row r="1047" spans="2:10" x14ac:dyDescent="0.45">
      <c r="B1047">
        <v>19070</v>
      </c>
      <c r="C1047" t="s">
        <v>94</v>
      </c>
      <c r="D1047">
        <v>3</v>
      </c>
      <c r="E1047">
        <v>29</v>
      </c>
      <c r="F1047" t="s">
        <v>89</v>
      </c>
      <c r="G1047">
        <v>1</v>
      </c>
      <c r="H1047">
        <v>1</v>
      </c>
      <c r="I1047" t="s">
        <v>66</v>
      </c>
      <c r="J1047">
        <v>0</v>
      </c>
    </row>
    <row r="1048" spans="2:10" x14ac:dyDescent="0.45">
      <c r="B1048">
        <v>19071</v>
      </c>
      <c r="C1048" t="s">
        <v>94</v>
      </c>
      <c r="D1048">
        <v>3</v>
      </c>
      <c r="E1048">
        <v>29</v>
      </c>
      <c r="F1048" t="s">
        <v>77</v>
      </c>
      <c r="G1048">
        <v>1</v>
      </c>
      <c r="H1048">
        <v>0</v>
      </c>
      <c r="I1048" t="s">
        <v>3</v>
      </c>
      <c r="J1048">
        <v>1</v>
      </c>
    </row>
    <row r="1049" spans="2:10" x14ac:dyDescent="0.45">
      <c r="B1049">
        <v>19072</v>
      </c>
      <c r="C1049" t="s">
        <v>94</v>
      </c>
      <c r="D1049">
        <v>3</v>
      </c>
      <c r="E1049">
        <v>29</v>
      </c>
      <c r="F1049" t="s">
        <v>14</v>
      </c>
      <c r="G1049">
        <v>6</v>
      </c>
      <c r="H1049">
        <v>3</v>
      </c>
      <c r="I1049" t="s">
        <v>13</v>
      </c>
      <c r="J1049">
        <v>1</v>
      </c>
    </row>
    <row r="1050" spans="2:10" x14ac:dyDescent="0.45">
      <c r="B1050">
        <v>19073</v>
      </c>
      <c r="C1050" t="s">
        <v>94</v>
      </c>
      <c r="D1050">
        <v>3</v>
      </c>
      <c r="E1050">
        <v>29</v>
      </c>
      <c r="F1050" t="s">
        <v>10</v>
      </c>
      <c r="G1050">
        <v>3</v>
      </c>
      <c r="H1050">
        <v>1</v>
      </c>
      <c r="I1050" t="s">
        <v>95</v>
      </c>
      <c r="J1050">
        <v>1</v>
      </c>
    </row>
    <row r="1051" spans="2:10" x14ac:dyDescent="0.45">
      <c r="B1051">
        <v>19074</v>
      </c>
      <c r="C1051" t="s">
        <v>94</v>
      </c>
      <c r="D1051">
        <v>3</v>
      </c>
      <c r="E1051">
        <v>29</v>
      </c>
      <c r="F1051" t="s">
        <v>69</v>
      </c>
      <c r="G1051">
        <v>0</v>
      </c>
      <c r="H1051">
        <v>1</v>
      </c>
      <c r="I1051" t="s">
        <v>9</v>
      </c>
      <c r="J1051">
        <v>-1</v>
      </c>
    </row>
    <row r="1052" spans="2:10" x14ac:dyDescent="0.45">
      <c r="B1052">
        <v>19075</v>
      </c>
      <c r="C1052" t="s">
        <v>94</v>
      </c>
      <c r="D1052">
        <v>3</v>
      </c>
      <c r="E1052">
        <v>29</v>
      </c>
      <c r="F1052" t="s">
        <v>4</v>
      </c>
      <c r="G1052">
        <v>4</v>
      </c>
      <c r="H1052">
        <v>1</v>
      </c>
      <c r="I1052" t="s">
        <v>15</v>
      </c>
      <c r="J1052">
        <v>1</v>
      </c>
    </row>
    <row r="1053" spans="2:10" x14ac:dyDescent="0.45">
      <c r="B1053">
        <v>19076</v>
      </c>
      <c r="C1053" t="s">
        <v>94</v>
      </c>
      <c r="D1053">
        <v>3</v>
      </c>
      <c r="E1053">
        <v>29</v>
      </c>
      <c r="F1053" t="s">
        <v>6</v>
      </c>
      <c r="G1053">
        <v>1</v>
      </c>
      <c r="H1053">
        <v>1</v>
      </c>
      <c r="I1053" t="s">
        <v>1</v>
      </c>
      <c r="J1053">
        <v>0</v>
      </c>
    </row>
    <row r="1054" spans="2:10" x14ac:dyDescent="0.45">
      <c r="B1054">
        <v>19077</v>
      </c>
      <c r="C1054" t="s">
        <v>94</v>
      </c>
      <c r="D1054">
        <v>3</v>
      </c>
      <c r="E1054">
        <v>29</v>
      </c>
      <c r="F1054" t="s">
        <v>85</v>
      </c>
      <c r="G1054">
        <v>2</v>
      </c>
      <c r="H1054">
        <v>1</v>
      </c>
      <c r="I1054" t="s">
        <v>92</v>
      </c>
      <c r="J1054">
        <v>1</v>
      </c>
    </row>
    <row r="1055" spans="2:10" x14ac:dyDescent="0.45">
      <c r="B1055">
        <v>19078</v>
      </c>
      <c r="C1055" t="s">
        <v>94</v>
      </c>
      <c r="D1055">
        <v>3</v>
      </c>
      <c r="E1055">
        <v>29</v>
      </c>
      <c r="F1055" t="s">
        <v>12</v>
      </c>
      <c r="G1055">
        <v>1</v>
      </c>
      <c r="H1055">
        <v>0</v>
      </c>
      <c r="I1055" t="s">
        <v>7</v>
      </c>
      <c r="J1055">
        <v>1</v>
      </c>
    </row>
    <row r="1056" spans="2:10" x14ac:dyDescent="0.45">
      <c r="B1056">
        <v>19079</v>
      </c>
      <c r="C1056" t="s">
        <v>94</v>
      </c>
      <c r="D1056">
        <v>3</v>
      </c>
      <c r="E1056">
        <v>30</v>
      </c>
      <c r="F1056" t="s">
        <v>69</v>
      </c>
      <c r="G1056">
        <v>4</v>
      </c>
      <c r="H1056">
        <v>0</v>
      </c>
      <c r="I1056" t="s">
        <v>85</v>
      </c>
      <c r="J1056">
        <v>1</v>
      </c>
    </row>
    <row r="1057" spans="2:10" x14ac:dyDescent="0.45">
      <c r="B1057">
        <v>19080</v>
      </c>
      <c r="C1057" t="s">
        <v>94</v>
      </c>
      <c r="D1057">
        <v>3</v>
      </c>
      <c r="E1057">
        <v>30</v>
      </c>
      <c r="F1057" t="s">
        <v>7</v>
      </c>
      <c r="G1057">
        <v>0</v>
      </c>
      <c r="H1057">
        <v>1</v>
      </c>
      <c r="I1057" t="s">
        <v>13</v>
      </c>
      <c r="J1057">
        <v>-1</v>
      </c>
    </row>
    <row r="1058" spans="2:10" x14ac:dyDescent="0.45">
      <c r="B1058">
        <v>19081</v>
      </c>
      <c r="C1058" t="s">
        <v>94</v>
      </c>
      <c r="D1058">
        <v>3</v>
      </c>
      <c r="E1058">
        <v>30</v>
      </c>
      <c r="F1058" t="s">
        <v>14</v>
      </c>
      <c r="G1058">
        <v>0</v>
      </c>
      <c r="H1058">
        <v>0</v>
      </c>
      <c r="I1058" t="s">
        <v>4</v>
      </c>
      <c r="J1058">
        <v>0</v>
      </c>
    </row>
    <row r="1059" spans="2:10" x14ac:dyDescent="0.45">
      <c r="B1059">
        <v>19082</v>
      </c>
      <c r="C1059" t="s">
        <v>94</v>
      </c>
      <c r="D1059">
        <v>3</v>
      </c>
      <c r="E1059">
        <v>30</v>
      </c>
      <c r="F1059" t="s">
        <v>0</v>
      </c>
      <c r="G1059">
        <v>0</v>
      </c>
      <c r="H1059">
        <v>0</v>
      </c>
      <c r="I1059" t="s">
        <v>92</v>
      </c>
      <c r="J1059">
        <v>0</v>
      </c>
    </row>
    <row r="1060" spans="2:10" x14ac:dyDescent="0.45">
      <c r="B1060">
        <v>19083</v>
      </c>
      <c r="C1060" t="s">
        <v>94</v>
      </c>
      <c r="D1060">
        <v>3</v>
      </c>
      <c r="E1060">
        <v>30</v>
      </c>
      <c r="F1060" t="s">
        <v>9</v>
      </c>
      <c r="G1060">
        <v>0</v>
      </c>
      <c r="H1060">
        <v>0</v>
      </c>
      <c r="I1060" t="s">
        <v>10</v>
      </c>
      <c r="J1060">
        <v>0</v>
      </c>
    </row>
    <row r="1061" spans="2:10" x14ac:dyDescent="0.45">
      <c r="B1061">
        <v>19084</v>
      </c>
      <c r="C1061" t="s">
        <v>94</v>
      </c>
      <c r="D1061">
        <v>3</v>
      </c>
      <c r="E1061">
        <v>30</v>
      </c>
      <c r="F1061" t="s">
        <v>3</v>
      </c>
      <c r="G1061">
        <v>2</v>
      </c>
      <c r="H1061">
        <v>1</v>
      </c>
      <c r="I1061" t="s">
        <v>6</v>
      </c>
      <c r="J1061">
        <v>1</v>
      </c>
    </row>
    <row r="1062" spans="2:10" x14ac:dyDescent="0.45">
      <c r="B1062">
        <v>19085</v>
      </c>
      <c r="C1062" t="s">
        <v>94</v>
      </c>
      <c r="D1062">
        <v>3</v>
      </c>
      <c r="E1062">
        <v>30</v>
      </c>
      <c r="F1062" t="s">
        <v>1</v>
      </c>
      <c r="G1062">
        <v>0</v>
      </c>
      <c r="H1062">
        <v>2</v>
      </c>
      <c r="I1062" t="s">
        <v>24</v>
      </c>
      <c r="J1062">
        <v>-1</v>
      </c>
    </row>
    <row r="1063" spans="2:10" x14ac:dyDescent="0.45">
      <c r="B1063">
        <v>19086</v>
      </c>
      <c r="C1063" t="s">
        <v>94</v>
      </c>
      <c r="D1063">
        <v>3</v>
      </c>
      <c r="E1063">
        <v>30</v>
      </c>
      <c r="F1063" t="s">
        <v>15</v>
      </c>
      <c r="G1063">
        <v>3</v>
      </c>
      <c r="H1063">
        <v>1</v>
      </c>
      <c r="I1063" t="s">
        <v>77</v>
      </c>
      <c r="J1063">
        <v>1</v>
      </c>
    </row>
    <row r="1064" spans="2:10" x14ac:dyDescent="0.45">
      <c r="B1064">
        <v>19087</v>
      </c>
      <c r="C1064" t="s">
        <v>94</v>
      </c>
      <c r="D1064">
        <v>3</v>
      </c>
      <c r="E1064">
        <v>30</v>
      </c>
      <c r="F1064" t="s">
        <v>95</v>
      </c>
      <c r="G1064">
        <v>0</v>
      </c>
      <c r="H1064">
        <v>0</v>
      </c>
      <c r="I1064" t="s">
        <v>89</v>
      </c>
      <c r="J1064">
        <v>0</v>
      </c>
    </row>
    <row r="1065" spans="2:10" x14ac:dyDescent="0.45">
      <c r="B1065">
        <v>19088</v>
      </c>
      <c r="C1065" t="s">
        <v>94</v>
      </c>
      <c r="D1065">
        <v>3</v>
      </c>
      <c r="E1065">
        <v>30</v>
      </c>
      <c r="F1065" t="s">
        <v>66</v>
      </c>
      <c r="G1065">
        <v>4</v>
      </c>
      <c r="H1065">
        <v>2</v>
      </c>
      <c r="I1065" t="s">
        <v>12</v>
      </c>
      <c r="J1065">
        <v>1</v>
      </c>
    </row>
    <row r="1066" spans="2:10" x14ac:dyDescent="0.45">
      <c r="B1066">
        <v>19089</v>
      </c>
      <c r="C1066" t="s">
        <v>94</v>
      </c>
      <c r="D1066">
        <v>3</v>
      </c>
      <c r="E1066">
        <v>31</v>
      </c>
      <c r="F1066" t="s">
        <v>92</v>
      </c>
      <c r="G1066">
        <v>0</v>
      </c>
      <c r="H1066">
        <v>0</v>
      </c>
      <c r="I1066" t="s">
        <v>1</v>
      </c>
      <c r="J1066">
        <v>0</v>
      </c>
    </row>
    <row r="1067" spans="2:10" x14ac:dyDescent="0.45">
      <c r="B1067">
        <v>19090</v>
      </c>
      <c r="C1067" t="s">
        <v>94</v>
      </c>
      <c r="D1067">
        <v>3</v>
      </c>
      <c r="E1067">
        <v>31</v>
      </c>
      <c r="F1067" t="s">
        <v>13</v>
      </c>
      <c r="G1067">
        <v>3</v>
      </c>
      <c r="H1067">
        <v>1</v>
      </c>
      <c r="I1067" t="s">
        <v>66</v>
      </c>
      <c r="J1067">
        <v>1</v>
      </c>
    </row>
    <row r="1068" spans="2:10" x14ac:dyDescent="0.45">
      <c r="B1068">
        <v>19091</v>
      </c>
      <c r="C1068" t="s">
        <v>94</v>
      </c>
      <c r="D1068">
        <v>3</v>
      </c>
      <c r="E1068">
        <v>31</v>
      </c>
      <c r="F1068" t="s">
        <v>77</v>
      </c>
      <c r="G1068">
        <v>0</v>
      </c>
      <c r="H1068">
        <v>3</v>
      </c>
      <c r="I1068" t="s">
        <v>14</v>
      </c>
      <c r="J1068">
        <v>-1</v>
      </c>
    </row>
    <row r="1069" spans="2:10" x14ac:dyDescent="0.45">
      <c r="B1069">
        <v>19092</v>
      </c>
      <c r="C1069" t="s">
        <v>94</v>
      </c>
      <c r="D1069">
        <v>3</v>
      </c>
      <c r="E1069">
        <v>31</v>
      </c>
      <c r="F1069" t="s">
        <v>10</v>
      </c>
      <c r="G1069">
        <v>2</v>
      </c>
      <c r="H1069">
        <v>1</v>
      </c>
      <c r="I1069" t="s">
        <v>69</v>
      </c>
      <c r="J1069">
        <v>1</v>
      </c>
    </row>
    <row r="1070" spans="2:10" x14ac:dyDescent="0.45">
      <c r="B1070">
        <v>19093</v>
      </c>
      <c r="C1070" t="s">
        <v>94</v>
      </c>
      <c r="D1070">
        <v>3</v>
      </c>
      <c r="E1070">
        <v>31</v>
      </c>
      <c r="F1070" t="s">
        <v>24</v>
      </c>
      <c r="G1070">
        <v>2</v>
      </c>
      <c r="H1070">
        <v>0</v>
      </c>
      <c r="I1070" t="s">
        <v>3</v>
      </c>
      <c r="J1070">
        <v>1</v>
      </c>
    </row>
    <row r="1071" spans="2:10" x14ac:dyDescent="0.45">
      <c r="B1071">
        <v>19094</v>
      </c>
      <c r="C1071" t="s">
        <v>94</v>
      </c>
      <c r="D1071">
        <v>3</v>
      </c>
      <c r="E1071">
        <v>31</v>
      </c>
      <c r="F1071" t="s">
        <v>89</v>
      </c>
      <c r="G1071">
        <v>5</v>
      </c>
      <c r="H1071">
        <v>1</v>
      </c>
      <c r="I1071" t="s">
        <v>9</v>
      </c>
      <c r="J1071">
        <v>1</v>
      </c>
    </row>
    <row r="1072" spans="2:10" x14ac:dyDescent="0.45">
      <c r="B1072">
        <v>19095</v>
      </c>
      <c r="C1072" t="s">
        <v>94</v>
      </c>
      <c r="D1072">
        <v>3</v>
      </c>
      <c r="E1072">
        <v>31</v>
      </c>
      <c r="F1072" t="s">
        <v>4</v>
      </c>
      <c r="G1072">
        <v>3</v>
      </c>
      <c r="H1072">
        <v>0</v>
      </c>
      <c r="I1072" t="s">
        <v>7</v>
      </c>
      <c r="J1072">
        <v>1</v>
      </c>
    </row>
    <row r="1073" spans="2:10" x14ac:dyDescent="0.45">
      <c r="B1073">
        <v>19096</v>
      </c>
      <c r="C1073" t="s">
        <v>94</v>
      </c>
      <c r="D1073">
        <v>3</v>
      </c>
      <c r="E1073">
        <v>31</v>
      </c>
      <c r="F1073" t="s">
        <v>6</v>
      </c>
      <c r="G1073">
        <v>1</v>
      </c>
      <c r="H1073">
        <v>0</v>
      </c>
      <c r="I1073" t="s">
        <v>15</v>
      </c>
      <c r="J1073">
        <v>1</v>
      </c>
    </row>
    <row r="1074" spans="2:10" x14ac:dyDescent="0.45">
      <c r="B1074">
        <v>19097</v>
      </c>
      <c r="C1074" t="s">
        <v>94</v>
      </c>
      <c r="D1074">
        <v>3</v>
      </c>
      <c r="E1074">
        <v>31</v>
      </c>
      <c r="F1074" t="s">
        <v>85</v>
      </c>
      <c r="G1074">
        <v>0</v>
      </c>
      <c r="H1074">
        <v>0</v>
      </c>
      <c r="I1074" t="s">
        <v>0</v>
      </c>
      <c r="J1074">
        <v>0</v>
      </c>
    </row>
    <row r="1075" spans="2:10" x14ac:dyDescent="0.45">
      <c r="B1075">
        <v>19098</v>
      </c>
      <c r="C1075" t="s">
        <v>94</v>
      </c>
      <c r="D1075">
        <v>3</v>
      </c>
      <c r="E1075">
        <v>31</v>
      </c>
      <c r="F1075" t="s">
        <v>12</v>
      </c>
      <c r="G1075">
        <v>0</v>
      </c>
      <c r="H1075">
        <v>0</v>
      </c>
      <c r="I1075" t="s">
        <v>95</v>
      </c>
      <c r="J1075">
        <v>0</v>
      </c>
    </row>
    <row r="1076" spans="2:10" x14ac:dyDescent="0.45">
      <c r="B1076">
        <v>19099</v>
      </c>
      <c r="C1076" t="s">
        <v>94</v>
      </c>
      <c r="D1076">
        <v>3</v>
      </c>
      <c r="E1076">
        <v>32</v>
      </c>
      <c r="F1076" t="s">
        <v>69</v>
      </c>
      <c r="G1076">
        <v>1</v>
      </c>
      <c r="H1076">
        <v>1</v>
      </c>
      <c r="I1076" t="s">
        <v>89</v>
      </c>
      <c r="J1076">
        <v>0</v>
      </c>
    </row>
    <row r="1077" spans="2:10" x14ac:dyDescent="0.45">
      <c r="B1077">
        <v>19100</v>
      </c>
      <c r="C1077" t="s">
        <v>94</v>
      </c>
      <c r="D1077">
        <v>3</v>
      </c>
      <c r="E1077">
        <v>32</v>
      </c>
      <c r="F1077" t="s">
        <v>3</v>
      </c>
      <c r="G1077">
        <v>0</v>
      </c>
      <c r="H1077">
        <v>0</v>
      </c>
      <c r="I1077" t="s">
        <v>92</v>
      </c>
      <c r="J1077">
        <v>0</v>
      </c>
    </row>
    <row r="1078" spans="2:10" x14ac:dyDescent="0.45">
      <c r="B1078">
        <v>19101</v>
      </c>
      <c r="C1078" t="s">
        <v>94</v>
      </c>
      <c r="D1078">
        <v>3</v>
      </c>
      <c r="E1078">
        <v>32</v>
      </c>
      <c r="F1078" t="s">
        <v>14</v>
      </c>
      <c r="G1078">
        <v>2</v>
      </c>
      <c r="H1078">
        <v>0</v>
      </c>
      <c r="I1078" t="s">
        <v>6</v>
      </c>
      <c r="J1078">
        <v>1</v>
      </c>
    </row>
    <row r="1079" spans="2:10" x14ac:dyDescent="0.45">
      <c r="B1079">
        <v>19102</v>
      </c>
      <c r="C1079" t="s">
        <v>94</v>
      </c>
      <c r="D1079">
        <v>3</v>
      </c>
      <c r="E1079">
        <v>32</v>
      </c>
      <c r="F1079" t="s">
        <v>10</v>
      </c>
      <c r="G1079">
        <v>3</v>
      </c>
      <c r="H1079">
        <v>2</v>
      </c>
      <c r="I1079" t="s">
        <v>85</v>
      </c>
      <c r="J1079">
        <v>1</v>
      </c>
    </row>
    <row r="1080" spans="2:10" x14ac:dyDescent="0.45">
      <c r="B1080">
        <v>19103</v>
      </c>
      <c r="C1080" t="s">
        <v>94</v>
      </c>
      <c r="D1080">
        <v>3</v>
      </c>
      <c r="E1080">
        <v>32</v>
      </c>
      <c r="F1080" t="s">
        <v>9</v>
      </c>
      <c r="G1080">
        <v>3</v>
      </c>
      <c r="H1080">
        <v>1</v>
      </c>
      <c r="I1080" t="s">
        <v>12</v>
      </c>
      <c r="J1080">
        <v>1</v>
      </c>
    </row>
    <row r="1081" spans="2:10" x14ac:dyDescent="0.45">
      <c r="B1081">
        <v>19104</v>
      </c>
      <c r="C1081" t="s">
        <v>94</v>
      </c>
      <c r="D1081">
        <v>3</v>
      </c>
      <c r="E1081">
        <v>32</v>
      </c>
      <c r="F1081" t="s">
        <v>7</v>
      </c>
      <c r="G1081">
        <v>3</v>
      </c>
      <c r="H1081">
        <v>2</v>
      </c>
      <c r="I1081" t="s">
        <v>77</v>
      </c>
      <c r="J1081">
        <v>1</v>
      </c>
    </row>
    <row r="1082" spans="2:10" x14ac:dyDescent="0.45">
      <c r="B1082">
        <v>19105</v>
      </c>
      <c r="C1082" t="s">
        <v>94</v>
      </c>
      <c r="D1082">
        <v>3</v>
      </c>
      <c r="E1082">
        <v>32</v>
      </c>
      <c r="F1082" t="s">
        <v>1</v>
      </c>
      <c r="G1082">
        <v>0</v>
      </c>
      <c r="H1082">
        <v>0</v>
      </c>
      <c r="I1082" t="s">
        <v>0</v>
      </c>
      <c r="J1082">
        <v>0</v>
      </c>
    </row>
    <row r="1083" spans="2:10" x14ac:dyDescent="0.45">
      <c r="B1083">
        <v>19106</v>
      </c>
      <c r="C1083" t="s">
        <v>94</v>
      </c>
      <c r="D1083">
        <v>3</v>
      </c>
      <c r="E1083">
        <v>32</v>
      </c>
      <c r="F1083" t="s">
        <v>15</v>
      </c>
      <c r="G1083">
        <v>3</v>
      </c>
      <c r="H1083">
        <v>2</v>
      </c>
      <c r="I1083" t="s">
        <v>24</v>
      </c>
      <c r="J1083">
        <v>1</v>
      </c>
    </row>
    <row r="1084" spans="2:10" x14ac:dyDescent="0.45">
      <c r="B1084">
        <v>19107</v>
      </c>
      <c r="C1084" t="s">
        <v>94</v>
      </c>
      <c r="D1084">
        <v>3</v>
      </c>
      <c r="E1084">
        <v>32</v>
      </c>
      <c r="F1084" t="s">
        <v>66</v>
      </c>
      <c r="G1084">
        <v>2</v>
      </c>
      <c r="H1084">
        <v>1</v>
      </c>
      <c r="I1084" t="s">
        <v>4</v>
      </c>
      <c r="J1084">
        <v>1</v>
      </c>
    </row>
    <row r="1085" spans="2:10" x14ac:dyDescent="0.45">
      <c r="B1085">
        <v>19108</v>
      </c>
      <c r="C1085" t="s">
        <v>94</v>
      </c>
      <c r="D1085">
        <v>3</v>
      </c>
      <c r="E1085">
        <v>32</v>
      </c>
      <c r="F1085" t="s">
        <v>95</v>
      </c>
      <c r="G1085">
        <v>0</v>
      </c>
      <c r="H1085">
        <v>0</v>
      </c>
      <c r="I1085" t="s">
        <v>13</v>
      </c>
      <c r="J1085">
        <v>0</v>
      </c>
    </row>
    <row r="1086" spans="2:10" x14ac:dyDescent="0.45">
      <c r="B1086">
        <v>19109</v>
      </c>
      <c r="C1086" t="s">
        <v>94</v>
      </c>
      <c r="D1086">
        <v>3</v>
      </c>
      <c r="E1086">
        <v>33</v>
      </c>
      <c r="F1086" t="s">
        <v>24</v>
      </c>
      <c r="G1086">
        <v>0</v>
      </c>
      <c r="H1086">
        <v>0</v>
      </c>
      <c r="I1086" t="s">
        <v>14</v>
      </c>
      <c r="J1086">
        <v>0</v>
      </c>
    </row>
    <row r="1087" spans="2:10" x14ac:dyDescent="0.45">
      <c r="B1087">
        <v>19110</v>
      </c>
      <c r="C1087" t="s">
        <v>94</v>
      </c>
      <c r="D1087">
        <v>3</v>
      </c>
      <c r="E1087">
        <v>33</v>
      </c>
      <c r="F1087" t="s">
        <v>89</v>
      </c>
      <c r="G1087">
        <v>0</v>
      </c>
      <c r="H1087">
        <v>1</v>
      </c>
      <c r="I1087" t="s">
        <v>10</v>
      </c>
      <c r="J1087">
        <v>-1</v>
      </c>
    </row>
    <row r="1088" spans="2:10" x14ac:dyDescent="0.45">
      <c r="B1088">
        <v>19111</v>
      </c>
      <c r="C1088" t="s">
        <v>94</v>
      </c>
      <c r="D1088">
        <v>3</v>
      </c>
      <c r="E1088">
        <v>33</v>
      </c>
      <c r="F1088" t="s">
        <v>77</v>
      </c>
      <c r="G1088">
        <v>0</v>
      </c>
      <c r="H1088">
        <v>0</v>
      </c>
      <c r="I1088" t="s">
        <v>66</v>
      </c>
      <c r="J1088">
        <v>0</v>
      </c>
    </row>
    <row r="1089" spans="2:10" x14ac:dyDescent="0.45">
      <c r="B1089">
        <v>19112</v>
      </c>
      <c r="C1089" t="s">
        <v>94</v>
      </c>
      <c r="D1089">
        <v>3</v>
      </c>
      <c r="E1089">
        <v>33</v>
      </c>
      <c r="F1089" t="s">
        <v>0</v>
      </c>
      <c r="G1089">
        <v>0</v>
      </c>
      <c r="H1089">
        <v>0</v>
      </c>
      <c r="I1089" t="s">
        <v>3</v>
      </c>
      <c r="J1089">
        <v>0</v>
      </c>
    </row>
    <row r="1090" spans="2:10" x14ac:dyDescent="0.45">
      <c r="B1090">
        <v>19113</v>
      </c>
      <c r="C1090" t="s">
        <v>94</v>
      </c>
      <c r="D1090">
        <v>3</v>
      </c>
      <c r="E1090">
        <v>33</v>
      </c>
      <c r="F1090" t="s">
        <v>92</v>
      </c>
      <c r="G1090">
        <v>0</v>
      </c>
      <c r="H1090">
        <v>0</v>
      </c>
      <c r="I1090" t="s">
        <v>15</v>
      </c>
      <c r="J1090">
        <v>0</v>
      </c>
    </row>
    <row r="1091" spans="2:10" x14ac:dyDescent="0.45">
      <c r="B1091">
        <v>19114</v>
      </c>
      <c r="C1091" t="s">
        <v>94</v>
      </c>
      <c r="D1091">
        <v>3</v>
      </c>
      <c r="E1091">
        <v>33</v>
      </c>
      <c r="F1091" t="s">
        <v>13</v>
      </c>
      <c r="G1091">
        <v>0</v>
      </c>
      <c r="H1091">
        <v>0</v>
      </c>
      <c r="I1091" t="s">
        <v>9</v>
      </c>
      <c r="J1091">
        <v>0</v>
      </c>
    </row>
    <row r="1092" spans="2:10" x14ac:dyDescent="0.45">
      <c r="B1092">
        <v>19115</v>
      </c>
      <c r="C1092" t="s">
        <v>94</v>
      </c>
      <c r="D1092">
        <v>3</v>
      </c>
      <c r="E1092">
        <v>33</v>
      </c>
      <c r="F1092" t="s">
        <v>4</v>
      </c>
      <c r="G1092">
        <v>0</v>
      </c>
      <c r="H1092">
        <v>0</v>
      </c>
      <c r="I1092" t="s">
        <v>95</v>
      </c>
      <c r="J1092">
        <v>0</v>
      </c>
    </row>
    <row r="1093" spans="2:10" x14ac:dyDescent="0.45">
      <c r="B1093">
        <v>19116</v>
      </c>
      <c r="C1093" t="s">
        <v>94</v>
      </c>
      <c r="D1093">
        <v>3</v>
      </c>
      <c r="E1093">
        <v>33</v>
      </c>
      <c r="F1093" t="s">
        <v>6</v>
      </c>
      <c r="G1093">
        <v>0</v>
      </c>
      <c r="H1093">
        <v>0</v>
      </c>
      <c r="I1093" t="s">
        <v>7</v>
      </c>
      <c r="J1093">
        <v>0</v>
      </c>
    </row>
    <row r="1094" spans="2:10" x14ac:dyDescent="0.45">
      <c r="B1094">
        <v>19117</v>
      </c>
      <c r="C1094" t="s">
        <v>94</v>
      </c>
      <c r="D1094">
        <v>3</v>
      </c>
      <c r="E1094">
        <v>33</v>
      </c>
      <c r="F1094" t="s">
        <v>12</v>
      </c>
      <c r="G1094">
        <v>0</v>
      </c>
      <c r="H1094">
        <v>0</v>
      </c>
      <c r="I1094" t="s">
        <v>69</v>
      </c>
      <c r="J1094">
        <v>0</v>
      </c>
    </row>
    <row r="1095" spans="2:10" x14ac:dyDescent="0.45">
      <c r="B1095">
        <v>19118</v>
      </c>
      <c r="C1095" t="s">
        <v>94</v>
      </c>
      <c r="D1095">
        <v>3</v>
      </c>
      <c r="E1095">
        <v>33</v>
      </c>
      <c r="F1095" t="s">
        <v>85</v>
      </c>
      <c r="G1095">
        <v>0</v>
      </c>
      <c r="H1095">
        <v>0</v>
      </c>
      <c r="I1095" t="s">
        <v>1</v>
      </c>
      <c r="J1095">
        <v>0</v>
      </c>
    </row>
    <row r="1096" spans="2:10" x14ac:dyDescent="0.45">
      <c r="B1096">
        <v>19119</v>
      </c>
      <c r="C1096" t="s">
        <v>94</v>
      </c>
      <c r="D1096">
        <v>3</v>
      </c>
      <c r="E1096">
        <v>34</v>
      </c>
      <c r="F1096" t="s">
        <v>89</v>
      </c>
      <c r="G1096">
        <v>5</v>
      </c>
      <c r="H1096">
        <v>1</v>
      </c>
      <c r="I1096" t="s">
        <v>85</v>
      </c>
      <c r="J1096">
        <v>1</v>
      </c>
    </row>
    <row r="1097" spans="2:10" x14ac:dyDescent="0.45">
      <c r="B1097">
        <v>19120</v>
      </c>
      <c r="C1097" t="s">
        <v>94</v>
      </c>
      <c r="D1097">
        <v>3</v>
      </c>
      <c r="E1097">
        <v>34</v>
      </c>
      <c r="F1097" t="s">
        <v>9</v>
      </c>
      <c r="G1097">
        <v>0</v>
      </c>
      <c r="H1097">
        <v>0</v>
      </c>
      <c r="I1097" t="s">
        <v>4</v>
      </c>
      <c r="J1097">
        <v>0</v>
      </c>
    </row>
    <row r="1098" spans="2:10" x14ac:dyDescent="0.45">
      <c r="B1098">
        <v>19121</v>
      </c>
      <c r="C1098" t="s">
        <v>94</v>
      </c>
      <c r="D1098">
        <v>3</v>
      </c>
      <c r="E1098">
        <v>34</v>
      </c>
      <c r="F1098" t="s">
        <v>7</v>
      </c>
      <c r="G1098">
        <v>0</v>
      </c>
      <c r="H1098">
        <v>0</v>
      </c>
      <c r="I1098" t="s">
        <v>24</v>
      </c>
      <c r="J1098">
        <v>0</v>
      </c>
    </row>
    <row r="1099" spans="2:10" x14ac:dyDescent="0.45">
      <c r="B1099">
        <v>19122</v>
      </c>
      <c r="C1099" t="s">
        <v>94</v>
      </c>
      <c r="D1099">
        <v>3</v>
      </c>
      <c r="E1099">
        <v>34</v>
      </c>
      <c r="F1099" t="s">
        <v>14</v>
      </c>
      <c r="G1099">
        <v>0</v>
      </c>
      <c r="H1099">
        <v>0</v>
      </c>
      <c r="I1099" t="s">
        <v>92</v>
      </c>
      <c r="J1099">
        <v>0</v>
      </c>
    </row>
    <row r="1100" spans="2:10" x14ac:dyDescent="0.45">
      <c r="B1100">
        <v>19123</v>
      </c>
      <c r="C1100" t="s">
        <v>94</v>
      </c>
      <c r="D1100">
        <v>3</v>
      </c>
      <c r="E1100">
        <v>34</v>
      </c>
      <c r="F1100" t="s">
        <v>10</v>
      </c>
      <c r="G1100">
        <v>0</v>
      </c>
      <c r="H1100">
        <v>0</v>
      </c>
      <c r="I1100" t="s">
        <v>12</v>
      </c>
      <c r="J1100">
        <v>0</v>
      </c>
    </row>
    <row r="1101" spans="2:10" x14ac:dyDescent="0.45">
      <c r="B1101">
        <v>19124</v>
      </c>
      <c r="C1101" t="s">
        <v>94</v>
      </c>
      <c r="D1101">
        <v>3</v>
      </c>
      <c r="E1101">
        <v>34</v>
      </c>
      <c r="F1101" t="s">
        <v>69</v>
      </c>
      <c r="G1101">
        <v>0</v>
      </c>
      <c r="H1101">
        <v>0</v>
      </c>
      <c r="I1101" t="s">
        <v>13</v>
      </c>
      <c r="J1101">
        <v>0</v>
      </c>
    </row>
    <row r="1102" spans="2:10" x14ac:dyDescent="0.45">
      <c r="B1102">
        <v>19125</v>
      </c>
      <c r="C1102" t="s">
        <v>94</v>
      </c>
      <c r="D1102">
        <v>3</v>
      </c>
      <c r="E1102">
        <v>34</v>
      </c>
      <c r="F1102" t="s">
        <v>3</v>
      </c>
      <c r="G1102">
        <v>0</v>
      </c>
      <c r="H1102">
        <v>0</v>
      </c>
      <c r="I1102" t="s">
        <v>1</v>
      </c>
      <c r="J1102">
        <v>0</v>
      </c>
    </row>
    <row r="1103" spans="2:10" x14ac:dyDescent="0.45">
      <c r="B1103">
        <v>19126</v>
      </c>
      <c r="C1103" t="s">
        <v>94</v>
      </c>
      <c r="D1103">
        <v>3</v>
      </c>
      <c r="E1103">
        <v>34</v>
      </c>
      <c r="F1103" t="s">
        <v>15</v>
      </c>
      <c r="G1103">
        <v>0</v>
      </c>
      <c r="H1103">
        <v>0</v>
      </c>
      <c r="I1103" t="s">
        <v>0</v>
      </c>
      <c r="J1103">
        <v>0</v>
      </c>
    </row>
    <row r="1104" spans="2:10" x14ac:dyDescent="0.45">
      <c r="B1104">
        <v>19127</v>
      </c>
      <c r="C1104" t="s">
        <v>94</v>
      </c>
      <c r="D1104">
        <v>3</v>
      </c>
      <c r="E1104">
        <v>34</v>
      </c>
      <c r="F1104" t="s">
        <v>66</v>
      </c>
      <c r="G1104">
        <v>0</v>
      </c>
      <c r="H1104">
        <v>0</v>
      </c>
      <c r="I1104" t="s">
        <v>6</v>
      </c>
      <c r="J1104">
        <v>0</v>
      </c>
    </row>
    <row r="1105" spans="2:10" x14ac:dyDescent="0.45">
      <c r="B1105">
        <v>19128</v>
      </c>
      <c r="C1105" t="s">
        <v>94</v>
      </c>
      <c r="D1105">
        <v>3</v>
      </c>
      <c r="E1105">
        <v>34</v>
      </c>
      <c r="F1105" t="s">
        <v>95</v>
      </c>
      <c r="G1105">
        <v>1</v>
      </c>
      <c r="H1105">
        <v>0</v>
      </c>
      <c r="I1105" t="s">
        <v>77</v>
      </c>
      <c r="J1105">
        <v>1</v>
      </c>
    </row>
    <row r="1106" spans="2:10" x14ac:dyDescent="0.45">
      <c r="B1106">
        <v>19129</v>
      </c>
      <c r="C1106" t="s">
        <v>94</v>
      </c>
      <c r="D1106">
        <v>3</v>
      </c>
      <c r="E1106">
        <v>35</v>
      </c>
      <c r="F1106" t="s">
        <v>92</v>
      </c>
      <c r="G1106">
        <v>1</v>
      </c>
      <c r="H1106">
        <v>0</v>
      </c>
      <c r="I1106" t="s">
        <v>7</v>
      </c>
      <c r="J1106">
        <v>1</v>
      </c>
    </row>
    <row r="1107" spans="2:10" x14ac:dyDescent="0.45">
      <c r="B1107">
        <v>19130</v>
      </c>
      <c r="C1107" t="s">
        <v>94</v>
      </c>
      <c r="D1107">
        <v>3</v>
      </c>
      <c r="E1107">
        <v>35</v>
      </c>
      <c r="F1107" t="s">
        <v>77</v>
      </c>
      <c r="G1107">
        <v>0</v>
      </c>
      <c r="H1107">
        <v>0</v>
      </c>
      <c r="I1107" t="s">
        <v>9</v>
      </c>
      <c r="J1107">
        <v>0</v>
      </c>
    </row>
    <row r="1108" spans="2:10" x14ac:dyDescent="0.45">
      <c r="B1108">
        <v>19131</v>
      </c>
      <c r="C1108" t="s">
        <v>94</v>
      </c>
      <c r="D1108">
        <v>3</v>
      </c>
      <c r="E1108">
        <v>35</v>
      </c>
      <c r="F1108" t="s">
        <v>0</v>
      </c>
      <c r="G1108">
        <v>0</v>
      </c>
      <c r="H1108">
        <v>0</v>
      </c>
      <c r="I1108" t="s">
        <v>14</v>
      </c>
      <c r="J1108">
        <v>0</v>
      </c>
    </row>
    <row r="1109" spans="2:10" x14ac:dyDescent="0.45">
      <c r="B1109">
        <v>19132</v>
      </c>
      <c r="C1109" t="s">
        <v>94</v>
      </c>
      <c r="D1109">
        <v>3</v>
      </c>
      <c r="E1109">
        <v>35</v>
      </c>
      <c r="F1109" t="s">
        <v>24</v>
      </c>
      <c r="G1109">
        <v>0</v>
      </c>
      <c r="H1109">
        <v>0</v>
      </c>
      <c r="I1109" t="s">
        <v>66</v>
      </c>
      <c r="J1109">
        <v>0</v>
      </c>
    </row>
    <row r="1110" spans="2:10" x14ac:dyDescent="0.45">
      <c r="B1110">
        <v>19133</v>
      </c>
      <c r="C1110" t="s">
        <v>94</v>
      </c>
      <c r="D1110">
        <v>3</v>
      </c>
      <c r="E1110">
        <v>35</v>
      </c>
      <c r="F1110" t="s">
        <v>13</v>
      </c>
      <c r="G1110">
        <v>0</v>
      </c>
      <c r="H1110">
        <v>0</v>
      </c>
      <c r="I1110" t="s">
        <v>10</v>
      </c>
      <c r="J1110">
        <v>0</v>
      </c>
    </row>
    <row r="1111" spans="2:10" x14ac:dyDescent="0.45">
      <c r="B1111">
        <v>19134</v>
      </c>
      <c r="C1111" t="s">
        <v>94</v>
      </c>
      <c r="D1111">
        <v>3</v>
      </c>
      <c r="E1111">
        <v>35</v>
      </c>
      <c r="F1111" t="s">
        <v>4</v>
      </c>
      <c r="G1111">
        <v>0</v>
      </c>
      <c r="H1111">
        <v>0</v>
      </c>
      <c r="I1111" t="s">
        <v>69</v>
      </c>
      <c r="J1111">
        <v>0</v>
      </c>
    </row>
    <row r="1112" spans="2:10" x14ac:dyDescent="0.45">
      <c r="B1112">
        <v>19135</v>
      </c>
      <c r="C1112" t="s">
        <v>94</v>
      </c>
      <c r="D1112">
        <v>3</v>
      </c>
      <c r="E1112">
        <v>35</v>
      </c>
      <c r="F1112" t="s">
        <v>1</v>
      </c>
      <c r="G1112">
        <v>0</v>
      </c>
      <c r="H1112">
        <v>0</v>
      </c>
      <c r="I1112" t="s">
        <v>15</v>
      </c>
      <c r="J1112">
        <v>0</v>
      </c>
    </row>
    <row r="1113" spans="2:10" x14ac:dyDescent="0.45">
      <c r="B1113">
        <v>19136</v>
      </c>
      <c r="C1113" t="s">
        <v>94</v>
      </c>
      <c r="D1113">
        <v>3</v>
      </c>
      <c r="E1113">
        <v>35</v>
      </c>
      <c r="F1113" t="s">
        <v>6</v>
      </c>
      <c r="G1113">
        <v>0</v>
      </c>
      <c r="H1113">
        <v>0</v>
      </c>
      <c r="I1113" t="s">
        <v>95</v>
      </c>
      <c r="J1113">
        <v>0</v>
      </c>
    </row>
    <row r="1114" spans="2:10" x14ac:dyDescent="0.45">
      <c r="B1114">
        <v>19137</v>
      </c>
      <c r="C1114" t="s">
        <v>94</v>
      </c>
      <c r="D1114">
        <v>3</v>
      </c>
      <c r="E1114">
        <v>35</v>
      </c>
      <c r="F1114" t="s">
        <v>85</v>
      </c>
      <c r="G1114">
        <v>0</v>
      </c>
      <c r="H1114">
        <v>0</v>
      </c>
      <c r="I1114" t="s">
        <v>3</v>
      </c>
      <c r="J1114">
        <v>0</v>
      </c>
    </row>
    <row r="1115" spans="2:10" x14ac:dyDescent="0.45">
      <c r="B1115">
        <v>19138</v>
      </c>
      <c r="C1115" t="s">
        <v>94</v>
      </c>
      <c r="D1115">
        <v>3</v>
      </c>
      <c r="E1115">
        <v>35</v>
      </c>
      <c r="F1115" t="s">
        <v>12</v>
      </c>
      <c r="G1115">
        <v>0</v>
      </c>
      <c r="H1115">
        <v>0</v>
      </c>
      <c r="I1115" t="s">
        <v>89</v>
      </c>
      <c r="J1115">
        <v>0</v>
      </c>
    </row>
    <row r="1116" spans="2:10" x14ac:dyDescent="0.45">
      <c r="B1116">
        <v>19139</v>
      </c>
      <c r="C1116" t="s">
        <v>94</v>
      </c>
      <c r="D1116">
        <v>3</v>
      </c>
      <c r="E1116">
        <v>36</v>
      </c>
      <c r="F1116" t="s">
        <v>69</v>
      </c>
      <c r="G1116">
        <v>0</v>
      </c>
      <c r="H1116">
        <v>0</v>
      </c>
      <c r="I1116" t="s">
        <v>77</v>
      </c>
      <c r="J1116">
        <v>0</v>
      </c>
    </row>
    <row r="1117" spans="2:10" x14ac:dyDescent="0.45">
      <c r="B1117">
        <v>19140</v>
      </c>
      <c r="C1117" t="s">
        <v>94</v>
      </c>
      <c r="D1117">
        <v>3</v>
      </c>
      <c r="E1117">
        <v>36</v>
      </c>
      <c r="F1117" t="s">
        <v>7</v>
      </c>
      <c r="G1117">
        <v>0</v>
      </c>
      <c r="H1117">
        <v>0</v>
      </c>
      <c r="I1117" t="s">
        <v>0</v>
      </c>
      <c r="J1117">
        <v>0</v>
      </c>
    </row>
    <row r="1118" spans="2:10" x14ac:dyDescent="0.45">
      <c r="B1118">
        <v>19141</v>
      </c>
      <c r="C1118" t="s">
        <v>94</v>
      </c>
      <c r="D1118">
        <v>3</v>
      </c>
      <c r="E1118">
        <v>36</v>
      </c>
      <c r="F1118" t="s">
        <v>14</v>
      </c>
      <c r="G1118">
        <v>0</v>
      </c>
      <c r="H1118">
        <v>0</v>
      </c>
      <c r="I1118" t="s">
        <v>1</v>
      </c>
      <c r="J1118">
        <v>0</v>
      </c>
    </row>
    <row r="1119" spans="2:10" x14ac:dyDescent="0.45">
      <c r="B1119">
        <v>19142</v>
      </c>
      <c r="C1119" t="s">
        <v>94</v>
      </c>
      <c r="D1119">
        <v>3</v>
      </c>
      <c r="E1119">
        <v>36</v>
      </c>
      <c r="F1119" t="s">
        <v>10</v>
      </c>
      <c r="G1119">
        <v>0</v>
      </c>
      <c r="H1119">
        <v>0</v>
      </c>
      <c r="I1119" t="s">
        <v>4</v>
      </c>
      <c r="J1119">
        <v>0</v>
      </c>
    </row>
    <row r="1120" spans="2:10" x14ac:dyDescent="0.45">
      <c r="B1120">
        <v>19143</v>
      </c>
      <c r="C1120" t="s">
        <v>94</v>
      </c>
      <c r="D1120">
        <v>3</v>
      </c>
      <c r="E1120">
        <v>36</v>
      </c>
      <c r="F1120" t="s">
        <v>9</v>
      </c>
      <c r="G1120">
        <v>0</v>
      </c>
      <c r="H1120">
        <v>0</v>
      </c>
      <c r="I1120" t="s">
        <v>6</v>
      </c>
      <c r="J1120">
        <v>0</v>
      </c>
    </row>
    <row r="1121" spans="2:10" x14ac:dyDescent="0.45">
      <c r="B1121">
        <v>19144</v>
      </c>
      <c r="C1121" t="s">
        <v>94</v>
      </c>
      <c r="D1121">
        <v>3</v>
      </c>
      <c r="E1121">
        <v>36</v>
      </c>
      <c r="F1121" t="s">
        <v>89</v>
      </c>
      <c r="G1121">
        <v>0</v>
      </c>
      <c r="H1121">
        <v>0</v>
      </c>
      <c r="I1121" t="s">
        <v>13</v>
      </c>
      <c r="J1121">
        <v>0</v>
      </c>
    </row>
    <row r="1122" spans="2:10" x14ac:dyDescent="0.45">
      <c r="B1122">
        <v>19145</v>
      </c>
      <c r="C1122" t="s">
        <v>94</v>
      </c>
      <c r="D1122">
        <v>3</v>
      </c>
      <c r="E1122">
        <v>36</v>
      </c>
      <c r="F1122" t="s">
        <v>15</v>
      </c>
      <c r="G1122">
        <v>0</v>
      </c>
      <c r="H1122">
        <v>0</v>
      </c>
      <c r="I1122" t="s">
        <v>3</v>
      </c>
      <c r="J1122">
        <v>0</v>
      </c>
    </row>
    <row r="1123" spans="2:10" x14ac:dyDescent="0.45">
      <c r="B1123">
        <v>19146</v>
      </c>
      <c r="C1123" t="s">
        <v>94</v>
      </c>
      <c r="D1123">
        <v>3</v>
      </c>
      <c r="E1123">
        <v>36</v>
      </c>
      <c r="F1123" t="s">
        <v>95</v>
      </c>
      <c r="G1123">
        <v>0</v>
      </c>
      <c r="H1123">
        <v>0</v>
      </c>
      <c r="I1123" t="s">
        <v>24</v>
      </c>
      <c r="J1123">
        <v>0</v>
      </c>
    </row>
    <row r="1124" spans="2:10" x14ac:dyDescent="0.45">
      <c r="B1124">
        <v>19147</v>
      </c>
      <c r="C1124" t="s">
        <v>94</v>
      </c>
      <c r="D1124">
        <v>3</v>
      </c>
      <c r="E1124">
        <v>36</v>
      </c>
      <c r="F1124" t="s">
        <v>66</v>
      </c>
      <c r="G1124">
        <v>0</v>
      </c>
      <c r="H1124">
        <v>0</v>
      </c>
      <c r="I1124" t="s">
        <v>92</v>
      </c>
      <c r="J1124">
        <v>0</v>
      </c>
    </row>
    <row r="1125" spans="2:10" x14ac:dyDescent="0.45">
      <c r="B1125">
        <v>19148</v>
      </c>
      <c r="C1125" t="s">
        <v>94</v>
      </c>
      <c r="D1125">
        <v>3</v>
      </c>
      <c r="E1125">
        <v>36</v>
      </c>
      <c r="F1125" t="s">
        <v>12</v>
      </c>
      <c r="G1125">
        <v>0</v>
      </c>
      <c r="H1125">
        <v>0</v>
      </c>
      <c r="I1125" t="s">
        <v>85</v>
      </c>
      <c r="J1125">
        <v>0</v>
      </c>
    </row>
    <row r="1126" spans="2:10" x14ac:dyDescent="0.45">
      <c r="B1126">
        <v>19149</v>
      </c>
      <c r="C1126" t="s">
        <v>94</v>
      </c>
      <c r="D1126">
        <v>3</v>
      </c>
      <c r="E1126">
        <v>37</v>
      </c>
      <c r="F1126" t="s">
        <v>92</v>
      </c>
      <c r="G1126">
        <v>0</v>
      </c>
      <c r="H1126">
        <v>0</v>
      </c>
      <c r="I1126" t="s">
        <v>95</v>
      </c>
      <c r="J1126">
        <v>0</v>
      </c>
    </row>
    <row r="1127" spans="2:10" x14ac:dyDescent="0.45">
      <c r="B1127">
        <v>19150</v>
      </c>
      <c r="C1127" t="s">
        <v>94</v>
      </c>
      <c r="D1127">
        <v>3</v>
      </c>
      <c r="E1127">
        <v>37</v>
      </c>
      <c r="F1127" t="s">
        <v>77</v>
      </c>
      <c r="G1127">
        <v>0</v>
      </c>
      <c r="H1127">
        <v>0</v>
      </c>
      <c r="I1127" t="s">
        <v>10</v>
      </c>
      <c r="J1127">
        <v>0</v>
      </c>
    </row>
    <row r="1128" spans="2:10" x14ac:dyDescent="0.45">
      <c r="B1128">
        <v>19151</v>
      </c>
      <c r="C1128" t="s">
        <v>94</v>
      </c>
      <c r="D1128">
        <v>3</v>
      </c>
      <c r="E1128">
        <v>37</v>
      </c>
      <c r="F1128" t="s">
        <v>3</v>
      </c>
      <c r="G1128">
        <v>1</v>
      </c>
      <c r="H1128">
        <v>1</v>
      </c>
      <c r="I1128" t="s">
        <v>14</v>
      </c>
      <c r="J1128">
        <v>0</v>
      </c>
    </row>
    <row r="1129" spans="2:10" x14ac:dyDescent="0.45">
      <c r="B1129">
        <v>19152</v>
      </c>
      <c r="C1129" t="s">
        <v>94</v>
      </c>
      <c r="D1129">
        <v>3</v>
      </c>
      <c r="E1129">
        <v>37</v>
      </c>
      <c r="F1129" t="s">
        <v>0</v>
      </c>
      <c r="G1129">
        <v>2</v>
      </c>
      <c r="H1129">
        <v>3</v>
      </c>
      <c r="I1129" t="s">
        <v>66</v>
      </c>
      <c r="J1129">
        <v>-1</v>
      </c>
    </row>
    <row r="1130" spans="2:10" x14ac:dyDescent="0.45">
      <c r="B1130">
        <v>19153</v>
      </c>
      <c r="C1130" t="s">
        <v>94</v>
      </c>
      <c r="D1130">
        <v>3</v>
      </c>
      <c r="E1130">
        <v>37</v>
      </c>
      <c r="F1130" t="s">
        <v>24</v>
      </c>
      <c r="G1130">
        <v>1</v>
      </c>
      <c r="H1130">
        <v>1</v>
      </c>
      <c r="I1130" t="s">
        <v>9</v>
      </c>
      <c r="J1130">
        <v>0</v>
      </c>
    </row>
    <row r="1131" spans="2:10" x14ac:dyDescent="0.45">
      <c r="B1131">
        <v>19154</v>
      </c>
      <c r="C1131" t="s">
        <v>94</v>
      </c>
      <c r="D1131">
        <v>3</v>
      </c>
      <c r="E1131">
        <v>37</v>
      </c>
      <c r="F1131" t="s">
        <v>13</v>
      </c>
      <c r="G1131">
        <v>1</v>
      </c>
      <c r="H1131">
        <v>2</v>
      </c>
      <c r="I1131" t="s">
        <v>12</v>
      </c>
      <c r="J1131">
        <v>-1</v>
      </c>
    </row>
    <row r="1132" spans="2:10" x14ac:dyDescent="0.45">
      <c r="B1132">
        <v>19155</v>
      </c>
      <c r="C1132" t="s">
        <v>94</v>
      </c>
      <c r="D1132">
        <v>3</v>
      </c>
      <c r="E1132">
        <v>37</v>
      </c>
      <c r="F1132" t="s">
        <v>1</v>
      </c>
      <c r="G1132">
        <v>0</v>
      </c>
      <c r="H1132">
        <v>0</v>
      </c>
      <c r="I1132" t="s">
        <v>7</v>
      </c>
      <c r="J1132">
        <v>0</v>
      </c>
    </row>
    <row r="1133" spans="2:10" x14ac:dyDescent="0.45">
      <c r="B1133">
        <v>19156</v>
      </c>
      <c r="C1133" t="s">
        <v>94</v>
      </c>
      <c r="D1133">
        <v>3</v>
      </c>
      <c r="E1133">
        <v>37</v>
      </c>
      <c r="F1133" t="s">
        <v>4</v>
      </c>
      <c r="G1133">
        <v>0</v>
      </c>
      <c r="H1133">
        <v>0</v>
      </c>
      <c r="I1133" t="s">
        <v>89</v>
      </c>
      <c r="J1133">
        <v>0</v>
      </c>
    </row>
    <row r="1134" spans="2:10" x14ac:dyDescent="0.45">
      <c r="B1134">
        <v>19157</v>
      </c>
      <c r="C1134" t="s">
        <v>94</v>
      </c>
      <c r="D1134">
        <v>3</v>
      </c>
      <c r="E1134">
        <v>37</v>
      </c>
      <c r="F1134" t="s">
        <v>6</v>
      </c>
      <c r="G1134">
        <v>1</v>
      </c>
      <c r="H1134">
        <v>3</v>
      </c>
      <c r="I1134" t="s">
        <v>69</v>
      </c>
      <c r="J1134">
        <v>-1</v>
      </c>
    </row>
    <row r="1135" spans="2:10" x14ac:dyDescent="0.45">
      <c r="B1135">
        <v>19158</v>
      </c>
      <c r="C1135" t="s">
        <v>94</v>
      </c>
      <c r="D1135">
        <v>3</v>
      </c>
      <c r="E1135">
        <v>37</v>
      </c>
      <c r="F1135" t="s">
        <v>15</v>
      </c>
      <c r="G1135">
        <v>2</v>
      </c>
      <c r="H1135">
        <v>2</v>
      </c>
      <c r="I1135" t="s">
        <v>85</v>
      </c>
      <c r="J1135">
        <v>0</v>
      </c>
    </row>
    <row r="1136" spans="2:10" x14ac:dyDescent="0.45">
      <c r="B1136">
        <v>19159</v>
      </c>
      <c r="C1136" t="s">
        <v>94</v>
      </c>
      <c r="D1136">
        <v>3</v>
      </c>
      <c r="E1136">
        <v>38</v>
      </c>
      <c r="F1136" t="s">
        <v>9</v>
      </c>
      <c r="G1136">
        <v>0</v>
      </c>
      <c r="H1136">
        <v>0</v>
      </c>
      <c r="I1136" t="s">
        <v>92</v>
      </c>
      <c r="J1136">
        <v>0</v>
      </c>
    </row>
    <row r="1137" spans="2:10" x14ac:dyDescent="0.45">
      <c r="B1137">
        <v>19160</v>
      </c>
      <c r="C1137" t="s">
        <v>94</v>
      </c>
      <c r="D1137">
        <v>3</v>
      </c>
      <c r="E1137">
        <v>38</v>
      </c>
      <c r="F1137" t="s">
        <v>89</v>
      </c>
      <c r="G1137">
        <v>3</v>
      </c>
      <c r="H1137">
        <v>2</v>
      </c>
      <c r="I1137" t="s">
        <v>77</v>
      </c>
      <c r="J1137">
        <v>1</v>
      </c>
    </row>
    <row r="1138" spans="2:10" x14ac:dyDescent="0.45">
      <c r="B1138">
        <v>19161</v>
      </c>
      <c r="C1138" t="s">
        <v>94</v>
      </c>
      <c r="D1138">
        <v>3</v>
      </c>
      <c r="E1138">
        <v>38</v>
      </c>
      <c r="F1138" t="s">
        <v>14</v>
      </c>
      <c r="G1138">
        <v>0</v>
      </c>
      <c r="H1138">
        <v>0</v>
      </c>
      <c r="I1138" t="s">
        <v>15</v>
      </c>
      <c r="J1138">
        <v>0</v>
      </c>
    </row>
    <row r="1139" spans="2:10" x14ac:dyDescent="0.45">
      <c r="B1139">
        <v>19162</v>
      </c>
      <c r="C1139" t="s">
        <v>94</v>
      </c>
      <c r="D1139">
        <v>3</v>
      </c>
      <c r="E1139">
        <v>38</v>
      </c>
      <c r="F1139" t="s">
        <v>10</v>
      </c>
      <c r="G1139">
        <v>0</v>
      </c>
      <c r="H1139">
        <v>0</v>
      </c>
      <c r="I1139" t="s">
        <v>6</v>
      </c>
      <c r="J1139">
        <v>0</v>
      </c>
    </row>
    <row r="1140" spans="2:10" x14ac:dyDescent="0.45">
      <c r="B1140">
        <v>19163</v>
      </c>
      <c r="C1140" t="s">
        <v>94</v>
      </c>
      <c r="D1140">
        <v>3</v>
      </c>
      <c r="E1140">
        <v>38</v>
      </c>
      <c r="F1140" t="s">
        <v>69</v>
      </c>
      <c r="G1140">
        <v>1</v>
      </c>
      <c r="H1140">
        <v>0</v>
      </c>
      <c r="I1140" t="s">
        <v>24</v>
      </c>
      <c r="J1140">
        <v>1</v>
      </c>
    </row>
    <row r="1141" spans="2:10" x14ac:dyDescent="0.45">
      <c r="B1141">
        <v>19164</v>
      </c>
      <c r="C1141" t="s">
        <v>94</v>
      </c>
      <c r="D1141">
        <v>3</v>
      </c>
      <c r="E1141">
        <v>38</v>
      </c>
      <c r="F1141" t="s">
        <v>7</v>
      </c>
      <c r="G1141">
        <v>0</v>
      </c>
      <c r="H1141">
        <v>0</v>
      </c>
      <c r="I1141" t="s">
        <v>3</v>
      </c>
      <c r="J1141">
        <v>0</v>
      </c>
    </row>
    <row r="1142" spans="2:10" x14ac:dyDescent="0.45">
      <c r="B1142">
        <v>19165</v>
      </c>
      <c r="C1142" t="s">
        <v>94</v>
      </c>
      <c r="D1142">
        <v>3</v>
      </c>
      <c r="E1142">
        <v>38</v>
      </c>
      <c r="F1142" t="s">
        <v>85</v>
      </c>
      <c r="G1142">
        <v>0</v>
      </c>
      <c r="H1142">
        <v>0</v>
      </c>
      <c r="I1142" t="s">
        <v>13</v>
      </c>
      <c r="J1142">
        <v>0</v>
      </c>
    </row>
    <row r="1143" spans="2:10" x14ac:dyDescent="0.45">
      <c r="B1143">
        <v>19166</v>
      </c>
      <c r="C1143" t="s">
        <v>94</v>
      </c>
      <c r="D1143">
        <v>3</v>
      </c>
      <c r="E1143">
        <v>38</v>
      </c>
      <c r="F1143" t="s">
        <v>66</v>
      </c>
      <c r="G1143">
        <v>2</v>
      </c>
      <c r="H1143">
        <v>1</v>
      </c>
      <c r="I1143" t="s">
        <v>1</v>
      </c>
      <c r="J1143">
        <v>1</v>
      </c>
    </row>
    <row r="1144" spans="2:10" x14ac:dyDescent="0.45">
      <c r="B1144">
        <v>19167</v>
      </c>
      <c r="C1144" t="s">
        <v>94</v>
      </c>
      <c r="D1144">
        <v>3</v>
      </c>
      <c r="E1144">
        <v>38</v>
      </c>
      <c r="F1144" t="s">
        <v>95</v>
      </c>
      <c r="G1144">
        <v>0</v>
      </c>
      <c r="H1144">
        <v>0</v>
      </c>
      <c r="I1144" t="s">
        <v>0</v>
      </c>
      <c r="J1144">
        <v>0</v>
      </c>
    </row>
    <row r="1145" spans="2:10" x14ac:dyDescent="0.45">
      <c r="B1145">
        <v>19168</v>
      </c>
      <c r="C1145" t="s">
        <v>94</v>
      </c>
      <c r="D1145">
        <v>3</v>
      </c>
      <c r="E1145">
        <v>38</v>
      </c>
      <c r="F1145" t="s">
        <v>12</v>
      </c>
      <c r="G1145">
        <v>0</v>
      </c>
      <c r="H1145">
        <v>0</v>
      </c>
      <c r="I1145" t="s">
        <v>4</v>
      </c>
      <c r="J1145">
        <v>0</v>
      </c>
    </row>
    <row r="1146" spans="2:10" x14ac:dyDescent="0.45">
      <c r="B1146">
        <v>18391</v>
      </c>
      <c r="C1146" t="s">
        <v>93</v>
      </c>
      <c r="D1146">
        <v>4</v>
      </c>
      <c r="E1146">
        <v>1</v>
      </c>
      <c r="F1146" t="s">
        <v>85</v>
      </c>
      <c r="G1146">
        <v>2</v>
      </c>
      <c r="H1146">
        <v>2</v>
      </c>
      <c r="I1146" t="s">
        <v>7</v>
      </c>
      <c r="J1146">
        <v>0</v>
      </c>
    </row>
    <row r="1147" spans="2:10" x14ac:dyDescent="0.45">
      <c r="B1147">
        <v>18392</v>
      </c>
      <c r="C1147" t="s">
        <v>93</v>
      </c>
      <c r="D1147">
        <v>4</v>
      </c>
      <c r="E1147">
        <v>1</v>
      </c>
      <c r="F1147" t="s">
        <v>3</v>
      </c>
      <c r="G1147">
        <v>2</v>
      </c>
      <c r="H1147">
        <v>1</v>
      </c>
      <c r="I1147" t="s">
        <v>66</v>
      </c>
      <c r="J1147">
        <v>1</v>
      </c>
    </row>
    <row r="1148" spans="2:10" x14ac:dyDescent="0.45">
      <c r="B1148">
        <v>18393</v>
      </c>
      <c r="C1148" t="s">
        <v>93</v>
      </c>
      <c r="D1148">
        <v>4</v>
      </c>
      <c r="E1148">
        <v>1</v>
      </c>
      <c r="F1148" t="s">
        <v>77</v>
      </c>
      <c r="G1148">
        <v>1</v>
      </c>
      <c r="H1148">
        <v>4</v>
      </c>
      <c r="I1148" t="s">
        <v>13</v>
      </c>
      <c r="J1148">
        <v>-1</v>
      </c>
    </row>
    <row r="1149" spans="2:10" x14ac:dyDescent="0.45">
      <c r="B1149">
        <v>18394</v>
      </c>
      <c r="C1149" t="s">
        <v>93</v>
      </c>
      <c r="D1149">
        <v>4</v>
      </c>
      <c r="E1149">
        <v>1</v>
      </c>
      <c r="F1149" t="s">
        <v>14</v>
      </c>
      <c r="G1149">
        <v>2</v>
      </c>
      <c r="H1149">
        <v>2</v>
      </c>
      <c r="I1149" t="s">
        <v>15</v>
      </c>
      <c r="J1149">
        <v>0</v>
      </c>
    </row>
    <row r="1150" spans="2:10" x14ac:dyDescent="0.45">
      <c r="B1150">
        <v>18395</v>
      </c>
      <c r="C1150" t="s">
        <v>93</v>
      </c>
      <c r="D1150">
        <v>4</v>
      </c>
      <c r="E1150">
        <v>1</v>
      </c>
      <c r="F1150" t="s">
        <v>0</v>
      </c>
      <c r="G1150">
        <v>0</v>
      </c>
      <c r="H1150">
        <v>0</v>
      </c>
      <c r="I1150" t="s">
        <v>92</v>
      </c>
      <c r="J1150">
        <v>0</v>
      </c>
    </row>
    <row r="1151" spans="2:10" x14ac:dyDescent="0.45">
      <c r="B1151">
        <v>18396</v>
      </c>
      <c r="C1151" t="s">
        <v>93</v>
      </c>
      <c r="D1151">
        <v>4</v>
      </c>
      <c r="E1151">
        <v>1</v>
      </c>
      <c r="F1151" t="s">
        <v>24</v>
      </c>
      <c r="G1151">
        <v>0</v>
      </c>
      <c r="H1151">
        <v>0</v>
      </c>
      <c r="I1151" t="s">
        <v>69</v>
      </c>
      <c r="J1151">
        <v>0</v>
      </c>
    </row>
    <row r="1152" spans="2:10" x14ac:dyDescent="0.45">
      <c r="B1152">
        <v>18397</v>
      </c>
      <c r="C1152" t="s">
        <v>93</v>
      </c>
      <c r="D1152">
        <v>4</v>
      </c>
      <c r="E1152">
        <v>1</v>
      </c>
      <c r="F1152" t="s">
        <v>89</v>
      </c>
      <c r="G1152">
        <v>0</v>
      </c>
      <c r="H1152">
        <v>3</v>
      </c>
      <c r="I1152" t="s">
        <v>4</v>
      </c>
      <c r="J1152">
        <v>-1</v>
      </c>
    </row>
    <row r="1153" spans="2:10" x14ac:dyDescent="0.45">
      <c r="B1153">
        <v>18398</v>
      </c>
      <c r="C1153" t="s">
        <v>93</v>
      </c>
      <c r="D1153">
        <v>4</v>
      </c>
      <c r="E1153">
        <v>1</v>
      </c>
      <c r="F1153" t="s">
        <v>6</v>
      </c>
      <c r="G1153">
        <v>1</v>
      </c>
      <c r="H1153">
        <v>0</v>
      </c>
      <c r="I1153" t="s">
        <v>56</v>
      </c>
      <c r="J1153">
        <v>1</v>
      </c>
    </row>
    <row r="1154" spans="2:10" x14ac:dyDescent="0.45">
      <c r="B1154">
        <v>18399</v>
      </c>
      <c r="C1154" t="s">
        <v>93</v>
      </c>
      <c r="D1154">
        <v>4</v>
      </c>
      <c r="E1154">
        <v>1</v>
      </c>
      <c r="F1154" t="s">
        <v>12</v>
      </c>
      <c r="G1154">
        <v>2</v>
      </c>
      <c r="H1154">
        <v>0</v>
      </c>
      <c r="I1154" t="s">
        <v>1</v>
      </c>
      <c r="J1154">
        <v>1</v>
      </c>
    </row>
    <row r="1155" spans="2:10" x14ac:dyDescent="0.45">
      <c r="B1155">
        <v>18400</v>
      </c>
      <c r="C1155" t="s">
        <v>93</v>
      </c>
      <c r="D1155">
        <v>4</v>
      </c>
      <c r="E1155">
        <v>1</v>
      </c>
      <c r="F1155" t="s">
        <v>82</v>
      </c>
      <c r="G1155">
        <v>4</v>
      </c>
      <c r="H1155">
        <v>1</v>
      </c>
      <c r="I1155" t="s">
        <v>10</v>
      </c>
      <c r="J1155">
        <v>1</v>
      </c>
    </row>
    <row r="1156" spans="2:10" x14ac:dyDescent="0.45">
      <c r="B1156">
        <v>18401</v>
      </c>
      <c r="C1156" t="s">
        <v>93</v>
      </c>
      <c r="D1156">
        <v>4</v>
      </c>
      <c r="E1156">
        <v>2</v>
      </c>
      <c r="F1156" t="s">
        <v>92</v>
      </c>
      <c r="G1156">
        <v>1</v>
      </c>
      <c r="H1156">
        <v>2</v>
      </c>
      <c r="I1156" t="s">
        <v>89</v>
      </c>
      <c r="J1156">
        <v>-1</v>
      </c>
    </row>
    <row r="1157" spans="2:10" x14ac:dyDescent="0.45">
      <c r="B1157">
        <v>18402</v>
      </c>
      <c r="C1157" t="s">
        <v>93</v>
      </c>
      <c r="D1157">
        <v>4</v>
      </c>
      <c r="E1157">
        <v>2</v>
      </c>
      <c r="F1157" t="s">
        <v>13</v>
      </c>
      <c r="G1157">
        <v>0</v>
      </c>
      <c r="H1157">
        <v>0</v>
      </c>
      <c r="I1157" t="s">
        <v>12</v>
      </c>
      <c r="J1157">
        <v>0</v>
      </c>
    </row>
    <row r="1158" spans="2:10" x14ac:dyDescent="0.45">
      <c r="B1158">
        <v>18403</v>
      </c>
      <c r="C1158" t="s">
        <v>93</v>
      </c>
      <c r="D1158">
        <v>4</v>
      </c>
      <c r="E1158">
        <v>2</v>
      </c>
      <c r="F1158" t="s">
        <v>15</v>
      </c>
      <c r="G1158">
        <v>0</v>
      </c>
      <c r="H1158">
        <v>1</v>
      </c>
      <c r="I1158" t="s">
        <v>77</v>
      </c>
      <c r="J1158">
        <v>-1</v>
      </c>
    </row>
    <row r="1159" spans="2:10" x14ac:dyDescent="0.45">
      <c r="B1159">
        <v>18404</v>
      </c>
      <c r="C1159" t="s">
        <v>93</v>
      </c>
      <c r="D1159">
        <v>4</v>
      </c>
      <c r="E1159">
        <v>2</v>
      </c>
      <c r="F1159" t="s">
        <v>10</v>
      </c>
      <c r="G1159">
        <v>2</v>
      </c>
      <c r="H1159">
        <v>1</v>
      </c>
      <c r="I1159" t="s">
        <v>24</v>
      </c>
      <c r="J1159">
        <v>1</v>
      </c>
    </row>
    <row r="1160" spans="2:10" x14ac:dyDescent="0.45">
      <c r="B1160">
        <v>18405</v>
      </c>
      <c r="C1160" t="s">
        <v>93</v>
      </c>
      <c r="D1160">
        <v>4</v>
      </c>
      <c r="E1160">
        <v>2</v>
      </c>
      <c r="F1160" t="s">
        <v>69</v>
      </c>
      <c r="G1160">
        <v>3</v>
      </c>
      <c r="H1160">
        <v>0</v>
      </c>
      <c r="I1160" t="s">
        <v>0</v>
      </c>
      <c r="J1160">
        <v>1</v>
      </c>
    </row>
    <row r="1161" spans="2:10" x14ac:dyDescent="0.45">
      <c r="B1161">
        <v>18406</v>
      </c>
      <c r="C1161" t="s">
        <v>93</v>
      </c>
      <c r="D1161">
        <v>4</v>
      </c>
      <c r="E1161">
        <v>2</v>
      </c>
      <c r="F1161" t="s">
        <v>7</v>
      </c>
      <c r="G1161">
        <v>0</v>
      </c>
      <c r="H1161">
        <v>4</v>
      </c>
      <c r="I1161" t="s">
        <v>14</v>
      </c>
      <c r="J1161">
        <v>-1</v>
      </c>
    </row>
    <row r="1162" spans="2:10" x14ac:dyDescent="0.45">
      <c r="B1162">
        <v>18407</v>
      </c>
      <c r="C1162" t="s">
        <v>93</v>
      </c>
      <c r="D1162">
        <v>4</v>
      </c>
      <c r="E1162">
        <v>2</v>
      </c>
      <c r="F1162" t="s">
        <v>1</v>
      </c>
      <c r="G1162">
        <v>0</v>
      </c>
      <c r="H1162">
        <v>0</v>
      </c>
      <c r="I1162" t="s">
        <v>82</v>
      </c>
      <c r="J1162">
        <v>0</v>
      </c>
    </row>
    <row r="1163" spans="2:10" x14ac:dyDescent="0.45">
      <c r="B1163">
        <v>18408</v>
      </c>
      <c r="C1163" t="s">
        <v>93</v>
      </c>
      <c r="D1163">
        <v>4</v>
      </c>
      <c r="E1163">
        <v>2</v>
      </c>
      <c r="F1163" t="s">
        <v>56</v>
      </c>
      <c r="G1163">
        <v>1</v>
      </c>
      <c r="H1163">
        <v>0</v>
      </c>
      <c r="I1163" t="s">
        <v>3</v>
      </c>
      <c r="J1163">
        <v>1</v>
      </c>
    </row>
    <row r="1164" spans="2:10" x14ac:dyDescent="0.45">
      <c r="B1164">
        <v>18409</v>
      </c>
      <c r="C1164" t="s">
        <v>93</v>
      </c>
      <c r="D1164">
        <v>4</v>
      </c>
      <c r="E1164">
        <v>2</v>
      </c>
      <c r="F1164" t="s">
        <v>4</v>
      </c>
      <c r="G1164">
        <v>3</v>
      </c>
      <c r="H1164">
        <v>0</v>
      </c>
      <c r="I1164" t="s">
        <v>6</v>
      </c>
      <c r="J1164">
        <v>1</v>
      </c>
    </row>
    <row r="1165" spans="2:10" x14ac:dyDescent="0.45">
      <c r="B1165">
        <v>18410</v>
      </c>
      <c r="C1165" t="s">
        <v>93</v>
      </c>
      <c r="D1165">
        <v>4</v>
      </c>
      <c r="E1165">
        <v>2</v>
      </c>
      <c r="F1165" t="s">
        <v>66</v>
      </c>
      <c r="G1165">
        <v>0</v>
      </c>
      <c r="H1165">
        <v>0</v>
      </c>
      <c r="I1165" t="s">
        <v>85</v>
      </c>
      <c r="J1165">
        <v>0</v>
      </c>
    </row>
    <row r="1166" spans="2:10" x14ac:dyDescent="0.45">
      <c r="B1166">
        <v>18411</v>
      </c>
      <c r="C1166" t="s">
        <v>93</v>
      </c>
      <c r="D1166">
        <v>4</v>
      </c>
      <c r="E1166">
        <v>3</v>
      </c>
      <c r="F1166" t="s">
        <v>85</v>
      </c>
      <c r="G1166">
        <v>2</v>
      </c>
      <c r="H1166">
        <v>0</v>
      </c>
      <c r="I1166" t="s">
        <v>14</v>
      </c>
      <c r="J1166">
        <v>1</v>
      </c>
    </row>
    <row r="1167" spans="2:10" x14ac:dyDescent="0.45">
      <c r="B1167">
        <v>18412</v>
      </c>
      <c r="C1167" t="s">
        <v>93</v>
      </c>
      <c r="D1167">
        <v>4</v>
      </c>
      <c r="E1167">
        <v>3</v>
      </c>
      <c r="F1167" t="s">
        <v>77</v>
      </c>
      <c r="G1167">
        <v>1</v>
      </c>
      <c r="H1167">
        <v>0</v>
      </c>
      <c r="I1167" t="s">
        <v>7</v>
      </c>
      <c r="J1167">
        <v>1</v>
      </c>
    </row>
    <row r="1168" spans="2:10" x14ac:dyDescent="0.45">
      <c r="B1168">
        <v>18413</v>
      </c>
      <c r="C1168" t="s">
        <v>93</v>
      </c>
      <c r="D1168">
        <v>4</v>
      </c>
      <c r="E1168">
        <v>3</v>
      </c>
      <c r="F1168" t="s">
        <v>3</v>
      </c>
      <c r="G1168">
        <v>2</v>
      </c>
      <c r="H1168">
        <v>0</v>
      </c>
      <c r="I1168" t="s">
        <v>4</v>
      </c>
      <c r="J1168">
        <v>1</v>
      </c>
    </row>
    <row r="1169" spans="2:10" x14ac:dyDescent="0.45">
      <c r="B1169">
        <v>18414</v>
      </c>
      <c r="C1169" t="s">
        <v>93</v>
      </c>
      <c r="D1169">
        <v>4</v>
      </c>
      <c r="E1169">
        <v>3</v>
      </c>
      <c r="F1169" t="s">
        <v>0</v>
      </c>
      <c r="G1169">
        <v>0</v>
      </c>
      <c r="H1169">
        <v>0</v>
      </c>
      <c r="I1169" t="s">
        <v>10</v>
      </c>
      <c r="J1169">
        <v>0</v>
      </c>
    </row>
    <row r="1170" spans="2:10" x14ac:dyDescent="0.45">
      <c r="B1170">
        <v>18415</v>
      </c>
      <c r="C1170" t="s">
        <v>93</v>
      </c>
      <c r="D1170">
        <v>4</v>
      </c>
      <c r="E1170">
        <v>3</v>
      </c>
      <c r="F1170" t="s">
        <v>24</v>
      </c>
      <c r="G1170">
        <v>0</v>
      </c>
      <c r="H1170">
        <v>0</v>
      </c>
      <c r="I1170" t="s">
        <v>1</v>
      </c>
      <c r="J1170">
        <v>0</v>
      </c>
    </row>
    <row r="1171" spans="2:10" x14ac:dyDescent="0.45">
      <c r="B1171">
        <v>18416</v>
      </c>
      <c r="C1171" t="s">
        <v>93</v>
      </c>
      <c r="D1171">
        <v>4</v>
      </c>
      <c r="E1171">
        <v>3</v>
      </c>
      <c r="F1171" t="s">
        <v>89</v>
      </c>
      <c r="G1171">
        <v>0</v>
      </c>
      <c r="H1171">
        <v>0</v>
      </c>
      <c r="I1171" t="s">
        <v>69</v>
      </c>
      <c r="J1171">
        <v>0</v>
      </c>
    </row>
    <row r="1172" spans="2:10" x14ac:dyDescent="0.45">
      <c r="B1172">
        <v>18417</v>
      </c>
      <c r="C1172" t="s">
        <v>93</v>
      </c>
      <c r="D1172">
        <v>4</v>
      </c>
      <c r="E1172">
        <v>3</v>
      </c>
      <c r="F1172" t="s">
        <v>6</v>
      </c>
      <c r="G1172">
        <v>3</v>
      </c>
      <c r="H1172">
        <v>1</v>
      </c>
      <c r="I1172" t="s">
        <v>92</v>
      </c>
      <c r="J1172">
        <v>1</v>
      </c>
    </row>
    <row r="1173" spans="2:10" x14ac:dyDescent="0.45">
      <c r="B1173">
        <v>18418</v>
      </c>
      <c r="C1173" t="s">
        <v>93</v>
      </c>
      <c r="D1173">
        <v>4</v>
      </c>
      <c r="E1173">
        <v>3</v>
      </c>
      <c r="F1173" t="s">
        <v>12</v>
      </c>
      <c r="G1173">
        <v>1</v>
      </c>
      <c r="H1173">
        <v>1</v>
      </c>
      <c r="I1173" t="s">
        <v>15</v>
      </c>
      <c r="J1173">
        <v>0</v>
      </c>
    </row>
    <row r="1174" spans="2:10" x14ac:dyDescent="0.45">
      <c r="B1174">
        <v>18419</v>
      </c>
      <c r="C1174" t="s">
        <v>93</v>
      </c>
      <c r="D1174">
        <v>4</v>
      </c>
      <c r="E1174">
        <v>3</v>
      </c>
      <c r="F1174" t="s">
        <v>66</v>
      </c>
      <c r="G1174">
        <v>0</v>
      </c>
      <c r="H1174">
        <v>0</v>
      </c>
      <c r="I1174" t="s">
        <v>56</v>
      </c>
      <c r="J1174">
        <v>0</v>
      </c>
    </row>
    <row r="1175" spans="2:10" x14ac:dyDescent="0.45">
      <c r="B1175">
        <v>18420</v>
      </c>
      <c r="C1175" t="s">
        <v>93</v>
      </c>
      <c r="D1175">
        <v>4</v>
      </c>
      <c r="E1175">
        <v>3</v>
      </c>
      <c r="F1175" t="s">
        <v>82</v>
      </c>
      <c r="G1175">
        <v>0</v>
      </c>
      <c r="H1175">
        <v>0</v>
      </c>
      <c r="I1175" t="s">
        <v>13</v>
      </c>
      <c r="J1175">
        <v>0</v>
      </c>
    </row>
    <row r="1176" spans="2:10" x14ac:dyDescent="0.45">
      <c r="B1176">
        <v>18421</v>
      </c>
      <c r="C1176" t="s">
        <v>93</v>
      </c>
      <c r="D1176">
        <v>4</v>
      </c>
      <c r="E1176">
        <v>4</v>
      </c>
      <c r="F1176" t="s">
        <v>69</v>
      </c>
      <c r="G1176">
        <v>1</v>
      </c>
      <c r="H1176">
        <v>1</v>
      </c>
      <c r="I1176" t="s">
        <v>6</v>
      </c>
      <c r="J1176">
        <v>0</v>
      </c>
    </row>
    <row r="1177" spans="2:10" x14ac:dyDescent="0.45">
      <c r="B1177">
        <v>18422</v>
      </c>
      <c r="C1177" t="s">
        <v>93</v>
      </c>
      <c r="D1177">
        <v>4</v>
      </c>
      <c r="E1177">
        <v>4</v>
      </c>
      <c r="F1177" t="s">
        <v>1</v>
      </c>
      <c r="G1177">
        <v>2</v>
      </c>
      <c r="H1177">
        <v>1</v>
      </c>
      <c r="I1177" t="s">
        <v>0</v>
      </c>
      <c r="J1177">
        <v>1</v>
      </c>
    </row>
    <row r="1178" spans="2:10" x14ac:dyDescent="0.45">
      <c r="B1178">
        <v>18423</v>
      </c>
      <c r="C1178" t="s">
        <v>93</v>
      </c>
      <c r="D1178">
        <v>4</v>
      </c>
      <c r="E1178">
        <v>4</v>
      </c>
      <c r="F1178" t="s">
        <v>7</v>
      </c>
      <c r="G1178">
        <v>0</v>
      </c>
      <c r="H1178">
        <v>0</v>
      </c>
      <c r="I1178" t="s">
        <v>12</v>
      </c>
      <c r="J1178">
        <v>0</v>
      </c>
    </row>
    <row r="1179" spans="2:10" x14ac:dyDescent="0.45">
      <c r="B1179">
        <v>18424</v>
      </c>
      <c r="C1179" t="s">
        <v>93</v>
      </c>
      <c r="D1179">
        <v>4</v>
      </c>
      <c r="E1179">
        <v>4</v>
      </c>
      <c r="F1179" t="s">
        <v>10</v>
      </c>
      <c r="G1179">
        <v>0</v>
      </c>
      <c r="H1179">
        <v>0</v>
      </c>
      <c r="I1179" t="s">
        <v>89</v>
      </c>
      <c r="J1179">
        <v>0</v>
      </c>
    </row>
    <row r="1180" spans="2:10" x14ac:dyDescent="0.45">
      <c r="B1180">
        <v>18425</v>
      </c>
      <c r="C1180" t="s">
        <v>93</v>
      </c>
      <c r="D1180">
        <v>4</v>
      </c>
      <c r="E1180">
        <v>4</v>
      </c>
      <c r="F1180" t="s">
        <v>14</v>
      </c>
      <c r="G1180">
        <v>4</v>
      </c>
      <c r="H1180">
        <v>0</v>
      </c>
      <c r="I1180" t="s">
        <v>77</v>
      </c>
      <c r="J1180">
        <v>1</v>
      </c>
    </row>
    <row r="1181" spans="2:10" x14ac:dyDescent="0.45">
      <c r="B1181">
        <v>18426</v>
      </c>
      <c r="C1181" t="s">
        <v>93</v>
      </c>
      <c r="D1181">
        <v>4</v>
      </c>
      <c r="E1181">
        <v>4</v>
      </c>
      <c r="F1181" t="s">
        <v>13</v>
      </c>
      <c r="G1181">
        <v>2</v>
      </c>
      <c r="H1181">
        <v>1</v>
      </c>
      <c r="I1181" t="s">
        <v>24</v>
      </c>
      <c r="J1181">
        <v>1</v>
      </c>
    </row>
    <row r="1182" spans="2:10" x14ac:dyDescent="0.45">
      <c r="B1182">
        <v>18427</v>
      </c>
      <c r="C1182" t="s">
        <v>93</v>
      </c>
      <c r="D1182">
        <v>4</v>
      </c>
      <c r="E1182">
        <v>4</v>
      </c>
      <c r="F1182" t="s">
        <v>92</v>
      </c>
      <c r="G1182">
        <v>0</v>
      </c>
      <c r="H1182">
        <v>0</v>
      </c>
      <c r="I1182" t="s">
        <v>3</v>
      </c>
      <c r="J1182">
        <v>0</v>
      </c>
    </row>
    <row r="1183" spans="2:10" x14ac:dyDescent="0.45">
      <c r="B1183">
        <v>18428</v>
      </c>
      <c r="C1183" t="s">
        <v>93</v>
      </c>
      <c r="D1183">
        <v>4</v>
      </c>
      <c r="E1183">
        <v>4</v>
      </c>
      <c r="F1183" t="s">
        <v>15</v>
      </c>
      <c r="G1183">
        <v>0</v>
      </c>
      <c r="H1183">
        <v>0</v>
      </c>
      <c r="I1183" t="s">
        <v>82</v>
      </c>
      <c r="J1183">
        <v>0</v>
      </c>
    </row>
    <row r="1184" spans="2:10" x14ac:dyDescent="0.45">
      <c r="B1184">
        <v>18429</v>
      </c>
      <c r="C1184" t="s">
        <v>93</v>
      </c>
      <c r="D1184">
        <v>4</v>
      </c>
      <c r="E1184">
        <v>4</v>
      </c>
      <c r="F1184" t="s">
        <v>4</v>
      </c>
      <c r="G1184">
        <v>2</v>
      </c>
      <c r="H1184">
        <v>1</v>
      </c>
      <c r="I1184" t="s">
        <v>66</v>
      </c>
      <c r="J1184">
        <v>1</v>
      </c>
    </row>
    <row r="1185" spans="2:10" x14ac:dyDescent="0.45">
      <c r="B1185">
        <v>18430</v>
      </c>
      <c r="C1185" t="s">
        <v>93</v>
      </c>
      <c r="D1185">
        <v>4</v>
      </c>
      <c r="E1185">
        <v>4</v>
      </c>
      <c r="F1185" t="s">
        <v>56</v>
      </c>
      <c r="G1185">
        <v>0</v>
      </c>
      <c r="H1185">
        <v>0</v>
      </c>
      <c r="I1185" t="s">
        <v>85</v>
      </c>
      <c r="J1185">
        <v>0</v>
      </c>
    </row>
    <row r="1186" spans="2:10" x14ac:dyDescent="0.45">
      <c r="B1186">
        <v>18431</v>
      </c>
      <c r="C1186" t="s">
        <v>93</v>
      </c>
      <c r="D1186">
        <v>4</v>
      </c>
      <c r="E1186">
        <v>5</v>
      </c>
      <c r="F1186" t="s">
        <v>85</v>
      </c>
      <c r="G1186">
        <v>2</v>
      </c>
      <c r="H1186">
        <v>3</v>
      </c>
      <c r="I1186" t="s">
        <v>77</v>
      </c>
      <c r="J1186">
        <v>-1</v>
      </c>
    </row>
    <row r="1187" spans="2:10" x14ac:dyDescent="0.45">
      <c r="B1187">
        <v>18432</v>
      </c>
      <c r="C1187" t="s">
        <v>93</v>
      </c>
      <c r="D1187">
        <v>4</v>
      </c>
      <c r="E1187">
        <v>5</v>
      </c>
      <c r="F1187" t="s">
        <v>3</v>
      </c>
      <c r="G1187">
        <v>3</v>
      </c>
      <c r="H1187">
        <v>2</v>
      </c>
      <c r="I1187" t="s">
        <v>69</v>
      </c>
      <c r="J1187">
        <v>1</v>
      </c>
    </row>
    <row r="1188" spans="2:10" x14ac:dyDescent="0.45">
      <c r="B1188">
        <v>18433</v>
      </c>
      <c r="C1188" t="s">
        <v>93</v>
      </c>
      <c r="D1188">
        <v>4</v>
      </c>
      <c r="E1188">
        <v>5</v>
      </c>
      <c r="F1188" t="s">
        <v>0</v>
      </c>
      <c r="G1188">
        <v>2</v>
      </c>
      <c r="H1188">
        <v>2</v>
      </c>
      <c r="I1188" t="s">
        <v>13</v>
      </c>
      <c r="J1188">
        <v>0</v>
      </c>
    </row>
    <row r="1189" spans="2:10" x14ac:dyDescent="0.45">
      <c r="B1189">
        <v>18434</v>
      </c>
      <c r="C1189" t="s">
        <v>93</v>
      </c>
      <c r="D1189">
        <v>4</v>
      </c>
      <c r="E1189">
        <v>5</v>
      </c>
      <c r="F1189" t="s">
        <v>24</v>
      </c>
      <c r="G1189">
        <v>6</v>
      </c>
      <c r="H1189">
        <v>1</v>
      </c>
      <c r="I1189" t="s">
        <v>15</v>
      </c>
      <c r="J1189">
        <v>1</v>
      </c>
    </row>
    <row r="1190" spans="2:10" x14ac:dyDescent="0.45">
      <c r="B1190">
        <v>18435</v>
      </c>
      <c r="C1190" t="s">
        <v>93</v>
      </c>
      <c r="D1190">
        <v>4</v>
      </c>
      <c r="E1190">
        <v>5</v>
      </c>
      <c r="F1190" t="s">
        <v>89</v>
      </c>
      <c r="G1190">
        <v>0</v>
      </c>
      <c r="H1190">
        <v>1</v>
      </c>
      <c r="I1190" t="s">
        <v>1</v>
      </c>
      <c r="J1190">
        <v>-1</v>
      </c>
    </row>
    <row r="1191" spans="2:10" x14ac:dyDescent="0.45">
      <c r="B1191">
        <v>18436</v>
      </c>
      <c r="C1191" t="s">
        <v>93</v>
      </c>
      <c r="D1191">
        <v>4</v>
      </c>
      <c r="E1191">
        <v>5</v>
      </c>
      <c r="F1191" t="s">
        <v>6</v>
      </c>
      <c r="G1191">
        <v>0</v>
      </c>
      <c r="H1191">
        <v>2</v>
      </c>
      <c r="I1191" t="s">
        <v>10</v>
      </c>
      <c r="J1191">
        <v>-1</v>
      </c>
    </row>
    <row r="1192" spans="2:10" x14ac:dyDescent="0.45">
      <c r="B1192">
        <v>18437</v>
      </c>
      <c r="C1192" t="s">
        <v>93</v>
      </c>
      <c r="D1192">
        <v>4</v>
      </c>
      <c r="E1192">
        <v>5</v>
      </c>
      <c r="F1192" t="s">
        <v>56</v>
      </c>
      <c r="G1192">
        <v>0</v>
      </c>
      <c r="H1192">
        <v>0</v>
      </c>
      <c r="I1192" t="s">
        <v>4</v>
      </c>
      <c r="J1192">
        <v>0</v>
      </c>
    </row>
    <row r="1193" spans="2:10" x14ac:dyDescent="0.45">
      <c r="B1193">
        <v>18438</v>
      </c>
      <c r="C1193" t="s">
        <v>93</v>
      </c>
      <c r="D1193">
        <v>4</v>
      </c>
      <c r="E1193">
        <v>5</v>
      </c>
      <c r="F1193" t="s">
        <v>82</v>
      </c>
      <c r="G1193">
        <v>0</v>
      </c>
      <c r="H1193">
        <v>0</v>
      </c>
      <c r="I1193" t="s">
        <v>7</v>
      </c>
      <c r="J1193">
        <v>0</v>
      </c>
    </row>
    <row r="1194" spans="2:10" x14ac:dyDescent="0.45">
      <c r="B1194">
        <v>18439</v>
      </c>
      <c r="C1194" t="s">
        <v>93</v>
      </c>
      <c r="D1194">
        <v>4</v>
      </c>
      <c r="E1194">
        <v>5</v>
      </c>
      <c r="F1194" t="s">
        <v>66</v>
      </c>
      <c r="G1194">
        <v>0</v>
      </c>
      <c r="H1194">
        <v>0</v>
      </c>
      <c r="I1194" t="s">
        <v>92</v>
      </c>
      <c r="J1194">
        <v>0</v>
      </c>
    </row>
    <row r="1195" spans="2:10" x14ac:dyDescent="0.45">
      <c r="B1195">
        <v>18440</v>
      </c>
      <c r="C1195" t="s">
        <v>93</v>
      </c>
      <c r="D1195">
        <v>4</v>
      </c>
      <c r="E1195">
        <v>5</v>
      </c>
      <c r="F1195" t="s">
        <v>12</v>
      </c>
      <c r="G1195">
        <v>0</v>
      </c>
      <c r="H1195">
        <v>0</v>
      </c>
      <c r="I1195" t="s">
        <v>14</v>
      </c>
      <c r="J1195">
        <v>0</v>
      </c>
    </row>
    <row r="1196" spans="2:10" x14ac:dyDescent="0.45">
      <c r="B1196">
        <v>18441</v>
      </c>
      <c r="C1196" t="s">
        <v>93</v>
      </c>
      <c r="D1196">
        <v>4</v>
      </c>
      <c r="E1196">
        <v>6</v>
      </c>
      <c r="F1196" t="s">
        <v>69</v>
      </c>
      <c r="G1196">
        <v>3</v>
      </c>
      <c r="H1196">
        <v>4</v>
      </c>
      <c r="I1196" t="s">
        <v>66</v>
      </c>
      <c r="J1196">
        <v>-1</v>
      </c>
    </row>
    <row r="1197" spans="2:10" x14ac:dyDescent="0.45">
      <c r="B1197">
        <v>18442</v>
      </c>
      <c r="C1197" t="s">
        <v>93</v>
      </c>
      <c r="D1197">
        <v>4</v>
      </c>
      <c r="E1197">
        <v>6</v>
      </c>
      <c r="F1197" t="s">
        <v>13</v>
      </c>
      <c r="G1197">
        <v>4</v>
      </c>
      <c r="H1197">
        <v>1</v>
      </c>
      <c r="I1197" t="s">
        <v>89</v>
      </c>
      <c r="J1197">
        <v>1</v>
      </c>
    </row>
    <row r="1198" spans="2:10" x14ac:dyDescent="0.45">
      <c r="B1198">
        <v>18443</v>
      </c>
      <c r="C1198" t="s">
        <v>93</v>
      </c>
      <c r="D1198">
        <v>4</v>
      </c>
      <c r="E1198">
        <v>6</v>
      </c>
      <c r="F1198" t="s">
        <v>15</v>
      </c>
      <c r="G1198">
        <v>0</v>
      </c>
      <c r="H1198">
        <v>0</v>
      </c>
      <c r="I1198" t="s">
        <v>0</v>
      </c>
      <c r="J1198">
        <v>0</v>
      </c>
    </row>
    <row r="1199" spans="2:10" x14ac:dyDescent="0.45">
      <c r="B1199">
        <v>18444</v>
      </c>
      <c r="C1199" t="s">
        <v>93</v>
      </c>
      <c r="D1199">
        <v>4</v>
      </c>
      <c r="E1199">
        <v>6</v>
      </c>
      <c r="F1199" t="s">
        <v>14</v>
      </c>
      <c r="G1199">
        <v>0</v>
      </c>
      <c r="H1199">
        <v>0</v>
      </c>
      <c r="I1199" t="s">
        <v>82</v>
      </c>
      <c r="J1199">
        <v>0</v>
      </c>
    </row>
    <row r="1200" spans="2:10" x14ac:dyDescent="0.45">
      <c r="B1200">
        <v>18445</v>
      </c>
      <c r="C1200" t="s">
        <v>93</v>
      </c>
      <c r="D1200">
        <v>4</v>
      </c>
      <c r="E1200">
        <v>6</v>
      </c>
      <c r="F1200" t="s">
        <v>10</v>
      </c>
      <c r="G1200">
        <v>0</v>
      </c>
      <c r="H1200">
        <v>0</v>
      </c>
      <c r="I1200" t="s">
        <v>3</v>
      </c>
      <c r="J1200">
        <v>0</v>
      </c>
    </row>
    <row r="1201" spans="2:10" x14ac:dyDescent="0.45">
      <c r="B1201">
        <v>18446</v>
      </c>
      <c r="C1201" t="s">
        <v>93</v>
      </c>
      <c r="D1201">
        <v>4</v>
      </c>
      <c r="E1201">
        <v>6</v>
      </c>
      <c r="F1201" t="s">
        <v>92</v>
      </c>
      <c r="G1201">
        <v>0</v>
      </c>
      <c r="H1201">
        <v>0</v>
      </c>
      <c r="I1201" t="s">
        <v>56</v>
      </c>
      <c r="J1201">
        <v>0</v>
      </c>
    </row>
    <row r="1202" spans="2:10" x14ac:dyDescent="0.45">
      <c r="B1202">
        <v>18447</v>
      </c>
      <c r="C1202" t="s">
        <v>93</v>
      </c>
      <c r="D1202">
        <v>4</v>
      </c>
      <c r="E1202">
        <v>6</v>
      </c>
      <c r="F1202" t="s">
        <v>7</v>
      </c>
      <c r="G1202">
        <v>0</v>
      </c>
      <c r="H1202">
        <v>0</v>
      </c>
      <c r="I1202" t="s">
        <v>24</v>
      </c>
      <c r="J1202">
        <v>0</v>
      </c>
    </row>
    <row r="1203" spans="2:10" x14ac:dyDescent="0.45">
      <c r="B1203">
        <v>18448</v>
      </c>
      <c r="C1203" t="s">
        <v>93</v>
      </c>
      <c r="D1203">
        <v>4</v>
      </c>
      <c r="E1203">
        <v>6</v>
      </c>
      <c r="F1203" t="s">
        <v>1</v>
      </c>
      <c r="G1203">
        <v>3</v>
      </c>
      <c r="H1203">
        <v>1</v>
      </c>
      <c r="I1203" t="s">
        <v>6</v>
      </c>
      <c r="J1203">
        <v>1</v>
      </c>
    </row>
    <row r="1204" spans="2:10" x14ac:dyDescent="0.45">
      <c r="B1204">
        <v>18449</v>
      </c>
      <c r="C1204" t="s">
        <v>93</v>
      </c>
      <c r="D1204">
        <v>4</v>
      </c>
      <c r="E1204">
        <v>6</v>
      </c>
      <c r="F1204" t="s">
        <v>4</v>
      </c>
      <c r="G1204">
        <v>3</v>
      </c>
      <c r="H1204">
        <v>2</v>
      </c>
      <c r="I1204" t="s">
        <v>85</v>
      </c>
      <c r="J1204">
        <v>1</v>
      </c>
    </row>
    <row r="1205" spans="2:10" x14ac:dyDescent="0.45">
      <c r="B1205">
        <v>18450</v>
      </c>
      <c r="C1205" t="s">
        <v>93</v>
      </c>
      <c r="D1205">
        <v>4</v>
      </c>
      <c r="E1205">
        <v>6</v>
      </c>
      <c r="F1205" t="s">
        <v>77</v>
      </c>
      <c r="G1205">
        <v>4</v>
      </c>
      <c r="H1205">
        <v>1</v>
      </c>
      <c r="I1205" t="s">
        <v>12</v>
      </c>
      <c r="J1205">
        <v>1</v>
      </c>
    </row>
    <row r="1206" spans="2:10" x14ac:dyDescent="0.45">
      <c r="B1206">
        <v>18451</v>
      </c>
      <c r="C1206" t="s">
        <v>93</v>
      </c>
      <c r="D1206">
        <v>4</v>
      </c>
      <c r="E1206">
        <v>7</v>
      </c>
      <c r="F1206" t="s">
        <v>85</v>
      </c>
      <c r="G1206">
        <v>2</v>
      </c>
      <c r="H1206">
        <v>1</v>
      </c>
      <c r="I1206" t="s">
        <v>12</v>
      </c>
      <c r="J1206">
        <v>1</v>
      </c>
    </row>
    <row r="1207" spans="2:10" x14ac:dyDescent="0.45">
      <c r="B1207">
        <v>18452</v>
      </c>
      <c r="C1207" t="s">
        <v>93</v>
      </c>
      <c r="D1207">
        <v>4</v>
      </c>
      <c r="E1207">
        <v>7</v>
      </c>
      <c r="F1207" t="s">
        <v>3</v>
      </c>
      <c r="G1207">
        <v>0</v>
      </c>
      <c r="H1207">
        <v>0</v>
      </c>
      <c r="I1207" t="s">
        <v>1</v>
      </c>
      <c r="J1207">
        <v>0</v>
      </c>
    </row>
    <row r="1208" spans="2:10" x14ac:dyDescent="0.45">
      <c r="B1208">
        <v>18453</v>
      </c>
      <c r="C1208" t="s">
        <v>93</v>
      </c>
      <c r="D1208">
        <v>4</v>
      </c>
      <c r="E1208">
        <v>7</v>
      </c>
      <c r="F1208" t="s">
        <v>0</v>
      </c>
      <c r="G1208">
        <v>0</v>
      </c>
      <c r="H1208">
        <v>0</v>
      </c>
      <c r="I1208" t="s">
        <v>7</v>
      </c>
      <c r="J1208">
        <v>0</v>
      </c>
    </row>
    <row r="1209" spans="2:10" x14ac:dyDescent="0.45">
      <c r="B1209">
        <v>18454</v>
      </c>
      <c r="C1209" t="s">
        <v>93</v>
      </c>
      <c r="D1209">
        <v>4</v>
      </c>
      <c r="E1209">
        <v>7</v>
      </c>
      <c r="F1209" t="s">
        <v>24</v>
      </c>
      <c r="G1209">
        <v>1</v>
      </c>
      <c r="H1209">
        <v>0</v>
      </c>
      <c r="I1209" t="s">
        <v>14</v>
      </c>
      <c r="J1209">
        <v>1</v>
      </c>
    </row>
    <row r="1210" spans="2:10" x14ac:dyDescent="0.45">
      <c r="B1210">
        <v>18455</v>
      </c>
      <c r="C1210" t="s">
        <v>93</v>
      </c>
      <c r="D1210">
        <v>4</v>
      </c>
      <c r="E1210">
        <v>7</v>
      </c>
      <c r="F1210" t="s">
        <v>89</v>
      </c>
      <c r="G1210">
        <v>0</v>
      </c>
      <c r="H1210">
        <v>3</v>
      </c>
      <c r="I1210" t="s">
        <v>15</v>
      </c>
      <c r="J1210">
        <v>-1</v>
      </c>
    </row>
    <row r="1211" spans="2:10" x14ac:dyDescent="0.45">
      <c r="B1211">
        <v>18456</v>
      </c>
      <c r="C1211" t="s">
        <v>93</v>
      </c>
      <c r="D1211">
        <v>4</v>
      </c>
      <c r="E1211">
        <v>7</v>
      </c>
      <c r="F1211" t="s">
        <v>4</v>
      </c>
      <c r="G1211">
        <v>0</v>
      </c>
      <c r="H1211">
        <v>0</v>
      </c>
      <c r="I1211" t="s">
        <v>92</v>
      </c>
      <c r="J1211">
        <v>0</v>
      </c>
    </row>
    <row r="1212" spans="2:10" x14ac:dyDescent="0.45">
      <c r="B1212">
        <v>18457</v>
      </c>
      <c r="C1212" t="s">
        <v>93</v>
      </c>
      <c r="D1212">
        <v>4</v>
      </c>
      <c r="E1212">
        <v>7</v>
      </c>
      <c r="F1212" t="s">
        <v>6</v>
      </c>
      <c r="G1212">
        <v>1</v>
      </c>
      <c r="H1212">
        <v>1</v>
      </c>
      <c r="I1212" t="s">
        <v>13</v>
      </c>
      <c r="J1212">
        <v>0</v>
      </c>
    </row>
    <row r="1213" spans="2:10" x14ac:dyDescent="0.45">
      <c r="B1213">
        <v>18458</v>
      </c>
      <c r="C1213" t="s">
        <v>93</v>
      </c>
      <c r="D1213">
        <v>4</v>
      </c>
      <c r="E1213">
        <v>7</v>
      </c>
      <c r="F1213" t="s">
        <v>56</v>
      </c>
      <c r="G1213">
        <v>0</v>
      </c>
      <c r="H1213">
        <v>0</v>
      </c>
      <c r="I1213" t="s">
        <v>69</v>
      </c>
      <c r="J1213">
        <v>0</v>
      </c>
    </row>
    <row r="1214" spans="2:10" x14ac:dyDescent="0.45">
      <c r="B1214">
        <v>18459</v>
      </c>
      <c r="C1214" t="s">
        <v>93</v>
      </c>
      <c r="D1214">
        <v>4</v>
      </c>
      <c r="E1214">
        <v>7</v>
      </c>
      <c r="F1214" t="s">
        <v>82</v>
      </c>
      <c r="G1214">
        <v>0</v>
      </c>
      <c r="H1214">
        <v>0</v>
      </c>
      <c r="I1214" t="s">
        <v>77</v>
      </c>
      <c r="J1214">
        <v>0</v>
      </c>
    </row>
    <row r="1215" spans="2:10" x14ac:dyDescent="0.45">
      <c r="B1215">
        <v>18460</v>
      </c>
      <c r="C1215" t="s">
        <v>93</v>
      </c>
      <c r="D1215">
        <v>4</v>
      </c>
      <c r="E1215">
        <v>7</v>
      </c>
      <c r="F1215" t="s">
        <v>66</v>
      </c>
      <c r="G1215">
        <v>0</v>
      </c>
      <c r="H1215">
        <v>0</v>
      </c>
      <c r="I1215" t="s">
        <v>10</v>
      </c>
      <c r="J1215">
        <v>0</v>
      </c>
    </row>
    <row r="1216" spans="2:10" x14ac:dyDescent="0.45">
      <c r="B1216">
        <v>18461</v>
      </c>
      <c r="C1216" t="s">
        <v>93</v>
      </c>
      <c r="D1216">
        <v>4</v>
      </c>
      <c r="E1216">
        <v>8</v>
      </c>
      <c r="F1216" t="s">
        <v>1</v>
      </c>
      <c r="G1216">
        <v>2</v>
      </c>
      <c r="H1216">
        <v>2</v>
      </c>
      <c r="I1216" t="s">
        <v>66</v>
      </c>
      <c r="J1216">
        <v>0</v>
      </c>
    </row>
    <row r="1217" spans="2:10" x14ac:dyDescent="0.45">
      <c r="B1217">
        <v>18462</v>
      </c>
      <c r="C1217" t="s">
        <v>93</v>
      </c>
      <c r="D1217">
        <v>4</v>
      </c>
      <c r="E1217">
        <v>8</v>
      </c>
      <c r="F1217" t="s">
        <v>7</v>
      </c>
      <c r="G1217">
        <v>2</v>
      </c>
      <c r="H1217">
        <v>2</v>
      </c>
      <c r="I1217" t="s">
        <v>89</v>
      </c>
      <c r="J1217">
        <v>0</v>
      </c>
    </row>
    <row r="1218" spans="2:10" x14ac:dyDescent="0.45">
      <c r="B1218">
        <v>18463</v>
      </c>
      <c r="C1218" t="s">
        <v>93</v>
      </c>
      <c r="D1218">
        <v>4</v>
      </c>
      <c r="E1218">
        <v>8</v>
      </c>
      <c r="F1218" t="s">
        <v>14</v>
      </c>
      <c r="G1218">
        <v>1</v>
      </c>
      <c r="H1218">
        <v>1</v>
      </c>
      <c r="I1218" t="s">
        <v>0</v>
      </c>
      <c r="J1218">
        <v>0</v>
      </c>
    </row>
    <row r="1219" spans="2:10" x14ac:dyDescent="0.45">
      <c r="B1219">
        <v>18464</v>
      </c>
      <c r="C1219" t="s">
        <v>93</v>
      </c>
      <c r="D1219">
        <v>4</v>
      </c>
      <c r="E1219">
        <v>8</v>
      </c>
      <c r="F1219" t="s">
        <v>10</v>
      </c>
      <c r="G1219">
        <v>1</v>
      </c>
      <c r="H1219">
        <v>0</v>
      </c>
      <c r="I1219" t="s">
        <v>56</v>
      </c>
      <c r="J1219">
        <v>1</v>
      </c>
    </row>
    <row r="1220" spans="2:10" x14ac:dyDescent="0.45">
      <c r="B1220">
        <v>18465</v>
      </c>
      <c r="C1220" t="s">
        <v>93</v>
      </c>
      <c r="D1220">
        <v>4</v>
      </c>
      <c r="E1220">
        <v>8</v>
      </c>
      <c r="F1220" t="s">
        <v>69</v>
      </c>
      <c r="G1220">
        <v>0</v>
      </c>
      <c r="H1220">
        <v>3</v>
      </c>
      <c r="I1220" t="s">
        <v>4</v>
      </c>
      <c r="J1220">
        <v>-1</v>
      </c>
    </row>
    <row r="1221" spans="2:10" x14ac:dyDescent="0.45">
      <c r="B1221">
        <v>18466</v>
      </c>
      <c r="C1221" t="s">
        <v>93</v>
      </c>
      <c r="D1221">
        <v>4</v>
      </c>
      <c r="E1221">
        <v>8</v>
      </c>
      <c r="F1221" t="s">
        <v>92</v>
      </c>
      <c r="G1221">
        <v>2</v>
      </c>
      <c r="H1221">
        <v>0</v>
      </c>
      <c r="I1221" t="s">
        <v>85</v>
      </c>
      <c r="J1221">
        <v>1</v>
      </c>
    </row>
    <row r="1222" spans="2:10" x14ac:dyDescent="0.45">
      <c r="B1222">
        <v>18467</v>
      </c>
      <c r="C1222" t="s">
        <v>93</v>
      </c>
      <c r="D1222">
        <v>4</v>
      </c>
      <c r="E1222">
        <v>8</v>
      </c>
      <c r="F1222" t="s">
        <v>15</v>
      </c>
      <c r="G1222">
        <v>2</v>
      </c>
      <c r="H1222">
        <v>1</v>
      </c>
      <c r="I1222" t="s">
        <v>6</v>
      </c>
      <c r="J1222">
        <v>1</v>
      </c>
    </row>
    <row r="1223" spans="2:10" x14ac:dyDescent="0.45">
      <c r="B1223">
        <v>18468</v>
      </c>
      <c r="C1223" t="s">
        <v>93</v>
      </c>
      <c r="D1223">
        <v>4</v>
      </c>
      <c r="E1223">
        <v>8</v>
      </c>
      <c r="F1223" t="s">
        <v>77</v>
      </c>
      <c r="G1223">
        <v>0</v>
      </c>
      <c r="H1223">
        <v>0</v>
      </c>
      <c r="I1223" t="s">
        <v>24</v>
      </c>
      <c r="J1223">
        <v>0</v>
      </c>
    </row>
    <row r="1224" spans="2:10" x14ac:dyDescent="0.45">
      <c r="B1224">
        <v>18469</v>
      </c>
      <c r="C1224" t="s">
        <v>93</v>
      </c>
      <c r="D1224">
        <v>4</v>
      </c>
      <c r="E1224">
        <v>8</v>
      </c>
      <c r="F1224" t="s">
        <v>12</v>
      </c>
      <c r="G1224">
        <v>0</v>
      </c>
      <c r="H1224">
        <v>0</v>
      </c>
      <c r="I1224" t="s">
        <v>82</v>
      </c>
      <c r="J1224">
        <v>0</v>
      </c>
    </row>
    <row r="1225" spans="2:10" x14ac:dyDescent="0.45">
      <c r="B1225">
        <v>19189</v>
      </c>
      <c r="C1225" t="s">
        <v>93</v>
      </c>
      <c r="D1225">
        <v>4</v>
      </c>
      <c r="E1225">
        <v>8</v>
      </c>
      <c r="F1225" t="s">
        <v>13</v>
      </c>
      <c r="G1225">
        <v>2</v>
      </c>
      <c r="H1225">
        <v>0</v>
      </c>
      <c r="I1225" t="s">
        <v>3</v>
      </c>
      <c r="J1225">
        <v>1</v>
      </c>
    </row>
    <row r="1226" spans="2:10" x14ac:dyDescent="0.45">
      <c r="B1226">
        <v>18470</v>
      </c>
      <c r="C1226" t="s">
        <v>93</v>
      </c>
      <c r="D1226">
        <v>4</v>
      </c>
      <c r="E1226">
        <v>9</v>
      </c>
      <c r="F1226" t="s">
        <v>24</v>
      </c>
      <c r="G1226">
        <v>0</v>
      </c>
      <c r="H1226">
        <v>0</v>
      </c>
      <c r="I1226" t="s">
        <v>12</v>
      </c>
      <c r="J1226">
        <v>0</v>
      </c>
    </row>
    <row r="1227" spans="2:10" x14ac:dyDescent="0.45">
      <c r="B1227">
        <v>18471</v>
      </c>
      <c r="C1227" t="s">
        <v>93</v>
      </c>
      <c r="D1227">
        <v>4</v>
      </c>
      <c r="E1227">
        <v>9</v>
      </c>
      <c r="F1227" t="s">
        <v>85</v>
      </c>
      <c r="G1227">
        <v>3</v>
      </c>
      <c r="H1227">
        <v>0</v>
      </c>
      <c r="I1227" t="s">
        <v>82</v>
      </c>
      <c r="J1227">
        <v>1</v>
      </c>
    </row>
    <row r="1228" spans="2:10" x14ac:dyDescent="0.45">
      <c r="B1228">
        <v>18472</v>
      </c>
      <c r="C1228" t="s">
        <v>93</v>
      </c>
      <c r="D1228">
        <v>4</v>
      </c>
      <c r="E1228">
        <v>9</v>
      </c>
      <c r="F1228" t="s">
        <v>3</v>
      </c>
      <c r="G1228">
        <v>3</v>
      </c>
      <c r="H1228">
        <v>1</v>
      </c>
      <c r="I1228" t="s">
        <v>15</v>
      </c>
      <c r="J1228">
        <v>1</v>
      </c>
    </row>
    <row r="1229" spans="2:10" x14ac:dyDescent="0.45">
      <c r="B1229">
        <v>18473</v>
      </c>
      <c r="C1229" t="s">
        <v>93</v>
      </c>
      <c r="D1229">
        <v>4</v>
      </c>
      <c r="E1229">
        <v>9</v>
      </c>
      <c r="F1229" t="s">
        <v>0</v>
      </c>
      <c r="G1229">
        <v>0</v>
      </c>
      <c r="H1229">
        <v>0</v>
      </c>
      <c r="I1229" t="s">
        <v>77</v>
      </c>
      <c r="J1229">
        <v>0</v>
      </c>
    </row>
    <row r="1230" spans="2:10" x14ac:dyDescent="0.45">
      <c r="B1230">
        <v>18474</v>
      </c>
      <c r="C1230" t="s">
        <v>93</v>
      </c>
      <c r="D1230">
        <v>4</v>
      </c>
      <c r="E1230">
        <v>9</v>
      </c>
      <c r="F1230" t="s">
        <v>92</v>
      </c>
      <c r="G1230">
        <v>2</v>
      </c>
      <c r="H1230">
        <v>1</v>
      </c>
      <c r="I1230" t="s">
        <v>69</v>
      </c>
      <c r="J1230">
        <v>1</v>
      </c>
    </row>
    <row r="1231" spans="2:10" x14ac:dyDescent="0.45">
      <c r="B1231">
        <v>18475</v>
      </c>
      <c r="C1231" t="s">
        <v>93</v>
      </c>
      <c r="D1231">
        <v>4</v>
      </c>
      <c r="E1231">
        <v>9</v>
      </c>
      <c r="F1231" t="s">
        <v>89</v>
      </c>
      <c r="G1231">
        <v>1</v>
      </c>
      <c r="H1231">
        <v>1</v>
      </c>
      <c r="I1231" t="s">
        <v>14</v>
      </c>
      <c r="J1231">
        <v>0</v>
      </c>
    </row>
    <row r="1232" spans="2:10" x14ac:dyDescent="0.45">
      <c r="B1232">
        <v>18476</v>
      </c>
      <c r="C1232" t="s">
        <v>93</v>
      </c>
      <c r="D1232">
        <v>4</v>
      </c>
      <c r="E1232">
        <v>9</v>
      </c>
      <c r="F1232" t="s">
        <v>4</v>
      </c>
      <c r="G1232">
        <v>0</v>
      </c>
      <c r="H1232">
        <v>0</v>
      </c>
      <c r="I1232" t="s">
        <v>10</v>
      </c>
      <c r="J1232">
        <v>0</v>
      </c>
    </row>
    <row r="1233" spans="2:10" x14ac:dyDescent="0.45">
      <c r="B1233">
        <v>18477</v>
      </c>
      <c r="C1233" t="s">
        <v>93</v>
      </c>
      <c r="D1233">
        <v>4</v>
      </c>
      <c r="E1233">
        <v>9</v>
      </c>
      <c r="F1233" t="s">
        <v>6</v>
      </c>
      <c r="G1233">
        <v>0</v>
      </c>
      <c r="H1233">
        <v>0</v>
      </c>
      <c r="I1233" t="s">
        <v>7</v>
      </c>
      <c r="J1233">
        <v>0</v>
      </c>
    </row>
    <row r="1234" spans="2:10" x14ac:dyDescent="0.45">
      <c r="B1234">
        <v>18478</v>
      </c>
      <c r="C1234" t="s">
        <v>93</v>
      </c>
      <c r="D1234">
        <v>4</v>
      </c>
      <c r="E1234">
        <v>9</v>
      </c>
      <c r="F1234" t="s">
        <v>56</v>
      </c>
      <c r="G1234">
        <v>0</v>
      </c>
      <c r="H1234">
        <v>0</v>
      </c>
      <c r="I1234" t="s">
        <v>1</v>
      </c>
      <c r="J1234">
        <v>0</v>
      </c>
    </row>
    <row r="1235" spans="2:10" x14ac:dyDescent="0.45">
      <c r="B1235">
        <v>18479</v>
      </c>
      <c r="C1235" t="s">
        <v>93</v>
      </c>
      <c r="D1235">
        <v>4</v>
      </c>
      <c r="E1235">
        <v>9</v>
      </c>
      <c r="F1235" t="s">
        <v>66</v>
      </c>
      <c r="G1235">
        <v>3</v>
      </c>
      <c r="H1235">
        <v>0</v>
      </c>
      <c r="I1235" t="s">
        <v>13</v>
      </c>
      <c r="J1235">
        <v>1</v>
      </c>
    </row>
    <row r="1236" spans="2:10" x14ac:dyDescent="0.45">
      <c r="B1236">
        <v>18480</v>
      </c>
      <c r="C1236" t="s">
        <v>93</v>
      </c>
      <c r="D1236">
        <v>4</v>
      </c>
      <c r="E1236">
        <v>10</v>
      </c>
      <c r="F1236" t="s">
        <v>15</v>
      </c>
      <c r="G1236">
        <v>4</v>
      </c>
      <c r="H1236">
        <v>4</v>
      </c>
      <c r="I1236" t="s">
        <v>66</v>
      </c>
      <c r="J1236">
        <v>0</v>
      </c>
    </row>
    <row r="1237" spans="2:10" x14ac:dyDescent="0.45">
      <c r="B1237">
        <v>18481</v>
      </c>
      <c r="C1237" t="s">
        <v>93</v>
      </c>
      <c r="D1237">
        <v>4</v>
      </c>
      <c r="E1237">
        <v>10</v>
      </c>
      <c r="F1237" t="s">
        <v>13</v>
      </c>
      <c r="G1237">
        <v>2</v>
      </c>
      <c r="H1237">
        <v>0</v>
      </c>
      <c r="I1237" t="s">
        <v>56</v>
      </c>
      <c r="J1237">
        <v>1</v>
      </c>
    </row>
    <row r="1238" spans="2:10" x14ac:dyDescent="0.45">
      <c r="B1238">
        <v>18482</v>
      </c>
      <c r="C1238" t="s">
        <v>93</v>
      </c>
      <c r="D1238">
        <v>4</v>
      </c>
      <c r="E1238">
        <v>10</v>
      </c>
      <c r="F1238" t="s">
        <v>77</v>
      </c>
      <c r="G1238">
        <v>0</v>
      </c>
      <c r="H1238">
        <v>0</v>
      </c>
      <c r="I1238" t="s">
        <v>89</v>
      </c>
      <c r="J1238">
        <v>0</v>
      </c>
    </row>
    <row r="1239" spans="2:10" x14ac:dyDescent="0.45">
      <c r="B1239">
        <v>18483</v>
      </c>
      <c r="C1239" t="s">
        <v>93</v>
      </c>
      <c r="D1239">
        <v>4</v>
      </c>
      <c r="E1239">
        <v>10</v>
      </c>
      <c r="F1239" t="s">
        <v>14</v>
      </c>
      <c r="G1239">
        <v>3</v>
      </c>
      <c r="H1239">
        <v>0</v>
      </c>
      <c r="I1239" t="s">
        <v>6</v>
      </c>
      <c r="J1239">
        <v>1</v>
      </c>
    </row>
    <row r="1240" spans="2:10" x14ac:dyDescent="0.45">
      <c r="B1240">
        <v>18484</v>
      </c>
      <c r="C1240" t="s">
        <v>93</v>
      </c>
      <c r="D1240">
        <v>4</v>
      </c>
      <c r="E1240">
        <v>10</v>
      </c>
      <c r="F1240" t="s">
        <v>10</v>
      </c>
      <c r="G1240">
        <v>2</v>
      </c>
      <c r="H1240">
        <v>2</v>
      </c>
      <c r="I1240" t="s">
        <v>92</v>
      </c>
      <c r="J1240">
        <v>0</v>
      </c>
    </row>
    <row r="1241" spans="2:10" x14ac:dyDescent="0.45">
      <c r="B1241">
        <v>18485</v>
      </c>
      <c r="C1241" t="s">
        <v>93</v>
      </c>
      <c r="D1241">
        <v>4</v>
      </c>
      <c r="E1241">
        <v>10</v>
      </c>
      <c r="F1241" t="s">
        <v>69</v>
      </c>
      <c r="G1241">
        <v>2</v>
      </c>
      <c r="H1241">
        <v>1</v>
      </c>
      <c r="I1241" t="s">
        <v>85</v>
      </c>
      <c r="J1241">
        <v>1</v>
      </c>
    </row>
    <row r="1242" spans="2:10" x14ac:dyDescent="0.45">
      <c r="B1242">
        <v>18486</v>
      </c>
      <c r="C1242" t="s">
        <v>93</v>
      </c>
      <c r="D1242">
        <v>4</v>
      </c>
      <c r="E1242">
        <v>10</v>
      </c>
      <c r="F1242" t="s">
        <v>1</v>
      </c>
      <c r="G1242">
        <v>1</v>
      </c>
      <c r="H1242">
        <v>0</v>
      </c>
      <c r="I1242" t="s">
        <v>4</v>
      </c>
      <c r="J1242">
        <v>1</v>
      </c>
    </row>
    <row r="1243" spans="2:10" x14ac:dyDescent="0.45">
      <c r="B1243">
        <v>18487</v>
      </c>
      <c r="C1243" t="s">
        <v>93</v>
      </c>
      <c r="D1243">
        <v>4</v>
      </c>
      <c r="E1243">
        <v>10</v>
      </c>
      <c r="F1243" t="s">
        <v>7</v>
      </c>
      <c r="G1243">
        <v>2</v>
      </c>
      <c r="H1243">
        <v>1</v>
      </c>
      <c r="I1243" t="s">
        <v>3</v>
      </c>
      <c r="J1243">
        <v>1</v>
      </c>
    </row>
    <row r="1244" spans="2:10" x14ac:dyDescent="0.45">
      <c r="B1244">
        <v>18488</v>
      </c>
      <c r="C1244" t="s">
        <v>93</v>
      </c>
      <c r="D1244">
        <v>4</v>
      </c>
      <c r="E1244">
        <v>10</v>
      </c>
      <c r="F1244" t="s">
        <v>82</v>
      </c>
      <c r="G1244">
        <v>1</v>
      </c>
      <c r="H1244">
        <v>1</v>
      </c>
      <c r="I1244" t="s">
        <v>24</v>
      </c>
      <c r="J1244">
        <v>0</v>
      </c>
    </row>
    <row r="1245" spans="2:10" x14ac:dyDescent="0.45">
      <c r="B1245">
        <v>18489</v>
      </c>
      <c r="C1245" t="s">
        <v>93</v>
      </c>
      <c r="D1245">
        <v>4</v>
      </c>
      <c r="E1245">
        <v>10</v>
      </c>
      <c r="F1245" t="s">
        <v>12</v>
      </c>
      <c r="G1245">
        <v>0</v>
      </c>
      <c r="H1245">
        <v>0</v>
      </c>
      <c r="I1245" t="s">
        <v>0</v>
      </c>
      <c r="J1245">
        <v>0</v>
      </c>
    </row>
    <row r="1246" spans="2:10" x14ac:dyDescent="0.45">
      <c r="B1246">
        <v>18490</v>
      </c>
      <c r="C1246" t="s">
        <v>93</v>
      </c>
      <c r="D1246">
        <v>4</v>
      </c>
      <c r="E1246">
        <v>11</v>
      </c>
      <c r="F1246" t="s">
        <v>69</v>
      </c>
      <c r="G1246">
        <v>1</v>
      </c>
      <c r="H1246">
        <v>2</v>
      </c>
      <c r="I1246" t="s">
        <v>10</v>
      </c>
      <c r="J1246">
        <v>-1</v>
      </c>
    </row>
    <row r="1247" spans="2:10" x14ac:dyDescent="0.45">
      <c r="B1247">
        <v>18491</v>
      </c>
      <c r="C1247" t="s">
        <v>93</v>
      </c>
      <c r="D1247">
        <v>4</v>
      </c>
      <c r="E1247">
        <v>11</v>
      </c>
      <c r="F1247" t="s">
        <v>85</v>
      </c>
      <c r="G1247">
        <v>1</v>
      </c>
      <c r="H1247">
        <v>2</v>
      </c>
      <c r="I1247" t="s">
        <v>24</v>
      </c>
      <c r="J1247">
        <v>-1</v>
      </c>
    </row>
    <row r="1248" spans="2:10" x14ac:dyDescent="0.45">
      <c r="B1248">
        <v>18492</v>
      </c>
      <c r="C1248" t="s">
        <v>93</v>
      </c>
      <c r="D1248">
        <v>4</v>
      </c>
      <c r="E1248">
        <v>11</v>
      </c>
      <c r="F1248" t="s">
        <v>3</v>
      </c>
      <c r="G1248">
        <v>0</v>
      </c>
      <c r="H1248">
        <v>0</v>
      </c>
      <c r="I1248" t="s">
        <v>14</v>
      </c>
      <c r="J1248">
        <v>0</v>
      </c>
    </row>
    <row r="1249" spans="2:10" x14ac:dyDescent="0.45">
      <c r="B1249">
        <v>18493</v>
      </c>
      <c r="C1249" t="s">
        <v>93</v>
      </c>
      <c r="D1249">
        <v>4</v>
      </c>
      <c r="E1249">
        <v>11</v>
      </c>
      <c r="F1249" t="s">
        <v>0</v>
      </c>
      <c r="G1249">
        <v>0</v>
      </c>
      <c r="H1249">
        <v>0</v>
      </c>
      <c r="I1249" t="s">
        <v>82</v>
      </c>
      <c r="J1249">
        <v>0</v>
      </c>
    </row>
    <row r="1250" spans="2:10" x14ac:dyDescent="0.45">
      <c r="B1250">
        <v>18494</v>
      </c>
      <c r="C1250" t="s">
        <v>93</v>
      </c>
      <c r="D1250">
        <v>4</v>
      </c>
      <c r="E1250">
        <v>11</v>
      </c>
      <c r="F1250" t="s">
        <v>92</v>
      </c>
      <c r="G1250">
        <v>0</v>
      </c>
      <c r="H1250">
        <v>0</v>
      </c>
      <c r="I1250" t="s">
        <v>1</v>
      </c>
      <c r="J1250">
        <v>0</v>
      </c>
    </row>
    <row r="1251" spans="2:10" x14ac:dyDescent="0.45">
      <c r="B1251">
        <v>18495</v>
      </c>
      <c r="C1251" t="s">
        <v>93</v>
      </c>
      <c r="D1251">
        <v>4</v>
      </c>
      <c r="E1251">
        <v>11</v>
      </c>
      <c r="F1251" t="s">
        <v>89</v>
      </c>
      <c r="G1251">
        <v>3</v>
      </c>
      <c r="H1251">
        <v>1</v>
      </c>
      <c r="I1251" t="s">
        <v>12</v>
      </c>
      <c r="J1251">
        <v>1</v>
      </c>
    </row>
    <row r="1252" spans="2:10" x14ac:dyDescent="0.45">
      <c r="B1252">
        <v>18496</v>
      </c>
      <c r="C1252" t="s">
        <v>93</v>
      </c>
      <c r="D1252">
        <v>4</v>
      </c>
      <c r="E1252">
        <v>11</v>
      </c>
      <c r="F1252" t="s">
        <v>4</v>
      </c>
      <c r="G1252">
        <v>4</v>
      </c>
      <c r="H1252">
        <v>0</v>
      </c>
      <c r="I1252" t="s">
        <v>13</v>
      </c>
      <c r="J1252">
        <v>1</v>
      </c>
    </row>
    <row r="1253" spans="2:10" x14ac:dyDescent="0.45">
      <c r="B1253">
        <v>18497</v>
      </c>
      <c r="C1253" t="s">
        <v>93</v>
      </c>
      <c r="D1253">
        <v>4</v>
      </c>
      <c r="E1253">
        <v>11</v>
      </c>
      <c r="F1253" t="s">
        <v>6</v>
      </c>
      <c r="G1253">
        <v>4</v>
      </c>
      <c r="H1253">
        <v>1</v>
      </c>
      <c r="I1253" t="s">
        <v>77</v>
      </c>
      <c r="J1253">
        <v>1</v>
      </c>
    </row>
    <row r="1254" spans="2:10" x14ac:dyDescent="0.45">
      <c r="B1254">
        <v>18498</v>
      </c>
      <c r="C1254" t="s">
        <v>93</v>
      </c>
      <c r="D1254">
        <v>4</v>
      </c>
      <c r="E1254">
        <v>11</v>
      </c>
      <c r="F1254" t="s">
        <v>56</v>
      </c>
      <c r="G1254">
        <v>0</v>
      </c>
      <c r="H1254">
        <v>1</v>
      </c>
      <c r="I1254" t="s">
        <v>15</v>
      </c>
      <c r="J1254">
        <v>-1</v>
      </c>
    </row>
    <row r="1255" spans="2:10" x14ac:dyDescent="0.45">
      <c r="B1255">
        <v>18499</v>
      </c>
      <c r="C1255" t="s">
        <v>93</v>
      </c>
      <c r="D1255">
        <v>4</v>
      </c>
      <c r="E1255">
        <v>11</v>
      </c>
      <c r="F1255" t="s">
        <v>66</v>
      </c>
      <c r="G1255">
        <v>3</v>
      </c>
      <c r="H1255">
        <v>2</v>
      </c>
      <c r="I1255" t="s">
        <v>7</v>
      </c>
      <c r="J1255">
        <v>1</v>
      </c>
    </row>
    <row r="1256" spans="2:10" x14ac:dyDescent="0.45">
      <c r="B1256">
        <v>18500</v>
      </c>
      <c r="C1256" t="s">
        <v>93</v>
      </c>
      <c r="D1256">
        <v>4</v>
      </c>
      <c r="E1256">
        <v>12</v>
      </c>
      <c r="F1256" t="s">
        <v>24</v>
      </c>
      <c r="G1256">
        <v>1</v>
      </c>
      <c r="H1256">
        <v>1</v>
      </c>
      <c r="I1256" t="s">
        <v>0</v>
      </c>
      <c r="J1256">
        <v>0</v>
      </c>
    </row>
    <row r="1257" spans="2:10" x14ac:dyDescent="0.45">
      <c r="B1257">
        <v>18501</v>
      </c>
      <c r="C1257" t="s">
        <v>93</v>
      </c>
      <c r="D1257">
        <v>4</v>
      </c>
      <c r="E1257">
        <v>12</v>
      </c>
      <c r="F1257" t="s">
        <v>13</v>
      </c>
      <c r="G1257">
        <v>3</v>
      </c>
      <c r="H1257">
        <v>1</v>
      </c>
      <c r="I1257" t="s">
        <v>92</v>
      </c>
      <c r="J1257">
        <v>1</v>
      </c>
    </row>
    <row r="1258" spans="2:10" x14ac:dyDescent="0.45">
      <c r="B1258">
        <v>18502</v>
      </c>
      <c r="C1258" t="s">
        <v>93</v>
      </c>
      <c r="D1258">
        <v>4</v>
      </c>
      <c r="E1258">
        <v>12</v>
      </c>
      <c r="F1258" t="s">
        <v>15</v>
      </c>
      <c r="G1258">
        <v>2</v>
      </c>
      <c r="H1258">
        <v>3</v>
      </c>
      <c r="I1258" t="s">
        <v>4</v>
      </c>
      <c r="J1258">
        <v>-1</v>
      </c>
    </row>
    <row r="1259" spans="2:10" x14ac:dyDescent="0.45">
      <c r="B1259">
        <v>18503</v>
      </c>
      <c r="C1259" t="s">
        <v>93</v>
      </c>
      <c r="D1259">
        <v>4</v>
      </c>
      <c r="E1259">
        <v>12</v>
      </c>
      <c r="F1259" t="s">
        <v>14</v>
      </c>
      <c r="G1259">
        <v>2</v>
      </c>
      <c r="H1259">
        <v>1</v>
      </c>
      <c r="I1259" t="s">
        <v>66</v>
      </c>
      <c r="J1259">
        <v>1</v>
      </c>
    </row>
    <row r="1260" spans="2:10" x14ac:dyDescent="0.45">
      <c r="B1260">
        <v>18504</v>
      </c>
      <c r="C1260" t="s">
        <v>93</v>
      </c>
      <c r="D1260">
        <v>4</v>
      </c>
      <c r="E1260">
        <v>12</v>
      </c>
      <c r="F1260" t="s">
        <v>10</v>
      </c>
      <c r="G1260">
        <v>1</v>
      </c>
      <c r="H1260">
        <v>1</v>
      </c>
      <c r="I1260" t="s">
        <v>85</v>
      </c>
      <c r="J1260">
        <v>0</v>
      </c>
    </row>
    <row r="1261" spans="2:10" x14ac:dyDescent="0.45">
      <c r="B1261">
        <v>18505</v>
      </c>
      <c r="C1261" t="s">
        <v>93</v>
      </c>
      <c r="D1261">
        <v>4</v>
      </c>
      <c r="E1261">
        <v>12</v>
      </c>
      <c r="F1261" t="s">
        <v>7</v>
      </c>
      <c r="G1261">
        <v>0</v>
      </c>
      <c r="H1261">
        <v>0</v>
      </c>
      <c r="I1261" t="s">
        <v>56</v>
      </c>
      <c r="J1261">
        <v>0</v>
      </c>
    </row>
    <row r="1262" spans="2:10" x14ac:dyDescent="0.45">
      <c r="B1262">
        <v>18506</v>
      </c>
      <c r="C1262" t="s">
        <v>93</v>
      </c>
      <c r="D1262">
        <v>4</v>
      </c>
      <c r="E1262">
        <v>12</v>
      </c>
      <c r="F1262" t="s">
        <v>1</v>
      </c>
      <c r="G1262">
        <v>2</v>
      </c>
      <c r="H1262">
        <v>2</v>
      </c>
      <c r="I1262" t="s">
        <v>69</v>
      </c>
      <c r="J1262">
        <v>0</v>
      </c>
    </row>
    <row r="1263" spans="2:10" x14ac:dyDescent="0.45">
      <c r="B1263">
        <v>18507</v>
      </c>
      <c r="C1263" t="s">
        <v>93</v>
      </c>
      <c r="D1263">
        <v>4</v>
      </c>
      <c r="E1263">
        <v>12</v>
      </c>
      <c r="F1263" t="s">
        <v>77</v>
      </c>
      <c r="G1263">
        <v>0</v>
      </c>
      <c r="H1263">
        <v>2</v>
      </c>
      <c r="I1263" t="s">
        <v>3</v>
      </c>
      <c r="J1263">
        <v>-1</v>
      </c>
    </row>
    <row r="1264" spans="2:10" x14ac:dyDescent="0.45">
      <c r="B1264">
        <v>18508</v>
      </c>
      <c r="C1264" t="s">
        <v>93</v>
      </c>
      <c r="D1264">
        <v>4</v>
      </c>
      <c r="E1264">
        <v>12</v>
      </c>
      <c r="F1264" t="s">
        <v>82</v>
      </c>
      <c r="G1264">
        <v>1</v>
      </c>
      <c r="H1264">
        <v>1</v>
      </c>
      <c r="I1264" t="s">
        <v>89</v>
      </c>
      <c r="J1264">
        <v>0</v>
      </c>
    </row>
    <row r="1265" spans="2:10" x14ac:dyDescent="0.45">
      <c r="B1265">
        <v>18509</v>
      </c>
      <c r="C1265" t="s">
        <v>93</v>
      </c>
      <c r="D1265">
        <v>4</v>
      </c>
      <c r="E1265">
        <v>12</v>
      </c>
      <c r="F1265" t="s">
        <v>12</v>
      </c>
      <c r="G1265">
        <v>0</v>
      </c>
      <c r="H1265">
        <v>2</v>
      </c>
      <c r="I1265" t="s">
        <v>6</v>
      </c>
      <c r="J1265">
        <v>-1</v>
      </c>
    </row>
    <row r="1266" spans="2:10" x14ac:dyDescent="0.45">
      <c r="B1266">
        <v>18510</v>
      </c>
      <c r="C1266" t="s">
        <v>93</v>
      </c>
      <c r="D1266">
        <v>4</v>
      </c>
      <c r="E1266">
        <v>13</v>
      </c>
      <c r="F1266" t="s">
        <v>85</v>
      </c>
      <c r="G1266">
        <v>0</v>
      </c>
      <c r="H1266">
        <v>0</v>
      </c>
      <c r="I1266" t="s">
        <v>0</v>
      </c>
      <c r="J1266">
        <v>0</v>
      </c>
    </row>
    <row r="1267" spans="2:10" x14ac:dyDescent="0.45">
      <c r="B1267">
        <v>18511</v>
      </c>
      <c r="C1267" t="s">
        <v>93</v>
      </c>
      <c r="D1267">
        <v>4</v>
      </c>
      <c r="E1267">
        <v>13</v>
      </c>
      <c r="F1267" t="s">
        <v>3</v>
      </c>
      <c r="G1267">
        <v>0</v>
      </c>
      <c r="H1267">
        <v>0</v>
      </c>
      <c r="I1267" t="s">
        <v>12</v>
      </c>
      <c r="J1267">
        <v>0</v>
      </c>
    </row>
    <row r="1268" spans="2:10" x14ac:dyDescent="0.45">
      <c r="B1268">
        <v>18512</v>
      </c>
      <c r="C1268" t="s">
        <v>93</v>
      </c>
      <c r="D1268">
        <v>4</v>
      </c>
      <c r="E1268">
        <v>13</v>
      </c>
      <c r="F1268" t="s">
        <v>10</v>
      </c>
      <c r="G1268">
        <v>1</v>
      </c>
      <c r="H1268">
        <v>0</v>
      </c>
      <c r="I1268" t="s">
        <v>1</v>
      </c>
      <c r="J1268">
        <v>1</v>
      </c>
    </row>
    <row r="1269" spans="2:10" x14ac:dyDescent="0.45">
      <c r="B1269">
        <v>18513</v>
      </c>
      <c r="C1269" t="s">
        <v>93</v>
      </c>
      <c r="D1269">
        <v>4</v>
      </c>
      <c r="E1269">
        <v>13</v>
      </c>
      <c r="F1269" t="s">
        <v>69</v>
      </c>
      <c r="G1269">
        <v>1</v>
      </c>
      <c r="H1269">
        <v>2</v>
      </c>
      <c r="I1269" t="s">
        <v>13</v>
      </c>
      <c r="J1269">
        <v>-1</v>
      </c>
    </row>
    <row r="1270" spans="2:10" x14ac:dyDescent="0.45">
      <c r="B1270">
        <v>18514</v>
      </c>
      <c r="C1270" t="s">
        <v>93</v>
      </c>
      <c r="D1270">
        <v>4</v>
      </c>
      <c r="E1270">
        <v>13</v>
      </c>
      <c r="F1270" t="s">
        <v>89</v>
      </c>
      <c r="G1270">
        <v>2</v>
      </c>
      <c r="H1270">
        <v>1</v>
      </c>
      <c r="I1270" t="s">
        <v>24</v>
      </c>
      <c r="J1270">
        <v>1</v>
      </c>
    </row>
    <row r="1271" spans="2:10" x14ac:dyDescent="0.45">
      <c r="B1271">
        <v>18515</v>
      </c>
      <c r="C1271" t="s">
        <v>93</v>
      </c>
      <c r="D1271">
        <v>4</v>
      </c>
      <c r="E1271">
        <v>13</v>
      </c>
      <c r="F1271" t="s">
        <v>4</v>
      </c>
      <c r="G1271">
        <v>0</v>
      </c>
      <c r="H1271">
        <v>0</v>
      </c>
      <c r="I1271" t="s">
        <v>7</v>
      </c>
      <c r="J1271">
        <v>0</v>
      </c>
    </row>
    <row r="1272" spans="2:10" x14ac:dyDescent="0.45">
      <c r="B1272">
        <v>18516</v>
      </c>
      <c r="C1272" t="s">
        <v>93</v>
      </c>
      <c r="D1272">
        <v>4</v>
      </c>
      <c r="E1272">
        <v>13</v>
      </c>
      <c r="F1272" t="s">
        <v>6</v>
      </c>
      <c r="G1272">
        <v>1</v>
      </c>
      <c r="H1272">
        <v>1</v>
      </c>
      <c r="I1272" t="s">
        <v>82</v>
      </c>
      <c r="J1272">
        <v>0</v>
      </c>
    </row>
    <row r="1273" spans="2:10" x14ac:dyDescent="0.45">
      <c r="B1273">
        <v>18517</v>
      </c>
      <c r="C1273" t="s">
        <v>93</v>
      </c>
      <c r="D1273">
        <v>4</v>
      </c>
      <c r="E1273">
        <v>13</v>
      </c>
      <c r="F1273" t="s">
        <v>92</v>
      </c>
      <c r="G1273">
        <v>0</v>
      </c>
      <c r="H1273">
        <v>0</v>
      </c>
      <c r="I1273" t="s">
        <v>15</v>
      </c>
      <c r="J1273">
        <v>0</v>
      </c>
    </row>
    <row r="1274" spans="2:10" x14ac:dyDescent="0.45">
      <c r="B1274">
        <v>18518</v>
      </c>
      <c r="C1274" t="s">
        <v>93</v>
      </c>
      <c r="D1274">
        <v>4</v>
      </c>
      <c r="E1274">
        <v>13</v>
      </c>
      <c r="F1274" t="s">
        <v>56</v>
      </c>
      <c r="G1274">
        <v>0</v>
      </c>
      <c r="H1274">
        <v>0</v>
      </c>
      <c r="I1274" t="s">
        <v>14</v>
      </c>
      <c r="J1274">
        <v>0</v>
      </c>
    </row>
    <row r="1275" spans="2:10" x14ac:dyDescent="0.45">
      <c r="B1275">
        <v>18519</v>
      </c>
      <c r="C1275" t="s">
        <v>93</v>
      </c>
      <c r="D1275">
        <v>4</v>
      </c>
      <c r="E1275">
        <v>13</v>
      </c>
      <c r="F1275" t="s">
        <v>66</v>
      </c>
      <c r="G1275">
        <v>2</v>
      </c>
      <c r="H1275">
        <v>0</v>
      </c>
      <c r="I1275" t="s">
        <v>77</v>
      </c>
      <c r="J1275">
        <v>1</v>
      </c>
    </row>
    <row r="1276" spans="2:10" x14ac:dyDescent="0.45">
      <c r="B1276">
        <v>18520</v>
      </c>
      <c r="C1276" t="s">
        <v>93</v>
      </c>
      <c r="D1276">
        <v>4</v>
      </c>
      <c r="E1276">
        <v>14</v>
      </c>
      <c r="F1276" t="s">
        <v>1</v>
      </c>
      <c r="G1276">
        <v>2</v>
      </c>
      <c r="H1276">
        <v>0</v>
      </c>
      <c r="I1276" t="s">
        <v>85</v>
      </c>
      <c r="J1276">
        <v>1</v>
      </c>
    </row>
    <row r="1277" spans="2:10" x14ac:dyDescent="0.45">
      <c r="B1277">
        <v>18521</v>
      </c>
      <c r="C1277" t="s">
        <v>93</v>
      </c>
      <c r="D1277">
        <v>4</v>
      </c>
      <c r="E1277">
        <v>14</v>
      </c>
      <c r="F1277" t="s">
        <v>7</v>
      </c>
      <c r="G1277">
        <v>0</v>
      </c>
      <c r="H1277">
        <v>0</v>
      </c>
      <c r="I1277" t="s">
        <v>92</v>
      </c>
      <c r="J1277">
        <v>0</v>
      </c>
    </row>
    <row r="1278" spans="2:10" x14ac:dyDescent="0.45">
      <c r="B1278">
        <v>18522</v>
      </c>
      <c r="C1278" t="s">
        <v>93</v>
      </c>
      <c r="D1278">
        <v>4</v>
      </c>
      <c r="E1278">
        <v>14</v>
      </c>
      <c r="F1278" t="s">
        <v>14</v>
      </c>
      <c r="G1278">
        <v>3</v>
      </c>
      <c r="H1278">
        <v>2</v>
      </c>
      <c r="I1278" t="s">
        <v>4</v>
      </c>
      <c r="J1278">
        <v>1</v>
      </c>
    </row>
    <row r="1279" spans="2:10" x14ac:dyDescent="0.45">
      <c r="B1279">
        <v>18523</v>
      </c>
      <c r="C1279" t="s">
        <v>93</v>
      </c>
      <c r="D1279">
        <v>4</v>
      </c>
      <c r="E1279">
        <v>14</v>
      </c>
      <c r="F1279" t="s">
        <v>0</v>
      </c>
      <c r="G1279">
        <v>1</v>
      </c>
      <c r="H1279">
        <v>0</v>
      </c>
      <c r="I1279" t="s">
        <v>89</v>
      </c>
      <c r="J1279">
        <v>1</v>
      </c>
    </row>
    <row r="1280" spans="2:10" x14ac:dyDescent="0.45">
      <c r="B1280">
        <v>18524</v>
      </c>
      <c r="C1280" t="s">
        <v>93</v>
      </c>
      <c r="D1280">
        <v>4</v>
      </c>
      <c r="E1280">
        <v>14</v>
      </c>
      <c r="F1280" t="s">
        <v>24</v>
      </c>
      <c r="G1280">
        <v>1</v>
      </c>
      <c r="H1280">
        <v>1</v>
      </c>
      <c r="I1280" t="s">
        <v>6</v>
      </c>
      <c r="J1280">
        <v>0</v>
      </c>
    </row>
    <row r="1281" spans="2:10" x14ac:dyDescent="0.45">
      <c r="B1281">
        <v>18525</v>
      </c>
      <c r="C1281" t="s">
        <v>93</v>
      </c>
      <c r="D1281">
        <v>4</v>
      </c>
      <c r="E1281">
        <v>14</v>
      </c>
      <c r="F1281" t="s">
        <v>13</v>
      </c>
      <c r="G1281">
        <v>4</v>
      </c>
      <c r="H1281">
        <v>2</v>
      </c>
      <c r="I1281" t="s">
        <v>10</v>
      </c>
      <c r="J1281">
        <v>1</v>
      </c>
    </row>
    <row r="1282" spans="2:10" x14ac:dyDescent="0.45">
      <c r="B1282">
        <v>18526</v>
      </c>
      <c r="C1282" t="s">
        <v>93</v>
      </c>
      <c r="D1282">
        <v>4</v>
      </c>
      <c r="E1282">
        <v>14</v>
      </c>
      <c r="F1282" t="s">
        <v>15</v>
      </c>
      <c r="G1282">
        <v>1</v>
      </c>
      <c r="H1282">
        <v>1</v>
      </c>
      <c r="I1282" t="s">
        <v>69</v>
      </c>
      <c r="J1282">
        <v>0</v>
      </c>
    </row>
    <row r="1283" spans="2:10" x14ac:dyDescent="0.45">
      <c r="B1283">
        <v>18527</v>
      </c>
      <c r="C1283" t="s">
        <v>93</v>
      </c>
      <c r="D1283">
        <v>4</v>
      </c>
      <c r="E1283">
        <v>14</v>
      </c>
      <c r="F1283" t="s">
        <v>77</v>
      </c>
      <c r="G1283">
        <v>3</v>
      </c>
      <c r="H1283">
        <v>1</v>
      </c>
      <c r="I1283" t="s">
        <v>56</v>
      </c>
      <c r="J1283">
        <v>1</v>
      </c>
    </row>
    <row r="1284" spans="2:10" x14ac:dyDescent="0.45">
      <c r="B1284">
        <v>18528</v>
      </c>
      <c r="C1284" t="s">
        <v>93</v>
      </c>
      <c r="D1284">
        <v>4</v>
      </c>
      <c r="E1284">
        <v>14</v>
      </c>
      <c r="F1284" t="s">
        <v>82</v>
      </c>
      <c r="G1284">
        <v>0</v>
      </c>
      <c r="H1284">
        <v>0</v>
      </c>
      <c r="I1284" t="s">
        <v>3</v>
      </c>
      <c r="J1284">
        <v>0</v>
      </c>
    </row>
    <row r="1285" spans="2:10" x14ac:dyDescent="0.45">
      <c r="B1285">
        <v>18529</v>
      </c>
      <c r="C1285" t="s">
        <v>93</v>
      </c>
      <c r="D1285">
        <v>4</v>
      </c>
      <c r="E1285">
        <v>14</v>
      </c>
      <c r="F1285" t="s">
        <v>12</v>
      </c>
      <c r="G1285">
        <v>0</v>
      </c>
      <c r="H1285">
        <v>0</v>
      </c>
      <c r="I1285" t="s">
        <v>66</v>
      </c>
      <c r="J1285">
        <v>0</v>
      </c>
    </row>
    <row r="1286" spans="2:10" x14ac:dyDescent="0.45">
      <c r="B1286">
        <v>18530</v>
      </c>
      <c r="C1286" t="s">
        <v>93</v>
      </c>
      <c r="D1286">
        <v>4</v>
      </c>
      <c r="E1286">
        <v>15</v>
      </c>
      <c r="F1286" t="s">
        <v>92</v>
      </c>
      <c r="G1286">
        <v>2</v>
      </c>
      <c r="H1286">
        <v>1</v>
      </c>
      <c r="I1286" t="s">
        <v>14</v>
      </c>
      <c r="J1286">
        <v>1</v>
      </c>
    </row>
    <row r="1287" spans="2:10" x14ac:dyDescent="0.45">
      <c r="B1287">
        <v>18531</v>
      </c>
      <c r="C1287" t="s">
        <v>93</v>
      </c>
      <c r="D1287">
        <v>4</v>
      </c>
      <c r="E1287">
        <v>15</v>
      </c>
      <c r="F1287" t="s">
        <v>3</v>
      </c>
      <c r="G1287">
        <v>0</v>
      </c>
      <c r="H1287">
        <v>0</v>
      </c>
      <c r="I1287" t="s">
        <v>24</v>
      </c>
      <c r="J1287">
        <v>0</v>
      </c>
    </row>
    <row r="1288" spans="2:10" x14ac:dyDescent="0.45">
      <c r="B1288">
        <v>18532</v>
      </c>
      <c r="C1288" t="s">
        <v>93</v>
      </c>
      <c r="D1288">
        <v>4</v>
      </c>
      <c r="E1288">
        <v>15</v>
      </c>
      <c r="F1288" t="s">
        <v>10</v>
      </c>
      <c r="G1288">
        <v>2</v>
      </c>
      <c r="H1288">
        <v>1</v>
      </c>
      <c r="I1288" t="s">
        <v>15</v>
      </c>
      <c r="J1288">
        <v>1</v>
      </c>
    </row>
    <row r="1289" spans="2:10" x14ac:dyDescent="0.45">
      <c r="B1289">
        <v>18533</v>
      </c>
      <c r="C1289" t="s">
        <v>93</v>
      </c>
      <c r="D1289">
        <v>4</v>
      </c>
      <c r="E1289">
        <v>15</v>
      </c>
      <c r="F1289" t="s">
        <v>69</v>
      </c>
      <c r="G1289">
        <v>0</v>
      </c>
      <c r="H1289">
        <v>0</v>
      </c>
      <c r="I1289" t="s">
        <v>7</v>
      </c>
      <c r="J1289">
        <v>0</v>
      </c>
    </row>
    <row r="1290" spans="2:10" x14ac:dyDescent="0.45">
      <c r="B1290">
        <v>18534</v>
      </c>
      <c r="C1290" t="s">
        <v>93</v>
      </c>
      <c r="D1290">
        <v>4</v>
      </c>
      <c r="E1290">
        <v>15</v>
      </c>
      <c r="F1290" t="s">
        <v>1</v>
      </c>
      <c r="G1290">
        <v>1</v>
      </c>
      <c r="H1290">
        <v>0</v>
      </c>
      <c r="I1290" t="s">
        <v>13</v>
      </c>
      <c r="J1290">
        <v>1</v>
      </c>
    </row>
    <row r="1291" spans="2:10" x14ac:dyDescent="0.45">
      <c r="B1291">
        <v>18535</v>
      </c>
      <c r="C1291" t="s">
        <v>93</v>
      </c>
      <c r="D1291">
        <v>4</v>
      </c>
      <c r="E1291">
        <v>15</v>
      </c>
      <c r="F1291" t="s">
        <v>4</v>
      </c>
      <c r="G1291">
        <v>0</v>
      </c>
      <c r="H1291">
        <v>0</v>
      </c>
      <c r="I1291" t="s">
        <v>77</v>
      </c>
      <c r="J1291">
        <v>0</v>
      </c>
    </row>
    <row r="1292" spans="2:10" x14ac:dyDescent="0.45">
      <c r="B1292">
        <v>18536</v>
      </c>
      <c r="C1292" t="s">
        <v>93</v>
      </c>
      <c r="D1292">
        <v>4</v>
      </c>
      <c r="E1292">
        <v>15</v>
      </c>
      <c r="F1292" t="s">
        <v>6</v>
      </c>
      <c r="G1292">
        <v>3</v>
      </c>
      <c r="H1292">
        <v>1</v>
      </c>
      <c r="I1292" t="s">
        <v>0</v>
      </c>
      <c r="J1292">
        <v>1</v>
      </c>
    </row>
    <row r="1293" spans="2:10" x14ac:dyDescent="0.45">
      <c r="B1293">
        <v>18537</v>
      </c>
      <c r="C1293" t="s">
        <v>93</v>
      </c>
      <c r="D1293">
        <v>4</v>
      </c>
      <c r="E1293">
        <v>15</v>
      </c>
      <c r="F1293" t="s">
        <v>85</v>
      </c>
      <c r="G1293">
        <v>1</v>
      </c>
      <c r="H1293">
        <v>0</v>
      </c>
      <c r="I1293" t="s">
        <v>89</v>
      </c>
      <c r="J1293">
        <v>1</v>
      </c>
    </row>
    <row r="1294" spans="2:10" x14ac:dyDescent="0.45">
      <c r="B1294">
        <v>18538</v>
      </c>
      <c r="C1294" t="s">
        <v>93</v>
      </c>
      <c r="D1294">
        <v>4</v>
      </c>
      <c r="E1294">
        <v>15</v>
      </c>
      <c r="F1294" t="s">
        <v>56</v>
      </c>
      <c r="G1294">
        <v>0</v>
      </c>
      <c r="H1294">
        <v>0</v>
      </c>
      <c r="I1294" t="s">
        <v>12</v>
      </c>
      <c r="J1294">
        <v>0</v>
      </c>
    </row>
    <row r="1295" spans="2:10" x14ac:dyDescent="0.45">
      <c r="B1295">
        <v>18539</v>
      </c>
      <c r="C1295" t="s">
        <v>93</v>
      </c>
      <c r="D1295">
        <v>4</v>
      </c>
      <c r="E1295">
        <v>15</v>
      </c>
      <c r="F1295" t="s">
        <v>66</v>
      </c>
      <c r="G1295">
        <v>2</v>
      </c>
      <c r="H1295">
        <v>3</v>
      </c>
      <c r="I1295" t="s">
        <v>82</v>
      </c>
      <c r="J1295">
        <v>-1</v>
      </c>
    </row>
    <row r="1296" spans="2:10" x14ac:dyDescent="0.45">
      <c r="B1296">
        <v>18540</v>
      </c>
      <c r="C1296" t="s">
        <v>93</v>
      </c>
      <c r="D1296">
        <v>4</v>
      </c>
      <c r="E1296">
        <v>16</v>
      </c>
      <c r="F1296" t="s">
        <v>13</v>
      </c>
      <c r="G1296">
        <v>1</v>
      </c>
      <c r="H1296">
        <v>1</v>
      </c>
      <c r="I1296" t="s">
        <v>85</v>
      </c>
      <c r="J1296">
        <v>0</v>
      </c>
    </row>
    <row r="1297" spans="2:10" x14ac:dyDescent="0.45">
      <c r="B1297">
        <v>18541</v>
      </c>
      <c r="C1297" t="s">
        <v>93</v>
      </c>
      <c r="D1297">
        <v>4</v>
      </c>
      <c r="E1297">
        <v>16</v>
      </c>
      <c r="F1297" t="s">
        <v>15</v>
      </c>
      <c r="G1297">
        <v>2</v>
      </c>
      <c r="H1297">
        <v>1</v>
      </c>
      <c r="I1297" t="s">
        <v>1</v>
      </c>
      <c r="J1297">
        <v>1</v>
      </c>
    </row>
    <row r="1298" spans="2:10" x14ac:dyDescent="0.45">
      <c r="B1298">
        <v>18542</v>
      </c>
      <c r="C1298" t="s">
        <v>93</v>
      </c>
      <c r="D1298">
        <v>4</v>
      </c>
      <c r="E1298">
        <v>16</v>
      </c>
      <c r="F1298" t="s">
        <v>89</v>
      </c>
      <c r="G1298">
        <v>1</v>
      </c>
      <c r="H1298">
        <v>0</v>
      </c>
      <c r="I1298" t="s">
        <v>6</v>
      </c>
      <c r="J1298">
        <v>1</v>
      </c>
    </row>
    <row r="1299" spans="2:10" x14ac:dyDescent="0.45">
      <c r="B1299">
        <v>18543</v>
      </c>
      <c r="C1299" t="s">
        <v>93</v>
      </c>
      <c r="D1299">
        <v>4</v>
      </c>
      <c r="E1299">
        <v>16</v>
      </c>
      <c r="F1299" t="s">
        <v>14</v>
      </c>
      <c r="G1299">
        <v>0</v>
      </c>
      <c r="H1299">
        <v>0</v>
      </c>
      <c r="I1299" t="s">
        <v>69</v>
      </c>
      <c r="J1299">
        <v>0</v>
      </c>
    </row>
    <row r="1300" spans="2:10" x14ac:dyDescent="0.45">
      <c r="B1300">
        <v>18544</v>
      </c>
      <c r="C1300" t="s">
        <v>93</v>
      </c>
      <c r="D1300">
        <v>4</v>
      </c>
      <c r="E1300">
        <v>16</v>
      </c>
      <c r="F1300" t="s">
        <v>0</v>
      </c>
      <c r="G1300">
        <v>1</v>
      </c>
      <c r="H1300">
        <v>1</v>
      </c>
      <c r="I1300" t="s">
        <v>3</v>
      </c>
      <c r="J1300">
        <v>0</v>
      </c>
    </row>
    <row r="1301" spans="2:10" x14ac:dyDescent="0.45">
      <c r="B1301">
        <v>18545</v>
      </c>
      <c r="C1301" t="s">
        <v>93</v>
      </c>
      <c r="D1301">
        <v>4</v>
      </c>
      <c r="E1301">
        <v>16</v>
      </c>
      <c r="F1301" t="s">
        <v>24</v>
      </c>
      <c r="G1301">
        <v>1</v>
      </c>
      <c r="H1301">
        <v>1</v>
      </c>
      <c r="I1301" t="s">
        <v>66</v>
      </c>
      <c r="J1301">
        <v>0</v>
      </c>
    </row>
    <row r="1302" spans="2:10" x14ac:dyDescent="0.45">
      <c r="B1302">
        <v>18546</v>
      </c>
      <c r="C1302" t="s">
        <v>93</v>
      </c>
      <c r="D1302">
        <v>4</v>
      </c>
      <c r="E1302">
        <v>16</v>
      </c>
      <c r="F1302" t="s">
        <v>7</v>
      </c>
      <c r="G1302">
        <v>0</v>
      </c>
      <c r="H1302">
        <v>1</v>
      </c>
      <c r="I1302" t="s">
        <v>10</v>
      </c>
      <c r="J1302">
        <v>-1</v>
      </c>
    </row>
    <row r="1303" spans="2:10" x14ac:dyDescent="0.45">
      <c r="B1303">
        <v>18547</v>
      </c>
      <c r="C1303" t="s">
        <v>93</v>
      </c>
      <c r="D1303">
        <v>4</v>
      </c>
      <c r="E1303">
        <v>16</v>
      </c>
      <c r="F1303" t="s">
        <v>77</v>
      </c>
      <c r="G1303">
        <v>0</v>
      </c>
      <c r="H1303">
        <v>0</v>
      </c>
      <c r="I1303" t="s">
        <v>92</v>
      </c>
      <c r="J1303">
        <v>0</v>
      </c>
    </row>
    <row r="1304" spans="2:10" x14ac:dyDescent="0.45">
      <c r="B1304">
        <v>18548</v>
      </c>
      <c r="C1304" t="s">
        <v>93</v>
      </c>
      <c r="D1304">
        <v>4</v>
      </c>
      <c r="E1304">
        <v>16</v>
      </c>
      <c r="F1304" t="s">
        <v>82</v>
      </c>
      <c r="G1304">
        <v>1</v>
      </c>
      <c r="H1304">
        <v>1</v>
      </c>
      <c r="I1304" t="s">
        <v>56</v>
      </c>
      <c r="J1304">
        <v>0</v>
      </c>
    </row>
    <row r="1305" spans="2:10" x14ac:dyDescent="0.45">
      <c r="B1305">
        <v>18549</v>
      </c>
      <c r="C1305" t="s">
        <v>93</v>
      </c>
      <c r="D1305">
        <v>4</v>
      </c>
      <c r="E1305">
        <v>16</v>
      </c>
      <c r="F1305" t="s">
        <v>12</v>
      </c>
      <c r="G1305">
        <v>0</v>
      </c>
      <c r="H1305">
        <v>0</v>
      </c>
      <c r="I1305" t="s">
        <v>4</v>
      </c>
      <c r="J1305">
        <v>0</v>
      </c>
    </row>
    <row r="1306" spans="2:10" x14ac:dyDescent="0.45">
      <c r="B1306">
        <v>18550</v>
      </c>
      <c r="C1306" t="s">
        <v>93</v>
      </c>
      <c r="D1306">
        <v>4</v>
      </c>
      <c r="E1306">
        <v>17</v>
      </c>
      <c r="F1306" t="s">
        <v>92</v>
      </c>
      <c r="G1306">
        <v>0</v>
      </c>
      <c r="H1306">
        <v>0</v>
      </c>
      <c r="I1306" t="s">
        <v>12</v>
      </c>
      <c r="J1306">
        <v>0</v>
      </c>
    </row>
    <row r="1307" spans="2:10" x14ac:dyDescent="0.45">
      <c r="B1307">
        <v>18551</v>
      </c>
      <c r="C1307" t="s">
        <v>93</v>
      </c>
      <c r="D1307">
        <v>4</v>
      </c>
      <c r="E1307">
        <v>17</v>
      </c>
      <c r="F1307" t="s">
        <v>1</v>
      </c>
      <c r="G1307">
        <v>0</v>
      </c>
      <c r="H1307">
        <v>0</v>
      </c>
      <c r="I1307" t="s">
        <v>7</v>
      </c>
      <c r="J1307">
        <v>0</v>
      </c>
    </row>
    <row r="1308" spans="2:10" x14ac:dyDescent="0.45">
      <c r="B1308">
        <v>18552</v>
      </c>
      <c r="C1308" t="s">
        <v>93</v>
      </c>
      <c r="D1308">
        <v>4</v>
      </c>
      <c r="E1308">
        <v>17</v>
      </c>
      <c r="F1308" t="s">
        <v>3</v>
      </c>
      <c r="G1308">
        <v>3</v>
      </c>
      <c r="H1308">
        <v>3</v>
      </c>
      <c r="I1308" t="s">
        <v>89</v>
      </c>
      <c r="J1308">
        <v>0</v>
      </c>
    </row>
    <row r="1309" spans="2:10" x14ac:dyDescent="0.45">
      <c r="B1309">
        <v>18553</v>
      </c>
      <c r="C1309" t="s">
        <v>93</v>
      </c>
      <c r="D1309">
        <v>4</v>
      </c>
      <c r="E1309">
        <v>17</v>
      </c>
      <c r="F1309" t="s">
        <v>10</v>
      </c>
      <c r="G1309">
        <v>0</v>
      </c>
      <c r="H1309">
        <v>0</v>
      </c>
      <c r="I1309" t="s">
        <v>14</v>
      </c>
      <c r="J1309">
        <v>0</v>
      </c>
    </row>
    <row r="1310" spans="2:10" x14ac:dyDescent="0.45">
      <c r="B1310">
        <v>18554</v>
      </c>
      <c r="C1310" t="s">
        <v>93</v>
      </c>
      <c r="D1310">
        <v>4</v>
      </c>
      <c r="E1310">
        <v>17</v>
      </c>
      <c r="F1310" t="s">
        <v>66</v>
      </c>
      <c r="G1310">
        <v>2</v>
      </c>
      <c r="H1310">
        <v>2</v>
      </c>
      <c r="I1310" t="s">
        <v>0</v>
      </c>
      <c r="J1310">
        <v>0</v>
      </c>
    </row>
    <row r="1311" spans="2:10" x14ac:dyDescent="0.45">
      <c r="B1311">
        <v>18555</v>
      </c>
      <c r="C1311" t="s">
        <v>93</v>
      </c>
      <c r="D1311">
        <v>4</v>
      </c>
      <c r="E1311">
        <v>17</v>
      </c>
      <c r="F1311" t="s">
        <v>69</v>
      </c>
      <c r="G1311">
        <v>2</v>
      </c>
      <c r="H1311">
        <v>1</v>
      </c>
      <c r="I1311" t="s">
        <v>77</v>
      </c>
      <c r="J1311">
        <v>1</v>
      </c>
    </row>
    <row r="1312" spans="2:10" x14ac:dyDescent="0.45">
      <c r="B1312">
        <v>18556</v>
      </c>
      <c r="C1312" t="s">
        <v>93</v>
      </c>
      <c r="D1312">
        <v>4</v>
      </c>
      <c r="E1312">
        <v>17</v>
      </c>
      <c r="F1312" t="s">
        <v>13</v>
      </c>
      <c r="G1312">
        <v>3</v>
      </c>
      <c r="H1312">
        <v>1</v>
      </c>
      <c r="I1312" t="s">
        <v>15</v>
      </c>
      <c r="J1312">
        <v>1</v>
      </c>
    </row>
    <row r="1313" spans="2:10" x14ac:dyDescent="0.45">
      <c r="B1313">
        <v>18557</v>
      </c>
      <c r="C1313" t="s">
        <v>93</v>
      </c>
      <c r="D1313">
        <v>4</v>
      </c>
      <c r="E1313">
        <v>17</v>
      </c>
      <c r="F1313" t="s">
        <v>4</v>
      </c>
      <c r="G1313">
        <v>0</v>
      </c>
      <c r="H1313">
        <v>0</v>
      </c>
      <c r="I1313" t="s">
        <v>82</v>
      </c>
      <c r="J1313">
        <v>0</v>
      </c>
    </row>
    <row r="1314" spans="2:10" x14ac:dyDescent="0.45">
      <c r="B1314">
        <v>18558</v>
      </c>
      <c r="C1314" t="s">
        <v>93</v>
      </c>
      <c r="D1314">
        <v>4</v>
      </c>
      <c r="E1314">
        <v>17</v>
      </c>
      <c r="F1314" t="s">
        <v>56</v>
      </c>
      <c r="G1314">
        <v>0</v>
      </c>
      <c r="H1314">
        <v>0</v>
      </c>
      <c r="I1314" t="s">
        <v>24</v>
      </c>
      <c r="J1314">
        <v>0</v>
      </c>
    </row>
    <row r="1315" spans="2:10" x14ac:dyDescent="0.45">
      <c r="B1315">
        <v>18559</v>
      </c>
      <c r="C1315" t="s">
        <v>93</v>
      </c>
      <c r="D1315">
        <v>4</v>
      </c>
      <c r="E1315">
        <v>17</v>
      </c>
      <c r="F1315" t="s">
        <v>85</v>
      </c>
      <c r="G1315">
        <v>2</v>
      </c>
      <c r="H1315">
        <v>2</v>
      </c>
      <c r="I1315" t="s">
        <v>6</v>
      </c>
      <c r="J1315">
        <v>0</v>
      </c>
    </row>
    <row r="1316" spans="2:10" x14ac:dyDescent="0.45">
      <c r="B1316">
        <v>18560</v>
      </c>
      <c r="C1316" t="s">
        <v>93</v>
      </c>
      <c r="D1316">
        <v>4</v>
      </c>
      <c r="E1316">
        <v>18</v>
      </c>
      <c r="F1316" t="s">
        <v>85</v>
      </c>
      <c r="G1316">
        <v>1</v>
      </c>
      <c r="H1316">
        <v>1</v>
      </c>
      <c r="I1316" t="s">
        <v>15</v>
      </c>
      <c r="J1316">
        <v>0</v>
      </c>
    </row>
    <row r="1317" spans="2:10" x14ac:dyDescent="0.45">
      <c r="B1317">
        <v>18561</v>
      </c>
      <c r="C1317" t="s">
        <v>93</v>
      </c>
      <c r="D1317">
        <v>4</v>
      </c>
      <c r="E1317">
        <v>18</v>
      </c>
      <c r="F1317" t="s">
        <v>7</v>
      </c>
      <c r="G1317">
        <v>0</v>
      </c>
      <c r="H1317">
        <v>0</v>
      </c>
      <c r="I1317" t="s">
        <v>13</v>
      </c>
      <c r="J1317">
        <v>0</v>
      </c>
    </row>
    <row r="1318" spans="2:10" x14ac:dyDescent="0.45">
      <c r="B1318">
        <v>18562</v>
      </c>
      <c r="C1318" t="s">
        <v>93</v>
      </c>
      <c r="D1318">
        <v>4</v>
      </c>
      <c r="E1318">
        <v>18</v>
      </c>
      <c r="F1318" t="s">
        <v>14</v>
      </c>
      <c r="G1318">
        <v>4</v>
      </c>
      <c r="H1318">
        <v>1</v>
      </c>
      <c r="I1318" t="s">
        <v>1</v>
      </c>
      <c r="J1318">
        <v>1</v>
      </c>
    </row>
    <row r="1319" spans="2:10" x14ac:dyDescent="0.45">
      <c r="B1319">
        <v>18563</v>
      </c>
      <c r="C1319" t="s">
        <v>93</v>
      </c>
      <c r="D1319">
        <v>4</v>
      </c>
      <c r="E1319">
        <v>18</v>
      </c>
      <c r="F1319" t="s">
        <v>0</v>
      </c>
      <c r="G1319">
        <v>1</v>
      </c>
      <c r="H1319">
        <v>0</v>
      </c>
      <c r="I1319" t="s">
        <v>56</v>
      </c>
      <c r="J1319">
        <v>1</v>
      </c>
    </row>
    <row r="1320" spans="2:10" x14ac:dyDescent="0.45">
      <c r="B1320">
        <v>18564</v>
      </c>
      <c r="C1320" t="s">
        <v>93</v>
      </c>
      <c r="D1320">
        <v>4</v>
      </c>
      <c r="E1320">
        <v>18</v>
      </c>
      <c r="F1320" t="s">
        <v>24</v>
      </c>
      <c r="G1320">
        <v>1</v>
      </c>
      <c r="H1320">
        <v>2</v>
      </c>
      <c r="I1320" t="s">
        <v>4</v>
      </c>
      <c r="J1320">
        <v>-1</v>
      </c>
    </row>
    <row r="1321" spans="2:10" x14ac:dyDescent="0.45">
      <c r="B1321">
        <v>18565</v>
      </c>
      <c r="C1321" t="s">
        <v>93</v>
      </c>
      <c r="D1321">
        <v>4</v>
      </c>
      <c r="E1321">
        <v>18</v>
      </c>
      <c r="F1321" t="s">
        <v>89</v>
      </c>
      <c r="G1321">
        <v>1</v>
      </c>
      <c r="H1321">
        <v>1</v>
      </c>
      <c r="I1321" t="s">
        <v>66</v>
      </c>
      <c r="J1321">
        <v>0</v>
      </c>
    </row>
    <row r="1322" spans="2:10" x14ac:dyDescent="0.45">
      <c r="B1322">
        <v>18566</v>
      </c>
      <c r="C1322" t="s">
        <v>93</v>
      </c>
      <c r="D1322">
        <v>4</v>
      </c>
      <c r="E1322">
        <v>18</v>
      </c>
      <c r="F1322" t="s">
        <v>6</v>
      </c>
      <c r="G1322">
        <v>2</v>
      </c>
      <c r="H1322">
        <v>1</v>
      </c>
      <c r="I1322" t="s">
        <v>3</v>
      </c>
      <c r="J1322">
        <v>1</v>
      </c>
    </row>
    <row r="1323" spans="2:10" x14ac:dyDescent="0.45">
      <c r="B1323">
        <v>18567</v>
      </c>
      <c r="C1323" t="s">
        <v>93</v>
      </c>
      <c r="D1323">
        <v>4</v>
      </c>
      <c r="E1323">
        <v>18</v>
      </c>
      <c r="F1323" t="s">
        <v>77</v>
      </c>
      <c r="G1323">
        <v>2</v>
      </c>
      <c r="H1323">
        <v>2</v>
      </c>
      <c r="I1323" t="s">
        <v>10</v>
      </c>
      <c r="J1323">
        <v>0</v>
      </c>
    </row>
    <row r="1324" spans="2:10" x14ac:dyDescent="0.45">
      <c r="B1324">
        <v>18568</v>
      </c>
      <c r="C1324" t="s">
        <v>93</v>
      </c>
      <c r="D1324">
        <v>4</v>
      </c>
      <c r="E1324">
        <v>18</v>
      </c>
      <c r="F1324" t="s">
        <v>12</v>
      </c>
      <c r="G1324">
        <v>0</v>
      </c>
      <c r="H1324">
        <v>2</v>
      </c>
      <c r="I1324" t="s">
        <v>69</v>
      </c>
      <c r="J1324">
        <v>-1</v>
      </c>
    </row>
    <row r="1325" spans="2:10" x14ac:dyDescent="0.45">
      <c r="B1325">
        <v>18569</v>
      </c>
      <c r="C1325" t="s">
        <v>93</v>
      </c>
      <c r="D1325">
        <v>4</v>
      </c>
      <c r="E1325">
        <v>18</v>
      </c>
      <c r="F1325" t="s">
        <v>82</v>
      </c>
      <c r="G1325">
        <v>0</v>
      </c>
      <c r="H1325">
        <v>0</v>
      </c>
      <c r="I1325" t="s">
        <v>92</v>
      </c>
      <c r="J1325">
        <v>0</v>
      </c>
    </row>
    <row r="1326" spans="2:10" x14ac:dyDescent="0.45">
      <c r="B1326">
        <v>18570</v>
      </c>
      <c r="C1326" t="s">
        <v>93</v>
      </c>
      <c r="D1326">
        <v>4</v>
      </c>
      <c r="E1326">
        <v>19</v>
      </c>
      <c r="F1326" t="s">
        <v>69</v>
      </c>
      <c r="G1326">
        <v>0</v>
      </c>
      <c r="H1326">
        <v>0</v>
      </c>
      <c r="I1326" t="s">
        <v>82</v>
      </c>
      <c r="J1326">
        <v>0</v>
      </c>
    </row>
    <row r="1327" spans="2:10" x14ac:dyDescent="0.45">
      <c r="B1327">
        <v>18571</v>
      </c>
      <c r="C1327" t="s">
        <v>93</v>
      </c>
      <c r="D1327">
        <v>4</v>
      </c>
      <c r="E1327">
        <v>19</v>
      </c>
      <c r="F1327" t="s">
        <v>1</v>
      </c>
      <c r="G1327">
        <v>1</v>
      </c>
      <c r="H1327">
        <v>3</v>
      </c>
      <c r="I1327" t="s">
        <v>77</v>
      </c>
      <c r="J1327">
        <v>-1</v>
      </c>
    </row>
    <row r="1328" spans="2:10" x14ac:dyDescent="0.45">
      <c r="B1328">
        <v>18572</v>
      </c>
      <c r="C1328" t="s">
        <v>93</v>
      </c>
      <c r="D1328">
        <v>4</v>
      </c>
      <c r="E1328">
        <v>19</v>
      </c>
      <c r="F1328" t="s">
        <v>3</v>
      </c>
      <c r="G1328">
        <v>1</v>
      </c>
      <c r="H1328">
        <v>0</v>
      </c>
      <c r="I1328" t="s">
        <v>85</v>
      </c>
      <c r="J1328">
        <v>1</v>
      </c>
    </row>
    <row r="1329" spans="2:10" x14ac:dyDescent="0.45">
      <c r="B1329">
        <v>18573</v>
      </c>
      <c r="C1329" t="s">
        <v>93</v>
      </c>
      <c r="D1329">
        <v>4</v>
      </c>
      <c r="E1329">
        <v>19</v>
      </c>
      <c r="F1329" t="s">
        <v>10</v>
      </c>
      <c r="G1329">
        <v>5</v>
      </c>
      <c r="H1329">
        <v>0</v>
      </c>
      <c r="I1329" t="s">
        <v>12</v>
      </c>
      <c r="J1329">
        <v>1</v>
      </c>
    </row>
    <row r="1330" spans="2:10" x14ac:dyDescent="0.45">
      <c r="B1330">
        <v>18574</v>
      </c>
      <c r="C1330" t="s">
        <v>93</v>
      </c>
      <c r="D1330">
        <v>4</v>
      </c>
      <c r="E1330">
        <v>19</v>
      </c>
      <c r="F1330" t="s">
        <v>92</v>
      </c>
      <c r="G1330">
        <v>2</v>
      </c>
      <c r="H1330">
        <v>2</v>
      </c>
      <c r="I1330" t="s">
        <v>24</v>
      </c>
      <c r="J1330">
        <v>0</v>
      </c>
    </row>
    <row r="1331" spans="2:10" x14ac:dyDescent="0.45">
      <c r="B1331">
        <v>18575</v>
      </c>
      <c r="C1331" t="s">
        <v>93</v>
      </c>
      <c r="D1331">
        <v>4</v>
      </c>
      <c r="E1331">
        <v>19</v>
      </c>
      <c r="F1331" t="s">
        <v>13</v>
      </c>
      <c r="G1331">
        <v>1</v>
      </c>
      <c r="H1331">
        <v>1</v>
      </c>
      <c r="I1331" t="s">
        <v>14</v>
      </c>
      <c r="J1331">
        <v>0</v>
      </c>
    </row>
    <row r="1332" spans="2:10" x14ac:dyDescent="0.45">
      <c r="B1332">
        <v>18576</v>
      </c>
      <c r="C1332" t="s">
        <v>93</v>
      </c>
      <c r="D1332">
        <v>4</v>
      </c>
      <c r="E1332">
        <v>19</v>
      </c>
      <c r="F1332" t="s">
        <v>15</v>
      </c>
      <c r="G1332">
        <v>0</v>
      </c>
      <c r="H1332">
        <v>0</v>
      </c>
      <c r="I1332" t="s">
        <v>7</v>
      </c>
      <c r="J1332">
        <v>0</v>
      </c>
    </row>
    <row r="1333" spans="2:10" x14ac:dyDescent="0.45">
      <c r="B1333">
        <v>18577</v>
      </c>
      <c r="C1333" t="s">
        <v>93</v>
      </c>
      <c r="D1333">
        <v>4</v>
      </c>
      <c r="E1333">
        <v>19</v>
      </c>
      <c r="F1333" t="s">
        <v>4</v>
      </c>
      <c r="G1333">
        <v>1</v>
      </c>
      <c r="H1333">
        <v>0</v>
      </c>
      <c r="I1333" t="s">
        <v>0</v>
      </c>
      <c r="J1333">
        <v>1</v>
      </c>
    </row>
    <row r="1334" spans="2:10" x14ac:dyDescent="0.45">
      <c r="B1334">
        <v>18578</v>
      </c>
      <c r="C1334" t="s">
        <v>93</v>
      </c>
      <c r="D1334">
        <v>4</v>
      </c>
      <c r="E1334">
        <v>19</v>
      </c>
      <c r="F1334" t="s">
        <v>56</v>
      </c>
      <c r="G1334">
        <v>2</v>
      </c>
      <c r="H1334">
        <v>1</v>
      </c>
      <c r="I1334" t="s">
        <v>89</v>
      </c>
      <c r="J1334">
        <v>1</v>
      </c>
    </row>
    <row r="1335" spans="2:10" x14ac:dyDescent="0.45">
      <c r="B1335">
        <v>18579</v>
      </c>
      <c r="C1335" t="s">
        <v>93</v>
      </c>
      <c r="D1335">
        <v>4</v>
      </c>
      <c r="E1335">
        <v>19</v>
      </c>
      <c r="F1335" t="s">
        <v>66</v>
      </c>
      <c r="G1335">
        <v>0</v>
      </c>
      <c r="H1335">
        <v>0</v>
      </c>
      <c r="I1335" t="s">
        <v>6</v>
      </c>
      <c r="J1335">
        <v>0</v>
      </c>
    </row>
    <row r="1336" spans="2:10" x14ac:dyDescent="0.45">
      <c r="B1336">
        <v>18580</v>
      </c>
      <c r="C1336" t="s">
        <v>93</v>
      </c>
      <c r="D1336">
        <v>4</v>
      </c>
      <c r="E1336">
        <v>20</v>
      </c>
      <c r="F1336" t="s">
        <v>69</v>
      </c>
      <c r="G1336">
        <v>0</v>
      </c>
      <c r="H1336">
        <v>0</v>
      </c>
      <c r="I1336" t="s">
        <v>24</v>
      </c>
      <c r="J1336">
        <v>0</v>
      </c>
    </row>
    <row r="1337" spans="2:10" x14ac:dyDescent="0.45">
      <c r="B1337">
        <v>18581</v>
      </c>
      <c r="C1337" t="s">
        <v>93</v>
      </c>
      <c r="D1337">
        <v>4</v>
      </c>
      <c r="E1337">
        <v>20</v>
      </c>
      <c r="F1337" t="s">
        <v>13</v>
      </c>
      <c r="G1337">
        <v>1</v>
      </c>
      <c r="H1337">
        <v>3</v>
      </c>
      <c r="I1337" t="s">
        <v>77</v>
      </c>
      <c r="J1337">
        <v>-1</v>
      </c>
    </row>
    <row r="1338" spans="2:10" x14ac:dyDescent="0.45">
      <c r="B1338">
        <v>18582</v>
      </c>
      <c r="C1338" t="s">
        <v>93</v>
      </c>
      <c r="D1338">
        <v>4</v>
      </c>
      <c r="E1338">
        <v>20</v>
      </c>
      <c r="F1338" t="s">
        <v>15</v>
      </c>
      <c r="G1338">
        <v>0</v>
      </c>
      <c r="H1338">
        <v>0</v>
      </c>
      <c r="I1338" t="s">
        <v>14</v>
      </c>
      <c r="J1338">
        <v>0</v>
      </c>
    </row>
    <row r="1339" spans="2:10" x14ac:dyDescent="0.45">
      <c r="B1339">
        <v>18583</v>
      </c>
      <c r="C1339" t="s">
        <v>93</v>
      </c>
      <c r="D1339">
        <v>4</v>
      </c>
      <c r="E1339">
        <v>20</v>
      </c>
      <c r="F1339" t="s">
        <v>10</v>
      </c>
      <c r="G1339">
        <v>0</v>
      </c>
      <c r="H1339">
        <v>0</v>
      </c>
      <c r="I1339" t="s">
        <v>82</v>
      </c>
      <c r="J1339">
        <v>0</v>
      </c>
    </row>
    <row r="1340" spans="2:10" x14ac:dyDescent="0.45">
      <c r="B1340">
        <v>18584</v>
      </c>
      <c r="C1340" t="s">
        <v>93</v>
      </c>
      <c r="D1340">
        <v>4</v>
      </c>
      <c r="E1340">
        <v>20</v>
      </c>
      <c r="F1340" t="s">
        <v>92</v>
      </c>
      <c r="G1340">
        <v>1</v>
      </c>
      <c r="H1340">
        <v>2</v>
      </c>
      <c r="I1340" t="s">
        <v>0</v>
      </c>
      <c r="J1340">
        <v>-1</v>
      </c>
    </row>
    <row r="1341" spans="2:10" x14ac:dyDescent="0.45">
      <c r="B1341">
        <v>18585</v>
      </c>
      <c r="C1341" t="s">
        <v>93</v>
      </c>
      <c r="D1341">
        <v>4</v>
      </c>
      <c r="E1341">
        <v>20</v>
      </c>
      <c r="F1341" t="s">
        <v>7</v>
      </c>
      <c r="G1341">
        <v>0</v>
      </c>
      <c r="H1341">
        <v>0</v>
      </c>
      <c r="I1341" t="s">
        <v>85</v>
      </c>
      <c r="J1341">
        <v>0</v>
      </c>
    </row>
    <row r="1342" spans="2:10" x14ac:dyDescent="0.45">
      <c r="B1342">
        <v>18586</v>
      </c>
      <c r="C1342" t="s">
        <v>93</v>
      </c>
      <c r="D1342">
        <v>4</v>
      </c>
      <c r="E1342">
        <v>20</v>
      </c>
      <c r="F1342" t="s">
        <v>1</v>
      </c>
      <c r="G1342">
        <v>0</v>
      </c>
      <c r="H1342">
        <v>0</v>
      </c>
      <c r="I1342" t="s">
        <v>12</v>
      </c>
      <c r="J1342">
        <v>0</v>
      </c>
    </row>
    <row r="1343" spans="2:10" x14ac:dyDescent="0.45">
      <c r="B1343">
        <v>18587</v>
      </c>
      <c r="C1343" t="s">
        <v>93</v>
      </c>
      <c r="D1343">
        <v>4</v>
      </c>
      <c r="E1343">
        <v>20</v>
      </c>
      <c r="F1343" t="s">
        <v>4</v>
      </c>
      <c r="G1343">
        <v>4</v>
      </c>
      <c r="H1343">
        <v>0</v>
      </c>
      <c r="I1343" t="s">
        <v>89</v>
      </c>
      <c r="J1343">
        <v>1</v>
      </c>
    </row>
    <row r="1344" spans="2:10" x14ac:dyDescent="0.45">
      <c r="B1344">
        <v>18588</v>
      </c>
      <c r="C1344" t="s">
        <v>93</v>
      </c>
      <c r="D1344">
        <v>4</v>
      </c>
      <c r="E1344">
        <v>20</v>
      </c>
      <c r="F1344" t="s">
        <v>56</v>
      </c>
      <c r="G1344">
        <v>0</v>
      </c>
      <c r="H1344">
        <v>0</v>
      </c>
      <c r="I1344" t="s">
        <v>6</v>
      </c>
      <c r="J1344">
        <v>0</v>
      </c>
    </row>
    <row r="1345" spans="2:10" x14ac:dyDescent="0.45">
      <c r="B1345">
        <v>18589</v>
      </c>
      <c r="C1345" t="s">
        <v>93</v>
      </c>
      <c r="D1345">
        <v>4</v>
      </c>
      <c r="E1345">
        <v>20</v>
      </c>
      <c r="F1345" t="s">
        <v>66</v>
      </c>
      <c r="G1345">
        <v>3</v>
      </c>
      <c r="H1345">
        <v>2</v>
      </c>
      <c r="I1345" t="s">
        <v>3</v>
      </c>
      <c r="J1345">
        <v>1</v>
      </c>
    </row>
    <row r="1346" spans="2:10" x14ac:dyDescent="0.45">
      <c r="B1346">
        <v>18590</v>
      </c>
      <c r="C1346" t="s">
        <v>93</v>
      </c>
      <c r="D1346">
        <v>4</v>
      </c>
      <c r="E1346">
        <v>21</v>
      </c>
      <c r="F1346" t="s">
        <v>85</v>
      </c>
      <c r="G1346">
        <v>1</v>
      </c>
      <c r="H1346">
        <v>2</v>
      </c>
      <c r="I1346" t="s">
        <v>66</v>
      </c>
      <c r="J1346">
        <v>-1</v>
      </c>
    </row>
    <row r="1347" spans="2:10" x14ac:dyDescent="0.45">
      <c r="B1347">
        <v>18591</v>
      </c>
      <c r="C1347" t="s">
        <v>93</v>
      </c>
      <c r="D1347">
        <v>4</v>
      </c>
      <c r="E1347">
        <v>21</v>
      </c>
      <c r="F1347" t="s">
        <v>3</v>
      </c>
      <c r="G1347">
        <v>6</v>
      </c>
      <c r="H1347">
        <v>1</v>
      </c>
      <c r="I1347" t="s">
        <v>56</v>
      </c>
      <c r="J1347">
        <v>1</v>
      </c>
    </row>
    <row r="1348" spans="2:10" x14ac:dyDescent="0.45">
      <c r="B1348">
        <v>18592</v>
      </c>
      <c r="C1348" t="s">
        <v>93</v>
      </c>
      <c r="D1348">
        <v>4</v>
      </c>
      <c r="E1348">
        <v>21</v>
      </c>
      <c r="F1348" t="s">
        <v>77</v>
      </c>
      <c r="G1348">
        <v>1</v>
      </c>
      <c r="H1348">
        <v>0</v>
      </c>
      <c r="I1348" t="s">
        <v>15</v>
      </c>
      <c r="J1348">
        <v>1</v>
      </c>
    </row>
    <row r="1349" spans="2:10" x14ac:dyDescent="0.45">
      <c r="B1349">
        <v>18593</v>
      </c>
      <c r="C1349" t="s">
        <v>93</v>
      </c>
      <c r="D1349">
        <v>4</v>
      </c>
      <c r="E1349">
        <v>21</v>
      </c>
      <c r="F1349" t="s">
        <v>14</v>
      </c>
      <c r="G1349">
        <v>0</v>
      </c>
      <c r="H1349">
        <v>0</v>
      </c>
      <c r="I1349" t="s">
        <v>7</v>
      </c>
      <c r="J1349">
        <v>0</v>
      </c>
    </row>
    <row r="1350" spans="2:10" x14ac:dyDescent="0.45">
      <c r="B1350">
        <v>18594</v>
      </c>
      <c r="C1350" t="s">
        <v>93</v>
      </c>
      <c r="D1350">
        <v>4</v>
      </c>
      <c r="E1350">
        <v>21</v>
      </c>
      <c r="F1350" t="s">
        <v>0</v>
      </c>
      <c r="G1350">
        <v>4</v>
      </c>
      <c r="H1350">
        <v>1</v>
      </c>
      <c r="I1350" t="s">
        <v>69</v>
      </c>
      <c r="J1350">
        <v>1</v>
      </c>
    </row>
    <row r="1351" spans="2:10" x14ac:dyDescent="0.45">
      <c r="B1351">
        <v>18595</v>
      </c>
      <c r="C1351" t="s">
        <v>93</v>
      </c>
      <c r="D1351">
        <v>4</v>
      </c>
      <c r="E1351">
        <v>21</v>
      </c>
      <c r="F1351" t="s">
        <v>24</v>
      </c>
      <c r="G1351">
        <v>0</v>
      </c>
      <c r="H1351">
        <v>0</v>
      </c>
      <c r="I1351" t="s">
        <v>10</v>
      </c>
      <c r="J1351">
        <v>0</v>
      </c>
    </row>
    <row r="1352" spans="2:10" x14ac:dyDescent="0.45">
      <c r="B1352">
        <v>18596</v>
      </c>
      <c r="C1352" t="s">
        <v>93</v>
      </c>
      <c r="D1352">
        <v>4</v>
      </c>
      <c r="E1352">
        <v>21</v>
      </c>
      <c r="F1352" t="s">
        <v>89</v>
      </c>
      <c r="G1352">
        <v>1</v>
      </c>
      <c r="H1352">
        <v>1</v>
      </c>
      <c r="I1352" t="s">
        <v>92</v>
      </c>
      <c r="J1352">
        <v>0</v>
      </c>
    </row>
    <row r="1353" spans="2:10" x14ac:dyDescent="0.45">
      <c r="B1353">
        <v>18597</v>
      </c>
      <c r="C1353" t="s">
        <v>93</v>
      </c>
      <c r="D1353">
        <v>4</v>
      </c>
      <c r="E1353">
        <v>21</v>
      </c>
      <c r="F1353" t="s">
        <v>6</v>
      </c>
      <c r="G1353">
        <v>2</v>
      </c>
      <c r="H1353">
        <v>0</v>
      </c>
      <c r="I1353" t="s">
        <v>4</v>
      </c>
      <c r="J1353">
        <v>1</v>
      </c>
    </row>
    <row r="1354" spans="2:10" x14ac:dyDescent="0.45">
      <c r="B1354">
        <v>18598</v>
      </c>
      <c r="C1354" t="s">
        <v>93</v>
      </c>
      <c r="D1354">
        <v>4</v>
      </c>
      <c r="E1354">
        <v>21</v>
      </c>
      <c r="F1354" t="s">
        <v>82</v>
      </c>
      <c r="G1354">
        <v>4</v>
      </c>
      <c r="H1354">
        <v>1</v>
      </c>
      <c r="I1354" t="s">
        <v>1</v>
      </c>
      <c r="J1354">
        <v>1</v>
      </c>
    </row>
    <row r="1355" spans="2:10" x14ac:dyDescent="0.45">
      <c r="B1355">
        <v>18599</v>
      </c>
      <c r="C1355" t="s">
        <v>93</v>
      </c>
      <c r="D1355">
        <v>4</v>
      </c>
      <c r="E1355">
        <v>21</v>
      </c>
      <c r="F1355" t="s">
        <v>12</v>
      </c>
      <c r="G1355">
        <v>0</v>
      </c>
      <c r="H1355">
        <v>0</v>
      </c>
      <c r="I1355" t="s">
        <v>13</v>
      </c>
      <c r="J1355">
        <v>0</v>
      </c>
    </row>
    <row r="1356" spans="2:10" x14ac:dyDescent="0.45">
      <c r="B1356">
        <v>18600</v>
      </c>
      <c r="C1356" t="s">
        <v>93</v>
      </c>
      <c r="D1356">
        <v>4</v>
      </c>
      <c r="E1356">
        <v>22</v>
      </c>
      <c r="F1356" t="s">
        <v>92</v>
      </c>
      <c r="G1356">
        <v>0</v>
      </c>
      <c r="H1356">
        <v>1</v>
      </c>
      <c r="I1356" t="s">
        <v>6</v>
      </c>
      <c r="J1356">
        <v>-1</v>
      </c>
    </row>
    <row r="1357" spans="2:10" x14ac:dyDescent="0.45">
      <c r="B1357">
        <v>18601</v>
      </c>
      <c r="C1357" t="s">
        <v>93</v>
      </c>
      <c r="D1357">
        <v>4</v>
      </c>
      <c r="E1357">
        <v>22</v>
      </c>
      <c r="F1357" t="s">
        <v>13</v>
      </c>
      <c r="G1357">
        <v>0</v>
      </c>
      <c r="H1357">
        <v>0</v>
      </c>
      <c r="I1357" t="s">
        <v>82</v>
      </c>
      <c r="J1357">
        <v>0</v>
      </c>
    </row>
    <row r="1358" spans="2:10" x14ac:dyDescent="0.45">
      <c r="B1358">
        <v>18602</v>
      </c>
      <c r="C1358" t="s">
        <v>93</v>
      </c>
      <c r="D1358">
        <v>4</v>
      </c>
      <c r="E1358">
        <v>22</v>
      </c>
      <c r="F1358" t="s">
        <v>15</v>
      </c>
      <c r="G1358">
        <v>4</v>
      </c>
      <c r="H1358">
        <v>0</v>
      </c>
      <c r="I1358" t="s">
        <v>12</v>
      </c>
      <c r="J1358">
        <v>1</v>
      </c>
    </row>
    <row r="1359" spans="2:10" x14ac:dyDescent="0.45">
      <c r="B1359">
        <v>18603</v>
      </c>
      <c r="C1359" t="s">
        <v>93</v>
      </c>
      <c r="D1359">
        <v>4</v>
      </c>
      <c r="E1359">
        <v>22</v>
      </c>
      <c r="F1359" t="s">
        <v>14</v>
      </c>
      <c r="G1359">
        <v>3</v>
      </c>
      <c r="H1359">
        <v>1</v>
      </c>
      <c r="I1359" t="s">
        <v>85</v>
      </c>
      <c r="J1359">
        <v>1</v>
      </c>
    </row>
    <row r="1360" spans="2:10" x14ac:dyDescent="0.45">
      <c r="B1360">
        <v>18604</v>
      </c>
      <c r="C1360" t="s">
        <v>93</v>
      </c>
      <c r="D1360">
        <v>4</v>
      </c>
      <c r="E1360">
        <v>22</v>
      </c>
      <c r="F1360" t="s">
        <v>10</v>
      </c>
      <c r="G1360">
        <v>1</v>
      </c>
      <c r="H1360">
        <v>1</v>
      </c>
      <c r="I1360" t="s">
        <v>0</v>
      </c>
      <c r="J1360">
        <v>0</v>
      </c>
    </row>
    <row r="1361" spans="2:10" x14ac:dyDescent="0.45">
      <c r="B1361">
        <v>18605</v>
      </c>
      <c r="C1361" t="s">
        <v>93</v>
      </c>
      <c r="D1361">
        <v>4</v>
      </c>
      <c r="E1361">
        <v>22</v>
      </c>
      <c r="F1361" t="s">
        <v>69</v>
      </c>
      <c r="G1361">
        <v>0</v>
      </c>
      <c r="H1361">
        <v>0</v>
      </c>
      <c r="I1361" t="s">
        <v>89</v>
      </c>
      <c r="J1361">
        <v>0</v>
      </c>
    </row>
    <row r="1362" spans="2:10" x14ac:dyDescent="0.45">
      <c r="B1362">
        <v>18606</v>
      </c>
      <c r="C1362" t="s">
        <v>93</v>
      </c>
      <c r="D1362">
        <v>4</v>
      </c>
      <c r="E1362">
        <v>22</v>
      </c>
      <c r="F1362" t="s">
        <v>7</v>
      </c>
      <c r="G1362">
        <v>4</v>
      </c>
      <c r="H1362">
        <v>1</v>
      </c>
      <c r="I1362" t="s">
        <v>77</v>
      </c>
      <c r="J1362">
        <v>1</v>
      </c>
    </row>
    <row r="1363" spans="2:10" x14ac:dyDescent="0.45">
      <c r="B1363">
        <v>18607</v>
      </c>
      <c r="C1363" t="s">
        <v>93</v>
      </c>
      <c r="D1363">
        <v>4</v>
      </c>
      <c r="E1363">
        <v>22</v>
      </c>
      <c r="F1363" t="s">
        <v>1</v>
      </c>
      <c r="G1363">
        <v>1</v>
      </c>
      <c r="H1363">
        <v>1</v>
      </c>
      <c r="I1363" t="s">
        <v>24</v>
      </c>
      <c r="J1363">
        <v>0</v>
      </c>
    </row>
    <row r="1364" spans="2:10" x14ac:dyDescent="0.45">
      <c r="B1364">
        <v>18608</v>
      </c>
      <c r="C1364" t="s">
        <v>93</v>
      </c>
      <c r="D1364">
        <v>4</v>
      </c>
      <c r="E1364">
        <v>22</v>
      </c>
      <c r="F1364" t="s">
        <v>4</v>
      </c>
      <c r="G1364">
        <v>2</v>
      </c>
      <c r="H1364">
        <v>1</v>
      </c>
      <c r="I1364" t="s">
        <v>3</v>
      </c>
      <c r="J1364">
        <v>1</v>
      </c>
    </row>
    <row r="1365" spans="2:10" x14ac:dyDescent="0.45">
      <c r="B1365">
        <v>18609</v>
      </c>
      <c r="C1365" t="s">
        <v>93</v>
      </c>
      <c r="D1365">
        <v>4</v>
      </c>
      <c r="E1365">
        <v>22</v>
      </c>
      <c r="F1365" t="s">
        <v>56</v>
      </c>
      <c r="G1365">
        <v>0</v>
      </c>
      <c r="H1365">
        <v>0</v>
      </c>
      <c r="I1365" t="s">
        <v>66</v>
      </c>
      <c r="J1365">
        <v>0</v>
      </c>
    </row>
    <row r="1366" spans="2:10" x14ac:dyDescent="0.45">
      <c r="B1366">
        <v>18610</v>
      </c>
      <c r="C1366" t="s">
        <v>93</v>
      </c>
      <c r="D1366">
        <v>4</v>
      </c>
      <c r="E1366">
        <v>23</v>
      </c>
      <c r="F1366" t="s">
        <v>85</v>
      </c>
      <c r="G1366">
        <v>1</v>
      </c>
      <c r="H1366">
        <v>0</v>
      </c>
      <c r="I1366" t="s">
        <v>56</v>
      </c>
      <c r="J1366">
        <v>1</v>
      </c>
    </row>
    <row r="1367" spans="2:10" x14ac:dyDescent="0.45">
      <c r="B1367">
        <v>18611</v>
      </c>
      <c r="C1367" t="s">
        <v>93</v>
      </c>
      <c r="D1367">
        <v>4</v>
      </c>
      <c r="E1367">
        <v>23</v>
      </c>
      <c r="F1367" t="s">
        <v>77</v>
      </c>
      <c r="G1367">
        <v>3</v>
      </c>
      <c r="H1367">
        <v>2</v>
      </c>
      <c r="I1367" t="s">
        <v>14</v>
      </c>
      <c r="J1367">
        <v>1</v>
      </c>
    </row>
    <row r="1368" spans="2:10" x14ac:dyDescent="0.45">
      <c r="B1368">
        <v>18612</v>
      </c>
      <c r="C1368" t="s">
        <v>93</v>
      </c>
      <c r="D1368">
        <v>4</v>
      </c>
      <c r="E1368">
        <v>23</v>
      </c>
      <c r="F1368" t="s">
        <v>3</v>
      </c>
      <c r="G1368">
        <v>0</v>
      </c>
      <c r="H1368">
        <v>0</v>
      </c>
      <c r="I1368" t="s">
        <v>92</v>
      </c>
      <c r="J1368">
        <v>0</v>
      </c>
    </row>
    <row r="1369" spans="2:10" x14ac:dyDescent="0.45">
      <c r="B1369">
        <v>18613</v>
      </c>
      <c r="C1369" t="s">
        <v>93</v>
      </c>
      <c r="D1369">
        <v>4</v>
      </c>
      <c r="E1369">
        <v>23</v>
      </c>
      <c r="F1369" t="s">
        <v>0</v>
      </c>
      <c r="G1369">
        <v>3</v>
      </c>
      <c r="H1369">
        <v>1</v>
      </c>
      <c r="I1369" t="s">
        <v>1</v>
      </c>
      <c r="J1369">
        <v>1</v>
      </c>
    </row>
    <row r="1370" spans="2:10" x14ac:dyDescent="0.45">
      <c r="B1370">
        <v>18614</v>
      </c>
      <c r="C1370" t="s">
        <v>93</v>
      </c>
      <c r="D1370">
        <v>4</v>
      </c>
      <c r="E1370">
        <v>23</v>
      </c>
      <c r="F1370" t="s">
        <v>24</v>
      </c>
      <c r="G1370">
        <v>4</v>
      </c>
      <c r="H1370">
        <v>3</v>
      </c>
      <c r="I1370" t="s">
        <v>13</v>
      </c>
      <c r="J1370">
        <v>1</v>
      </c>
    </row>
    <row r="1371" spans="2:10" x14ac:dyDescent="0.45">
      <c r="B1371">
        <v>18615</v>
      </c>
      <c r="C1371" t="s">
        <v>93</v>
      </c>
      <c r="D1371">
        <v>4</v>
      </c>
      <c r="E1371">
        <v>23</v>
      </c>
      <c r="F1371" t="s">
        <v>6</v>
      </c>
      <c r="G1371">
        <v>3</v>
      </c>
      <c r="H1371">
        <v>2</v>
      </c>
      <c r="I1371" t="s">
        <v>69</v>
      </c>
      <c r="J1371">
        <v>1</v>
      </c>
    </row>
    <row r="1372" spans="2:10" x14ac:dyDescent="0.45">
      <c r="B1372">
        <v>18616</v>
      </c>
      <c r="C1372" t="s">
        <v>93</v>
      </c>
      <c r="D1372">
        <v>4</v>
      </c>
      <c r="E1372">
        <v>23</v>
      </c>
      <c r="F1372" t="s">
        <v>82</v>
      </c>
      <c r="G1372">
        <v>0</v>
      </c>
      <c r="H1372">
        <v>0</v>
      </c>
      <c r="I1372" t="s">
        <v>15</v>
      </c>
      <c r="J1372">
        <v>0</v>
      </c>
    </row>
    <row r="1373" spans="2:10" x14ac:dyDescent="0.45">
      <c r="B1373">
        <v>18617</v>
      </c>
      <c r="C1373" t="s">
        <v>93</v>
      </c>
      <c r="D1373">
        <v>4</v>
      </c>
      <c r="E1373">
        <v>23</v>
      </c>
      <c r="F1373" t="s">
        <v>66</v>
      </c>
      <c r="G1373">
        <v>0</v>
      </c>
      <c r="H1373">
        <v>1</v>
      </c>
      <c r="I1373" t="s">
        <v>4</v>
      </c>
      <c r="J1373">
        <v>-1</v>
      </c>
    </row>
    <row r="1374" spans="2:10" x14ac:dyDescent="0.45">
      <c r="B1374">
        <v>18618</v>
      </c>
      <c r="C1374" t="s">
        <v>93</v>
      </c>
      <c r="D1374">
        <v>4</v>
      </c>
      <c r="E1374">
        <v>23</v>
      </c>
      <c r="F1374" t="s">
        <v>89</v>
      </c>
      <c r="G1374">
        <v>3</v>
      </c>
      <c r="H1374">
        <v>3</v>
      </c>
      <c r="I1374" t="s">
        <v>10</v>
      </c>
      <c r="J1374">
        <v>0</v>
      </c>
    </row>
    <row r="1375" spans="2:10" x14ac:dyDescent="0.45">
      <c r="B1375">
        <v>18619</v>
      </c>
      <c r="C1375" t="s">
        <v>93</v>
      </c>
      <c r="D1375">
        <v>4</v>
      </c>
      <c r="E1375">
        <v>23</v>
      </c>
      <c r="F1375" t="s">
        <v>12</v>
      </c>
      <c r="G1375">
        <v>0</v>
      </c>
      <c r="H1375">
        <v>0</v>
      </c>
      <c r="I1375" t="s">
        <v>7</v>
      </c>
      <c r="J1375">
        <v>0</v>
      </c>
    </row>
    <row r="1376" spans="2:10" x14ac:dyDescent="0.45">
      <c r="B1376">
        <v>18620</v>
      </c>
      <c r="C1376" t="s">
        <v>93</v>
      </c>
      <c r="D1376">
        <v>4</v>
      </c>
      <c r="E1376">
        <v>24</v>
      </c>
      <c r="F1376" t="s">
        <v>1</v>
      </c>
      <c r="G1376">
        <v>1</v>
      </c>
      <c r="H1376">
        <v>1</v>
      </c>
      <c r="I1376" t="s">
        <v>89</v>
      </c>
      <c r="J1376">
        <v>0</v>
      </c>
    </row>
    <row r="1377" spans="2:10" x14ac:dyDescent="0.45">
      <c r="B1377">
        <v>18621</v>
      </c>
      <c r="C1377" t="s">
        <v>93</v>
      </c>
      <c r="D1377">
        <v>4</v>
      </c>
      <c r="E1377">
        <v>24</v>
      </c>
      <c r="F1377" t="s">
        <v>7</v>
      </c>
      <c r="G1377">
        <v>0</v>
      </c>
      <c r="H1377">
        <v>0</v>
      </c>
      <c r="I1377" t="s">
        <v>82</v>
      </c>
      <c r="J1377">
        <v>0</v>
      </c>
    </row>
    <row r="1378" spans="2:10" x14ac:dyDescent="0.45">
      <c r="B1378">
        <v>18622</v>
      </c>
      <c r="C1378" t="s">
        <v>93</v>
      </c>
      <c r="D1378">
        <v>4</v>
      </c>
      <c r="E1378">
        <v>24</v>
      </c>
      <c r="F1378" t="s">
        <v>77</v>
      </c>
      <c r="G1378">
        <v>1</v>
      </c>
      <c r="H1378">
        <v>0</v>
      </c>
      <c r="I1378" t="s">
        <v>85</v>
      </c>
      <c r="J1378">
        <v>1</v>
      </c>
    </row>
    <row r="1379" spans="2:10" x14ac:dyDescent="0.45">
      <c r="B1379">
        <v>18623</v>
      </c>
      <c r="C1379" t="s">
        <v>93</v>
      </c>
      <c r="D1379">
        <v>4</v>
      </c>
      <c r="E1379">
        <v>24</v>
      </c>
      <c r="F1379" t="s">
        <v>14</v>
      </c>
      <c r="G1379">
        <v>5</v>
      </c>
      <c r="H1379">
        <v>0</v>
      </c>
      <c r="I1379" t="s">
        <v>12</v>
      </c>
      <c r="J1379">
        <v>1</v>
      </c>
    </row>
    <row r="1380" spans="2:10" x14ac:dyDescent="0.45">
      <c r="B1380">
        <v>18624</v>
      </c>
      <c r="C1380" t="s">
        <v>93</v>
      </c>
      <c r="D1380">
        <v>4</v>
      </c>
      <c r="E1380">
        <v>24</v>
      </c>
      <c r="F1380" t="s">
        <v>10</v>
      </c>
      <c r="G1380">
        <v>1</v>
      </c>
      <c r="H1380">
        <v>1</v>
      </c>
      <c r="I1380" t="s">
        <v>6</v>
      </c>
      <c r="J1380">
        <v>0</v>
      </c>
    </row>
    <row r="1381" spans="2:10" x14ac:dyDescent="0.45">
      <c r="B1381">
        <v>18625</v>
      </c>
      <c r="C1381" t="s">
        <v>93</v>
      </c>
      <c r="D1381">
        <v>4</v>
      </c>
      <c r="E1381">
        <v>24</v>
      </c>
      <c r="F1381" t="s">
        <v>69</v>
      </c>
      <c r="G1381">
        <v>2</v>
      </c>
      <c r="H1381">
        <v>1</v>
      </c>
      <c r="I1381" t="s">
        <v>3</v>
      </c>
      <c r="J1381">
        <v>1</v>
      </c>
    </row>
    <row r="1382" spans="2:10" x14ac:dyDescent="0.45">
      <c r="B1382">
        <v>18626</v>
      </c>
      <c r="C1382" t="s">
        <v>93</v>
      </c>
      <c r="D1382">
        <v>4</v>
      </c>
      <c r="E1382">
        <v>24</v>
      </c>
      <c r="F1382" t="s">
        <v>13</v>
      </c>
      <c r="G1382">
        <v>2</v>
      </c>
      <c r="H1382">
        <v>0</v>
      </c>
      <c r="I1382" t="s">
        <v>0</v>
      </c>
      <c r="J1382">
        <v>1</v>
      </c>
    </row>
    <row r="1383" spans="2:10" x14ac:dyDescent="0.45">
      <c r="B1383">
        <v>18627</v>
      </c>
      <c r="C1383" t="s">
        <v>93</v>
      </c>
      <c r="D1383">
        <v>4</v>
      </c>
      <c r="E1383">
        <v>24</v>
      </c>
      <c r="F1383" t="s">
        <v>92</v>
      </c>
      <c r="G1383">
        <v>2</v>
      </c>
      <c r="H1383">
        <v>2</v>
      </c>
      <c r="I1383" t="s">
        <v>66</v>
      </c>
      <c r="J1383">
        <v>0</v>
      </c>
    </row>
    <row r="1384" spans="2:10" x14ac:dyDescent="0.45">
      <c r="B1384">
        <v>18628</v>
      </c>
      <c r="C1384" t="s">
        <v>93</v>
      </c>
      <c r="D1384">
        <v>4</v>
      </c>
      <c r="E1384">
        <v>24</v>
      </c>
      <c r="F1384" t="s">
        <v>4</v>
      </c>
      <c r="G1384">
        <v>3</v>
      </c>
      <c r="H1384">
        <v>1</v>
      </c>
      <c r="I1384" t="s">
        <v>56</v>
      </c>
      <c r="J1384">
        <v>1</v>
      </c>
    </row>
    <row r="1385" spans="2:10" x14ac:dyDescent="0.45">
      <c r="B1385">
        <v>18629</v>
      </c>
      <c r="C1385" t="s">
        <v>93</v>
      </c>
      <c r="D1385">
        <v>4</v>
      </c>
      <c r="E1385">
        <v>24</v>
      </c>
      <c r="F1385" t="s">
        <v>15</v>
      </c>
      <c r="G1385">
        <v>2</v>
      </c>
      <c r="H1385">
        <v>0</v>
      </c>
      <c r="I1385" t="s">
        <v>24</v>
      </c>
      <c r="J1385">
        <v>1</v>
      </c>
    </row>
    <row r="1386" spans="2:10" x14ac:dyDescent="0.45">
      <c r="B1386">
        <v>18630</v>
      </c>
      <c r="C1386" t="s">
        <v>93</v>
      </c>
      <c r="D1386">
        <v>4</v>
      </c>
      <c r="E1386">
        <v>25</v>
      </c>
      <c r="F1386" t="s">
        <v>85</v>
      </c>
      <c r="G1386">
        <v>1</v>
      </c>
      <c r="H1386">
        <v>0</v>
      </c>
      <c r="I1386" t="s">
        <v>4</v>
      </c>
      <c r="J1386">
        <v>1</v>
      </c>
    </row>
    <row r="1387" spans="2:10" x14ac:dyDescent="0.45">
      <c r="B1387">
        <v>18631</v>
      </c>
      <c r="C1387" t="s">
        <v>93</v>
      </c>
      <c r="D1387">
        <v>4</v>
      </c>
      <c r="E1387">
        <v>25</v>
      </c>
      <c r="F1387" t="s">
        <v>3</v>
      </c>
      <c r="G1387">
        <v>0</v>
      </c>
      <c r="H1387">
        <v>1</v>
      </c>
      <c r="I1387" t="s">
        <v>10</v>
      </c>
      <c r="J1387">
        <v>-1</v>
      </c>
    </row>
    <row r="1388" spans="2:10" x14ac:dyDescent="0.45">
      <c r="B1388">
        <v>18632</v>
      </c>
      <c r="C1388" t="s">
        <v>93</v>
      </c>
      <c r="D1388">
        <v>4</v>
      </c>
      <c r="E1388">
        <v>25</v>
      </c>
      <c r="F1388" t="s">
        <v>0</v>
      </c>
      <c r="G1388">
        <v>0</v>
      </c>
      <c r="H1388">
        <v>1</v>
      </c>
      <c r="I1388" t="s">
        <v>15</v>
      </c>
      <c r="J1388">
        <v>-1</v>
      </c>
    </row>
    <row r="1389" spans="2:10" x14ac:dyDescent="0.45">
      <c r="B1389">
        <v>18633</v>
      </c>
      <c r="C1389" t="s">
        <v>93</v>
      </c>
      <c r="D1389">
        <v>4</v>
      </c>
      <c r="E1389">
        <v>25</v>
      </c>
      <c r="F1389" t="s">
        <v>24</v>
      </c>
      <c r="G1389">
        <v>0</v>
      </c>
      <c r="H1389">
        <v>0</v>
      </c>
      <c r="I1389" t="s">
        <v>7</v>
      </c>
      <c r="J1389">
        <v>0</v>
      </c>
    </row>
    <row r="1390" spans="2:10" x14ac:dyDescent="0.45">
      <c r="B1390">
        <v>18634</v>
      </c>
      <c r="C1390" t="s">
        <v>93</v>
      </c>
      <c r="D1390">
        <v>4</v>
      </c>
      <c r="E1390">
        <v>25</v>
      </c>
      <c r="F1390" t="s">
        <v>89</v>
      </c>
      <c r="G1390">
        <v>2</v>
      </c>
      <c r="H1390">
        <v>1</v>
      </c>
      <c r="I1390" t="s">
        <v>13</v>
      </c>
      <c r="J1390">
        <v>1</v>
      </c>
    </row>
    <row r="1391" spans="2:10" x14ac:dyDescent="0.45">
      <c r="B1391">
        <v>18635</v>
      </c>
      <c r="C1391" t="s">
        <v>93</v>
      </c>
      <c r="D1391">
        <v>4</v>
      </c>
      <c r="E1391">
        <v>25</v>
      </c>
      <c r="F1391" t="s">
        <v>6</v>
      </c>
      <c r="G1391">
        <v>1</v>
      </c>
      <c r="H1391">
        <v>1</v>
      </c>
      <c r="I1391" t="s">
        <v>1</v>
      </c>
      <c r="J1391">
        <v>0</v>
      </c>
    </row>
    <row r="1392" spans="2:10" x14ac:dyDescent="0.45">
      <c r="B1392">
        <v>18636</v>
      </c>
      <c r="C1392" t="s">
        <v>93</v>
      </c>
      <c r="D1392">
        <v>4</v>
      </c>
      <c r="E1392">
        <v>25</v>
      </c>
      <c r="F1392" t="s">
        <v>56</v>
      </c>
      <c r="G1392">
        <v>0</v>
      </c>
      <c r="H1392">
        <v>0</v>
      </c>
      <c r="I1392" t="s">
        <v>92</v>
      </c>
      <c r="J1392">
        <v>0</v>
      </c>
    </row>
    <row r="1393" spans="2:10" x14ac:dyDescent="0.45">
      <c r="B1393">
        <v>18637</v>
      </c>
      <c r="C1393" t="s">
        <v>93</v>
      </c>
      <c r="D1393">
        <v>4</v>
      </c>
      <c r="E1393">
        <v>25</v>
      </c>
      <c r="F1393" t="s">
        <v>66</v>
      </c>
      <c r="G1393">
        <v>2</v>
      </c>
      <c r="H1393">
        <v>1</v>
      </c>
      <c r="I1393" t="s">
        <v>69</v>
      </c>
      <c r="J1393">
        <v>1</v>
      </c>
    </row>
    <row r="1394" spans="2:10" x14ac:dyDescent="0.45">
      <c r="B1394">
        <v>18638</v>
      </c>
      <c r="C1394" t="s">
        <v>93</v>
      </c>
      <c r="D1394">
        <v>4</v>
      </c>
      <c r="E1394">
        <v>25</v>
      </c>
      <c r="F1394" t="s">
        <v>82</v>
      </c>
      <c r="G1394">
        <v>0</v>
      </c>
      <c r="H1394">
        <v>0</v>
      </c>
      <c r="I1394" t="s">
        <v>14</v>
      </c>
      <c r="J1394">
        <v>0</v>
      </c>
    </row>
    <row r="1395" spans="2:10" x14ac:dyDescent="0.45">
      <c r="B1395">
        <v>18639</v>
      </c>
      <c r="C1395" t="s">
        <v>93</v>
      </c>
      <c r="D1395">
        <v>4</v>
      </c>
      <c r="E1395">
        <v>25</v>
      </c>
      <c r="F1395" t="s">
        <v>12</v>
      </c>
      <c r="G1395">
        <v>2</v>
      </c>
      <c r="H1395">
        <v>1</v>
      </c>
      <c r="I1395" t="s">
        <v>77</v>
      </c>
      <c r="J1395">
        <v>1</v>
      </c>
    </row>
    <row r="1396" spans="2:10" x14ac:dyDescent="0.45">
      <c r="B1396">
        <v>18640</v>
      </c>
      <c r="C1396" t="s">
        <v>93</v>
      </c>
      <c r="D1396">
        <v>4</v>
      </c>
      <c r="E1396">
        <v>26</v>
      </c>
      <c r="F1396" t="s">
        <v>69</v>
      </c>
      <c r="G1396">
        <v>0</v>
      </c>
      <c r="H1396">
        <v>0</v>
      </c>
      <c r="I1396" t="s">
        <v>56</v>
      </c>
      <c r="J1396">
        <v>0</v>
      </c>
    </row>
    <row r="1397" spans="2:10" x14ac:dyDescent="0.45">
      <c r="B1397">
        <v>18641</v>
      </c>
      <c r="C1397" t="s">
        <v>93</v>
      </c>
      <c r="D1397">
        <v>4</v>
      </c>
      <c r="E1397">
        <v>26</v>
      </c>
      <c r="F1397" t="s">
        <v>13</v>
      </c>
      <c r="G1397">
        <v>3</v>
      </c>
      <c r="H1397">
        <v>1</v>
      </c>
      <c r="I1397" t="s">
        <v>6</v>
      </c>
      <c r="J1397">
        <v>1</v>
      </c>
    </row>
    <row r="1398" spans="2:10" x14ac:dyDescent="0.45">
      <c r="B1398">
        <v>18642</v>
      </c>
      <c r="C1398" t="s">
        <v>93</v>
      </c>
      <c r="D1398">
        <v>4</v>
      </c>
      <c r="E1398">
        <v>26</v>
      </c>
      <c r="F1398" t="s">
        <v>15</v>
      </c>
      <c r="G1398">
        <v>0</v>
      </c>
      <c r="H1398">
        <v>0</v>
      </c>
      <c r="I1398" t="s">
        <v>89</v>
      </c>
      <c r="J1398">
        <v>0</v>
      </c>
    </row>
    <row r="1399" spans="2:10" x14ac:dyDescent="0.45">
      <c r="B1399">
        <v>18643</v>
      </c>
      <c r="C1399" t="s">
        <v>93</v>
      </c>
      <c r="D1399">
        <v>4</v>
      </c>
      <c r="E1399">
        <v>26</v>
      </c>
      <c r="F1399" t="s">
        <v>77</v>
      </c>
      <c r="G1399">
        <v>0</v>
      </c>
      <c r="H1399">
        <v>0</v>
      </c>
      <c r="I1399" t="s">
        <v>82</v>
      </c>
      <c r="J1399">
        <v>0</v>
      </c>
    </row>
    <row r="1400" spans="2:10" x14ac:dyDescent="0.45">
      <c r="B1400">
        <v>18644</v>
      </c>
      <c r="C1400" t="s">
        <v>93</v>
      </c>
      <c r="D1400">
        <v>4</v>
      </c>
      <c r="E1400">
        <v>26</v>
      </c>
      <c r="F1400" t="s">
        <v>14</v>
      </c>
      <c r="G1400">
        <v>0</v>
      </c>
      <c r="H1400">
        <v>0</v>
      </c>
      <c r="I1400" t="s">
        <v>24</v>
      </c>
      <c r="J1400">
        <v>0</v>
      </c>
    </row>
    <row r="1401" spans="2:10" x14ac:dyDescent="0.45">
      <c r="B1401">
        <v>18645</v>
      </c>
      <c r="C1401" t="s">
        <v>93</v>
      </c>
      <c r="D1401">
        <v>4</v>
      </c>
      <c r="E1401">
        <v>26</v>
      </c>
      <c r="F1401" t="s">
        <v>10</v>
      </c>
      <c r="G1401">
        <v>3</v>
      </c>
      <c r="H1401">
        <v>1</v>
      </c>
      <c r="I1401" t="s">
        <v>66</v>
      </c>
      <c r="J1401">
        <v>1</v>
      </c>
    </row>
    <row r="1402" spans="2:10" x14ac:dyDescent="0.45">
      <c r="B1402">
        <v>18646</v>
      </c>
      <c r="C1402" t="s">
        <v>93</v>
      </c>
      <c r="D1402">
        <v>4</v>
      </c>
      <c r="E1402">
        <v>26</v>
      </c>
      <c r="F1402" t="s">
        <v>92</v>
      </c>
      <c r="G1402">
        <v>1</v>
      </c>
      <c r="H1402">
        <v>0</v>
      </c>
      <c r="I1402" t="s">
        <v>4</v>
      </c>
      <c r="J1402">
        <v>1</v>
      </c>
    </row>
    <row r="1403" spans="2:10" x14ac:dyDescent="0.45">
      <c r="B1403">
        <v>18647</v>
      </c>
      <c r="C1403" t="s">
        <v>93</v>
      </c>
      <c r="D1403">
        <v>4</v>
      </c>
      <c r="E1403">
        <v>26</v>
      </c>
      <c r="F1403" t="s">
        <v>7</v>
      </c>
      <c r="G1403">
        <v>0</v>
      </c>
      <c r="H1403">
        <v>0</v>
      </c>
      <c r="I1403" t="s">
        <v>0</v>
      </c>
      <c r="J1403">
        <v>0</v>
      </c>
    </row>
    <row r="1404" spans="2:10" x14ac:dyDescent="0.45">
      <c r="B1404">
        <v>18648</v>
      </c>
      <c r="C1404" t="s">
        <v>93</v>
      </c>
      <c r="D1404">
        <v>4</v>
      </c>
      <c r="E1404">
        <v>26</v>
      </c>
      <c r="F1404" t="s">
        <v>1</v>
      </c>
      <c r="G1404">
        <v>0</v>
      </c>
      <c r="H1404">
        <v>0</v>
      </c>
      <c r="I1404" t="s">
        <v>3</v>
      </c>
      <c r="J1404">
        <v>0</v>
      </c>
    </row>
    <row r="1405" spans="2:10" x14ac:dyDescent="0.45">
      <c r="B1405">
        <v>18649</v>
      </c>
      <c r="C1405" t="s">
        <v>93</v>
      </c>
      <c r="D1405">
        <v>4</v>
      </c>
      <c r="E1405">
        <v>26</v>
      </c>
      <c r="F1405" t="s">
        <v>12</v>
      </c>
      <c r="G1405">
        <v>2</v>
      </c>
      <c r="H1405">
        <v>0</v>
      </c>
      <c r="I1405" t="s">
        <v>85</v>
      </c>
      <c r="J1405">
        <v>1</v>
      </c>
    </row>
    <row r="1406" spans="2:10" x14ac:dyDescent="0.45">
      <c r="B1406">
        <v>18650</v>
      </c>
      <c r="C1406" t="s">
        <v>93</v>
      </c>
      <c r="D1406">
        <v>4</v>
      </c>
      <c r="E1406">
        <v>27</v>
      </c>
      <c r="F1406" t="s">
        <v>85</v>
      </c>
      <c r="G1406">
        <v>3</v>
      </c>
      <c r="H1406">
        <v>2</v>
      </c>
      <c r="I1406" t="s">
        <v>92</v>
      </c>
      <c r="J1406">
        <v>1</v>
      </c>
    </row>
    <row r="1407" spans="2:10" x14ac:dyDescent="0.45">
      <c r="B1407">
        <v>18651</v>
      </c>
      <c r="C1407" t="s">
        <v>93</v>
      </c>
      <c r="D1407">
        <v>4</v>
      </c>
      <c r="E1407">
        <v>27</v>
      </c>
      <c r="F1407" t="s">
        <v>3</v>
      </c>
      <c r="G1407">
        <v>0</v>
      </c>
      <c r="H1407">
        <v>3</v>
      </c>
      <c r="I1407" t="s">
        <v>13</v>
      </c>
      <c r="J1407">
        <v>-1</v>
      </c>
    </row>
    <row r="1408" spans="2:10" x14ac:dyDescent="0.45">
      <c r="B1408">
        <v>18652</v>
      </c>
      <c r="C1408" t="s">
        <v>93</v>
      </c>
      <c r="D1408">
        <v>4</v>
      </c>
      <c r="E1408">
        <v>27</v>
      </c>
      <c r="F1408" t="s">
        <v>0</v>
      </c>
      <c r="G1408">
        <v>1</v>
      </c>
      <c r="H1408">
        <v>1</v>
      </c>
      <c r="I1408" t="s">
        <v>14</v>
      </c>
      <c r="J1408">
        <v>0</v>
      </c>
    </row>
    <row r="1409" spans="2:10" x14ac:dyDescent="0.45">
      <c r="B1409">
        <v>18653</v>
      </c>
      <c r="C1409" t="s">
        <v>93</v>
      </c>
      <c r="D1409">
        <v>4</v>
      </c>
      <c r="E1409">
        <v>27</v>
      </c>
      <c r="F1409" t="s">
        <v>24</v>
      </c>
      <c r="G1409">
        <v>0</v>
      </c>
      <c r="H1409">
        <v>0</v>
      </c>
      <c r="I1409" t="s">
        <v>77</v>
      </c>
      <c r="J1409">
        <v>0</v>
      </c>
    </row>
    <row r="1410" spans="2:10" x14ac:dyDescent="0.45">
      <c r="B1410">
        <v>18654</v>
      </c>
      <c r="C1410" t="s">
        <v>93</v>
      </c>
      <c r="D1410">
        <v>4</v>
      </c>
      <c r="E1410">
        <v>27</v>
      </c>
      <c r="F1410" t="s">
        <v>89</v>
      </c>
      <c r="G1410">
        <v>3</v>
      </c>
      <c r="H1410">
        <v>2</v>
      </c>
      <c r="I1410" t="s">
        <v>7</v>
      </c>
      <c r="J1410">
        <v>1</v>
      </c>
    </row>
    <row r="1411" spans="2:10" x14ac:dyDescent="0.45">
      <c r="B1411">
        <v>18655</v>
      </c>
      <c r="C1411" t="s">
        <v>93</v>
      </c>
      <c r="D1411">
        <v>4</v>
      </c>
      <c r="E1411">
        <v>27</v>
      </c>
      <c r="F1411" t="s">
        <v>4</v>
      </c>
      <c r="G1411">
        <v>0</v>
      </c>
      <c r="H1411">
        <v>0</v>
      </c>
      <c r="I1411" t="s">
        <v>69</v>
      </c>
      <c r="J1411">
        <v>0</v>
      </c>
    </row>
    <row r="1412" spans="2:10" x14ac:dyDescent="0.45">
      <c r="B1412">
        <v>18656</v>
      </c>
      <c r="C1412" t="s">
        <v>93</v>
      </c>
      <c r="D1412">
        <v>4</v>
      </c>
      <c r="E1412">
        <v>27</v>
      </c>
      <c r="F1412" t="s">
        <v>6</v>
      </c>
      <c r="G1412">
        <v>0</v>
      </c>
      <c r="H1412">
        <v>0</v>
      </c>
      <c r="I1412" t="s">
        <v>15</v>
      </c>
      <c r="J1412">
        <v>0</v>
      </c>
    </row>
    <row r="1413" spans="2:10" x14ac:dyDescent="0.45">
      <c r="B1413">
        <v>18657</v>
      </c>
      <c r="C1413" t="s">
        <v>93</v>
      </c>
      <c r="D1413">
        <v>4</v>
      </c>
      <c r="E1413">
        <v>27</v>
      </c>
      <c r="F1413" t="s">
        <v>66</v>
      </c>
      <c r="G1413">
        <v>1</v>
      </c>
      <c r="H1413">
        <v>0</v>
      </c>
      <c r="I1413" t="s">
        <v>1</v>
      </c>
      <c r="J1413">
        <v>1</v>
      </c>
    </row>
    <row r="1414" spans="2:10" x14ac:dyDescent="0.45">
      <c r="B1414">
        <v>18658</v>
      </c>
      <c r="C1414" t="s">
        <v>93</v>
      </c>
      <c r="D1414">
        <v>4</v>
      </c>
      <c r="E1414">
        <v>27</v>
      </c>
      <c r="F1414" t="s">
        <v>56</v>
      </c>
      <c r="G1414">
        <v>0</v>
      </c>
      <c r="H1414">
        <v>0</v>
      </c>
      <c r="I1414" t="s">
        <v>10</v>
      </c>
      <c r="J1414">
        <v>0</v>
      </c>
    </row>
    <row r="1415" spans="2:10" x14ac:dyDescent="0.45">
      <c r="B1415">
        <v>18659</v>
      </c>
      <c r="C1415" t="s">
        <v>93</v>
      </c>
      <c r="D1415">
        <v>4</v>
      </c>
      <c r="E1415">
        <v>27</v>
      </c>
      <c r="F1415" t="s">
        <v>82</v>
      </c>
      <c r="G1415">
        <v>0</v>
      </c>
      <c r="H1415">
        <v>0</v>
      </c>
      <c r="I1415" t="s">
        <v>12</v>
      </c>
      <c r="J1415">
        <v>0</v>
      </c>
    </row>
    <row r="1416" spans="2:10" x14ac:dyDescent="0.45">
      <c r="B1416">
        <v>18660</v>
      </c>
      <c r="C1416" t="s">
        <v>93</v>
      </c>
      <c r="D1416">
        <v>4</v>
      </c>
      <c r="E1416">
        <v>28</v>
      </c>
      <c r="F1416" t="s">
        <v>1</v>
      </c>
      <c r="G1416">
        <v>2</v>
      </c>
      <c r="H1416">
        <v>1</v>
      </c>
      <c r="I1416" t="s">
        <v>56</v>
      </c>
      <c r="J1416">
        <v>1</v>
      </c>
    </row>
    <row r="1417" spans="2:10" x14ac:dyDescent="0.45">
      <c r="B1417">
        <v>18661</v>
      </c>
      <c r="C1417" t="s">
        <v>93</v>
      </c>
      <c r="D1417">
        <v>4</v>
      </c>
      <c r="E1417">
        <v>28</v>
      </c>
      <c r="F1417" t="s">
        <v>7</v>
      </c>
      <c r="G1417">
        <v>0</v>
      </c>
      <c r="H1417">
        <v>0</v>
      </c>
      <c r="I1417" t="s">
        <v>6</v>
      </c>
      <c r="J1417">
        <v>0</v>
      </c>
    </row>
    <row r="1418" spans="2:10" x14ac:dyDescent="0.45">
      <c r="B1418">
        <v>18662</v>
      </c>
      <c r="C1418" t="s">
        <v>93</v>
      </c>
      <c r="D1418">
        <v>4</v>
      </c>
      <c r="E1418">
        <v>28</v>
      </c>
      <c r="F1418" t="s">
        <v>77</v>
      </c>
      <c r="G1418">
        <v>2</v>
      </c>
      <c r="H1418">
        <v>1</v>
      </c>
      <c r="I1418" t="s">
        <v>0</v>
      </c>
      <c r="J1418">
        <v>1</v>
      </c>
    </row>
    <row r="1419" spans="2:10" x14ac:dyDescent="0.45">
      <c r="B1419">
        <v>18663</v>
      </c>
      <c r="C1419" t="s">
        <v>93</v>
      </c>
      <c r="D1419">
        <v>4</v>
      </c>
      <c r="E1419">
        <v>28</v>
      </c>
      <c r="F1419" t="s">
        <v>14</v>
      </c>
      <c r="G1419">
        <v>3</v>
      </c>
      <c r="H1419">
        <v>0</v>
      </c>
      <c r="I1419" t="s">
        <v>89</v>
      </c>
      <c r="J1419">
        <v>1</v>
      </c>
    </row>
    <row r="1420" spans="2:10" x14ac:dyDescent="0.45">
      <c r="B1420">
        <v>18664</v>
      </c>
      <c r="C1420" t="s">
        <v>93</v>
      </c>
      <c r="D1420">
        <v>4</v>
      </c>
      <c r="E1420">
        <v>28</v>
      </c>
      <c r="F1420" t="s">
        <v>10</v>
      </c>
      <c r="G1420">
        <v>4</v>
      </c>
      <c r="H1420">
        <v>1</v>
      </c>
      <c r="I1420" t="s">
        <v>4</v>
      </c>
      <c r="J1420">
        <v>1</v>
      </c>
    </row>
    <row r="1421" spans="2:10" x14ac:dyDescent="0.45">
      <c r="B1421">
        <v>18665</v>
      </c>
      <c r="C1421" t="s">
        <v>93</v>
      </c>
      <c r="D1421">
        <v>4</v>
      </c>
      <c r="E1421">
        <v>28</v>
      </c>
      <c r="F1421" t="s">
        <v>69</v>
      </c>
      <c r="G1421">
        <v>0</v>
      </c>
      <c r="H1421">
        <v>0</v>
      </c>
      <c r="I1421" t="s">
        <v>92</v>
      </c>
      <c r="J1421">
        <v>0</v>
      </c>
    </row>
    <row r="1422" spans="2:10" x14ac:dyDescent="0.45">
      <c r="B1422">
        <v>18666</v>
      </c>
      <c r="C1422" t="s">
        <v>93</v>
      </c>
      <c r="D1422">
        <v>4</v>
      </c>
      <c r="E1422">
        <v>28</v>
      </c>
      <c r="F1422" t="s">
        <v>13</v>
      </c>
      <c r="G1422">
        <v>8</v>
      </c>
      <c r="H1422">
        <v>1</v>
      </c>
      <c r="I1422" t="s">
        <v>66</v>
      </c>
      <c r="J1422">
        <v>1</v>
      </c>
    </row>
    <row r="1423" spans="2:10" x14ac:dyDescent="0.45">
      <c r="B1423">
        <v>18667</v>
      </c>
      <c r="C1423" t="s">
        <v>93</v>
      </c>
      <c r="D1423">
        <v>4</v>
      </c>
      <c r="E1423">
        <v>28</v>
      </c>
      <c r="F1423" t="s">
        <v>15</v>
      </c>
      <c r="G1423">
        <v>0</v>
      </c>
      <c r="H1423">
        <v>0</v>
      </c>
      <c r="I1423" t="s">
        <v>3</v>
      </c>
      <c r="J1423">
        <v>0</v>
      </c>
    </row>
    <row r="1424" spans="2:10" x14ac:dyDescent="0.45">
      <c r="B1424">
        <v>18668</v>
      </c>
      <c r="C1424" t="s">
        <v>93</v>
      </c>
      <c r="D1424">
        <v>4</v>
      </c>
      <c r="E1424">
        <v>28</v>
      </c>
      <c r="F1424" t="s">
        <v>12</v>
      </c>
      <c r="G1424">
        <v>0</v>
      </c>
      <c r="H1424">
        <v>0</v>
      </c>
      <c r="I1424" t="s">
        <v>24</v>
      </c>
      <c r="J1424">
        <v>0</v>
      </c>
    </row>
    <row r="1425" spans="2:10" x14ac:dyDescent="0.45">
      <c r="B1425">
        <v>18669</v>
      </c>
      <c r="C1425" t="s">
        <v>93</v>
      </c>
      <c r="D1425">
        <v>4</v>
      </c>
      <c r="E1425">
        <v>28</v>
      </c>
      <c r="F1425" t="s">
        <v>82</v>
      </c>
      <c r="G1425">
        <v>0</v>
      </c>
      <c r="H1425">
        <v>0</v>
      </c>
      <c r="I1425" t="s">
        <v>85</v>
      </c>
      <c r="J1425">
        <v>0</v>
      </c>
    </row>
    <row r="1426" spans="2:10" x14ac:dyDescent="0.45">
      <c r="B1426">
        <v>18670</v>
      </c>
      <c r="C1426" t="s">
        <v>93</v>
      </c>
      <c r="D1426">
        <v>4</v>
      </c>
      <c r="E1426">
        <v>29</v>
      </c>
      <c r="F1426" t="s">
        <v>24</v>
      </c>
      <c r="G1426">
        <v>0</v>
      </c>
      <c r="H1426">
        <v>0</v>
      </c>
      <c r="I1426" t="s">
        <v>82</v>
      </c>
      <c r="J1426">
        <v>0</v>
      </c>
    </row>
    <row r="1427" spans="2:10" x14ac:dyDescent="0.45">
      <c r="B1427">
        <v>18671</v>
      </c>
      <c r="C1427" t="s">
        <v>93</v>
      </c>
      <c r="D1427">
        <v>4</v>
      </c>
      <c r="E1427">
        <v>29</v>
      </c>
      <c r="F1427" t="s">
        <v>85</v>
      </c>
      <c r="G1427">
        <v>3</v>
      </c>
      <c r="H1427">
        <v>0</v>
      </c>
      <c r="I1427" t="s">
        <v>69</v>
      </c>
      <c r="J1427">
        <v>1</v>
      </c>
    </row>
    <row r="1428" spans="2:10" x14ac:dyDescent="0.45">
      <c r="B1428">
        <v>18672</v>
      </c>
      <c r="C1428" t="s">
        <v>93</v>
      </c>
      <c r="D1428">
        <v>4</v>
      </c>
      <c r="E1428">
        <v>29</v>
      </c>
      <c r="F1428" t="s">
        <v>3</v>
      </c>
      <c r="G1428">
        <v>0</v>
      </c>
      <c r="H1428">
        <v>0</v>
      </c>
      <c r="I1428" t="s">
        <v>7</v>
      </c>
      <c r="J1428">
        <v>0</v>
      </c>
    </row>
    <row r="1429" spans="2:10" x14ac:dyDescent="0.45">
      <c r="B1429">
        <v>18673</v>
      </c>
      <c r="C1429" t="s">
        <v>93</v>
      </c>
      <c r="D1429">
        <v>4</v>
      </c>
      <c r="E1429">
        <v>29</v>
      </c>
      <c r="F1429" t="s">
        <v>0</v>
      </c>
      <c r="G1429">
        <v>5</v>
      </c>
      <c r="H1429">
        <v>0</v>
      </c>
      <c r="I1429" t="s">
        <v>12</v>
      </c>
      <c r="J1429">
        <v>1</v>
      </c>
    </row>
    <row r="1430" spans="2:10" x14ac:dyDescent="0.45">
      <c r="B1430">
        <v>18674</v>
      </c>
      <c r="C1430" t="s">
        <v>93</v>
      </c>
      <c r="D1430">
        <v>4</v>
      </c>
      <c r="E1430">
        <v>29</v>
      </c>
      <c r="F1430" t="s">
        <v>92</v>
      </c>
      <c r="G1430">
        <v>0</v>
      </c>
      <c r="H1430">
        <v>1</v>
      </c>
      <c r="I1430" t="s">
        <v>10</v>
      </c>
      <c r="J1430">
        <v>-1</v>
      </c>
    </row>
    <row r="1431" spans="2:10" x14ac:dyDescent="0.45">
      <c r="B1431">
        <v>18675</v>
      </c>
      <c r="C1431" t="s">
        <v>93</v>
      </c>
      <c r="D1431">
        <v>4</v>
      </c>
      <c r="E1431">
        <v>29</v>
      </c>
      <c r="F1431" t="s">
        <v>89</v>
      </c>
      <c r="G1431">
        <v>1</v>
      </c>
      <c r="H1431">
        <v>1</v>
      </c>
      <c r="I1431" t="s">
        <v>77</v>
      </c>
      <c r="J1431">
        <v>0</v>
      </c>
    </row>
    <row r="1432" spans="2:10" x14ac:dyDescent="0.45">
      <c r="B1432">
        <v>18676</v>
      </c>
      <c r="C1432" t="s">
        <v>93</v>
      </c>
      <c r="D1432">
        <v>4</v>
      </c>
      <c r="E1432">
        <v>29</v>
      </c>
      <c r="F1432" t="s">
        <v>4</v>
      </c>
      <c r="G1432">
        <v>2</v>
      </c>
      <c r="H1432">
        <v>0</v>
      </c>
      <c r="I1432" t="s">
        <v>1</v>
      </c>
      <c r="J1432">
        <v>1</v>
      </c>
    </row>
    <row r="1433" spans="2:10" x14ac:dyDescent="0.45">
      <c r="B1433">
        <v>18677</v>
      </c>
      <c r="C1433" t="s">
        <v>93</v>
      </c>
      <c r="D1433">
        <v>4</v>
      </c>
      <c r="E1433">
        <v>29</v>
      </c>
      <c r="F1433" t="s">
        <v>6</v>
      </c>
      <c r="G1433">
        <v>0</v>
      </c>
      <c r="H1433">
        <v>0</v>
      </c>
      <c r="I1433" t="s">
        <v>14</v>
      </c>
      <c r="J1433">
        <v>0</v>
      </c>
    </row>
    <row r="1434" spans="2:10" x14ac:dyDescent="0.45">
      <c r="B1434">
        <v>18678</v>
      </c>
      <c r="C1434" t="s">
        <v>93</v>
      </c>
      <c r="D1434">
        <v>4</v>
      </c>
      <c r="E1434">
        <v>29</v>
      </c>
      <c r="F1434" t="s">
        <v>56</v>
      </c>
      <c r="G1434">
        <v>1</v>
      </c>
      <c r="H1434">
        <v>2</v>
      </c>
      <c r="I1434" t="s">
        <v>13</v>
      </c>
      <c r="J1434">
        <v>-1</v>
      </c>
    </row>
    <row r="1435" spans="2:10" x14ac:dyDescent="0.45">
      <c r="B1435">
        <v>18679</v>
      </c>
      <c r="C1435" t="s">
        <v>93</v>
      </c>
      <c r="D1435">
        <v>4</v>
      </c>
      <c r="E1435">
        <v>29</v>
      </c>
      <c r="F1435" t="s">
        <v>66</v>
      </c>
      <c r="G1435">
        <v>7</v>
      </c>
      <c r="H1435">
        <v>1</v>
      </c>
      <c r="I1435" t="s">
        <v>15</v>
      </c>
      <c r="J1435">
        <v>1</v>
      </c>
    </row>
    <row r="1436" spans="2:10" x14ac:dyDescent="0.45">
      <c r="B1436">
        <v>18680</v>
      </c>
      <c r="C1436" t="s">
        <v>93</v>
      </c>
      <c r="D1436">
        <v>4</v>
      </c>
      <c r="E1436">
        <v>30</v>
      </c>
      <c r="F1436" t="s">
        <v>1</v>
      </c>
      <c r="G1436">
        <v>1</v>
      </c>
      <c r="H1436">
        <v>1</v>
      </c>
      <c r="I1436" t="s">
        <v>92</v>
      </c>
      <c r="J1436">
        <v>0</v>
      </c>
    </row>
    <row r="1437" spans="2:10" x14ac:dyDescent="0.45">
      <c r="B1437">
        <v>18681</v>
      </c>
      <c r="C1437" t="s">
        <v>93</v>
      </c>
      <c r="D1437">
        <v>4</v>
      </c>
      <c r="E1437">
        <v>30</v>
      </c>
      <c r="F1437" t="s">
        <v>77</v>
      </c>
      <c r="G1437">
        <v>2</v>
      </c>
      <c r="H1437">
        <v>0</v>
      </c>
      <c r="I1437" t="s">
        <v>6</v>
      </c>
      <c r="J1437">
        <v>1</v>
      </c>
    </row>
    <row r="1438" spans="2:10" x14ac:dyDescent="0.45">
      <c r="B1438">
        <v>18682</v>
      </c>
      <c r="C1438" t="s">
        <v>93</v>
      </c>
      <c r="D1438">
        <v>4</v>
      </c>
      <c r="E1438">
        <v>30</v>
      </c>
      <c r="F1438" t="s">
        <v>7</v>
      </c>
      <c r="G1438">
        <v>0</v>
      </c>
      <c r="H1438">
        <v>0</v>
      </c>
      <c r="I1438" t="s">
        <v>66</v>
      </c>
      <c r="J1438">
        <v>0</v>
      </c>
    </row>
    <row r="1439" spans="2:10" x14ac:dyDescent="0.45">
      <c r="B1439">
        <v>18683</v>
      </c>
      <c r="C1439" t="s">
        <v>93</v>
      </c>
      <c r="D1439">
        <v>4</v>
      </c>
      <c r="E1439">
        <v>30</v>
      </c>
      <c r="F1439" t="s">
        <v>14</v>
      </c>
      <c r="G1439">
        <v>3</v>
      </c>
      <c r="H1439">
        <v>1</v>
      </c>
      <c r="I1439" t="s">
        <v>3</v>
      </c>
      <c r="J1439">
        <v>1</v>
      </c>
    </row>
    <row r="1440" spans="2:10" x14ac:dyDescent="0.45">
      <c r="B1440">
        <v>18684</v>
      </c>
      <c r="C1440" t="s">
        <v>93</v>
      </c>
      <c r="D1440">
        <v>4</v>
      </c>
      <c r="E1440">
        <v>30</v>
      </c>
      <c r="F1440" t="s">
        <v>10</v>
      </c>
      <c r="G1440">
        <v>2</v>
      </c>
      <c r="H1440">
        <v>1</v>
      </c>
      <c r="I1440" t="s">
        <v>69</v>
      </c>
      <c r="J1440">
        <v>1</v>
      </c>
    </row>
    <row r="1441" spans="2:10" x14ac:dyDescent="0.45">
      <c r="B1441">
        <v>18685</v>
      </c>
      <c r="C1441" t="s">
        <v>93</v>
      </c>
      <c r="D1441">
        <v>4</v>
      </c>
      <c r="E1441">
        <v>30</v>
      </c>
      <c r="F1441" t="s">
        <v>24</v>
      </c>
      <c r="G1441">
        <v>3</v>
      </c>
      <c r="H1441">
        <v>1</v>
      </c>
      <c r="I1441" t="s">
        <v>85</v>
      </c>
      <c r="J1441">
        <v>1</v>
      </c>
    </row>
    <row r="1442" spans="2:10" x14ac:dyDescent="0.45">
      <c r="B1442">
        <v>18686</v>
      </c>
      <c r="C1442" t="s">
        <v>93</v>
      </c>
      <c r="D1442">
        <v>4</v>
      </c>
      <c r="E1442">
        <v>30</v>
      </c>
      <c r="F1442" t="s">
        <v>13</v>
      </c>
      <c r="G1442">
        <v>1</v>
      </c>
      <c r="H1442">
        <v>1</v>
      </c>
      <c r="I1442" t="s">
        <v>4</v>
      </c>
      <c r="J1442">
        <v>0</v>
      </c>
    </row>
    <row r="1443" spans="2:10" x14ac:dyDescent="0.45">
      <c r="B1443">
        <v>18687</v>
      </c>
      <c r="C1443" t="s">
        <v>93</v>
      </c>
      <c r="D1443">
        <v>4</v>
      </c>
      <c r="E1443">
        <v>30</v>
      </c>
      <c r="F1443" t="s">
        <v>15</v>
      </c>
      <c r="G1443">
        <v>2</v>
      </c>
      <c r="H1443">
        <v>1</v>
      </c>
      <c r="I1443" t="s">
        <v>56</v>
      </c>
      <c r="J1443">
        <v>1</v>
      </c>
    </row>
    <row r="1444" spans="2:10" x14ac:dyDescent="0.45">
      <c r="B1444">
        <v>18688</v>
      </c>
      <c r="C1444" t="s">
        <v>93</v>
      </c>
      <c r="D1444">
        <v>4</v>
      </c>
      <c r="E1444">
        <v>30</v>
      </c>
      <c r="F1444" t="s">
        <v>82</v>
      </c>
      <c r="G1444">
        <v>0</v>
      </c>
      <c r="H1444">
        <v>0</v>
      </c>
      <c r="I1444" t="s">
        <v>0</v>
      </c>
      <c r="J1444">
        <v>0</v>
      </c>
    </row>
    <row r="1445" spans="2:10" x14ac:dyDescent="0.45">
      <c r="B1445">
        <v>18689</v>
      </c>
      <c r="C1445" t="s">
        <v>93</v>
      </c>
      <c r="D1445">
        <v>4</v>
      </c>
      <c r="E1445">
        <v>30</v>
      </c>
      <c r="F1445" t="s">
        <v>12</v>
      </c>
      <c r="G1445">
        <v>1</v>
      </c>
      <c r="H1445">
        <v>3</v>
      </c>
      <c r="I1445" t="s">
        <v>89</v>
      </c>
      <c r="J1445">
        <v>-1</v>
      </c>
    </row>
    <row r="1446" spans="2:10" x14ac:dyDescent="0.45">
      <c r="B1446">
        <v>18690</v>
      </c>
      <c r="C1446" t="s">
        <v>93</v>
      </c>
      <c r="D1446">
        <v>4</v>
      </c>
      <c r="E1446">
        <v>31</v>
      </c>
      <c r="F1446" t="s">
        <v>69</v>
      </c>
      <c r="G1446">
        <v>2</v>
      </c>
      <c r="H1446">
        <v>2</v>
      </c>
      <c r="I1446" t="s">
        <v>1</v>
      </c>
      <c r="J1446">
        <v>0</v>
      </c>
    </row>
    <row r="1447" spans="2:10" x14ac:dyDescent="0.45">
      <c r="B1447">
        <v>18691</v>
      </c>
      <c r="C1447" t="s">
        <v>93</v>
      </c>
      <c r="D1447">
        <v>4</v>
      </c>
      <c r="E1447">
        <v>31</v>
      </c>
      <c r="F1447" t="s">
        <v>85</v>
      </c>
      <c r="G1447">
        <v>2</v>
      </c>
      <c r="H1447">
        <v>2</v>
      </c>
      <c r="I1447" t="s">
        <v>10</v>
      </c>
      <c r="J1447">
        <v>0</v>
      </c>
    </row>
    <row r="1448" spans="2:10" x14ac:dyDescent="0.45">
      <c r="B1448">
        <v>18692</v>
      </c>
      <c r="C1448" t="s">
        <v>93</v>
      </c>
      <c r="D1448">
        <v>4</v>
      </c>
      <c r="E1448">
        <v>31</v>
      </c>
      <c r="F1448" t="s">
        <v>3</v>
      </c>
      <c r="G1448">
        <v>0</v>
      </c>
      <c r="H1448">
        <v>0</v>
      </c>
      <c r="I1448" t="s">
        <v>77</v>
      </c>
      <c r="J1448">
        <v>0</v>
      </c>
    </row>
    <row r="1449" spans="2:10" x14ac:dyDescent="0.45">
      <c r="B1449">
        <v>18693</v>
      </c>
      <c r="C1449" t="s">
        <v>93</v>
      </c>
      <c r="D1449">
        <v>4</v>
      </c>
      <c r="E1449">
        <v>31</v>
      </c>
      <c r="F1449" t="s">
        <v>0</v>
      </c>
      <c r="G1449">
        <v>0</v>
      </c>
      <c r="H1449">
        <v>0</v>
      </c>
      <c r="I1449" t="s">
        <v>24</v>
      </c>
      <c r="J1449">
        <v>0</v>
      </c>
    </row>
    <row r="1450" spans="2:10" x14ac:dyDescent="0.45">
      <c r="B1450">
        <v>18694</v>
      </c>
      <c r="C1450" t="s">
        <v>93</v>
      </c>
      <c r="D1450">
        <v>4</v>
      </c>
      <c r="E1450">
        <v>31</v>
      </c>
      <c r="F1450" t="s">
        <v>92</v>
      </c>
      <c r="G1450">
        <v>3</v>
      </c>
      <c r="H1450">
        <v>2</v>
      </c>
      <c r="I1450" t="s">
        <v>13</v>
      </c>
      <c r="J1450">
        <v>1</v>
      </c>
    </row>
    <row r="1451" spans="2:10" x14ac:dyDescent="0.45">
      <c r="B1451">
        <v>18695</v>
      </c>
      <c r="C1451" t="s">
        <v>93</v>
      </c>
      <c r="D1451">
        <v>4</v>
      </c>
      <c r="E1451">
        <v>31</v>
      </c>
      <c r="F1451" t="s">
        <v>89</v>
      </c>
      <c r="G1451">
        <v>0</v>
      </c>
      <c r="H1451">
        <v>0</v>
      </c>
      <c r="I1451" t="s">
        <v>82</v>
      </c>
      <c r="J1451">
        <v>0</v>
      </c>
    </row>
    <row r="1452" spans="2:10" x14ac:dyDescent="0.45">
      <c r="B1452">
        <v>18696</v>
      </c>
      <c r="C1452" t="s">
        <v>93</v>
      </c>
      <c r="D1452">
        <v>4</v>
      </c>
      <c r="E1452">
        <v>31</v>
      </c>
      <c r="F1452" t="s">
        <v>4</v>
      </c>
      <c r="G1452">
        <v>0</v>
      </c>
      <c r="H1452">
        <v>0</v>
      </c>
      <c r="I1452" t="s">
        <v>15</v>
      </c>
      <c r="J1452">
        <v>0</v>
      </c>
    </row>
    <row r="1453" spans="2:10" x14ac:dyDescent="0.45">
      <c r="B1453">
        <v>18697</v>
      </c>
      <c r="C1453" t="s">
        <v>93</v>
      </c>
      <c r="D1453">
        <v>4</v>
      </c>
      <c r="E1453">
        <v>31</v>
      </c>
      <c r="F1453" t="s">
        <v>6</v>
      </c>
      <c r="G1453">
        <v>5</v>
      </c>
      <c r="H1453">
        <v>1</v>
      </c>
      <c r="I1453" t="s">
        <v>12</v>
      </c>
      <c r="J1453">
        <v>1</v>
      </c>
    </row>
    <row r="1454" spans="2:10" x14ac:dyDescent="0.45">
      <c r="B1454">
        <v>18698</v>
      </c>
      <c r="C1454" t="s">
        <v>93</v>
      </c>
      <c r="D1454">
        <v>4</v>
      </c>
      <c r="E1454">
        <v>31</v>
      </c>
      <c r="F1454" t="s">
        <v>56</v>
      </c>
      <c r="G1454">
        <v>0</v>
      </c>
      <c r="H1454">
        <v>0</v>
      </c>
      <c r="I1454" t="s">
        <v>7</v>
      </c>
      <c r="J1454">
        <v>0</v>
      </c>
    </row>
    <row r="1455" spans="2:10" x14ac:dyDescent="0.45">
      <c r="B1455">
        <v>18699</v>
      </c>
      <c r="C1455" t="s">
        <v>93</v>
      </c>
      <c r="D1455">
        <v>4</v>
      </c>
      <c r="E1455">
        <v>31</v>
      </c>
      <c r="F1455" t="s">
        <v>66</v>
      </c>
      <c r="G1455">
        <v>0</v>
      </c>
      <c r="H1455">
        <v>4</v>
      </c>
      <c r="I1455" t="s">
        <v>14</v>
      </c>
      <c r="J1455">
        <v>-1</v>
      </c>
    </row>
    <row r="1456" spans="2:10" x14ac:dyDescent="0.45">
      <c r="B1456">
        <v>18700</v>
      </c>
      <c r="C1456" t="s">
        <v>93</v>
      </c>
      <c r="D1456">
        <v>4</v>
      </c>
      <c r="E1456">
        <v>32</v>
      </c>
      <c r="F1456" t="s">
        <v>1</v>
      </c>
      <c r="G1456">
        <v>2</v>
      </c>
      <c r="H1456">
        <v>0</v>
      </c>
      <c r="I1456" t="s">
        <v>10</v>
      </c>
      <c r="J1456">
        <v>1</v>
      </c>
    </row>
    <row r="1457" spans="2:10" x14ac:dyDescent="0.45">
      <c r="B1457">
        <v>18701</v>
      </c>
      <c r="C1457" t="s">
        <v>93</v>
      </c>
      <c r="D1457">
        <v>4</v>
      </c>
      <c r="E1457">
        <v>32</v>
      </c>
      <c r="F1457" t="s">
        <v>7</v>
      </c>
      <c r="G1457">
        <v>0</v>
      </c>
      <c r="H1457">
        <v>0</v>
      </c>
      <c r="I1457" t="s">
        <v>4</v>
      </c>
      <c r="J1457">
        <v>0</v>
      </c>
    </row>
    <row r="1458" spans="2:10" x14ac:dyDescent="0.45">
      <c r="B1458">
        <v>18702</v>
      </c>
      <c r="C1458" t="s">
        <v>93</v>
      </c>
      <c r="D1458">
        <v>4</v>
      </c>
      <c r="E1458">
        <v>32</v>
      </c>
      <c r="F1458" t="s">
        <v>77</v>
      </c>
      <c r="G1458">
        <v>1</v>
      </c>
      <c r="H1458">
        <v>0</v>
      </c>
      <c r="I1458" t="s">
        <v>66</v>
      </c>
      <c r="J1458">
        <v>1</v>
      </c>
    </row>
    <row r="1459" spans="2:10" x14ac:dyDescent="0.45">
      <c r="B1459">
        <v>18703</v>
      </c>
      <c r="C1459" t="s">
        <v>93</v>
      </c>
      <c r="D1459">
        <v>4</v>
      </c>
      <c r="E1459">
        <v>32</v>
      </c>
      <c r="F1459" t="s">
        <v>14</v>
      </c>
      <c r="G1459">
        <v>1</v>
      </c>
      <c r="H1459">
        <v>0</v>
      </c>
      <c r="I1459" t="s">
        <v>56</v>
      </c>
      <c r="J1459">
        <v>1</v>
      </c>
    </row>
    <row r="1460" spans="2:10" x14ac:dyDescent="0.45">
      <c r="B1460">
        <v>18704</v>
      </c>
      <c r="C1460" t="s">
        <v>93</v>
      </c>
      <c r="D1460">
        <v>4</v>
      </c>
      <c r="E1460">
        <v>32</v>
      </c>
      <c r="F1460" t="s">
        <v>0</v>
      </c>
      <c r="G1460">
        <v>1</v>
      </c>
      <c r="H1460">
        <v>1</v>
      </c>
      <c r="I1460" t="s">
        <v>85</v>
      </c>
      <c r="J1460">
        <v>0</v>
      </c>
    </row>
    <row r="1461" spans="2:10" x14ac:dyDescent="0.45">
      <c r="B1461">
        <v>18705</v>
      </c>
      <c r="C1461" t="s">
        <v>93</v>
      </c>
      <c r="D1461">
        <v>4</v>
      </c>
      <c r="E1461">
        <v>32</v>
      </c>
      <c r="F1461" t="s">
        <v>24</v>
      </c>
      <c r="G1461">
        <v>0</v>
      </c>
      <c r="H1461">
        <v>1</v>
      </c>
      <c r="I1461" t="s">
        <v>89</v>
      </c>
      <c r="J1461">
        <v>-1</v>
      </c>
    </row>
    <row r="1462" spans="2:10" x14ac:dyDescent="0.45">
      <c r="B1462">
        <v>18706</v>
      </c>
      <c r="C1462" t="s">
        <v>93</v>
      </c>
      <c r="D1462">
        <v>4</v>
      </c>
      <c r="E1462">
        <v>32</v>
      </c>
      <c r="F1462" t="s">
        <v>13</v>
      </c>
      <c r="G1462">
        <v>4</v>
      </c>
      <c r="H1462">
        <v>2</v>
      </c>
      <c r="I1462" t="s">
        <v>69</v>
      </c>
      <c r="J1462">
        <v>1</v>
      </c>
    </row>
    <row r="1463" spans="2:10" x14ac:dyDescent="0.45">
      <c r="B1463">
        <v>18707</v>
      </c>
      <c r="C1463" t="s">
        <v>93</v>
      </c>
      <c r="D1463">
        <v>4</v>
      </c>
      <c r="E1463">
        <v>32</v>
      </c>
      <c r="F1463" t="s">
        <v>15</v>
      </c>
      <c r="G1463">
        <v>0</v>
      </c>
      <c r="H1463">
        <v>0</v>
      </c>
      <c r="I1463" t="s">
        <v>92</v>
      </c>
      <c r="J1463">
        <v>0</v>
      </c>
    </row>
    <row r="1464" spans="2:10" x14ac:dyDescent="0.45">
      <c r="B1464">
        <v>18708</v>
      </c>
      <c r="C1464" t="s">
        <v>93</v>
      </c>
      <c r="D1464">
        <v>4</v>
      </c>
      <c r="E1464">
        <v>32</v>
      </c>
      <c r="F1464" t="s">
        <v>12</v>
      </c>
      <c r="G1464">
        <v>2</v>
      </c>
      <c r="H1464">
        <v>2</v>
      </c>
      <c r="I1464" t="s">
        <v>3</v>
      </c>
      <c r="J1464">
        <v>0</v>
      </c>
    </row>
    <row r="1465" spans="2:10" x14ac:dyDescent="0.45">
      <c r="B1465">
        <v>18709</v>
      </c>
      <c r="C1465" t="s">
        <v>93</v>
      </c>
      <c r="D1465">
        <v>4</v>
      </c>
      <c r="E1465">
        <v>32</v>
      </c>
      <c r="F1465" t="s">
        <v>82</v>
      </c>
      <c r="G1465">
        <v>0</v>
      </c>
      <c r="H1465">
        <v>0</v>
      </c>
      <c r="I1465" t="s">
        <v>6</v>
      </c>
      <c r="J1465">
        <v>0</v>
      </c>
    </row>
    <row r="1466" spans="2:10" x14ac:dyDescent="0.45">
      <c r="B1466">
        <v>18710</v>
      </c>
      <c r="C1466" t="s">
        <v>93</v>
      </c>
      <c r="D1466">
        <v>4</v>
      </c>
      <c r="E1466">
        <v>33</v>
      </c>
      <c r="F1466" t="s">
        <v>85</v>
      </c>
      <c r="G1466">
        <v>1</v>
      </c>
      <c r="H1466">
        <v>0</v>
      </c>
      <c r="I1466" t="s">
        <v>1</v>
      </c>
      <c r="J1466">
        <v>1</v>
      </c>
    </row>
    <row r="1467" spans="2:10" x14ac:dyDescent="0.45">
      <c r="B1467">
        <v>18711</v>
      </c>
      <c r="C1467" t="s">
        <v>93</v>
      </c>
      <c r="D1467">
        <v>4</v>
      </c>
      <c r="E1467">
        <v>33</v>
      </c>
      <c r="F1467" t="s">
        <v>3</v>
      </c>
      <c r="G1467">
        <v>0</v>
      </c>
      <c r="H1467">
        <v>0</v>
      </c>
      <c r="I1467" t="s">
        <v>82</v>
      </c>
      <c r="J1467">
        <v>0</v>
      </c>
    </row>
    <row r="1468" spans="2:10" x14ac:dyDescent="0.45">
      <c r="B1468">
        <v>18712</v>
      </c>
      <c r="C1468" t="s">
        <v>93</v>
      </c>
      <c r="D1468">
        <v>4</v>
      </c>
      <c r="E1468">
        <v>33</v>
      </c>
      <c r="F1468" t="s">
        <v>10</v>
      </c>
      <c r="G1468">
        <v>2</v>
      </c>
      <c r="H1468">
        <v>1</v>
      </c>
      <c r="I1468" t="s">
        <v>13</v>
      </c>
      <c r="J1468">
        <v>1</v>
      </c>
    </row>
    <row r="1469" spans="2:10" x14ac:dyDescent="0.45">
      <c r="B1469">
        <v>18713</v>
      </c>
      <c r="C1469" t="s">
        <v>93</v>
      </c>
      <c r="D1469">
        <v>4</v>
      </c>
      <c r="E1469">
        <v>33</v>
      </c>
      <c r="F1469" t="s">
        <v>69</v>
      </c>
      <c r="G1469">
        <v>0</v>
      </c>
      <c r="H1469">
        <v>1</v>
      </c>
      <c r="I1469" t="s">
        <v>15</v>
      </c>
      <c r="J1469">
        <v>-1</v>
      </c>
    </row>
    <row r="1470" spans="2:10" x14ac:dyDescent="0.45">
      <c r="B1470">
        <v>18714</v>
      </c>
      <c r="C1470" t="s">
        <v>93</v>
      </c>
      <c r="D1470">
        <v>4</v>
      </c>
      <c r="E1470">
        <v>33</v>
      </c>
      <c r="F1470" t="s">
        <v>89</v>
      </c>
      <c r="G1470">
        <v>1</v>
      </c>
      <c r="H1470">
        <v>2</v>
      </c>
      <c r="I1470" t="s">
        <v>0</v>
      </c>
      <c r="J1470">
        <v>-1</v>
      </c>
    </row>
    <row r="1471" spans="2:10" x14ac:dyDescent="0.45">
      <c r="B1471">
        <v>18715</v>
      </c>
      <c r="C1471" t="s">
        <v>93</v>
      </c>
      <c r="D1471">
        <v>4</v>
      </c>
      <c r="E1471">
        <v>33</v>
      </c>
      <c r="F1471" t="s">
        <v>4</v>
      </c>
      <c r="G1471">
        <v>3</v>
      </c>
      <c r="H1471">
        <v>1</v>
      </c>
      <c r="I1471" t="s">
        <v>14</v>
      </c>
      <c r="J1471">
        <v>1</v>
      </c>
    </row>
    <row r="1472" spans="2:10" x14ac:dyDescent="0.45">
      <c r="B1472">
        <v>18716</v>
      </c>
      <c r="C1472" t="s">
        <v>93</v>
      </c>
      <c r="D1472">
        <v>4</v>
      </c>
      <c r="E1472">
        <v>33</v>
      </c>
      <c r="F1472" t="s">
        <v>6</v>
      </c>
      <c r="G1472">
        <v>1</v>
      </c>
      <c r="H1472">
        <v>1</v>
      </c>
      <c r="I1472" t="s">
        <v>24</v>
      </c>
      <c r="J1472">
        <v>0</v>
      </c>
    </row>
    <row r="1473" spans="2:10" x14ac:dyDescent="0.45">
      <c r="B1473">
        <v>18717</v>
      </c>
      <c r="C1473" t="s">
        <v>93</v>
      </c>
      <c r="D1473">
        <v>4</v>
      </c>
      <c r="E1473">
        <v>33</v>
      </c>
      <c r="F1473" t="s">
        <v>92</v>
      </c>
      <c r="G1473">
        <v>0</v>
      </c>
      <c r="H1473">
        <v>0</v>
      </c>
      <c r="I1473" t="s">
        <v>7</v>
      </c>
      <c r="J1473">
        <v>0</v>
      </c>
    </row>
    <row r="1474" spans="2:10" x14ac:dyDescent="0.45">
      <c r="B1474">
        <v>18718</v>
      </c>
      <c r="C1474" t="s">
        <v>93</v>
      </c>
      <c r="D1474">
        <v>4</v>
      </c>
      <c r="E1474">
        <v>33</v>
      </c>
      <c r="F1474" t="s">
        <v>56</v>
      </c>
      <c r="G1474">
        <v>2</v>
      </c>
      <c r="H1474">
        <v>0</v>
      </c>
      <c r="I1474" t="s">
        <v>77</v>
      </c>
      <c r="J1474">
        <v>1</v>
      </c>
    </row>
    <row r="1475" spans="2:10" x14ac:dyDescent="0.45">
      <c r="B1475">
        <v>18719</v>
      </c>
      <c r="C1475" t="s">
        <v>93</v>
      </c>
      <c r="D1475">
        <v>4</v>
      </c>
      <c r="E1475">
        <v>33</v>
      </c>
      <c r="F1475" t="s">
        <v>66</v>
      </c>
      <c r="G1475">
        <v>0</v>
      </c>
      <c r="H1475">
        <v>0</v>
      </c>
      <c r="I1475" t="s">
        <v>12</v>
      </c>
      <c r="J1475">
        <v>0</v>
      </c>
    </row>
    <row r="1476" spans="2:10" x14ac:dyDescent="0.45">
      <c r="B1476">
        <v>18720</v>
      </c>
      <c r="C1476" t="s">
        <v>93</v>
      </c>
      <c r="D1476">
        <v>4</v>
      </c>
      <c r="E1476">
        <v>34</v>
      </c>
      <c r="F1476" t="s">
        <v>89</v>
      </c>
      <c r="G1476">
        <v>5</v>
      </c>
      <c r="H1476">
        <v>4</v>
      </c>
      <c r="I1476" t="s">
        <v>85</v>
      </c>
      <c r="J1476">
        <v>1</v>
      </c>
    </row>
    <row r="1477" spans="2:10" x14ac:dyDescent="0.45">
      <c r="B1477">
        <v>18721</v>
      </c>
      <c r="C1477" t="s">
        <v>93</v>
      </c>
      <c r="D1477">
        <v>4</v>
      </c>
      <c r="E1477">
        <v>34</v>
      </c>
      <c r="F1477" t="s">
        <v>7</v>
      </c>
      <c r="G1477">
        <v>0</v>
      </c>
      <c r="H1477">
        <v>0</v>
      </c>
      <c r="I1477" t="s">
        <v>69</v>
      </c>
      <c r="J1477">
        <v>0</v>
      </c>
    </row>
    <row r="1478" spans="2:10" x14ac:dyDescent="0.45">
      <c r="B1478">
        <v>18722</v>
      </c>
      <c r="C1478" t="s">
        <v>93</v>
      </c>
      <c r="D1478">
        <v>4</v>
      </c>
      <c r="E1478">
        <v>34</v>
      </c>
      <c r="F1478" t="s">
        <v>77</v>
      </c>
      <c r="G1478">
        <v>2</v>
      </c>
      <c r="H1478">
        <v>0</v>
      </c>
      <c r="I1478" t="s">
        <v>4</v>
      </c>
      <c r="J1478">
        <v>1</v>
      </c>
    </row>
    <row r="1479" spans="2:10" x14ac:dyDescent="0.45">
      <c r="B1479">
        <v>18723</v>
      </c>
      <c r="C1479" t="s">
        <v>93</v>
      </c>
      <c r="D1479">
        <v>4</v>
      </c>
      <c r="E1479">
        <v>34</v>
      </c>
      <c r="F1479" t="s">
        <v>14</v>
      </c>
      <c r="G1479">
        <v>0</v>
      </c>
      <c r="H1479">
        <v>0</v>
      </c>
      <c r="I1479" t="s">
        <v>92</v>
      </c>
      <c r="J1479">
        <v>0</v>
      </c>
    </row>
    <row r="1480" spans="2:10" x14ac:dyDescent="0.45">
      <c r="B1480">
        <v>18724</v>
      </c>
      <c r="C1480" t="s">
        <v>93</v>
      </c>
      <c r="D1480">
        <v>4</v>
      </c>
      <c r="E1480">
        <v>34</v>
      </c>
      <c r="F1480" t="s">
        <v>0</v>
      </c>
      <c r="G1480">
        <v>3</v>
      </c>
      <c r="H1480">
        <v>1</v>
      </c>
      <c r="I1480" t="s">
        <v>6</v>
      </c>
      <c r="J1480">
        <v>1</v>
      </c>
    </row>
    <row r="1481" spans="2:10" x14ac:dyDescent="0.45">
      <c r="B1481">
        <v>18725</v>
      </c>
      <c r="C1481" t="s">
        <v>93</v>
      </c>
      <c r="D1481">
        <v>4</v>
      </c>
      <c r="E1481">
        <v>34</v>
      </c>
      <c r="F1481" t="s">
        <v>24</v>
      </c>
      <c r="G1481">
        <v>0</v>
      </c>
      <c r="H1481">
        <v>0</v>
      </c>
      <c r="I1481" t="s">
        <v>3</v>
      </c>
      <c r="J1481">
        <v>0</v>
      </c>
    </row>
    <row r="1482" spans="2:10" x14ac:dyDescent="0.45">
      <c r="B1482">
        <v>18726</v>
      </c>
      <c r="C1482" t="s">
        <v>93</v>
      </c>
      <c r="D1482">
        <v>4</v>
      </c>
      <c r="E1482">
        <v>34</v>
      </c>
      <c r="F1482" t="s">
        <v>13</v>
      </c>
      <c r="G1482">
        <v>4</v>
      </c>
      <c r="H1482">
        <v>2</v>
      </c>
      <c r="I1482" t="s">
        <v>1</v>
      </c>
      <c r="J1482">
        <v>1</v>
      </c>
    </row>
    <row r="1483" spans="2:10" x14ac:dyDescent="0.45">
      <c r="B1483">
        <v>18727</v>
      </c>
      <c r="C1483" t="s">
        <v>93</v>
      </c>
      <c r="D1483">
        <v>4</v>
      </c>
      <c r="E1483">
        <v>34</v>
      </c>
      <c r="F1483" t="s">
        <v>15</v>
      </c>
      <c r="G1483">
        <v>1</v>
      </c>
      <c r="H1483">
        <v>0</v>
      </c>
      <c r="I1483" t="s">
        <v>10</v>
      </c>
      <c r="J1483">
        <v>1</v>
      </c>
    </row>
    <row r="1484" spans="2:10" x14ac:dyDescent="0.45">
      <c r="B1484">
        <v>18728</v>
      </c>
      <c r="C1484" t="s">
        <v>93</v>
      </c>
      <c r="D1484">
        <v>4</v>
      </c>
      <c r="E1484">
        <v>34</v>
      </c>
      <c r="F1484" t="s">
        <v>82</v>
      </c>
      <c r="G1484">
        <v>0</v>
      </c>
      <c r="H1484">
        <v>0</v>
      </c>
      <c r="I1484" t="s">
        <v>66</v>
      </c>
      <c r="J1484">
        <v>0</v>
      </c>
    </row>
    <row r="1485" spans="2:10" x14ac:dyDescent="0.45">
      <c r="B1485">
        <v>18729</v>
      </c>
      <c r="C1485" t="s">
        <v>93</v>
      </c>
      <c r="D1485">
        <v>4</v>
      </c>
      <c r="E1485">
        <v>34</v>
      </c>
      <c r="F1485" t="s">
        <v>12</v>
      </c>
      <c r="G1485">
        <v>1</v>
      </c>
      <c r="H1485">
        <v>0</v>
      </c>
      <c r="I1485" t="s">
        <v>56</v>
      </c>
      <c r="J1485">
        <v>1</v>
      </c>
    </row>
    <row r="1486" spans="2:10" x14ac:dyDescent="0.45">
      <c r="B1486">
        <v>18730</v>
      </c>
      <c r="C1486" t="s">
        <v>93</v>
      </c>
      <c r="D1486">
        <v>4</v>
      </c>
      <c r="E1486">
        <v>35</v>
      </c>
      <c r="F1486" t="s">
        <v>92</v>
      </c>
      <c r="G1486">
        <v>0</v>
      </c>
      <c r="H1486">
        <v>0</v>
      </c>
      <c r="I1486" t="s">
        <v>77</v>
      </c>
      <c r="J1486">
        <v>0</v>
      </c>
    </row>
    <row r="1487" spans="2:10" x14ac:dyDescent="0.45">
      <c r="B1487">
        <v>18731</v>
      </c>
      <c r="C1487" t="s">
        <v>93</v>
      </c>
      <c r="D1487">
        <v>4</v>
      </c>
      <c r="E1487">
        <v>35</v>
      </c>
      <c r="F1487" t="s">
        <v>3</v>
      </c>
      <c r="G1487">
        <v>4</v>
      </c>
      <c r="H1487">
        <v>0</v>
      </c>
      <c r="I1487" t="s">
        <v>0</v>
      </c>
      <c r="J1487">
        <v>1</v>
      </c>
    </row>
    <row r="1488" spans="2:10" x14ac:dyDescent="0.45">
      <c r="B1488">
        <v>18732</v>
      </c>
      <c r="C1488" t="s">
        <v>93</v>
      </c>
      <c r="D1488">
        <v>4</v>
      </c>
      <c r="E1488">
        <v>35</v>
      </c>
      <c r="F1488" t="s">
        <v>10</v>
      </c>
      <c r="G1488">
        <v>0</v>
      </c>
      <c r="H1488">
        <v>0</v>
      </c>
      <c r="I1488" t="s">
        <v>7</v>
      </c>
      <c r="J1488">
        <v>0</v>
      </c>
    </row>
    <row r="1489" spans="2:10" x14ac:dyDescent="0.45">
      <c r="B1489">
        <v>18733</v>
      </c>
      <c r="C1489" t="s">
        <v>93</v>
      </c>
      <c r="D1489">
        <v>4</v>
      </c>
      <c r="E1489">
        <v>35</v>
      </c>
      <c r="F1489" t="s">
        <v>69</v>
      </c>
      <c r="G1489">
        <v>1</v>
      </c>
      <c r="H1489">
        <v>1</v>
      </c>
      <c r="I1489" t="s">
        <v>14</v>
      </c>
      <c r="J1489">
        <v>0</v>
      </c>
    </row>
    <row r="1490" spans="2:10" x14ac:dyDescent="0.45">
      <c r="B1490">
        <v>18734</v>
      </c>
      <c r="C1490" t="s">
        <v>93</v>
      </c>
      <c r="D1490">
        <v>4</v>
      </c>
      <c r="E1490">
        <v>35</v>
      </c>
      <c r="F1490" t="s">
        <v>1</v>
      </c>
      <c r="G1490">
        <v>2</v>
      </c>
      <c r="H1490">
        <v>0</v>
      </c>
      <c r="I1490" t="s">
        <v>15</v>
      </c>
      <c r="J1490">
        <v>1</v>
      </c>
    </row>
    <row r="1491" spans="2:10" x14ac:dyDescent="0.45">
      <c r="B1491">
        <v>18735</v>
      </c>
      <c r="C1491" t="s">
        <v>93</v>
      </c>
      <c r="D1491">
        <v>4</v>
      </c>
      <c r="E1491">
        <v>35</v>
      </c>
      <c r="F1491" t="s">
        <v>4</v>
      </c>
      <c r="G1491">
        <v>0</v>
      </c>
      <c r="H1491">
        <v>0</v>
      </c>
      <c r="I1491" t="s">
        <v>12</v>
      </c>
      <c r="J1491">
        <v>0</v>
      </c>
    </row>
    <row r="1492" spans="2:10" x14ac:dyDescent="0.45">
      <c r="B1492">
        <v>18736</v>
      </c>
      <c r="C1492" t="s">
        <v>93</v>
      </c>
      <c r="D1492">
        <v>4</v>
      </c>
      <c r="E1492">
        <v>35</v>
      </c>
      <c r="F1492" t="s">
        <v>85</v>
      </c>
      <c r="G1492">
        <v>2</v>
      </c>
      <c r="H1492">
        <v>1</v>
      </c>
      <c r="I1492" t="s">
        <v>13</v>
      </c>
      <c r="J1492">
        <v>1</v>
      </c>
    </row>
    <row r="1493" spans="2:10" x14ac:dyDescent="0.45">
      <c r="B1493">
        <v>18737</v>
      </c>
      <c r="C1493" t="s">
        <v>93</v>
      </c>
      <c r="D1493">
        <v>4</v>
      </c>
      <c r="E1493">
        <v>35</v>
      </c>
      <c r="F1493" t="s">
        <v>6</v>
      </c>
      <c r="G1493">
        <v>3</v>
      </c>
      <c r="H1493">
        <v>0</v>
      </c>
      <c r="I1493" t="s">
        <v>89</v>
      </c>
      <c r="J1493">
        <v>1</v>
      </c>
    </row>
    <row r="1494" spans="2:10" x14ac:dyDescent="0.45">
      <c r="B1494">
        <v>18738</v>
      </c>
      <c r="C1494" t="s">
        <v>93</v>
      </c>
      <c r="D1494">
        <v>4</v>
      </c>
      <c r="E1494">
        <v>35</v>
      </c>
      <c r="F1494" t="s">
        <v>66</v>
      </c>
      <c r="G1494">
        <v>3</v>
      </c>
      <c r="H1494">
        <v>1</v>
      </c>
      <c r="I1494" t="s">
        <v>24</v>
      </c>
      <c r="J1494">
        <v>1</v>
      </c>
    </row>
    <row r="1495" spans="2:10" x14ac:dyDescent="0.45">
      <c r="B1495">
        <v>18739</v>
      </c>
      <c r="C1495" t="s">
        <v>93</v>
      </c>
      <c r="D1495">
        <v>4</v>
      </c>
      <c r="E1495">
        <v>35</v>
      </c>
      <c r="F1495" t="s">
        <v>56</v>
      </c>
      <c r="G1495">
        <v>0</v>
      </c>
      <c r="H1495">
        <v>0</v>
      </c>
      <c r="I1495" t="s">
        <v>82</v>
      </c>
      <c r="J1495">
        <v>0</v>
      </c>
    </row>
    <row r="1496" spans="2:10" x14ac:dyDescent="0.45">
      <c r="B1496">
        <v>18740</v>
      </c>
      <c r="C1496" t="s">
        <v>93</v>
      </c>
      <c r="D1496">
        <v>4</v>
      </c>
      <c r="E1496">
        <v>36</v>
      </c>
      <c r="F1496" t="s">
        <v>15</v>
      </c>
      <c r="G1496">
        <v>1</v>
      </c>
      <c r="H1496">
        <v>1</v>
      </c>
      <c r="I1496" t="s">
        <v>13</v>
      </c>
      <c r="J1496">
        <v>0</v>
      </c>
    </row>
    <row r="1497" spans="2:10" x14ac:dyDescent="0.45">
      <c r="B1497">
        <v>18741</v>
      </c>
      <c r="C1497" t="s">
        <v>93</v>
      </c>
      <c r="D1497">
        <v>4</v>
      </c>
      <c r="E1497">
        <v>36</v>
      </c>
      <c r="F1497" t="s">
        <v>89</v>
      </c>
      <c r="G1497">
        <v>1</v>
      </c>
      <c r="H1497">
        <v>0</v>
      </c>
      <c r="I1497" t="s">
        <v>3</v>
      </c>
      <c r="J1497">
        <v>1</v>
      </c>
    </row>
    <row r="1498" spans="2:10" x14ac:dyDescent="0.45">
      <c r="B1498">
        <v>18742</v>
      </c>
      <c r="C1498" t="s">
        <v>93</v>
      </c>
      <c r="D1498">
        <v>4</v>
      </c>
      <c r="E1498">
        <v>36</v>
      </c>
      <c r="F1498" t="s">
        <v>77</v>
      </c>
      <c r="G1498">
        <v>0</v>
      </c>
      <c r="H1498">
        <v>0</v>
      </c>
      <c r="I1498" t="s">
        <v>69</v>
      </c>
      <c r="J1498">
        <v>0</v>
      </c>
    </row>
    <row r="1499" spans="2:10" x14ac:dyDescent="0.45">
      <c r="B1499">
        <v>18743</v>
      </c>
      <c r="C1499" t="s">
        <v>93</v>
      </c>
      <c r="D1499">
        <v>4</v>
      </c>
      <c r="E1499">
        <v>36</v>
      </c>
      <c r="F1499" t="s">
        <v>14</v>
      </c>
      <c r="G1499">
        <v>3</v>
      </c>
      <c r="H1499">
        <v>0</v>
      </c>
      <c r="I1499" t="s">
        <v>10</v>
      </c>
      <c r="J1499">
        <v>1</v>
      </c>
    </row>
    <row r="1500" spans="2:10" x14ac:dyDescent="0.45">
      <c r="B1500">
        <v>18744</v>
      </c>
      <c r="C1500" t="s">
        <v>93</v>
      </c>
      <c r="D1500">
        <v>4</v>
      </c>
      <c r="E1500">
        <v>36</v>
      </c>
      <c r="F1500" t="s">
        <v>0</v>
      </c>
      <c r="G1500">
        <v>1</v>
      </c>
      <c r="H1500">
        <v>0</v>
      </c>
      <c r="I1500" t="s">
        <v>66</v>
      </c>
      <c r="J1500">
        <v>1</v>
      </c>
    </row>
    <row r="1501" spans="2:10" x14ac:dyDescent="0.45">
      <c r="B1501">
        <v>18745</v>
      </c>
      <c r="C1501" t="s">
        <v>93</v>
      </c>
      <c r="D1501">
        <v>4</v>
      </c>
      <c r="E1501">
        <v>36</v>
      </c>
      <c r="F1501" t="s">
        <v>24</v>
      </c>
      <c r="G1501">
        <v>1</v>
      </c>
      <c r="H1501">
        <v>1</v>
      </c>
      <c r="I1501" t="s">
        <v>56</v>
      </c>
      <c r="J1501">
        <v>0</v>
      </c>
    </row>
    <row r="1502" spans="2:10" x14ac:dyDescent="0.45">
      <c r="B1502">
        <v>18746</v>
      </c>
      <c r="C1502" t="s">
        <v>93</v>
      </c>
      <c r="D1502">
        <v>4</v>
      </c>
      <c r="E1502">
        <v>36</v>
      </c>
      <c r="F1502" t="s">
        <v>7</v>
      </c>
      <c r="G1502">
        <v>2</v>
      </c>
      <c r="H1502">
        <v>0</v>
      </c>
      <c r="I1502" t="s">
        <v>1</v>
      </c>
      <c r="J1502">
        <v>1</v>
      </c>
    </row>
    <row r="1503" spans="2:10" x14ac:dyDescent="0.45">
      <c r="B1503">
        <v>18747</v>
      </c>
      <c r="C1503" t="s">
        <v>93</v>
      </c>
      <c r="D1503">
        <v>4</v>
      </c>
      <c r="E1503">
        <v>36</v>
      </c>
      <c r="F1503" t="s">
        <v>6</v>
      </c>
      <c r="G1503">
        <v>3</v>
      </c>
      <c r="H1503">
        <v>3</v>
      </c>
      <c r="I1503" t="s">
        <v>85</v>
      </c>
      <c r="J1503">
        <v>0</v>
      </c>
    </row>
    <row r="1504" spans="2:10" x14ac:dyDescent="0.45">
      <c r="B1504">
        <v>18748</v>
      </c>
      <c r="C1504" t="s">
        <v>93</v>
      </c>
      <c r="D1504">
        <v>4</v>
      </c>
      <c r="E1504">
        <v>36</v>
      </c>
      <c r="F1504" t="s">
        <v>82</v>
      </c>
      <c r="G1504">
        <v>3</v>
      </c>
      <c r="H1504">
        <v>1</v>
      </c>
      <c r="I1504" t="s">
        <v>4</v>
      </c>
      <c r="J1504">
        <v>1</v>
      </c>
    </row>
    <row r="1505" spans="2:10" x14ac:dyDescent="0.45">
      <c r="B1505">
        <v>18749</v>
      </c>
      <c r="C1505" t="s">
        <v>93</v>
      </c>
      <c r="D1505">
        <v>4</v>
      </c>
      <c r="E1505">
        <v>36</v>
      </c>
      <c r="F1505" t="s">
        <v>12</v>
      </c>
      <c r="G1505">
        <v>3</v>
      </c>
      <c r="H1505">
        <v>1</v>
      </c>
      <c r="I1505" t="s">
        <v>92</v>
      </c>
      <c r="J1505">
        <v>1</v>
      </c>
    </row>
    <row r="1506" spans="2:10" x14ac:dyDescent="0.45">
      <c r="B1506">
        <v>18750</v>
      </c>
      <c r="C1506" t="s">
        <v>93</v>
      </c>
      <c r="D1506">
        <v>4</v>
      </c>
      <c r="E1506">
        <v>37</v>
      </c>
      <c r="F1506" t="s">
        <v>69</v>
      </c>
      <c r="G1506">
        <v>5</v>
      </c>
      <c r="H1506">
        <v>2</v>
      </c>
      <c r="I1506" t="s">
        <v>12</v>
      </c>
      <c r="J1506">
        <v>1</v>
      </c>
    </row>
    <row r="1507" spans="2:10" x14ac:dyDescent="0.45">
      <c r="B1507">
        <v>18751</v>
      </c>
      <c r="C1507" t="s">
        <v>93</v>
      </c>
      <c r="D1507">
        <v>4</v>
      </c>
      <c r="E1507">
        <v>37</v>
      </c>
      <c r="F1507" t="s">
        <v>3</v>
      </c>
      <c r="G1507">
        <v>0</v>
      </c>
      <c r="H1507">
        <v>0</v>
      </c>
      <c r="I1507" t="s">
        <v>6</v>
      </c>
      <c r="J1507">
        <v>0</v>
      </c>
    </row>
    <row r="1508" spans="2:10" x14ac:dyDescent="0.45">
      <c r="B1508">
        <v>18752</v>
      </c>
      <c r="C1508" t="s">
        <v>93</v>
      </c>
      <c r="D1508">
        <v>4</v>
      </c>
      <c r="E1508">
        <v>37</v>
      </c>
      <c r="F1508" t="s">
        <v>10</v>
      </c>
      <c r="G1508">
        <v>3</v>
      </c>
      <c r="H1508">
        <v>5</v>
      </c>
      <c r="I1508" t="s">
        <v>77</v>
      </c>
      <c r="J1508">
        <v>-1</v>
      </c>
    </row>
    <row r="1509" spans="2:10" x14ac:dyDescent="0.45">
      <c r="B1509">
        <v>18753</v>
      </c>
      <c r="C1509" t="s">
        <v>93</v>
      </c>
      <c r="D1509">
        <v>4</v>
      </c>
      <c r="E1509">
        <v>37</v>
      </c>
      <c r="F1509" t="s">
        <v>92</v>
      </c>
      <c r="G1509">
        <v>0</v>
      </c>
      <c r="H1509">
        <v>0</v>
      </c>
      <c r="I1509" t="s">
        <v>82</v>
      </c>
      <c r="J1509">
        <v>0</v>
      </c>
    </row>
    <row r="1510" spans="2:10" x14ac:dyDescent="0.45">
      <c r="B1510">
        <v>18754</v>
      </c>
      <c r="C1510" t="s">
        <v>93</v>
      </c>
      <c r="D1510">
        <v>4</v>
      </c>
      <c r="E1510">
        <v>37</v>
      </c>
      <c r="F1510" t="s">
        <v>13</v>
      </c>
      <c r="G1510">
        <v>0</v>
      </c>
      <c r="H1510">
        <v>0</v>
      </c>
      <c r="I1510" t="s">
        <v>7</v>
      </c>
      <c r="J1510">
        <v>0</v>
      </c>
    </row>
    <row r="1511" spans="2:10" x14ac:dyDescent="0.45">
      <c r="B1511">
        <v>18755</v>
      </c>
      <c r="C1511" t="s">
        <v>93</v>
      </c>
      <c r="D1511">
        <v>4</v>
      </c>
      <c r="E1511">
        <v>37</v>
      </c>
      <c r="F1511" t="s">
        <v>1</v>
      </c>
      <c r="G1511">
        <v>0</v>
      </c>
      <c r="H1511">
        <v>0</v>
      </c>
      <c r="I1511" t="s">
        <v>14</v>
      </c>
      <c r="J1511">
        <v>0</v>
      </c>
    </row>
    <row r="1512" spans="2:10" x14ac:dyDescent="0.45">
      <c r="B1512">
        <v>18756</v>
      </c>
      <c r="C1512" t="s">
        <v>93</v>
      </c>
      <c r="D1512">
        <v>4</v>
      </c>
      <c r="E1512">
        <v>37</v>
      </c>
      <c r="F1512" t="s">
        <v>4</v>
      </c>
      <c r="G1512">
        <v>1</v>
      </c>
      <c r="H1512">
        <v>0</v>
      </c>
      <c r="I1512" t="s">
        <v>24</v>
      </c>
      <c r="J1512">
        <v>1</v>
      </c>
    </row>
    <row r="1513" spans="2:10" x14ac:dyDescent="0.45">
      <c r="B1513">
        <v>18757</v>
      </c>
      <c r="C1513" t="s">
        <v>93</v>
      </c>
      <c r="D1513">
        <v>4</v>
      </c>
      <c r="E1513">
        <v>37</v>
      </c>
      <c r="F1513" t="s">
        <v>15</v>
      </c>
      <c r="G1513">
        <v>3</v>
      </c>
      <c r="H1513">
        <v>2</v>
      </c>
      <c r="I1513" t="s">
        <v>85</v>
      </c>
      <c r="J1513">
        <v>1</v>
      </c>
    </row>
    <row r="1514" spans="2:10" x14ac:dyDescent="0.45">
      <c r="B1514">
        <v>18758</v>
      </c>
      <c r="C1514" t="s">
        <v>93</v>
      </c>
      <c r="D1514">
        <v>4</v>
      </c>
      <c r="E1514">
        <v>37</v>
      </c>
      <c r="F1514" t="s">
        <v>56</v>
      </c>
      <c r="G1514">
        <v>2</v>
      </c>
      <c r="H1514">
        <v>1</v>
      </c>
      <c r="I1514" t="s">
        <v>0</v>
      </c>
      <c r="J1514">
        <v>1</v>
      </c>
    </row>
    <row r="1515" spans="2:10" x14ac:dyDescent="0.45">
      <c r="B1515">
        <v>18759</v>
      </c>
      <c r="C1515" t="s">
        <v>93</v>
      </c>
      <c r="D1515">
        <v>4</v>
      </c>
      <c r="E1515">
        <v>37</v>
      </c>
      <c r="F1515" t="s">
        <v>66</v>
      </c>
      <c r="G1515">
        <v>1</v>
      </c>
      <c r="H1515">
        <v>1</v>
      </c>
      <c r="I1515" t="s">
        <v>89</v>
      </c>
      <c r="J1515">
        <v>0</v>
      </c>
    </row>
    <row r="1516" spans="2:10" x14ac:dyDescent="0.45">
      <c r="B1516">
        <v>18760</v>
      </c>
      <c r="C1516" t="s">
        <v>93</v>
      </c>
      <c r="D1516">
        <v>4</v>
      </c>
      <c r="E1516">
        <v>38</v>
      </c>
      <c r="F1516" t="s">
        <v>85</v>
      </c>
      <c r="G1516">
        <v>1</v>
      </c>
      <c r="H1516">
        <v>1</v>
      </c>
      <c r="I1516" t="s">
        <v>3</v>
      </c>
      <c r="J1516">
        <v>0</v>
      </c>
    </row>
    <row r="1517" spans="2:10" x14ac:dyDescent="0.45">
      <c r="B1517">
        <v>18761</v>
      </c>
      <c r="C1517" t="s">
        <v>93</v>
      </c>
      <c r="D1517">
        <v>4</v>
      </c>
      <c r="E1517">
        <v>38</v>
      </c>
      <c r="F1517" t="s">
        <v>7</v>
      </c>
      <c r="G1517">
        <v>0</v>
      </c>
      <c r="H1517">
        <v>0</v>
      </c>
      <c r="I1517" t="s">
        <v>15</v>
      </c>
      <c r="J1517">
        <v>0</v>
      </c>
    </row>
    <row r="1518" spans="2:10" x14ac:dyDescent="0.45">
      <c r="B1518">
        <v>18762</v>
      </c>
      <c r="C1518" t="s">
        <v>93</v>
      </c>
      <c r="D1518">
        <v>4</v>
      </c>
      <c r="E1518">
        <v>38</v>
      </c>
      <c r="F1518" t="s">
        <v>77</v>
      </c>
      <c r="G1518">
        <v>4</v>
      </c>
      <c r="H1518">
        <v>0</v>
      </c>
      <c r="I1518" t="s">
        <v>1</v>
      </c>
      <c r="J1518">
        <v>1</v>
      </c>
    </row>
    <row r="1519" spans="2:10" x14ac:dyDescent="0.45">
      <c r="B1519">
        <v>18763</v>
      </c>
      <c r="C1519" t="s">
        <v>93</v>
      </c>
      <c r="D1519">
        <v>4</v>
      </c>
      <c r="E1519">
        <v>38</v>
      </c>
      <c r="F1519" t="s">
        <v>14</v>
      </c>
      <c r="G1519">
        <v>4</v>
      </c>
      <c r="H1519">
        <v>1</v>
      </c>
      <c r="I1519" t="s">
        <v>13</v>
      </c>
      <c r="J1519">
        <v>1</v>
      </c>
    </row>
    <row r="1520" spans="2:10" x14ac:dyDescent="0.45">
      <c r="B1520">
        <v>18764</v>
      </c>
      <c r="C1520" t="s">
        <v>93</v>
      </c>
      <c r="D1520">
        <v>4</v>
      </c>
      <c r="E1520">
        <v>38</v>
      </c>
      <c r="F1520" t="s">
        <v>0</v>
      </c>
      <c r="G1520">
        <v>4</v>
      </c>
      <c r="H1520">
        <v>0</v>
      </c>
      <c r="I1520" t="s">
        <v>4</v>
      </c>
      <c r="J1520">
        <v>1</v>
      </c>
    </row>
    <row r="1521" spans="2:10" x14ac:dyDescent="0.45">
      <c r="B1521">
        <v>18765</v>
      </c>
      <c r="C1521" t="s">
        <v>93</v>
      </c>
      <c r="D1521">
        <v>4</v>
      </c>
      <c r="E1521">
        <v>38</v>
      </c>
      <c r="F1521" t="s">
        <v>24</v>
      </c>
      <c r="G1521">
        <v>4</v>
      </c>
      <c r="H1521">
        <v>0</v>
      </c>
      <c r="I1521" t="s">
        <v>92</v>
      </c>
      <c r="J1521">
        <v>1</v>
      </c>
    </row>
    <row r="1522" spans="2:10" x14ac:dyDescent="0.45">
      <c r="B1522">
        <v>18766</v>
      </c>
      <c r="C1522" t="s">
        <v>93</v>
      </c>
      <c r="D1522">
        <v>4</v>
      </c>
      <c r="E1522">
        <v>38</v>
      </c>
      <c r="F1522" t="s">
        <v>89</v>
      </c>
      <c r="G1522">
        <v>4</v>
      </c>
      <c r="H1522">
        <v>1</v>
      </c>
      <c r="I1522" t="s">
        <v>56</v>
      </c>
      <c r="J1522">
        <v>1</v>
      </c>
    </row>
    <row r="1523" spans="2:10" x14ac:dyDescent="0.45">
      <c r="B1523">
        <v>18767</v>
      </c>
      <c r="C1523" t="s">
        <v>93</v>
      </c>
      <c r="D1523">
        <v>4</v>
      </c>
      <c r="E1523">
        <v>38</v>
      </c>
      <c r="F1523" t="s">
        <v>6</v>
      </c>
      <c r="G1523">
        <v>1</v>
      </c>
      <c r="H1523">
        <v>3</v>
      </c>
      <c r="I1523" t="s">
        <v>66</v>
      </c>
      <c r="J1523">
        <v>-1</v>
      </c>
    </row>
    <row r="1524" spans="2:10" x14ac:dyDescent="0.45">
      <c r="B1524">
        <v>18768</v>
      </c>
      <c r="C1524" t="s">
        <v>93</v>
      </c>
      <c r="D1524">
        <v>4</v>
      </c>
      <c r="E1524">
        <v>38</v>
      </c>
      <c r="F1524" t="s">
        <v>12</v>
      </c>
      <c r="G1524">
        <v>1</v>
      </c>
      <c r="H1524">
        <v>1</v>
      </c>
      <c r="I1524" t="s">
        <v>10</v>
      </c>
      <c r="J1524">
        <v>0</v>
      </c>
    </row>
    <row r="1525" spans="2:10" x14ac:dyDescent="0.45">
      <c r="B1525">
        <v>18769</v>
      </c>
      <c r="C1525" t="s">
        <v>93</v>
      </c>
      <c r="D1525">
        <v>4</v>
      </c>
      <c r="E1525">
        <v>38</v>
      </c>
      <c r="F1525" t="s">
        <v>82</v>
      </c>
      <c r="G1525">
        <v>0</v>
      </c>
      <c r="H1525">
        <v>0</v>
      </c>
      <c r="I1525" t="s">
        <v>69</v>
      </c>
      <c r="J1525">
        <v>0</v>
      </c>
    </row>
    <row r="1526" spans="2:10" x14ac:dyDescent="0.45">
      <c r="B1526">
        <v>17892</v>
      </c>
      <c r="C1526" t="s">
        <v>91</v>
      </c>
      <c r="D1526">
        <v>5</v>
      </c>
      <c r="E1526">
        <v>1</v>
      </c>
      <c r="F1526" t="s">
        <v>24</v>
      </c>
      <c r="G1526">
        <v>1</v>
      </c>
      <c r="H1526">
        <v>0</v>
      </c>
      <c r="I1526" t="s">
        <v>69</v>
      </c>
      <c r="J1526">
        <v>1</v>
      </c>
    </row>
    <row r="1527" spans="2:10" x14ac:dyDescent="0.45">
      <c r="B1527">
        <v>17893</v>
      </c>
      <c r="C1527" t="s">
        <v>91</v>
      </c>
      <c r="D1527">
        <v>5</v>
      </c>
      <c r="E1527">
        <v>1</v>
      </c>
      <c r="F1527" t="s">
        <v>3</v>
      </c>
      <c r="G1527">
        <v>0</v>
      </c>
      <c r="H1527">
        <v>0</v>
      </c>
      <c r="I1527" t="s">
        <v>77</v>
      </c>
      <c r="J1527">
        <v>0</v>
      </c>
    </row>
    <row r="1528" spans="2:10" x14ac:dyDescent="0.45">
      <c r="B1528">
        <v>17894</v>
      </c>
      <c r="C1528" t="s">
        <v>91</v>
      </c>
      <c r="D1528">
        <v>5</v>
      </c>
      <c r="E1528">
        <v>1</v>
      </c>
      <c r="F1528" t="s">
        <v>14</v>
      </c>
      <c r="G1528">
        <v>0</v>
      </c>
      <c r="H1528">
        <v>0</v>
      </c>
      <c r="I1528" t="s">
        <v>4</v>
      </c>
      <c r="J1528">
        <v>0</v>
      </c>
    </row>
    <row r="1529" spans="2:10" x14ac:dyDescent="0.45">
      <c r="B1529">
        <v>17895</v>
      </c>
      <c r="C1529" t="s">
        <v>91</v>
      </c>
      <c r="D1529">
        <v>5</v>
      </c>
      <c r="E1529">
        <v>1</v>
      </c>
      <c r="F1529" t="s">
        <v>92</v>
      </c>
      <c r="G1529">
        <v>2</v>
      </c>
      <c r="H1529">
        <v>4</v>
      </c>
      <c r="I1529" t="s">
        <v>10</v>
      </c>
      <c r="J1529">
        <v>-1</v>
      </c>
    </row>
    <row r="1530" spans="2:10" x14ac:dyDescent="0.45">
      <c r="B1530">
        <v>17896</v>
      </c>
      <c r="C1530" t="s">
        <v>91</v>
      </c>
      <c r="D1530">
        <v>5</v>
      </c>
      <c r="E1530">
        <v>1</v>
      </c>
      <c r="F1530" t="s">
        <v>0</v>
      </c>
      <c r="G1530">
        <v>0</v>
      </c>
      <c r="H1530">
        <v>0</v>
      </c>
      <c r="I1530" t="s">
        <v>1</v>
      </c>
      <c r="J1530">
        <v>0</v>
      </c>
    </row>
    <row r="1531" spans="2:10" x14ac:dyDescent="0.45">
      <c r="B1531">
        <v>17897</v>
      </c>
      <c r="C1531" t="s">
        <v>91</v>
      </c>
      <c r="D1531">
        <v>5</v>
      </c>
      <c r="E1531">
        <v>1</v>
      </c>
      <c r="F1531" t="s">
        <v>13</v>
      </c>
      <c r="G1531">
        <v>2</v>
      </c>
      <c r="H1531">
        <v>0</v>
      </c>
      <c r="I1531" t="s">
        <v>85</v>
      </c>
      <c r="J1531">
        <v>1</v>
      </c>
    </row>
    <row r="1532" spans="2:10" x14ac:dyDescent="0.45">
      <c r="B1532">
        <v>17898</v>
      </c>
      <c r="C1532" t="s">
        <v>91</v>
      </c>
      <c r="D1532">
        <v>5</v>
      </c>
      <c r="E1532">
        <v>1</v>
      </c>
      <c r="F1532" t="s">
        <v>15</v>
      </c>
      <c r="G1532">
        <v>0</v>
      </c>
      <c r="H1532">
        <v>0</v>
      </c>
      <c r="I1532" t="s">
        <v>89</v>
      </c>
      <c r="J1532">
        <v>0</v>
      </c>
    </row>
    <row r="1533" spans="2:10" x14ac:dyDescent="0.45">
      <c r="B1533">
        <v>17899</v>
      </c>
      <c r="C1533" t="s">
        <v>91</v>
      </c>
      <c r="D1533">
        <v>5</v>
      </c>
      <c r="E1533">
        <v>1</v>
      </c>
      <c r="F1533" t="s">
        <v>6</v>
      </c>
      <c r="G1533">
        <v>0</v>
      </c>
      <c r="H1533">
        <v>0</v>
      </c>
      <c r="I1533" t="s">
        <v>9</v>
      </c>
      <c r="J1533">
        <v>0</v>
      </c>
    </row>
    <row r="1534" spans="2:10" x14ac:dyDescent="0.45">
      <c r="B1534">
        <v>17900</v>
      </c>
      <c r="C1534" t="s">
        <v>91</v>
      </c>
      <c r="D1534">
        <v>5</v>
      </c>
      <c r="E1534">
        <v>1</v>
      </c>
      <c r="F1534" t="s">
        <v>66</v>
      </c>
      <c r="G1534">
        <v>0</v>
      </c>
      <c r="H1534">
        <v>0</v>
      </c>
      <c r="I1534" t="s">
        <v>7</v>
      </c>
      <c r="J1534">
        <v>0</v>
      </c>
    </row>
    <row r="1535" spans="2:10" x14ac:dyDescent="0.45">
      <c r="B1535">
        <v>17901</v>
      </c>
      <c r="C1535" t="s">
        <v>91</v>
      </c>
      <c r="D1535">
        <v>5</v>
      </c>
      <c r="E1535">
        <v>1</v>
      </c>
      <c r="F1535" t="s">
        <v>82</v>
      </c>
      <c r="G1535">
        <v>2</v>
      </c>
      <c r="H1535">
        <v>2</v>
      </c>
      <c r="I1535" t="s">
        <v>56</v>
      </c>
      <c r="J1535">
        <v>0</v>
      </c>
    </row>
    <row r="1536" spans="2:10" x14ac:dyDescent="0.45">
      <c r="B1536">
        <v>17902</v>
      </c>
      <c r="C1536" t="s">
        <v>91</v>
      </c>
      <c r="D1536">
        <v>5</v>
      </c>
      <c r="E1536">
        <v>2</v>
      </c>
      <c r="F1536" t="s">
        <v>9</v>
      </c>
      <c r="G1536">
        <v>0</v>
      </c>
      <c r="H1536">
        <v>1</v>
      </c>
      <c r="I1536" t="s">
        <v>92</v>
      </c>
      <c r="J1536">
        <v>-1</v>
      </c>
    </row>
    <row r="1537" spans="2:10" x14ac:dyDescent="0.45">
      <c r="B1537">
        <v>17903</v>
      </c>
      <c r="C1537" t="s">
        <v>91</v>
      </c>
      <c r="D1537">
        <v>5</v>
      </c>
      <c r="E1537">
        <v>2</v>
      </c>
      <c r="F1537" t="s">
        <v>85</v>
      </c>
      <c r="G1537">
        <v>2</v>
      </c>
      <c r="H1537">
        <v>2</v>
      </c>
      <c r="I1537" t="s">
        <v>66</v>
      </c>
      <c r="J1537">
        <v>0</v>
      </c>
    </row>
    <row r="1538" spans="2:10" x14ac:dyDescent="0.45">
      <c r="B1538">
        <v>17904</v>
      </c>
      <c r="C1538" t="s">
        <v>91</v>
      </c>
      <c r="D1538">
        <v>5</v>
      </c>
      <c r="E1538">
        <v>2</v>
      </c>
      <c r="F1538" t="s">
        <v>77</v>
      </c>
      <c r="G1538">
        <v>2</v>
      </c>
      <c r="H1538">
        <v>4</v>
      </c>
      <c r="I1538" t="s">
        <v>15</v>
      </c>
      <c r="J1538">
        <v>-1</v>
      </c>
    </row>
    <row r="1539" spans="2:10" x14ac:dyDescent="0.45">
      <c r="B1539">
        <v>17905</v>
      </c>
      <c r="C1539" t="s">
        <v>91</v>
      </c>
      <c r="D1539">
        <v>5</v>
      </c>
      <c r="E1539">
        <v>2</v>
      </c>
      <c r="F1539" t="s">
        <v>89</v>
      </c>
      <c r="G1539">
        <v>2</v>
      </c>
      <c r="H1539">
        <v>3</v>
      </c>
      <c r="I1539" t="s">
        <v>13</v>
      </c>
      <c r="J1539">
        <v>-1</v>
      </c>
    </row>
    <row r="1540" spans="2:10" x14ac:dyDescent="0.45">
      <c r="B1540">
        <v>17906</v>
      </c>
      <c r="C1540" t="s">
        <v>91</v>
      </c>
      <c r="D1540">
        <v>5</v>
      </c>
      <c r="E1540">
        <v>2</v>
      </c>
      <c r="F1540" t="s">
        <v>10</v>
      </c>
      <c r="G1540">
        <v>5</v>
      </c>
      <c r="H1540">
        <v>2</v>
      </c>
      <c r="I1540" t="s">
        <v>24</v>
      </c>
      <c r="J1540">
        <v>1</v>
      </c>
    </row>
    <row r="1541" spans="2:10" x14ac:dyDescent="0.45">
      <c r="B1541">
        <v>17907</v>
      </c>
      <c r="C1541" t="s">
        <v>91</v>
      </c>
      <c r="D1541">
        <v>5</v>
      </c>
      <c r="E1541">
        <v>2</v>
      </c>
      <c r="F1541" t="s">
        <v>69</v>
      </c>
      <c r="G1541">
        <v>1</v>
      </c>
      <c r="H1541">
        <v>0</v>
      </c>
      <c r="I1541" t="s">
        <v>0</v>
      </c>
      <c r="J1541">
        <v>1</v>
      </c>
    </row>
    <row r="1542" spans="2:10" x14ac:dyDescent="0.45">
      <c r="B1542">
        <v>17908</v>
      </c>
      <c r="C1542" t="s">
        <v>91</v>
      </c>
      <c r="D1542">
        <v>5</v>
      </c>
      <c r="E1542">
        <v>2</v>
      </c>
      <c r="F1542" t="s">
        <v>7</v>
      </c>
      <c r="G1542">
        <v>3</v>
      </c>
      <c r="H1542">
        <v>0</v>
      </c>
      <c r="I1542" t="s">
        <v>6</v>
      </c>
      <c r="J1542">
        <v>1</v>
      </c>
    </row>
    <row r="1543" spans="2:10" x14ac:dyDescent="0.45">
      <c r="B1543">
        <v>17909</v>
      </c>
      <c r="C1543" t="s">
        <v>91</v>
      </c>
      <c r="D1543">
        <v>5</v>
      </c>
      <c r="E1543">
        <v>2</v>
      </c>
      <c r="F1543" t="s">
        <v>1</v>
      </c>
      <c r="G1543">
        <v>1</v>
      </c>
      <c r="H1543">
        <v>2</v>
      </c>
      <c r="I1543" t="s">
        <v>14</v>
      </c>
      <c r="J1543">
        <v>-1</v>
      </c>
    </row>
    <row r="1544" spans="2:10" x14ac:dyDescent="0.45">
      <c r="B1544">
        <v>17910</v>
      </c>
      <c r="C1544" t="s">
        <v>91</v>
      </c>
      <c r="D1544">
        <v>5</v>
      </c>
      <c r="E1544">
        <v>2</v>
      </c>
      <c r="F1544" t="s">
        <v>4</v>
      </c>
      <c r="G1544">
        <v>0</v>
      </c>
      <c r="H1544">
        <v>0</v>
      </c>
      <c r="I1544" t="s">
        <v>82</v>
      </c>
      <c r="J1544">
        <v>0</v>
      </c>
    </row>
    <row r="1545" spans="2:10" x14ac:dyDescent="0.45">
      <c r="B1545">
        <v>17911</v>
      </c>
      <c r="C1545" t="s">
        <v>91</v>
      </c>
      <c r="D1545">
        <v>5</v>
      </c>
      <c r="E1545">
        <v>2</v>
      </c>
      <c r="F1545" t="s">
        <v>56</v>
      </c>
      <c r="G1545">
        <v>1</v>
      </c>
      <c r="H1545">
        <v>2</v>
      </c>
      <c r="I1545" t="s">
        <v>3</v>
      </c>
      <c r="J1545">
        <v>-1</v>
      </c>
    </row>
    <row r="1546" spans="2:10" x14ac:dyDescent="0.45">
      <c r="B1546">
        <v>17912</v>
      </c>
      <c r="C1546" t="s">
        <v>91</v>
      </c>
      <c r="D1546">
        <v>5</v>
      </c>
      <c r="E1546">
        <v>3</v>
      </c>
      <c r="F1546" t="s">
        <v>92</v>
      </c>
      <c r="G1546">
        <v>0</v>
      </c>
      <c r="H1546">
        <v>0</v>
      </c>
      <c r="I1546" t="s">
        <v>7</v>
      </c>
      <c r="J1546">
        <v>0</v>
      </c>
    </row>
    <row r="1547" spans="2:10" x14ac:dyDescent="0.45">
      <c r="B1547">
        <v>17913</v>
      </c>
      <c r="C1547" t="s">
        <v>91</v>
      </c>
      <c r="D1547">
        <v>5</v>
      </c>
      <c r="E1547">
        <v>3</v>
      </c>
      <c r="F1547" t="s">
        <v>15</v>
      </c>
      <c r="G1547">
        <v>1</v>
      </c>
      <c r="H1547">
        <v>3</v>
      </c>
      <c r="I1547" t="s">
        <v>13</v>
      </c>
      <c r="J1547">
        <v>-1</v>
      </c>
    </row>
    <row r="1548" spans="2:10" x14ac:dyDescent="0.45">
      <c r="B1548">
        <v>17914</v>
      </c>
      <c r="C1548" t="s">
        <v>91</v>
      </c>
      <c r="D1548">
        <v>5</v>
      </c>
      <c r="E1548">
        <v>3</v>
      </c>
      <c r="F1548" t="s">
        <v>14</v>
      </c>
      <c r="G1548">
        <v>1</v>
      </c>
      <c r="H1548">
        <v>1</v>
      </c>
      <c r="I1548" t="s">
        <v>69</v>
      </c>
      <c r="J1548">
        <v>0</v>
      </c>
    </row>
    <row r="1549" spans="2:10" x14ac:dyDescent="0.45">
      <c r="B1549">
        <v>17915</v>
      </c>
      <c r="C1549" t="s">
        <v>91</v>
      </c>
      <c r="D1549">
        <v>5</v>
      </c>
      <c r="E1549">
        <v>3</v>
      </c>
      <c r="F1549" t="s">
        <v>24</v>
      </c>
      <c r="G1549">
        <v>0</v>
      </c>
      <c r="H1549">
        <v>0</v>
      </c>
      <c r="I1549" t="s">
        <v>9</v>
      </c>
      <c r="J1549">
        <v>0</v>
      </c>
    </row>
    <row r="1550" spans="2:10" x14ac:dyDescent="0.45">
      <c r="B1550">
        <v>17916</v>
      </c>
      <c r="C1550" t="s">
        <v>91</v>
      </c>
      <c r="D1550">
        <v>5</v>
      </c>
      <c r="E1550">
        <v>3</v>
      </c>
      <c r="F1550" t="s">
        <v>0</v>
      </c>
      <c r="G1550">
        <v>0</v>
      </c>
      <c r="H1550">
        <v>0</v>
      </c>
      <c r="I1550" t="s">
        <v>10</v>
      </c>
      <c r="J1550">
        <v>0</v>
      </c>
    </row>
    <row r="1551" spans="2:10" x14ac:dyDescent="0.45">
      <c r="B1551">
        <v>17917</v>
      </c>
      <c r="C1551" t="s">
        <v>91</v>
      </c>
      <c r="D1551">
        <v>5</v>
      </c>
      <c r="E1551">
        <v>3</v>
      </c>
      <c r="F1551" t="s">
        <v>3</v>
      </c>
      <c r="G1551">
        <v>0</v>
      </c>
      <c r="H1551">
        <v>0</v>
      </c>
      <c r="I1551" t="s">
        <v>4</v>
      </c>
      <c r="J1551">
        <v>0</v>
      </c>
    </row>
    <row r="1552" spans="2:10" x14ac:dyDescent="0.45">
      <c r="B1552">
        <v>17918</v>
      </c>
      <c r="C1552" t="s">
        <v>91</v>
      </c>
      <c r="D1552">
        <v>5</v>
      </c>
      <c r="E1552">
        <v>3</v>
      </c>
      <c r="F1552" t="s">
        <v>77</v>
      </c>
      <c r="G1552">
        <v>0</v>
      </c>
      <c r="H1552">
        <v>0</v>
      </c>
      <c r="I1552" t="s">
        <v>56</v>
      </c>
      <c r="J1552">
        <v>0</v>
      </c>
    </row>
    <row r="1553" spans="2:10" x14ac:dyDescent="0.45">
      <c r="B1553">
        <v>17919</v>
      </c>
      <c r="C1553" t="s">
        <v>91</v>
      </c>
      <c r="D1553">
        <v>5</v>
      </c>
      <c r="E1553">
        <v>3</v>
      </c>
      <c r="F1553" t="s">
        <v>6</v>
      </c>
      <c r="G1553">
        <v>0</v>
      </c>
      <c r="H1553">
        <v>1</v>
      </c>
      <c r="I1553" t="s">
        <v>85</v>
      </c>
      <c r="J1553">
        <v>-1</v>
      </c>
    </row>
    <row r="1554" spans="2:10" x14ac:dyDescent="0.45">
      <c r="B1554">
        <v>17920</v>
      </c>
      <c r="C1554" t="s">
        <v>91</v>
      </c>
      <c r="D1554">
        <v>5</v>
      </c>
      <c r="E1554">
        <v>3</v>
      </c>
      <c r="F1554" t="s">
        <v>66</v>
      </c>
      <c r="G1554">
        <v>2</v>
      </c>
      <c r="H1554">
        <v>0</v>
      </c>
      <c r="I1554" t="s">
        <v>89</v>
      </c>
      <c r="J1554">
        <v>1</v>
      </c>
    </row>
    <row r="1555" spans="2:10" x14ac:dyDescent="0.45">
      <c r="B1555">
        <v>17921</v>
      </c>
      <c r="C1555" t="s">
        <v>91</v>
      </c>
      <c r="D1555">
        <v>5</v>
      </c>
      <c r="E1555">
        <v>3</v>
      </c>
      <c r="F1555" t="s">
        <v>82</v>
      </c>
      <c r="G1555">
        <v>0</v>
      </c>
      <c r="H1555">
        <v>0</v>
      </c>
      <c r="I1555" t="s">
        <v>1</v>
      </c>
      <c r="J1555">
        <v>0</v>
      </c>
    </row>
    <row r="1556" spans="2:10" x14ac:dyDescent="0.45">
      <c r="B1556">
        <v>17922</v>
      </c>
      <c r="C1556" t="s">
        <v>91</v>
      </c>
      <c r="D1556">
        <v>5</v>
      </c>
      <c r="E1556">
        <v>4</v>
      </c>
      <c r="F1556" t="s">
        <v>13</v>
      </c>
      <c r="G1556">
        <v>2</v>
      </c>
      <c r="H1556">
        <v>0</v>
      </c>
      <c r="I1556" t="s">
        <v>66</v>
      </c>
      <c r="J1556">
        <v>1</v>
      </c>
    </row>
    <row r="1557" spans="2:10" x14ac:dyDescent="0.45">
      <c r="B1557">
        <v>17923</v>
      </c>
      <c r="C1557" t="s">
        <v>91</v>
      </c>
      <c r="D1557">
        <v>5</v>
      </c>
      <c r="E1557">
        <v>4</v>
      </c>
      <c r="F1557" t="s">
        <v>69</v>
      </c>
      <c r="G1557">
        <v>0</v>
      </c>
      <c r="H1557">
        <v>0</v>
      </c>
      <c r="I1557" t="s">
        <v>82</v>
      </c>
      <c r="J1557">
        <v>0</v>
      </c>
    </row>
    <row r="1558" spans="2:10" x14ac:dyDescent="0.45">
      <c r="B1558">
        <v>17924</v>
      </c>
      <c r="C1558" t="s">
        <v>91</v>
      </c>
      <c r="D1558">
        <v>5</v>
      </c>
      <c r="E1558">
        <v>4</v>
      </c>
      <c r="F1558" t="s">
        <v>7</v>
      </c>
      <c r="G1558">
        <v>3</v>
      </c>
      <c r="H1558">
        <v>1</v>
      </c>
      <c r="I1558" t="s">
        <v>24</v>
      </c>
      <c r="J1558">
        <v>1</v>
      </c>
    </row>
    <row r="1559" spans="2:10" x14ac:dyDescent="0.45">
      <c r="B1559">
        <v>17925</v>
      </c>
      <c r="C1559" t="s">
        <v>91</v>
      </c>
      <c r="D1559">
        <v>5</v>
      </c>
      <c r="E1559">
        <v>4</v>
      </c>
      <c r="F1559" t="s">
        <v>89</v>
      </c>
      <c r="G1559">
        <v>1</v>
      </c>
      <c r="H1559">
        <v>2</v>
      </c>
      <c r="I1559" t="s">
        <v>6</v>
      </c>
      <c r="J1559">
        <v>-1</v>
      </c>
    </row>
    <row r="1560" spans="2:10" x14ac:dyDescent="0.45">
      <c r="B1560">
        <v>17926</v>
      </c>
      <c r="C1560" t="s">
        <v>91</v>
      </c>
      <c r="D1560">
        <v>5</v>
      </c>
      <c r="E1560">
        <v>4</v>
      </c>
      <c r="F1560" t="s">
        <v>9</v>
      </c>
      <c r="G1560">
        <v>0</v>
      </c>
      <c r="H1560">
        <v>0</v>
      </c>
      <c r="I1560" t="s">
        <v>0</v>
      </c>
      <c r="J1560">
        <v>0</v>
      </c>
    </row>
    <row r="1561" spans="2:10" x14ac:dyDescent="0.45">
      <c r="B1561">
        <v>17927</v>
      </c>
      <c r="C1561" t="s">
        <v>91</v>
      </c>
      <c r="D1561">
        <v>5</v>
      </c>
      <c r="E1561">
        <v>4</v>
      </c>
      <c r="F1561" t="s">
        <v>10</v>
      </c>
      <c r="G1561">
        <v>4</v>
      </c>
      <c r="H1561">
        <v>2</v>
      </c>
      <c r="I1561" t="s">
        <v>14</v>
      </c>
      <c r="J1561">
        <v>1</v>
      </c>
    </row>
    <row r="1562" spans="2:10" x14ac:dyDescent="0.45">
      <c r="B1562">
        <v>17928</v>
      </c>
      <c r="C1562" t="s">
        <v>91</v>
      </c>
      <c r="D1562">
        <v>5</v>
      </c>
      <c r="E1562">
        <v>4</v>
      </c>
      <c r="F1562" t="s">
        <v>1</v>
      </c>
      <c r="G1562">
        <v>1</v>
      </c>
      <c r="H1562">
        <v>1</v>
      </c>
      <c r="I1562" t="s">
        <v>3</v>
      </c>
      <c r="J1562">
        <v>0</v>
      </c>
    </row>
    <row r="1563" spans="2:10" x14ac:dyDescent="0.45">
      <c r="B1563">
        <v>17929</v>
      </c>
      <c r="C1563" t="s">
        <v>91</v>
      </c>
      <c r="D1563">
        <v>5</v>
      </c>
      <c r="E1563">
        <v>4</v>
      </c>
      <c r="F1563" t="s">
        <v>85</v>
      </c>
      <c r="G1563">
        <v>0</v>
      </c>
      <c r="H1563">
        <v>0</v>
      </c>
      <c r="I1563" t="s">
        <v>92</v>
      </c>
      <c r="J1563">
        <v>0</v>
      </c>
    </row>
    <row r="1564" spans="2:10" x14ac:dyDescent="0.45">
      <c r="B1564">
        <v>17930</v>
      </c>
      <c r="C1564" t="s">
        <v>91</v>
      </c>
      <c r="D1564">
        <v>5</v>
      </c>
      <c r="E1564">
        <v>4</v>
      </c>
      <c r="F1564" t="s">
        <v>56</v>
      </c>
      <c r="G1564">
        <v>2</v>
      </c>
      <c r="H1564">
        <v>1</v>
      </c>
      <c r="I1564" t="s">
        <v>15</v>
      </c>
      <c r="J1564">
        <v>1</v>
      </c>
    </row>
    <row r="1565" spans="2:10" x14ac:dyDescent="0.45">
      <c r="B1565">
        <v>17931</v>
      </c>
      <c r="C1565" t="s">
        <v>91</v>
      </c>
      <c r="D1565">
        <v>5</v>
      </c>
      <c r="E1565">
        <v>4</v>
      </c>
      <c r="F1565" t="s">
        <v>4</v>
      </c>
      <c r="G1565">
        <v>0</v>
      </c>
      <c r="H1565">
        <v>0</v>
      </c>
      <c r="I1565" t="s">
        <v>77</v>
      </c>
      <c r="J1565">
        <v>0</v>
      </c>
    </row>
    <row r="1566" spans="2:10" x14ac:dyDescent="0.45">
      <c r="B1566">
        <v>17932</v>
      </c>
      <c r="C1566" t="s">
        <v>91</v>
      </c>
      <c r="D1566">
        <v>5</v>
      </c>
      <c r="E1566">
        <v>5</v>
      </c>
      <c r="F1566" t="s">
        <v>92</v>
      </c>
      <c r="G1566">
        <v>0</v>
      </c>
      <c r="H1566">
        <v>0</v>
      </c>
      <c r="I1566" t="s">
        <v>89</v>
      </c>
      <c r="J1566">
        <v>0</v>
      </c>
    </row>
    <row r="1567" spans="2:10" x14ac:dyDescent="0.45">
      <c r="B1567">
        <v>17933</v>
      </c>
      <c r="C1567" t="s">
        <v>91</v>
      </c>
      <c r="D1567">
        <v>5</v>
      </c>
      <c r="E1567">
        <v>5</v>
      </c>
      <c r="F1567" t="s">
        <v>15</v>
      </c>
      <c r="G1567">
        <v>1</v>
      </c>
      <c r="H1567">
        <v>1</v>
      </c>
      <c r="I1567" t="s">
        <v>66</v>
      </c>
      <c r="J1567">
        <v>0</v>
      </c>
    </row>
    <row r="1568" spans="2:10" x14ac:dyDescent="0.45">
      <c r="B1568">
        <v>17934</v>
      </c>
      <c r="C1568" t="s">
        <v>91</v>
      </c>
      <c r="D1568">
        <v>5</v>
      </c>
      <c r="E1568">
        <v>5</v>
      </c>
      <c r="F1568" t="s">
        <v>77</v>
      </c>
      <c r="G1568">
        <v>2</v>
      </c>
      <c r="H1568">
        <v>1</v>
      </c>
      <c r="I1568" t="s">
        <v>1</v>
      </c>
      <c r="J1568">
        <v>1</v>
      </c>
    </row>
    <row r="1569" spans="2:10" x14ac:dyDescent="0.45">
      <c r="B1569">
        <v>17935</v>
      </c>
      <c r="C1569" t="s">
        <v>91</v>
      </c>
      <c r="D1569">
        <v>5</v>
      </c>
      <c r="E1569">
        <v>5</v>
      </c>
      <c r="F1569" t="s">
        <v>14</v>
      </c>
      <c r="G1569">
        <v>3</v>
      </c>
      <c r="H1569">
        <v>2</v>
      </c>
      <c r="I1569" t="s">
        <v>9</v>
      </c>
      <c r="J1569">
        <v>1</v>
      </c>
    </row>
    <row r="1570" spans="2:10" x14ac:dyDescent="0.45">
      <c r="B1570">
        <v>17936</v>
      </c>
      <c r="C1570" t="s">
        <v>91</v>
      </c>
      <c r="D1570">
        <v>5</v>
      </c>
      <c r="E1570">
        <v>5</v>
      </c>
      <c r="F1570" t="s">
        <v>0</v>
      </c>
      <c r="G1570">
        <v>0</v>
      </c>
      <c r="H1570">
        <v>0</v>
      </c>
      <c r="I1570" t="s">
        <v>7</v>
      </c>
      <c r="J1570">
        <v>0</v>
      </c>
    </row>
    <row r="1571" spans="2:10" x14ac:dyDescent="0.45">
      <c r="B1571">
        <v>17937</v>
      </c>
      <c r="C1571" t="s">
        <v>91</v>
      </c>
      <c r="D1571">
        <v>5</v>
      </c>
      <c r="E1571">
        <v>5</v>
      </c>
      <c r="F1571" t="s">
        <v>24</v>
      </c>
      <c r="G1571">
        <v>2</v>
      </c>
      <c r="H1571">
        <v>0</v>
      </c>
      <c r="I1571" t="s">
        <v>85</v>
      </c>
      <c r="J1571">
        <v>1</v>
      </c>
    </row>
    <row r="1572" spans="2:10" x14ac:dyDescent="0.45">
      <c r="B1572">
        <v>17938</v>
      </c>
      <c r="C1572" t="s">
        <v>91</v>
      </c>
      <c r="D1572">
        <v>5</v>
      </c>
      <c r="E1572">
        <v>5</v>
      </c>
      <c r="F1572" t="s">
        <v>3</v>
      </c>
      <c r="G1572">
        <v>2</v>
      </c>
      <c r="H1572">
        <v>1</v>
      </c>
      <c r="I1572" t="s">
        <v>69</v>
      </c>
      <c r="J1572">
        <v>1</v>
      </c>
    </row>
    <row r="1573" spans="2:10" x14ac:dyDescent="0.45">
      <c r="B1573">
        <v>17939</v>
      </c>
      <c r="C1573" t="s">
        <v>91</v>
      </c>
      <c r="D1573">
        <v>5</v>
      </c>
      <c r="E1573">
        <v>5</v>
      </c>
      <c r="F1573" t="s">
        <v>6</v>
      </c>
      <c r="G1573">
        <v>1</v>
      </c>
      <c r="H1573">
        <v>1</v>
      </c>
      <c r="I1573" t="s">
        <v>13</v>
      </c>
      <c r="J1573">
        <v>0</v>
      </c>
    </row>
    <row r="1574" spans="2:10" x14ac:dyDescent="0.45">
      <c r="B1574">
        <v>17940</v>
      </c>
      <c r="C1574" t="s">
        <v>91</v>
      </c>
      <c r="D1574">
        <v>5</v>
      </c>
      <c r="E1574">
        <v>5</v>
      </c>
      <c r="F1574" t="s">
        <v>82</v>
      </c>
      <c r="G1574">
        <v>0</v>
      </c>
      <c r="H1574">
        <v>0</v>
      </c>
      <c r="I1574" t="s">
        <v>10</v>
      </c>
      <c r="J1574">
        <v>0</v>
      </c>
    </row>
    <row r="1575" spans="2:10" x14ac:dyDescent="0.45">
      <c r="B1575">
        <v>17941</v>
      </c>
      <c r="C1575" t="s">
        <v>91</v>
      </c>
      <c r="D1575">
        <v>5</v>
      </c>
      <c r="E1575">
        <v>5</v>
      </c>
      <c r="F1575" t="s">
        <v>56</v>
      </c>
      <c r="G1575">
        <v>0</v>
      </c>
      <c r="H1575">
        <v>0</v>
      </c>
      <c r="I1575" t="s">
        <v>4</v>
      </c>
      <c r="J1575">
        <v>0</v>
      </c>
    </row>
    <row r="1576" spans="2:10" x14ac:dyDescent="0.45">
      <c r="B1576">
        <v>17942</v>
      </c>
      <c r="C1576" t="s">
        <v>91</v>
      </c>
      <c r="D1576">
        <v>5</v>
      </c>
      <c r="E1576">
        <v>6</v>
      </c>
      <c r="F1576" t="s">
        <v>9</v>
      </c>
      <c r="G1576">
        <v>1</v>
      </c>
      <c r="H1576">
        <v>2</v>
      </c>
      <c r="I1576" t="s">
        <v>82</v>
      </c>
      <c r="J1576">
        <v>-1</v>
      </c>
    </row>
    <row r="1577" spans="2:10" x14ac:dyDescent="0.45">
      <c r="B1577">
        <v>17943</v>
      </c>
      <c r="C1577" t="s">
        <v>91</v>
      </c>
      <c r="D1577">
        <v>5</v>
      </c>
      <c r="E1577">
        <v>6</v>
      </c>
      <c r="F1577" t="s">
        <v>1</v>
      </c>
      <c r="G1577">
        <v>0</v>
      </c>
      <c r="H1577">
        <v>0</v>
      </c>
      <c r="I1577" t="s">
        <v>56</v>
      </c>
      <c r="J1577">
        <v>0</v>
      </c>
    </row>
    <row r="1578" spans="2:10" x14ac:dyDescent="0.45">
      <c r="B1578">
        <v>17944</v>
      </c>
      <c r="C1578" t="s">
        <v>91</v>
      </c>
      <c r="D1578">
        <v>5</v>
      </c>
      <c r="E1578">
        <v>6</v>
      </c>
      <c r="F1578" t="s">
        <v>13</v>
      </c>
      <c r="G1578">
        <v>0</v>
      </c>
      <c r="H1578">
        <v>0</v>
      </c>
      <c r="I1578" t="s">
        <v>92</v>
      </c>
      <c r="J1578">
        <v>0</v>
      </c>
    </row>
    <row r="1579" spans="2:10" x14ac:dyDescent="0.45">
      <c r="B1579">
        <v>17945</v>
      </c>
      <c r="C1579" t="s">
        <v>91</v>
      </c>
      <c r="D1579">
        <v>5</v>
      </c>
      <c r="E1579">
        <v>6</v>
      </c>
      <c r="F1579" t="s">
        <v>85</v>
      </c>
      <c r="G1579">
        <v>1</v>
      </c>
      <c r="H1579">
        <v>1</v>
      </c>
      <c r="I1579" t="s">
        <v>0</v>
      </c>
      <c r="J1579">
        <v>0</v>
      </c>
    </row>
    <row r="1580" spans="2:10" x14ac:dyDescent="0.45">
      <c r="B1580">
        <v>17946</v>
      </c>
      <c r="C1580" t="s">
        <v>91</v>
      </c>
      <c r="D1580">
        <v>5</v>
      </c>
      <c r="E1580">
        <v>6</v>
      </c>
      <c r="F1580" t="s">
        <v>89</v>
      </c>
      <c r="G1580">
        <v>3</v>
      </c>
      <c r="H1580">
        <v>1</v>
      </c>
      <c r="I1580" t="s">
        <v>24</v>
      </c>
      <c r="J1580">
        <v>1</v>
      </c>
    </row>
    <row r="1581" spans="2:10" x14ac:dyDescent="0.45">
      <c r="B1581">
        <v>17947</v>
      </c>
      <c r="C1581" t="s">
        <v>91</v>
      </c>
      <c r="D1581">
        <v>5</v>
      </c>
      <c r="E1581">
        <v>6</v>
      </c>
      <c r="F1581" t="s">
        <v>10</v>
      </c>
      <c r="G1581">
        <v>1</v>
      </c>
      <c r="H1581">
        <v>3</v>
      </c>
      <c r="I1581" t="s">
        <v>3</v>
      </c>
      <c r="J1581">
        <v>-1</v>
      </c>
    </row>
    <row r="1582" spans="2:10" x14ac:dyDescent="0.45">
      <c r="B1582">
        <v>17948</v>
      </c>
      <c r="C1582" t="s">
        <v>91</v>
      </c>
      <c r="D1582">
        <v>5</v>
      </c>
      <c r="E1582">
        <v>6</v>
      </c>
      <c r="F1582" t="s">
        <v>69</v>
      </c>
      <c r="G1582">
        <v>1</v>
      </c>
      <c r="H1582">
        <v>0</v>
      </c>
      <c r="I1582" t="s">
        <v>77</v>
      </c>
      <c r="J1582">
        <v>1</v>
      </c>
    </row>
    <row r="1583" spans="2:10" x14ac:dyDescent="0.45">
      <c r="B1583">
        <v>17949</v>
      </c>
      <c r="C1583" t="s">
        <v>91</v>
      </c>
      <c r="D1583">
        <v>5</v>
      </c>
      <c r="E1583">
        <v>6</v>
      </c>
      <c r="F1583" t="s">
        <v>7</v>
      </c>
      <c r="G1583">
        <v>1</v>
      </c>
      <c r="H1583">
        <v>2</v>
      </c>
      <c r="I1583" t="s">
        <v>14</v>
      </c>
      <c r="J1583">
        <v>-1</v>
      </c>
    </row>
    <row r="1584" spans="2:10" x14ac:dyDescent="0.45">
      <c r="B1584">
        <v>17950</v>
      </c>
      <c r="C1584" t="s">
        <v>91</v>
      </c>
      <c r="D1584">
        <v>5</v>
      </c>
      <c r="E1584">
        <v>6</v>
      </c>
      <c r="F1584" t="s">
        <v>4</v>
      </c>
      <c r="G1584">
        <v>2</v>
      </c>
      <c r="H1584">
        <v>0</v>
      </c>
      <c r="I1584" t="s">
        <v>15</v>
      </c>
      <c r="J1584">
        <v>1</v>
      </c>
    </row>
    <row r="1585" spans="2:10" x14ac:dyDescent="0.45">
      <c r="B1585">
        <v>17951</v>
      </c>
      <c r="C1585" t="s">
        <v>91</v>
      </c>
      <c r="D1585">
        <v>5</v>
      </c>
      <c r="E1585">
        <v>6</v>
      </c>
      <c r="F1585" t="s">
        <v>66</v>
      </c>
      <c r="G1585">
        <v>4</v>
      </c>
      <c r="H1585">
        <v>2</v>
      </c>
      <c r="I1585" t="s">
        <v>6</v>
      </c>
      <c r="J1585">
        <v>1</v>
      </c>
    </row>
    <row r="1586" spans="2:10" x14ac:dyDescent="0.45">
      <c r="B1586">
        <v>17952</v>
      </c>
      <c r="C1586" t="s">
        <v>91</v>
      </c>
      <c r="D1586">
        <v>5</v>
      </c>
      <c r="E1586">
        <v>7</v>
      </c>
      <c r="F1586" t="s">
        <v>3</v>
      </c>
      <c r="G1586">
        <v>5</v>
      </c>
      <c r="H1586">
        <v>0</v>
      </c>
      <c r="I1586" t="s">
        <v>9</v>
      </c>
      <c r="J1586">
        <v>1</v>
      </c>
    </row>
    <row r="1587" spans="2:10" x14ac:dyDescent="0.45">
      <c r="B1587">
        <v>17953</v>
      </c>
      <c r="C1587" t="s">
        <v>91</v>
      </c>
      <c r="D1587">
        <v>5</v>
      </c>
      <c r="E1587">
        <v>7</v>
      </c>
      <c r="F1587" t="s">
        <v>24</v>
      </c>
      <c r="G1587">
        <v>4</v>
      </c>
      <c r="H1587">
        <v>1</v>
      </c>
      <c r="I1587" t="s">
        <v>13</v>
      </c>
      <c r="J1587">
        <v>1</v>
      </c>
    </row>
    <row r="1588" spans="2:10" x14ac:dyDescent="0.45">
      <c r="B1588">
        <v>17954</v>
      </c>
      <c r="C1588" t="s">
        <v>91</v>
      </c>
      <c r="D1588">
        <v>5</v>
      </c>
      <c r="E1588">
        <v>7</v>
      </c>
      <c r="F1588" t="s">
        <v>77</v>
      </c>
      <c r="G1588">
        <v>2</v>
      </c>
      <c r="H1588">
        <v>1</v>
      </c>
      <c r="I1588" t="s">
        <v>10</v>
      </c>
      <c r="J1588">
        <v>1</v>
      </c>
    </row>
    <row r="1589" spans="2:10" x14ac:dyDescent="0.45">
      <c r="B1589">
        <v>17955</v>
      </c>
      <c r="C1589" t="s">
        <v>91</v>
      </c>
      <c r="D1589">
        <v>5</v>
      </c>
      <c r="E1589">
        <v>7</v>
      </c>
      <c r="F1589" t="s">
        <v>14</v>
      </c>
      <c r="G1589">
        <v>1</v>
      </c>
      <c r="H1589">
        <v>0</v>
      </c>
      <c r="I1589" t="s">
        <v>85</v>
      </c>
      <c r="J1589">
        <v>1</v>
      </c>
    </row>
    <row r="1590" spans="2:10" x14ac:dyDescent="0.45">
      <c r="B1590">
        <v>17956</v>
      </c>
      <c r="C1590" t="s">
        <v>91</v>
      </c>
      <c r="D1590">
        <v>5</v>
      </c>
      <c r="E1590">
        <v>7</v>
      </c>
      <c r="F1590" t="s">
        <v>0</v>
      </c>
      <c r="G1590">
        <v>2</v>
      </c>
      <c r="H1590">
        <v>0</v>
      </c>
      <c r="I1590" t="s">
        <v>89</v>
      </c>
      <c r="J1590">
        <v>1</v>
      </c>
    </row>
    <row r="1591" spans="2:10" x14ac:dyDescent="0.45">
      <c r="B1591">
        <v>17957</v>
      </c>
      <c r="C1591" t="s">
        <v>91</v>
      </c>
      <c r="D1591">
        <v>5</v>
      </c>
      <c r="E1591">
        <v>7</v>
      </c>
      <c r="F1591" t="s">
        <v>92</v>
      </c>
      <c r="G1591">
        <v>0</v>
      </c>
      <c r="H1591">
        <v>1</v>
      </c>
      <c r="I1591" t="s">
        <v>66</v>
      </c>
      <c r="J1591">
        <v>-1</v>
      </c>
    </row>
    <row r="1592" spans="2:10" x14ac:dyDescent="0.45">
      <c r="B1592">
        <v>17958</v>
      </c>
      <c r="C1592" t="s">
        <v>91</v>
      </c>
      <c r="D1592">
        <v>5</v>
      </c>
      <c r="E1592">
        <v>7</v>
      </c>
      <c r="F1592" t="s">
        <v>15</v>
      </c>
      <c r="G1592">
        <v>0</v>
      </c>
      <c r="H1592">
        <v>4</v>
      </c>
      <c r="I1592" t="s">
        <v>6</v>
      </c>
      <c r="J1592">
        <v>-1</v>
      </c>
    </row>
    <row r="1593" spans="2:10" x14ac:dyDescent="0.45">
      <c r="B1593">
        <v>17959</v>
      </c>
      <c r="C1593" t="s">
        <v>91</v>
      </c>
      <c r="D1593">
        <v>5</v>
      </c>
      <c r="E1593">
        <v>7</v>
      </c>
      <c r="F1593" t="s">
        <v>4</v>
      </c>
      <c r="G1593">
        <v>0</v>
      </c>
      <c r="H1593">
        <v>0</v>
      </c>
      <c r="I1593" t="s">
        <v>1</v>
      </c>
      <c r="J1593">
        <v>0</v>
      </c>
    </row>
    <row r="1594" spans="2:10" x14ac:dyDescent="0.45">
      <c r="B1594">
        <v>17960</v>
      </c>
      <c r="C1594" t="s">
        <v>91</v>
      </c>
      <c r="D1594">
        <v>5</v>
      </c>
      <c r="E1594">
        <v>7</v>
      </c>
      <c r="F1594" t="s">
        <v>82</v>
      </c>
      <c r="G1594">
        <v>0</v>
      </c>
      <c r="H1594">
        <v>2</v>
      </c>
      <c r="I1594" t="s">
        <v>7</v>
      </c>
      <c r="J1594">
        <v>-1</v>
      </c>
    </row>
    <row r="1595" spans="2:10" x14ac:dyDescent="0.45">
      <c r="B1595">
        <v>17961</v>
      </c>
      <c r="C1595" t="s">
        <v>91</v>
      </c>
      <c r="D1595">
        <v>5</v>
      </c>
      <c r="E1595">
        <v>7</v>
      </c>
      <c r="F1595" t="s">
        <v>56</v>
      </c>
      <c r="G1595">
        <v>3</v>
      </c>
      <c r="H1595">
        <v>1</v>
      </c>
      <c r="I1595" t="s">
        <v>69</v>
      </c>
      <c r="J1595">
        <v>1</v>
      </c>
    </row>
    <row r="1596" spans="2:10" x14ac:dyDescent="0.45">
      <c r="B1596">
        <v>17962</v>
      </c>
      <c r="C1596" t="s">
        <v>91</v>
      </c>
      <c r="D1596">
        <v>5</v>
      </c>
      <c r="E1596">
        <v>8</v>
      </c>
      <c r="F1596" t="s">
        <v>13</v>
      </c>
      <c r="G1596">
        <v>2</v>
      </c>
      <c r="H1596">
        <v>0</v>
      </c>
      <c r="I1596" t="s">
        <v>0</v>
      </c>
      <c r="J1596">
        <v>1</v>
      </c>
    </row>
    <row r="1597" spans="2:10" x14ac:dyDescent="0.45">
      <c r="B1597">
        <v>17963</v>
      </c>
      <c r="C1597" t="s">
        <v>91</v>
      </c>
      <c r="D1597">
        <v>5</v>
      </c>
      <c r="E1597">
        <v>8</v>
      </c>
      <c r="F1597" t="s">
        <v>9</v>
      </c>
      <c r="G1597">
        <v>0</v>
      </c>
      <c r="H1597">
        <v>0</v>
      </c>
      <c r="I1597" t="s">
        <v>77</v>
      </c>
      <c r="J1597">
        <v>0</v>
      </c>
    </row>
    <row r="1598" spans="2:10" x14ac:dyDescent="0.45">
      <c r="B1598">
        <v>17964</v>
      </c>
      <c r="C1598" t="s">
        <v>91</v>
      </c>
      <c r="D1598">
        <v>5</v>
      </c>
      <c r="E1598">
        <v>8</v>
      </c>
      <c r="F1598" t="s">
        <v>85</v>
      </c>
      <c r="G1598">
        <v>0</v>
      </c>
      <c r="H1598">
        <v>0</v>
      </c>
      <c r="I1598" t="s">
        <v>82</v>
      </c>
      <c r="J1598">
        <v>0</v>
      </c>
    </row>
    <row r="1599" spans="2:10" x14ac:dyDescent="0.45">
      <c r="B1599">
        <v>17965</v>
      </c>
      <c r="C1599" t="s">
        <v>91</v>
      </c>
      <c r="D1599">
        <v>5</v>
      </c>
      <c r="E1599">
        <v>8</v>
      </c>
      <c r="F1599" t="s">
        <v>89</v>
      </c>
      <c r="G1599">
        <v>1</v>
      </c>
      <c r="H1599">
        <v>2</v>
      </c>
      <c r="I1599" t="s">
        <v>14</v>
      </c>
      <c r="J1599">
        <v>-1</v>
      </c>
    </row>
    <row r="1600" spans="2:10" x14ac:dyDescent="0.45">
      <c r="B1600">
        <v>17966</v>
      </c>
      <c r="C1600" t="s">
        <v>91</v>
      </c>
      <c r="D1600">
        <v>5</v>
      </c>
      <c r="E1600">
        <v>8</v>
      </c>
      <c r="F1600" t="s">
        <v>10</v>
      </c>
      <c r="G1600">
        <v>3</v>
      </c>
      <c r="H1600">
        <v>0</v>
      </c>
      <c r="I1600" t="s">
        <v>56</v>
      </c>
      <c r="J1600">
        <v>1</v>
      </c>
    </row>
    <row r="1601" spans="2:10" x14ac:dyDescent="0.45">
      <c r="B1601">
        <v>17967</v>
      </c>
      <c r="C1601" t="s">
        <v>91</v>
      </c>
      <c r="D1601">
        <v>5</v>
      </c>
      <c r="E1601">
        <v>8</v>
      </c>
      <c r="F1601" t="s">
        <v>69</v>
      </c>
      <c r="G1601">
        <v>0</v>
      </c>
      <c r="H1601">
        <v>1</v>
      </c>
      <c r="I1601" t="s">
        <v>4</v>
      </c>
      <c r="J1601">
        <v>-1</v>
      </c>
    </row>
    <row r="1602" spans="2:10" x14ac:dyDescent="0.45">
      <c r="B1602">
        <v>17968</v>
      </c>
      <c r="C1602" t="s">
        <v>91</v>
      </c>
      <c r="D1602">
        <v>5</v>
      </c>
      <c r="E1602">
        <v>8</v>
      </c>
      <c r="F1602" t="s">
        <v>7</v>
      </c>
      <c r="G1602">
        <v>1</v>
      </c>
      <c r="H1602">
        <v>0</v>
      </c>
      <c r="I1602" t="s">
        <v>3</v>
      </c>
      <c r="J1602">
        <v>1</v>
      </c>
    </row>
    <row r="1603" spans="2:10" x14ac:dyDescent="0.45">
      <c r="B1603">
        <v>17969</v>
      </c>
      <c r="C1603" t="s">
        <v>91</v>
      </c>
      <c r="D1603">
        <v>5</v>
      </c>
      <c r="E1603">
        <v>8</v>
      </c>
      <c r="F1603" t="s">
        <v>1</v>
      </c>
      <c r="G1603">
        <v>0</v>
      </c>
      <c r="H1603">
        <v>0</v>
      </c>
      <c r="I1603" t="s">
        <v>15</v>
      </c>
      <c r="J1603">
        <v>0</v>
      </c>
    </row>
    <row r="1604" spans="2:10" x14ac:dyDescent="0.45">
      <c r="B1604">
        <v>17970</v>
      </c>
      <c r="C1604" t="s">
        <v>91</v>
      </c>
      <c r="D1604">
        <v>5</v>
      </c>
      <c r="E1604">
        <v>8</v>
      </c>
      <c r="F1604" t="s">
        <v>6</v>
      </c>
      <c r="G1604">
        <v>0</v>
      </c>
      <c r="H1604">
        <v>0</v>
      </c>
      <c r="I1604" t="s">
        <v>92</v>
      </c>
      <c r="J1604">
        <v>0</v>
      </c>
    </row>
    <row r="1605" spans="2:10" x14ac:dyDescent="0.45">
      <c r="B1605">
        <v>17971</v>
      </c>
      <c r="C1605" t="s">
        <v>91</v>
      </c>
      <c r="D1605">
        <v>5</v>
      </c>
      <c r="E1605">
        <v>8</v>
      </c>
      <c r="F1605" t="s">
        <v>66</v>
      </c>
      <c r="G1605">
        <v>0</v>
      </c>
      <c r="H1605">
        <v>0</v>
      </c>
      <c r="I1605" t="s">
        <v>24</v>
      </c>
      <c r="J1605">
        <v>0</v>
      </c>
    </row>
    <row r="1606" spans="2:10" x14ac:dyDescent="0.45">
      <c r="B1606">
        <v>17972</v>
      </c>
      <c r="C1606" t="s">
        <v>91</v>
      </c>
      <c r="D1606">
        <v>5</v>
      </c>
      <c r="E1606">
        <v>9</v>
      </c>
      <c r="F1606" t="s">
        <v>3</v>
      </c>
      <c r="G1606">
        <v>3</v>
      </c>
      <c r="H1606">
        <v>1</v>
      </c>
      <c r="I1606" t="s">
        <v>85</v>
      </c>
      <c r="J1606">
        <v>1</v>
      </c>
    </row>
    <row r="1607" spans="2:10" x14ac:dyDescent="0.45">
      <c r="B1607">
        <v>17973</v>
      </c>
      <c r="C1607" t="s">
        <v>91</v>
      </c>
      <c r="D1607">
        <v>5</v>
      </c>
      <c r="E1607">
        <v>9</v>
      </c>
      <c r="F1607" t="s">
        <v>77</v>
      </c>
      <c r="G1607">
        <v>0</v>
      </c>
      <c r="H1607">
        <v>0</v>
      </c>
      <c r="I1607" t="s">
        <v>7</v>
      </c>
      <c r="J1607">
        <v>0</v>
      </c>
    </row>
    <row r="1608" spans="2:10" x14ac:dyDescent="0.45">
      <c r="B1608">
        <v>17974</v>
      </c>
      <c r="C1608" t="s">
        <v>91</v>
      </c>
      <c r="D1608">
        <v>5</v>
      </c>
      <c r="E1608">
        <v>9</v>
      </c>
      <c r="F1608" t="s">
        <v>14</v>
      </c>
      <c r="G1608">
        <v>0</v>
      </c>
      <c r="H1608">
        <v>0</v>
      </c>
      <c r="I1608" t="s">
        <v>13</v>
      </c>
      <c r="J1608">
        <v>0</v>
      </c>
    </row>
    <row r="1609" spans="2:10" x14ac:dyDescent="0.45">
      <c r="B1609">
        <v>17975</v>
      </c>
      <c r="C1609" t="s">
        <v>91</v>
      </c>
      <c r="D1609">
        <v>5</v>
      </c>
      <c r="E1609">
        <v>9</v>
      </c>
      <c r="F1609" t="s">
        <v>0</v>
      </c>
      <c r="G1609">
        <v>0</v>
      </c>
      <c r="H1609">
        <v>1</v>
      </c>
      <c r="I1609" t="s">
        <v>66</v>
      </c>
      <c r="J1609">
        <v>-1</v>
      </c>
    </row>
    <row r="1610" spans="2:10" x14ac:dyDescent="0.45">
      <c r="B1610">
        <v>17976</v>
      </c>
      <c r="C1610" t="s">
        <v>91</v>
      </c>
      <c r="D1610">
        <v>5</v>
      </c>
      <c r="E1610">
        <v>9</v>
      </c>
      <c r="F1610" t="s">
        <v>24</v>
      </c>
      <c r="G1610">
        <v>1</v>
      </c>
      <c r="H1610">
        <v>1</v>
      </c>
      <c r="I1610" t="s">
        <v>6</v>
      </c>
      <c r="J1610">
        <v>0</v>
      </c>
    </row>
    <row r="1611" spans="2:10" x14ac:dyDescent="0.45">
      <c r="B1611">
        <v>17977</v>
      </c>
      <c r="C1611" t="s">
        <v>91</v>
      </c>
      <c r="D1611">
        <v>5</v>
      </c>
      <c r="E1611">
        <v>9</v>
      </c>
      <c r="F1611" t="s">
        <v>15</v>
      </c>
      <c r="G1611">
        <v>3</v>
      </c>
      <c r="H1611">
        <v>2</v>
      </c>
      <c r="I1611" t="s">
        <v>92</v>
      </c>
      <c r="J1611">
        <v>1</v>
      </c>
    </row>
    <row r="1612" spans="2:10" x14ac:dyDescent="0.45">
      <c r="B1612">
        <v>17978</v>
      </c>
      <c r="C1612" t="s">
        <v>91</v>
      </c>
      <c r="D1612">
        <v>5</v>
      </c>
      <c r="E1612">
        <v>9</v>
      </c>
      <c r="F1612" t="s">
        <v>1</v>
      </c>
      <c r="G1612">
        <v>0</v>
      </c>
      <c r="H1612">
        <v>0</v>
      </c>
      <c r="I1612" t="s">
        <v>69</v>
      </c>
      <c r="J1612">
        <v>0</v>
      </c>
    </row>
    <row r="1613" spans="2:10" x14ac:dyDescent="0.45">
      <c r="B1613">
        <v>17979</v>
      </c>
      <c r="C1613" t="s">
        <v>91</v>
      </c>
      <c r="D1613">
        <v>5</v>
      </c>
      <c r="E1613">
        <v>9</v>
      </c>
      <c r="F1613" t="s">
        <v>4</v>
      </c>
      <c r="G1613">
        <v>3</v>
      </c>
      <c r="H1613">
        <v>3</v>
      </c>
      <c r="I1613" t="s">
        <v>10</v>
      </c>
      <c r="J1613">
        <v>0</v>
      </c>
    </row>
    <row r="1614" spans="2:10" x14ac:dyDescent="0.45">
      <c r="B1614">
        <v>17980</v>
      </c>
      <c r="C1614" t="s">
        <v>91</v>
      </c>
      <c r="D1614">
        <v>5</v>
      </c>
      <c r="E1614">
        <v>9</v>
      </c>
      <c r="F1614" t="s">
        <v>56</v>
      </c>
      <c r="G1614">
        <v>2</v>
      </c>
      <c r="H1614">
        <v>2</v>
      </c>
      <c r="I1614" t="s">
        <v>9</v>
      </c>
      <c r="J1614">
        <v>0</v>
      </c>
    </row>
    <row r="1615" spans="2:10" x14ac:dyDescent="0.45">
      <c r="B1615">
        <v>17981</v>
      </c>
      <c r="C1615" t="s">
        <v>91</v>
      </c>
      <c r="D1615">
        <v>5</v>
      </c>
      <c r="E1615">
        <v>9</v>
      </c>
      <c r="F1615" t="s">
        <v>82</v>
      </c>
      <c r="G1615">
        <v>0</v>
      </c>
      <c r="H1615">
        <v>0</v>
      </c>
      <c r="I1615" t="s">
        <v>89</v>
      </c>
      <c r="J1615">
        <v>0</v>
      </c>
    </row>
    <row r="1616" spans="2:10" x14ac:dyDescent="0.45">
      <c r="B1616">
        <v>17982</v>
      </c>
      <c r="C1616" t="s">
        <v>91</v>
      </c>
      <c r="D1616">
        <v>5</v>
      </c>
      <c r="E1616">
        <v>10</v>
      </c>
      <c r="F1616" t="s">
        <v>69</v>
      </c>
      <c r="G1616">
        <v>1</v>
      </c>
      <c r="H1616">
        <v>2</v>
      </c>
      <c r="I1616" t="s">
        <v>15</v>
      </c>
      <c r="J1616">
        <v>-1</v>
      </c>
    </row>
    <row r="1617" spans="2:10" x14ac:dyDescent="0.45">
      <c r="B1617">
        <v>17983</v>
      </c>
      <c r="C1617" t="s">
        <v>91</v>
      </c>
      <c r="D1617">
        <v>5</v>
      </c>
      <c r="E1617">
        <v>10</v>
      </c>
      <c r="F1617" t="s">
        <v>13</v>
      </c>
      <c r="G1617">
        <v>0</v>
      </c>
      <c r="H1617">
        <v>0</v>
      </c>
      <c r="I1617" t="s">
        <v>82</v>
      </c>
      <c r="J1617">
        <v>0</v>
      </c>
    </row>
    <row r="1618" spans="2:10" x14ac:dyDescent="0.45">
      <c r="B1618">
        <v>17984</v>
      </c>
      <c r="C1618" t="s">
        <v>91</v>
      </c>
      <c r="D1618">
        <v>5</v>
      </c>
      <c r="E1618">
        <v>10</v>
      </c>
      <c r="F1618" t="s">
        <v>92</v>
      </c>
      <c r="G1618">
        <v>2</v>
      </c>
      <c r="H1618">
        <v>0</v>
      </c>
      <c r="I1618" t="s">
        <v>24</v>
      </c>
      <c r="J1618">
        <v>1</v>
      </c>
    </row>
    <row r="1619" spans="2:10" x14ac:dyDescent="0.45">
      <c r="B1619">
        <v>17985</v>
      </c>
      <c r="C1619" t="s">
        <v>91</v>
      </c>
      <c r="D1619">
        <v>5</v>
      </c>
      <c r="E1619">
        <v>10</v>
      </c>
      <c r="F1619" t="s">
        <v>85</v>
      </c>
      <c r="G1619">
        <v>3</v>
      </c>
      <c r="H1619">
        <v>0</v>
      </c>
      <c r="I1619" t="s">
        <v>77</v>
      </c>
      <c r="J1619">
        <v>1</v>
      </c>
    </row>
    <row r="1620" spans="2:10" x14ac:dyDescent="0.45">
      <c r="B1620">
        <v>17986</v>
      </c>
      <c r="C1620" t="s">
        <v>91</v>
      </c>
      <c r="D1620">
        <v>5</v>
      </c>
      <c r="E1620">
        <v>10</v>
      </c>
      <c r="F1620" t="s">
        <v>89</v>
      </c>
      <c r="G1620">
        <v>0</v>
      </c>
      <c r="H1620">
        <v>1</v>
      </c>
      <c r="I1620" t="s">
        <v>3</v>
      </c>
      <c r="J1620">
        <v>-1</v>
      </c>
    </row>
    <row r="1621" spans="2:10" x14ac:dyDescent="0.45">
      <c r="B1621">
        <v>17987</v>
      </c>
      <c r="C1621" t="s">
        <v>91</v>
      </c>
      <c r="D1621">
        <v>5</v>
      </c>
      <c r="E1621">
        <v>10</v>
      </c>
      <c r="F1621" t="s">
        <v>10</v>
      </c>
      <c r="G1621">
        <v>0</v>
      </c>
      <c r="H1621">
        <v>0</v>
      </c>
      <c r="I1621" t="s">
        <v>1</v>
      </c>
      <c r="J1621">
        <v>0</v>
      </c>
    </row>
    <row r="1622" spans="2:10" x14ac:dyDescent="0.45">
      <c r="B1622">
        <v>17988</v>
      </c>
      <c r="C1622" t="s">
        <v>91</v>
      </c>
      <c r="D1622">
        <v>5</v>
      </c>
      <c r="E1622">
        <v>10</v>
      </c>
      <c r="F1622" t="s">
        <v>9</v>
      </c>
      <c r="G1622">
        <v>1</v>
      </c>
      <c r="H1622">
        <v>0</v>
      </c>
      <c r="I1622" t="s">
        <v>4</v>
      </c>
      <c r="J1622">
        <v>1</v>
      </c>
    </row>
    <row r="1623" spans="2:10" x14ac:dyDescent="0.45">
      <c r="B1623">
        <v>17989</v>
      </c>
      <c r="C1623" t="s">
        <v>91</v>
      </c>
      <c r="D1623">
        <v>5</v>
      </c>
      <c r="E1623">
        <v>10</v>
      </c>
      <c r="F1623" t="s">
        <v>7</v>
      </c>
      <c r="G1623">
        <v>0</v>
      </c>
      <c r="H1623">
        <v>1</v>
      </c>
      <c r="I1623" t="s">
        <v>56</v>
      </c>
      <c r="J1623">
        <v>-1</v>
      </c>
    </row>
    <row r="1624" spans="2:10" x14ac:dyDescent="0.45">
      <c r="B1624">
        <v>17990</v>
      </c>
      <c r="C1624" t="s">
        <v>91</v>
      </c>
      <c r="D1624">
        <v>5</v>
      </c>
      <c r="E1624">
        <v>10</v>
      </c>
      <c r="F1624" t="s">
        <v>6</v>
      </c>
      <c r="G1624">
        <v>5</v>
      </c>
      <c r="H1624">
        <v>2</v>
      </c>
      <c r="I1624" t="s">
        <v>0</v>
      </c>
      <c r="J1624">
        <v>1</v>
      </c>
    </row>
    <row r="1625" spans="2:10" x14ac:dyDescent="0.45">
      <c r="B1625">
        <v>17991</v>
      </c>
      <c r="C1625" t="s">
        <v>91</v>
      </c>
      <c r="D1625">
        <v>5</v>
      </c>
      <c r="E1625">
        <v>10</v>
      </c>
      <c r="F1625" t="s">
        <v>66</v>
      </c>
      <c r="G1625">
        <v>1</v>
      </c>
      <c r="H1625">
        <v>1</v>
      </c>
      <c r="I1625" t="s">
        <v>14</v>
      </c>
      <c r="J1625">
        <v>0</v>
      </c>
    </row>
    <row r="1626" spans="2:10" x14ac:dyDescent="0.45">
      <c r="B1626">
        <v>17992</v>
      </c>
      <c r="C1626" t="s">
        <v>91</v>
      </c>
      <c r="D1626">
        <v>5</v>
      </c>
      <c r="E1626">
        <v>11</v>
      </c>
      <c r="F1626" t="s">
        <v>15</v>
      </c>
      <c r="G1626">
        <v>0</v>
      </c>
      <c r="H1626">
        <v>1</v>
      </c>
      <c r="I1626" t="s">
        <v>24</v>
      </c>
      <c r="J1626">
        <v>-1</v>
      </c>
    </row>
    <row r="1627" spans="2:10" x14ac:dyDescent="0.45">
      <c r="B1627">
        <v>17993</v>
      </c>
      <c r="C1627" t="s">
        <v>91</v>
      </c>
      <c r="D1627">
        <v>5</v>
      </c>
      <c r="E1627">
        <v>11</v>
      </c>
      <c r="F1627" t="s">
        <v>77</v>
      </c>
      <c r="G1627">
        <v>1</v>
      </c>
      <c r="H1627">
        <v>0</v>
      </c>
      <c r="I1627" t="s">
        <v>89</v>
      </c>
      <c r="J1627">
        <v>1</v>
      </c>
    </row>
    <row r="1628" spans="2:10" x14ac:dyDescent="0.45">
      <c r="B1628">
        <v>17994</v>
      </c>
      <c r="C1628" t="s">
        <v>91</v>
      </c>
      <c r="D1628">
        <v>5</v>
      </c>
      <c r="E1628">
        <v>11</v>
      </c>
      <c r="F1628" t="s">
        <v>14</v>
      </c>
      <c r="G1628">
        <v>1</v>
      </c>
      <c r="H1628">
        <v>1</v>
      </c>
      <c r="I1628" t="s">
        <v>6</v>
      </c>
      <c r="J1628">
        <v>0</v>
      </c>
    </row>
    <row r="1629" spans="2:10" x14ac:dyDescent="0.45">
      <c r="B1629">
        <v>17995</v>
      </c>
      <c r="C1629" t="s">
        <v>91</v>
      </c>
      <c r="D1629">
        <v>5</v>
      </c>
      <c r="E1629">
        <v>11</v>
      </c>
      <c r="F1629" t="s">
        <v>0</v>
      </c>
      <c r="G1629">
        <v>0</v>
      </c>
      <c r="H1629">
        <v>0</v>
      </c>
      <c r="I1629" t="s">
        <v>92</v>
      </c>
      <c r="J1629">
        <v>0</v>
      </c>
    </row>
    <row r="1630" spans="2:10" x14ac:dyDescent="0.45">
      <c r="B1630">
        <v>17996</v>
      </c>
      <c r="C1630" t="s">
        <v>91</v>
      </c>
      <c r="D1630">
        <v>5</v>
      </c>
      <c r="E1630">
        <v>11</v>
      </c>
      <c r="F1630" t="s">
        <v>69</v>
      </c>
      <c r="G1630">
        <v>0</v>
      </c>
      <c r="H1630">
        <v>0</v>
      </c>
      <c r="I1630" t="s">
        <v>10</v>
      </c>
      <c r="J1630">
        <v>0</v>
      </c>
    </row>
    <row r="1631" spans="2:10" x14ac:dyDescent="0.45">
      <c r="B1631">
        <v>17997</v>
      </c>
      <c r="C1631" t="s">
        <v>91</v>
      </c>
      <c r="D1631">
        <v>5</v>
      </c>
      <c r="E1631">
        <v>11</v>
      </c>
      <c r="F1631" t="s">
        <v>3</v>
      </c>
      <c r="G1631">
        <v>0</v>
      </c>
      <c r="H1631">
        <v>2</v>
      </c>
      <c r="I1631" t="s">
        <v>13</v>
      </c>
      <c r="J1631">
        <v>-1</v>
      </c>
    </row>
    <row r="1632" spans="2:10" x14ac:dyDescent="0.45">
      <c r="B1632">
        <v>17998</v>
      </c>
      <c r="C1632" t="s">
        <v>91</v>
      </c>
      <c r="D1632">
        <v>5</v>
      </c>
      <c r="E1632">
        <v>11</v>
      </c>
      <c r="F1632" t="s">
        <v>1</v>
      </c>
      <c r="G1632">
        <v>0</v>
      </c>
      <c r="H1632">
        <v>0</v>
      </c>
      <c r="I1632" t="s">
        <v>9</v>
      </c>
      <c r="J1632">
        <v>0</v>
      </c>
    </row>
    <row r="1633" spans="2:10" x14ac:dyDescent="0.45">
      <c r="B1633">
        <v>17999</v>
      </c>
      <c r="C1633" t="s">
        <v>91</v>
      </c>
      <c r="D1633">
        <v>5</v>
      </c>
      <c r="E1633">
        <v>11</v>
      </c>
      <c r="F1633" t="s">
        <v>4</v>
      </c>
      <c r="G1633">
        <v>0</v>
      </c>
      <c r="H1633">
        <v>0</v>
      </c>
      <c r="I1633" t="s">
        <v>7</v>
      </c>
      <c r="J1633">
        <v>0</v>
      </c>
    </row>
    <row r="1634" spans="2:10" x14ac:dyDescent="0.45">
      <c r="B1634">
        <v>18000</v>
      </c>
      <c r="C1634" t="s">
        <v>91</v>
      </c>
      <c r="D1634">
        <v>5</v>
      </c>
      <c r="E1634">
        <v>11</v>
      </c>
      <c r="F1634" t="s">
        <v>56</v>
      </c>
      <c r="G1634">
        <v>3</v>
      </c>
      <c r="H1634">
        <v>0</v>
      </c>
      <c r="I1634" t="s">
        <v>85</v>
      </c>
      <c r="J1634">
        <v>1</v>
      </c>
    </row>
    <row r="1635" spans="2:10" x14ac:dyDescent="0.45">
      <c r="B1635">
        <v>18001</v>
      </c>
      <c r="C1635" t="s">
        <v>91</v>
      </c>
      <c r="D1635">
        <v>5</v>
      </c>
      <c r="E1635">
        <v>11</v>
      </c>
      <c r="F1635" t="s">
        <v>82</v>
      </c>
      <c r="G1635">
        <v>0</v>
      </c>
      <c r="H1635">
        <v>0</v>
      </c>
      <c r="I1635" t="s">
        <v>66</v>
      </c>
      <c r="J1635">
        <v>0</v>
      </c>
    </row>
    <row r="1636" spans="2:10" x14ac:dyDescent="0.45">
      <c r="B1636">
        <v>18002</v>
      </c>
      <c r="C1636" t="s">
        <v>91</v>
      </c>
      <c r="D1636">
        <v>5</v>
      </c>
      <c r="E1636">
        <v>12</v>
      </c>
      <c r="F1636" t="s">
        <v>24</v>
      </c>
      <c r="G1636">
        <v>1</v>
      </c>
      <c r="H1636">
        <v>1</v>
      </c>
      <c r="I1636" t="s">
        <v>0</v>
      </c>
      <c r="J1636">
        <v>0</v>
      </c>
    </row>
    <row r="1637" spans="2:10" x14ac:dyDescent="0.45">
      <c r="B1637">
        <v>18003</v>
      </c>
      <c r="C1637" t="s">
        <v>91</v>
      </c>
      <c r="D1637">
        <v>5</v>
      </c>
      <c r="E1637">
        <v>12</v>
      </c>
      <c r="F1637" t="s">
        <v>9</v>
      </c>
      <c r="G1637">
        <v>2</v>
      </c>
      <c r="H1637">
        <v>1</v>
      </c>
      <c r="I1637" t="s">
        <v>69</v>
      </c>
      <c r="J1637">
        <v>1</v>
      </c>
    </row>
    <row r="1638" spans="2:10" x14ac:dyDescent="0.45">
      <c r="B1638">
        <v>18004</v>
      </c>
      <c r="C1638" t="s">
        <v>91</v>
      </c>
      <c r="D1638">
        <v>5</v>
      </c>
      <c r="E1638">
        <v>12</v>
      </c>
      <c r="F1638" t="s">
        <v>13</v>
      </c>
      <c r="G1638">
        <v>2</v>
      </c>
      <c r="H1638">
        <v>2</v>
      </c>
      <c r="I1638" t="s">
        <v>77</v>
      </c>
      <c r="J1638">
        <v>0</v>
      </c>
    </row>
    <row r="1639" spans="2:10" x14ac:dyDescent="0.45">
      <c r="B1639">
        <v>18005</v>
      </c>
      <c r="C1639" t="s">
        <v>91</v>
      </c>
      <c r="D1639">
        <v>5</v>
      </c>
      <c r="E1639">
        <v>12</v>
      </c>
      <c r="F1639" t="s">
        <v>85</v>
      </c>
      <c r="G1639">
        <v>0</v>
      </c>
      <c r="H1639">
        <v>1</v>
      </c>
      <c r="I1639" t="s">
        <v>4</v>
      </c>
      <c r="J1639">
        <v>-1</v>
      </c>
    </row>
    <row r="1640" spans="2:10" x14ac:dyDescent="0.45">
      <c r="B1640">
        <v>18006</v>
      </c>
      <c r="C1640" t="s">
        <v>91</v>
      </c>
      <c r="D1640">
        <v>5</v>
      </c>
      <c r="E1640">
        <v>12</v>
      </c>
      <c r="F1640" t="s">
        <v>10</v>
      </c>
      <c r="G1640">
        <v>2</v>
      </c>
      <c r="H1640">
        <v>0</v>
      </c>
      <c r="I1640" t="s">
        <v>15</v>
      </c>
      <c r="J1640">
        <v>1</v>
      </c>
    </row>
    <row r="1641" spans="2:10" x14ac:dyDescent="0.45">
      <c r="B1641">
        <v>18007</v>
      </c>
      <c r="C1641" t="s">
        <v>91</v>
      </c>
      <c r="D1641">
        <v>5</v>
      </c>
      <c r="E1641">
        <v>12</v>
      </c>
      <c r="F1641" t="s">
        <v>92</v>
      </c>
      <c r="G1641">
        <v>0</v>
      </c>
      <c r="H1641">
        <v>3</v>
      </c>
      <c r="I1641" t="s">
        <v>14</v>
      </c>
      <c r="J1641">
        <v>-1</v>
      </c>
    </row>
    <row r="1642" spans="2:10" x14ac:dyDescent="0.45">
      <c r="B1642">
        <v>18008</v>
      </c>
      <c r="C1642" t="s">
        <v>91</v>
      </c>
      <c r="D1642">
        <v>5</v>
      </c>
      <c r="E1642">
        <v>12</v>
      </c>
      <c r="F1642" t="s">
        <v>6</v>
      </c>
      <c r="G1642">
        <v>0</v>
      </c>
      <c r="H1642">
        <v>0</v>
      </c>
      <c r="I1642" t="s">
        <v>82</v>
      </c>
      <c r="J1642">
        <v>0</v>
      </c>
    </row>
    <row r="1643" spans="2:10" x14ac:dyDescent="0.45">
      <c r="B1643">
        <v>18009</v>
      </c>
      <c r="C1643" t="s">
        <v>91</v>
      </c>
      <c r="D1643">
        <v>5</v>
      </c>
      <c r="E1643">
        <v>12</v>
      </c>
      <c r="F1643" t="s">
        <v>89</v>
      </c>
      <c r="G1643">
        <v>0</v>
      </c>
      <c r="H1643">
        <v>3</v>
      </c>
      <c r="I1643" t="s">
        <v>56</v>
      </c>
      <c r="J1643">
        <v>-1</v>
      </c>
    </row>
    <row r="1644" spans="2:10" x14ac:dyDescent="0.45">
      <c r="B1644">
        <v>18010</v>
      </c>
      <c r="C1644" t="s">
        <v>91</v>
      </c>
      <c r="D1644">
        <v>5</v>
      </c>
      <c r="E1644">
        <v>12</v>
      </c>
      <c r="F1644" t="s">
        <v>7</v>
      </c>
      <c r="G1644">
        <v>0</v>
      </c>
      <c r="H1644">
        <v>0</v>
      </c>
      <c r="I1644" t="s">
        <v>1</v>
      </c>
      <c r="J1644">
        <v>0</v>
      </c>
    </row>
    <row r="1645" spans="2:10" x14ac:dyDescent="0.45">
      <c r="B1645">
        <v>18011</v>
      </c>
      <c r="C1645" t="s">
        <v>91</v>
      </c>
      <c r="D1645">
        <v>5</v>
      </c>
      <c r="E1645">
        <v>12</v>
      </c>
      <c r="F1645" t="s">
        <v>66</v>
      </c>
      <c r="G1645">
        <v>1</v>
      </c>
      <c r="H1645">
        <v>3</v>
      </c>
      <c r="I1645" t="s">
        <v>3</v>
      </c>
      <c r="J1645">
        <v>-1</v>
      </c>
    </row>
    <row r="1646" spans="2:10" x14ac:dyDescent="0.45">
      <c r="B1646">
        <v>18012</v>
      </c>
      <c r="C1646" t="s">
        <v>91</v>
      </c>
      <c r="D1646">
        <v>5</v>
      </c>
      <c r="E1646">
        <v>13</v>
      </c>
      <c r="F1646" t="s">
        <v>15</v>
      </c>
      <c r="G1646">
        <v>1</v>
      </c>
      <c r="H1646">
        <v>1</v>
      </c>
      <c r="I1646" t="s">
        <v>0</v>
      </c>
      <c r="J1646">
        <v>0</v>
      </c>
    </row>
    <row r="1647" spans="2:10" x14ac:dyDescent="0.45">
      <c r="B1647">
        <v>18013</v>
      </c>
      <c r="C1647" t="s">
        <v>91</v>
      </c>
      <c r="D1647">
        <v>5</v>
      </c>
      <c r="E1647">
        <v>13</v>
      </c>
      <c r="F1647" t="s">
        <v>77</v>
      </c>
      <c r="G1647">
        <v>1</v>
      </c>
      <c r="H1647">
        <v>0</v>
      </c>
      <c r="I1647" t="s">
        <v>66</v>
      </c>
      <c r="J1647">
        <v>1</v>
      </c>
    </row>
    <row r="1648" spans="2:10" x14ac:dyDescent="0.45">
      <c r="B1648">
        <v>18014</v>
      </c>
      <c r="C1648" t="s">
        <v>91</v>
      </c>
      <c r="D1648">
        <v>5</v>
      </c>
      <c r="E1648">
        <v>13</v>
      </c>
      <c r="F1648" t="s">
        <v>14</v>
      </c>
      <c r="G1648">
        <v>2</v>
      </c>
      <c r="H1648">
        <v>2</v>
      </c>
      <c r="I1648" t="s">
        <v>24</v>
      </c>
      <c r="J1648">
        <v>0</v>
      </c>
    </row>
    <row r="1649" spans="2:10" x14ac:dyDescent="0.45">
      <c r="B1649">
        <v>18015</v>
      </c>
      <c r="C1649" t="s">
        <v>91</v>
      </c>
      <c r="D1649">
        <v>5</v>
      </c>
      <c r="E1649">
        <v>13</v>
      </c>
      <c r="F1649" t="s">
        <v>10</v>
      </c>
      <c r="G1649">
        <v>4</v>
      </c>
      <c r="H1649">
        <v>0</v>
      </c>
      <c r="I1649" t="s">
        <v>9</v>
      </c>
      <c r="J1649">
        <v>1</v>
      </c>
    </row>
    <row r="1650" spans="2:10" x14ac:dyDescent="0.45">
      <c r="B1650">
        <v>18016</v>
      </c>
      <c r="C1650" t="s">
        <v>91</v>
      </c>
      <c r="D1650">
        <v>5</v>
      </c>
      <c r="E1650">
        <v>13</v>
      </c>
      <c r="F1650" t="s">
        <v>69</v>
      </c>
      <c r="G1650">
        <v>0</v>
      </c>
      <c r="H1650">
        <v>2</v>
      </c>
      <c r="I1650" t="s">
        <v>7</v>
      </c>
      <c r="J1650">
        <v>-1</v>
      </c>
    </row>
    <row r="1651" spans="2:10" x14ac:dyDescent="0.45">
      <c r="B1651">
        <v>18017</v>
      </c>
      <c r="C1651" t="s">
        <v>91</v>
      </c>
      <c r="D1651">
        <v>5</v>
      </c>
      <c r="E1651">
        <v>13</v>
      </c>
      <c r="F1651" t="s">
        <v>3</v>
      </c>
      <c r="G1651">
        <v>4</v>
      </c>
      <c r="H1651">
        <v>1</v>
      </c>
      <c r="I1651" t="s">
        <v>6</v>
      </c>
      <c r="J1651">
        <v>1</v>
      </c>
    </row>
    <row r="1652" spans="2:10" x14ac:dyDescent="0.45">
      <c r="B1652">
        <v>18018</v>
      </c>
      <c r="C1652" t="s">
        <v>91</v>
      </c>
      <c r="D1652">
        <v>5</v>
      </c>
      <c r="E1652">
        <v>13</v>
      </c>
      <c r="F1652" t="s">
        <v>1</v>
      </c>
      <c r="G1652">
        <v>0</v>
      </c>
      <c r="H1652">
        <v>0</v>
      </c>
      <c r="I1652" t="s">
        <v>85</v>
      </c>
      <c r="J1652">
        <v>0</v>
      </c>
    </row>
    <row r="1653" spans="2:10" x14ac:dyDescent="0.45">
      <c r="B1653">
        <v>18019</v>
      </c>
      <c r="C1653" t="s">
        <v>91</v>
      </c>
      <c r="D1653">
        <v>5</v>
      </c>
      <c r="E1653">
        <v>13</v>
      </c>
      <c r="F1653" t="s">
        <v>4</v>
      </c>
      <c r="G1653">
        <v>2</v>
      </c>
      <c r="H1653">
        <v>2</v>
      </c>
      <c r="I1653" t="s">
        <v>89</v>
      </c>
      <c r="J1653">
        <v>0</v>
      </c>
    </row>
    <row r="1654" spans="2:10" x14ac:dyDescent="0.45">
      <c r="B1654">
        <v>18020</v>
      </c>
      <c r="C1654" t="s">
        <v>91</v>
      </c>
      <c r="D1654">
        <v>5</v>
      </c>
      <c r="E1654">
        <v>13</v>
      </c>
      <c r="F1654" t="s">
        <v>56</v>
      </c>
      <c r="G1654">
        <v>1</v>
      </c>
      <c r="H1654">
        <v>1</v>
      </c>
      <c r="I1654" t="s">
        <v>13</v>
      </c>
      <c r="J1654">
        <v>0</v>
      </c>
    </row>
    <row r="1655" spans="2:10" x14ac:dyDescent="0.45">
      <c r="B1655">
        <v>18021</v>
      </c>
      <c r="C1655" t="s">
        <v>91</v>
      </c>
      <c r="D1655">
        <v>5</v>
      </c>
      <c r="E1655">
        <v>13</v>
      </c>
      <c r="F1655" t="s">
        <v>82</v>
      </c>
      <c r="G1655">
        <v>0</v>
      </c>
      <c r="H1655">
        <v>0</v>
      </c>
      <c r="I1655" t="s">
        <v>92</v>
      </c>
      <c r="J1655">
        <v>0</v>
      </c>
    </row>
    <row r="1656" spans="2:10" x14ac:dyDescent="0.45">
      <c r="B1656">
        <v>18022</v>
      </c>
      <c r="C1656" t="s">
        <v>91</v>
      </c>
      <c r="D1656">
        <v>5</v>
      </c>
      <c r="E1656">
        <v>14</v>
      </c>
      <c r="F1656" t="s">
        <v>9</v>
      </c>
      <c r="G1656">
        <v>3</v>
      </c>
      <c r="H1656">
        <v>2</v>
      </c>
      <c r="I1656" t="s">
        <v>15</v>
      </c>
      <c r="J1656">
        <v>1</v>
      </c>
    </row>
    <row r="1657" spans="2:10" x14ac:dyDescent="0.45">
      <c r="B1657">
        <v>18023</v>
      </c>
      <c r="C1657" t="s">
        <v>91</v>
      </c>
      <c r="D1657">
        <v>5</v>
      </c>
      <c r="E1657">
        <v>14</v>
      </c>
      <c r="F1657" t="s">
        <v>24</v>
      </c>
      <c r="G1657">
        <v>0</v>
      </c>
      <c r="H1657">
        <v>0</v>
      </c>
      <c r="I1657" t="s">
        <v>82</v>
      </c>
      <c r="J1657">
        <v>0</v>
      </c>
    </row>
    <row r="1658" spans="2:10" x14ac:dyDescent="0.45">
      <c r="B1658">
        <v>18024</v>
      </c>
      <c r="C1658" t="s">
        <v>91</v>
      </c>
      <c r="D1658">
        <v>5</v>
      </c>
      <c r="E1658">
        <v>14</v>
      </c>
      <c r="F1658" t="s">
        <v>13</v>
      </c>
      <c r="G1658">
        <v>1</v>
      </c>
      <c r="H1658">
        <v>0</v>
      </c>
      <c r="I1658" t="s">
        <v>4</v>
      </c>
      <c r="J1658">
        <v>1</v>
      </c>
    </row>
    <row r="1659" spans="2:10" x14ac:dyDescent="0.45">
      <c r="B1659">
        <v>18025</v>
      </c>
      <c r="C1659" t="s">
        <v>91</v>
      </c>
      <c r="D1659">
        <v>5</v>
      </c>
      <c r="E1659">
        <v>14</v>
      </c>
      <c r="F1659" t="s">
        <v>85</v>
      </c>
      <c r="G1659">
        <v>0</v>
      </c>
      <c r="H1659">
        <v>1</v>
      </c>
      <c r="I1659" t="s">
        <v>69</v>
      </c>
      <c r="J1659">
        <v>-1</v>
      </c>
    </row>
    <row r="1660" spans="2:10" x14ac:dyDescent="0.45">
      <c r="B1660">
        <v>18026</v>
      </c>
      <c r="C1660" t="s">
        <v>91</v>
      </c>
      <c r="D1660">
        <v>5</v>
      </c>
      <c r="E1660">
        <v>14</v>
      </c>
      <c r="F1660" t="s">
        <v>89</v>
      </c>
      <c r="G1660">
        <v>0</v>
      </c>
      <c r="H1660">
        <v>0</v>
      </c>
      <c r="I1660" t="s">
        <v>1</v>
      </c>
      <c r="J1660">
        <v>0</v>
      </c>
    </row>
    <row r="1661" spans="2:10" x14ac:dyDescent="0.45">
      <c r="B1661">
        <v>18027</v>
      </c>
      <c r="C1661" t="s">
        <v>91</v>
      </c>
      <c r="D1661">
        <v>5</v>
      </c>
      <c r="E1661">
        <v>14</v>
      </c>
      <c r="F1661" t="s">
        <v>0</v>
      </c>
      <c r="G1661">
        <v>2</v>
      </c>
      <c r="H1661">
        <v>1</v>
      </c>
      <c r="I1661" t="s">
        <v>14</v>
      </c>
      <c r="J1661">
        <v>1</v>
      </c>
    </row>
    <row r="1662" spans="2:10" x14ac:dyDescent="0.45">
      <c r="B1662">
        <v>18028</v>
      </c>
      <c r="C1662" t="s">
        <v>91</v>
      </c>
      <c r="D1662">
        <v>5</v>
      </c>
      <c r="E1662">
        <v>14</v>
      </c>
      <c r="F1662" t="s">
        <v>92</v>
      </c>
      <c r="G1662">
        <v>0</v>
      </c>
      <c r="H1662">
        <v>1</v>
      </c>
      <c r="I1662" t="s">
        <v>3</v>
      </c>
      <c r="J1662">
        <v>-1</v>
      </c>
    </row>
    <row r="1663" spans="2:10" x14ac:dyDescent="0.45">
      <c r="B1663">
        <v>18029</v>
      </c>
      <c r="C1663" t="s">
        <v>91</v>
      </c>
      <c r="D1663">
        <v>5</v>
      </c>
      <c r="E1663">
        <v>14</v>
      </c>
      <c r="F1663" t="s">
        <v>7</v>
      </c>
      <c r="G1663">
        <v>1</v>
      </c>
      <c r="H1663">
        <v>2</v>
      </c>
      <c r="I1663" t="s">
        <v>10</v>
      </c>
      <c r="J1663">
        <v>-1</v>
      </c>
    </row>
    <row r="1664" spans="2:10" x14ac:dyDescent="0.45">
      <c r="B1664">
        <v>18030</v>
      </c>
      <c r="C1664" t="s">
        <v>91</v>
      </c>
      <c r="D1664">
        <v>5</v>
      </c>
      <c r="E1664">
        <v>14</v>
      </c>
      <c r="F1664" t="s">
        <v>6</v>
      </c>
      <c r="G1664">
        <v>2</v>
      </c>
      <c r="H1664">
        <v>0</v>
      </c>
      <c r="I1664" t="s">
        <v>77</v>
      </c>
      <c r="J1664">
        <v>1</v>
      </c>
    </row>
    <row r="1665" spans="2:10" x14ac:dyDescent="0.45">
      <c r="B1665">
        <v>18031</v>
      </c>
      <c r="C1665" t="s">
        <v>91</v>
      </c>
      <c r="D1665">
        <v>5</v>
      </c>
      <c r="E1665">
        <v>14</v>
      </c>
      <c r="F1665" t="s">
        <v>66</v>
      </c>
      <c r="G1665">
        <v>4</v>
      </c>
      <c r="H1665">
        <v>1</v>
      </c>
      <c r="I1665" t="s">
        <v>56</v>
      </c>
      <c r="J1665">
        <v>1</v>
      </c>
    </row>
    <row r="1666" spans="2:10" x14ac:dyDescent="0.45">
      <c r="B1666">
        <v>18032</v>
      </c>
      <c r="C1666" t="s">
        <v>91</v>
      </c>
      <c r="D1666">
        <v>5</v>
      </c>
      <c r="E1666">
        <v>15</v>
      </c>
      <c r="F1666" t="s">
        <v>69</v>
      </c>
      <c r="G1666">
        <v>0</v>
      </c>
      <c r="H1666">
        <v>2</v>
      </c>
      <c r="I1666" t="s">
        <v>89</v>
      </c>
      <c r="J1666">
        <v>-1</v>
      </c>
    </row>
    <row r="1667" spans="2:10" x14ac:dyDescent="0.45">
      <c r="B1667">
        <v>18033</v>
      </c>
      <c r="C1667" t="s">
        <v>91</v>
      </c>
      <c r="D1667">
        <v>5</v>
      </c>
      <c r="E1667">
        <v>15</v>
      </c>
      <c r="F1667" t="s">
        <v>77</v>
      </c>
      <c r="G1667">
        <v>0</v>
      </c>
      <c r="H1667">
        <v>1</v>
      </c>
      <c r="I1667" t="s">
        <v>92</v>
      </c>
      <c r="J1667">
        <v>-1</v>
      </c>
    </row>
    <row r="1668" spans="2:10" x14ac:dyDescent="0.45">
      <c r="B1668">
        <v>18034</v>
      </c>
      <c r="C1668" t="s">
        <v>91</v>
      </c>
      <c r="D1668">
        <v>5</v>
      </c>
      <c r="E1668">
        <v>15</v>
      </c>
      <c r="F1668" t="s">
        <v>10</v>
      </c>
      <c r="G1668">
        <v>2</v>
      </c>
      <c r="H1668">
        <v>0</v>
      </c>
      <c r="I1668" t="s">
        <v>85</v>
      </c>
      <c r="J1668">
        <v>1</v>
      </c>
    </row>
    <row r="1669" spans="2:10" x14ac:dyDescent="0.45">
      <c r="B1669">
        <v>18035</v>
      </c>
      <c r="C1669" t="s">
        <v>91</v>
      </c>
      <c r="D1669">
        <v>5</v>
      </c>
      <c r="E1669">
        <v>15</v>
      </c>
      <c r="F1669" t="s">
        <v>15</v>
      </c>
      <c r="G1669">
        <v>1</v>
      </c>
      <c r="H1669">
        <v>6</v>
      </c>
      <c r="I1669" t="s">
        <v>14</v>
      </c>
      <c r="J1669">
        <v>-1</v>
      </c>
    </row>
    <row r="1670" spans="2:10" x14ac:dyDescent="0.45">
      <c r="B1670">
        <v>18036</v>
      </c>
      <c r="C1670" t="s">
        <v>91</v>
      </c>
      <c r="D1670">
        <v>5</v>
      </c>
      <c r="E1670">
        <v>15</v>
      </c>
      <c r="F1670" t="s">
        <v>9</v>
      </c>
      <c r="G1670">
        <v>0</v>
      </c>
      <c r="H1670">
        <v>2</v>
      </c>
      <c r="I1670" t="s">
        <v>7</v>
      </c>
      <c r="J1670">
        <v>-1</v>
      </c>
    </row>
    <row r="1671" spans="2:10" x14ac:dyDescent="0.45">
      <c r="B1671">
        <v>18037</v>
      </c>
      <c r="C1671" t="s">
        <v>91</v>
      </c>
      <c r="D1671">
        <v>5</v>
      </c>
      <c r="E1671">
        <v>15</v>
      </c>
      <c r="F1671" t="s">
        <v>3</v>
      </c>
      <c r="G1671">
        <v>1</v>
      </c>
      <c r="H1671">
        <v>0</v>
      </c>
      <c r="I1671" t="s">
        <v>24</v>
      </c>
      <c r="J1671">
        <v>1</v>
      </c>
    </row>
    <row r="1672" spans="2:10" x14ac:dyDescent="0.45">
      <c r="B1672">
        <v>18038</v>
      </c>
      <c r="C1672" t="s">
        <v>91</v>
      </c>
      <c r="D1672">
        <v>5</v>
      </c>
      <c r="E1672">
        <v>15</v>
      </c>
      <c r="F1672" t="s">
        <v>1</v>
      </c>
      <c r="G1672">
        <v>0</v>
      </c>
      <c r="H1672">
        <v>0</v>
      </c>
      <c r="I1672" t="s">
        <v>13</v>
      </c>
      <c r="J1672">
        <v>0</v>
      </c>
    </row>
    <row r="1673" spans="2:10" x14ac:dyDescent="0.45">
      <c r="B1673">
        <v>18039</v>
      </c>
      <c r="C1673" t="s">
        <v>91</v>
      </c>
      <c r="D1673">
        <v>5</v>
      </c>
      <c r="E1673">
        <v>15</v>
      </c>
      <c r="F1673" t="s">
        <v>4</v>
      </c>
      <c r="G1673">
        <v>2</v>
      </c>
      <c r="H1673">
        <v>2</v>
      </c>
      <c r="I1673" t="s">
        <v>66</v>
      </c>
      <c r="J1673">
        <v>0</v>
      </c>
    </row>
    <row r="1674" spans="2:10" x14ac:dyDescent="0.45">
      <c r="B1674">
        <v>18040</v>
      </c>
      <c r="C1674" t="s">
        <v>91</v>
      </c>
      <c r="D1674">
        <v>5</v>
      </c>
      <c r="E1674">
        <v>15</v>
      </c>
      <c r="F1674" t="s">
        <v>56</v>
      </c>
      <c r="G1674">
        <v>1</v>
      </c>
      <c r="H1674">
        <v>1</v>
      </c>
      <c r="I1674" t="s">
        <v>6</v>
      </c>
      <c r="J1674">
        <v>0</v>
      </c>
    </row>
    <row r="1675" spans="2:10" x14ac:dyDescent="0.45">
      <c r="B1675">
        <v>18041</v>
      </c>
      <c r="C1675" t="s">
        <v>91</v>
      </c>
      <c r="D1675">
        <v>5</v>
      </c>
      <c r="E1675">
        <v>15</v>
      </c>
      <c r="F1675" t="s">
        <v>82</v>
      </c>
      <c r="G1675">
        <v>0</v>
      </c>
      <c r="H1675">
        <v>0</v>
      </c>
      <c r="I1675" t="s">
        <v>0</v>
      </c>
      <c r="J1675">
        <v>0</v>
      </c>
    </row>
    <row r="1676" spans="2:10" x14ac:dyDescent="0.45">
      <c r="B1676">
        <v>18042</v>
      </c>
      <c r="C1676" t="s">
        <v>91</v>
      </c>
      <c r="D1676">
        <v>5</v>
      </c>
      <c r="E1676">
        <v>16</v>
      </c>
      <c r="F1676" t="s">
        <v>92</v>
      </c>
      <c r="G1676">
        <v>1</v>
      </c>
      <c r="H1676">
        <v>1</v>
      </c>
      <c r="I1676" t="s">
        <v>56</v>
      </c>
      <c r="J1676">
        <v>0</v>
      </c>
    </row>
    <row r="1677" spans="2:10" x14ac:dyDescent="0.45">
      <c r="B1677">
        <v>18043</v>
      </c>
      <c r="C1677" t="s">
        <v>91</v>
      </c>
      <c r="D1677">
        <v>5</v>
      </c>
      <c r="E1677">
        <v>16</v>
      </c>
      <c r="F1677" t="s">
        <v>89</v>
      </c>
      <c r="G1677">
        <v>2</v>
      </c>
      <c r="H1677">
        <v>0</v>
      </c>
      <c r="I1677" t="s">
        <v>10</v>
      </c>
      <c r="J1677">
        <v>1</v>
      </c>
    </row>
    <row r="1678" spans="2:10" x14ac:dyDescent="0.45">
      <c r="B1678">
        <v>18044</v>
      </c>
      <c r="C1678" t="s">
        <v>91</v>
      </c>
      <c r="D1678">
        <v>5</v>
      </c>
      <c r="E1678">
        <v>16</v>
      </c>
      <c r="F1678" t="s">
        <v>7</v>
      </c>
      <c r="G1678">
        <v>3</v>
      </c>
      <c r="H1678">
        <v>0</v>
      </c>
      <c r="I1678" t="s">
        <v>15</v>
      </c>
      <c r="J1678">
        <v>1</v>
      </c>
    </row>
    <row r="1679" spans="2:10" x14ac:dyDescent="0.45">
      <c r="B1679">
        <v>18045</v>
      </c>
      <c r="C1679" t="s">
        <v>91</v>
      </c>
      <c r="D1679">
        <v>5</v>
      </c>
      <c r="E1679">
        <v>16</v>
      </c>
      <c r="F1679" t="s">
        <v>14</v>
      </c>
      <c r="G1679">
        <v>0</v>
      </c>
      <c r="H1679">
        <v>0</v>
      </c>
      <c r="I1679" t="s">
        <v>82</v>
      </c>
      <c r="J1679">
        <v>0</v>
      </c>
    </row>
    <row r="1680" spans="2:10" x14ac:dyDescent="0.45">
      <c r="B1680">
        <v>18046</v>
      </c>
      <c r="C1680" t="s">
        <v>91</v>
      </c>
      <c r="D1680">
        <v>5</v>
      </c>
      <c r="E1680">
        <v>16</v>
      </c>
      <c r="F1680" t="s">
        <v>0</v>
      </c>
      <c r="G1680">
        <v>2</v>
      </c>
      <c r="H1680">
        <v>1</v>
      </c>
      <c r="I1680" t="s">
        <v>3</v>
      </c>
      <c r="J1680">
        <v>1</v>
      </c>
    </row>
    <row r="1681" spans="2:10" x14ac:dyDescent="0.45">
      <c r="B1681">
        <v>18047</v>
      </c>
      <c r="C1681" t="s">
        <v>91</v>
      </c>
      <c r="D1681">
        <v>5</v>
      </c>
      <c r="E1681">
        <v>16</v>
      </c>
      <c r="F1681" t="s">
        <v>24</v>
      </c>
      <c r="G1681">
        <v>1</v>
      </c>
      <c r="H1681">
        <v>1</v>
      </c>
      <c r="I1681" t="s">
        <v>77</v>
      </c>
      <c r="J1681">
        <v>0</v>
      </c>
    </row>
    <row r="1682" spans="2:10" x14ac:dyDescent="0.45">
      <c r="B1682">
        <v>18048</v>
      </c>
      <c r="C1682" t="s">
        <v>91</v>
      </c>
      <c r="D1682">
        <v>5</v>
      </c>
      <c r="E1682">
        <v>16</v>
      </c>
      <c r="F1682" t="s">
        <v>13</v>
      </c>
      <c r="G1682">
        <v>0</v>
      </c>
      <c r="H1682">
        <v>0</v>
      </c>
      <c r="I1682" t="s">
        <v>69</v>
      </c>
      <c r="J1682">
        <v>0</v>
      </c>
    </row>
    <row r="1683" spans="2:10" x14ac:dyDescent="0.45">
      <c r="B1683">
        <v>18049</v>
      </c>
      <c r="C1683" t="s">
        <v>91</v>
      </c>
      <c r="D1683">
        <v>5</v>
      </c>
      <c r="E1683">
        <v>16</v>
      </c>
      <c r="F1683" t="s">
        <v>6</v>
      </c>
      <c r="G1683">
        <v>0</v>
      </c>
      <c r="H1683">
        <v>0</v>
      </c>
      <c r="I1683" t="s">
        <v>4</v>
      </c>
      <c r="J1683">
        <v>0</v>
      </c>
    </row>
    <row r="1684" spans="2:10" x14ac:dyDescent="0.45">
      <c r="B1684">
        <v>18050</v>
      </c>
      <c r="C1684" t="s">
        <v>91</v>
      </c>
      <c r="D1684">
        <v>5</v>
      </c>
      <c r="E1684">
        <v>16</v>
      </c>
      <c r="F1684" t="s">
        <v>85</v>
      </c>
      <c r="G1684">
        <v>1</v>
      </c>
      <c r="H1684">
        <v>2</v>
      </c>
      <c r="I1684" t="s">
        <v>9</v>
      </c>
      <c r="J1684">
        <v>-1</v>
      </c>
    </row>
    <row r="1685" spans="2:10" x14ac:dyDescent="0.45">
      <c r="B1685">
        <v>18051</v>
      </c>
      <c r="C1685" t="s">
        <v>91</v>
      </c>
      <c r="D1685">
        <v>5</v>
      </c>
      <c r="E1685">
        <v>16</v>
      </c>
      <c r="F1685" t="s">
        <v>66</v>
      </c>
      <c r="G1685">
        <v>0</v>
      </c>
      <c r="H1685">
        <v>0</v>
      </c>
      <c r="I1685" t="s">
        <v>1</v>
      </c>
      <c r="J1685">
        <v>0</v>
      </c>
    </row>
    <row r="1686" spans="2:10" x14ac:dyDescent="0.45">
      <c r="B1686">
        <v>18052</v>
      </c>
      <c r="C1686" t="s">
        <v>91</v>
      </c>
      <c r="D1686">
        <v>5</v>
      </c>
      <c r="E1686">
        <v>17</v>
      </c>
      <c r="F1686" t="s">
        <v>69</v>
      </c>
      <c r="G1686">
        <v>2</v>
      </c>
      <c r="H1686">
        <v>1</v>
      </c>
      <c r="I1686" t="s">
        <v>66</v>
      </c>
      <c r="J1686">
        <v>1</v>
      </c>
    </row>
    <row r="1687" spans="2:10" x14ac:dyDescent="0.45">
      <c r="B1687">
        <v>18053</v>
      </c>
      <c r="C1687" t="s">
        <v>91</v>
      </c>
      <c r="D1687">
        <v>5</v>
      </c>
      <c r="E1687">
        <v>17</v>
      </c>
      <c r="F1687" t="s">
        <v>15</v>
      </c>
      <c r="G1687">
        <v>0</v>
      </c>
      <c r="H1687">
        <v>0</v>
      </c>
      <c r="I1687" t="s">
        <v>82</v>
      </c>
      <c r="J1687">
        <v>0</v>
      </c>
    </row>
    <row r="1688" spans="2:10" x14ac:dyDescent="0.45">
      <c r="B1688">
        <v>18054</v>
      </c>
      <c r="C1688" t="s">
        <v>91</v>
      </c>
      <c r="D1688">
        <v>5</v>
      </c>
      <c r="E1688">
        <v>17</v>
      </c>
      <c r="F1688" t="s">
        <v>77</v>
      </c>
      <c r="G1688">
        <v>0</v>
      </c>
      <c r="H1688">
        <v>0</v>
      </c>
      <c r="I1688" t="s">
        <v>0</v>
      </c>
      <c r="J1688">
        <v>0</v>
      </c>
    </row>
    <row r="1689" spans="2:10" x14ac:dyDescent="0.45">
      <c r="B1689">
        <v>18055</v>
      </c>
      <c r="C1689" t="s">
        <v>91</v>
      </c>
      <c r="D1689">
        <v>5</v>
      </c>
      <c r="E1689">
        <v>17</v>
      </c>
      <c r="F1689" t="s">
        <v>7</v>
      </c>
      <c r="G1689">
        <v>3</v>
      </c>
      <c r="H1689">
        <v>2</v>
      </c>
      <c r="I1689" t="s">
        <v>85</v>
      </c>
      <c r="J1689">
        <v>1</v>
      </c>
    </row>
    <row r="1690" spans="2:10" x14ac:dyDescent="0.45">
      <c r="B1690">
        <v>18056</v>
      </c>
      <c r="C1690" t="s">
        <v>91</v>
      </c>
      <c r="D1690">
        <v>5</v>
      </c>
      <c r="E1690">
        <v>17</v>
      </c>
      <c r="F1690" t="s">
        <v>10</v>
      </c>
      <c r="G1690">
        <v>3</v>
      </c>
      <c r="H1690">
        <v>1</v>
      </c>
      <c r="I1690" t="s">
        <v>13</v>
      </c>
      <c r="J1690">
        <v>1</v>
      </c>
    </row>
    <row r="1691" spans="2:10" x14ac:dyDescent="0.45">
      <c r="B1691">
        <v>18057</v>
      </c>
      <c r="C1691" t="s">
        <v>91</v>
      </c>
      <c r="D1691">
        <v>5</v>
      </c>
      <c r="E1691">
        <v>17</v>
      </c>
      <c r="F1691" t="s">
        <v>9</v>
      </c>
      <c r="G1691">
        <v>0</v>
      </c>
      <c r="H1691">
        <v>1</v>
      </c>
      <c r="I1691" t="s">
        <v>89</v>
      </c>
      <c r="J1691">
        <v>-1</v>
      </c>
    </row>
    <row r="1692" spans="2:10" x14ac:dyDescent="0.45">
      <c r="B1692">
        <v>18058</v>
      </c>
      <c r="C1692" t="s">
        <v>91</v>
      </c>
      <c r="D1692">
        <v>5</v>
      </c>
      <c r="E1692">
        <v>17</v>
      </c>
      <c r="F1692" t="s">
        <v>3</v>
      </c>
      <c r="G1692">
        <v>1</v>
      </c>
      <c r="H1692">
        <v>1</v>
      </c>
      <c r="I1692" t="s">
        <v>14</v>
      </c>
      <c r="J1692">
        <v>0</v>
      </c>
    </row>
    <row r="1693" spans="2:10" x14ac:dyDescent="0.45">
      <c r="B1693">
        <v>18059</v>
      </c>
      <c r="C1693" t="s">
        <v>91</v>
      </c>
      <c r="D1693">
        <v>5</v>
      </c>
      <c r="E1693">
        <v>17</v>
      </c>
      <c r="F1693" t="s">
        <v>1</v>
      </c>
      <c r="G1693">
        <v>0</v>
      </c>
      <c r="H1693">
        <v>0</v>
      </c>
      <c r="I1693" t="s">
        <v>6</v>
      </c>
      <c r="J1693">
        <v>0</v>
      </c>
    </row>
    <row r="1694" spans="2:10" x14ac:dyDescent="0.45">
      <c r="B1694">
        <v>18060</v>
      </c>
      <c r="C1694" t="s">
        <v>91</v>
      </c>
      <c r="D1694">
        <v>5</v>
      </c>
      <c r="E1694">
        <v>17</v>
      </c>
      <c r="F1694" t="s">
        <v>4</v>
      </c>
      <c r="G1694">
        <v>2</v>
      </c>
      <c r="H1694">
        <v>1</v>
      </c>
      <c r="I1694" t="s">
        <v>92</v>
      </c>
      <c r="J1694">
        <v>1</v>
      </c>
    </row>
    <row r="1695" spans="2:10" x14ac:dyDescent="0.45">
      <c r="B1695">
        <v>18061</v>
      </c>
      <c r="C1695" t="s">
        <v>91</v>
      </c>
      <c r="D1695">
        <v>5</v>
      </c>
      <c r="E1695">
        <v>17</v>
      </c>
      <c r="F1695" t="s">
        <v>56</v>
      </c>
      <c r="G1695">
        <v>2</v>
      </c>
      <c r="H1695">
        <v>2</v>
      </c>
      <c r="I1695" t="s">
        <v>24</v>
      </c>
      <c r="J1695">
        <v>0</v>
      </c>
    </row>
    <row r="1696" spans="2:10" x14ac:dyDescent="0.45">
      <c r="B1696">
        <v>18103</v>
      </c>
      <c r="C1696" t="s">
        <v>91</v>
      </c>
      <c r="D1696">
        <v>5</v>
      </c>
      <c r="E1696">
        <v>18</v>
      </c>
      <c r="F1696" t="s">
        <v>24</v>
      </c>
      <c r="G1696">
        <v>0</v>
      </c>
      <c r="H1696">
        <v>0</v>
      </c>
      <c r="I1696" t="s">
        <v>4</v>
      </c>
      <c r="J1696">
        <v>0</v>
      </c>
    </row>
    <row r="1697" spans="2:10" x14ac:dyDescent="0.45">
      <c r="B1697">
        <v>18104</v>
      </c>
      <c r="C1697" t="s">
        <v>91</v>
      </c>
      <c r="D1697">
        <v>5</v>
      </c>
      <c r="E1697">
        <v>18</v>
      </c>
      <c r="F1697" t="s">
        <v>13</v>
      </c>
      <c r="G1697">
        <v>3</v>
      </c>
      <c r="H1697">
        <v>1</v>
      </c>
      <c r="I1697" t="s">
        <v>9</v>
      </c>
      <c r="J1697">
        <v>1</v>
      </c>
    </row>
    <row r="1698" spans="2:10" x14ac:dyDescent="0.45">
      <c r="B1698">
        <v>18105</v>
      </c>
      <c r="C1698" t="s">
        <v>91</v>
      </c>
      <c r="D1698">
        <v>5</v>
      </c>
      <c r="E1698">
        <v>18</v>
      </c>
      <c r="F1698" t="s">
        <v>15</v>
      </c>
      <c r="G1698">
        <v>1</v>
      </c>
      <c r="H1698">
        <v>1</v>
      </c>
      <c r="I1698" t="s">
        <v>85</v>
      </c>
      <c r="J1698">
        <v>0</v>
      </c>
    </row>
    <row r="1699" spans="2:10" x14ac:dyDescent="0.45">
      <c r="B1699">
        <v>18106</v>
      </c>
      <c r="C1699" t="s">
        <v>91</v>
      </c>
      <c r="D1699">
        <v>5</v>
      </c>
      <c r="E1699">
        <v>18</v>
      </c>
      <c r="F1699" t="s">
        <v>14</v>
      </c>
      <c r="G1699">
        <v>1</v>
      </c>
      <c r="H1699">
        <v>0</v>
      </c>
      <c r="I1699" t="s">
        <v>77</v>
      </c>
      <c r="J1699">
        <v>1</v>
      </c>
    </row>
    <row r="1700" spans="2:10" x14ac:dyDescent="0.45">
      <c r="B1700">
        <v>18107</v>
      </c>
      <c r="C1700" t="s">
        <v>91</v>
      </c>
      <c r="D1700">
        <v>5</v>
      </c>
      <c r="E1700">
        <v>18</v>
      </c>
      <c r="F1700" t="s">
        <v>0</v>
      </c>
      <c r="G1700">
        <v>1</v>
      </c>
      <c r="H1700">
        <v>1</v>
      </c>
      <c r="I1700" t="s">
        <v>56</v>
      </c>
      <c r="J1700">
        <v>0</v>
      </c>
    </row>
    <row r="1701" spans="2:10" x14ac:dyDescent="0.45">
      <c r="B1701">
        <v>18108</v>
      </c>
      <c r="C1701" t="s">
        <v>91</v>
      </c>
      <c r="D1701">
        <v>5</v>
      </c>
      <c r="E1701">
        <v>18</v>
      </c>
      <c r="F1701" t="s">
        <v>92</v>
      </c>
      <c r="G1701">
        <v>2</v>
      </c>
      <c r="H1701">
        <v>1</v>
      </c>
      <c r="I1701" t="s">
        <v>1</v>
      </c>
      <c r="J1701">
        <v>1</v>
      </c>
    </row>
    <row r="1702" spans="2:10" x14ac:dyDescent="0.45">
      <c r="B1702">
        <v>18109</v>
      </c>
      <c r="C1702" t="s">
        <v>91</v>
      </c>
      <c r="D1702">
        <v>5</v>
      </c>
      <c r="E1702">
        <v>18</v>
      </c>
      <c r="F1702" t="s">
        <v>89</v>
      </c>
      <c r="G1702">
        <v>0</v>
      </c>
      <c r="H1702">
        <v>3</v>
      </c>
      <c r="I1702" t="s">
        <v>7</v>
      </c>
      <c r="J1702">
        <v>-1</v>
      </c>
    </row>
    <row r="1703" spans="2:10" x14ac:dyDescent="0.45">
      <c r="B1703">
        <v>18110</v>
      </c>
      <c r="C1703" t="s">
        <v>91</v>
      </c>
      <c r="D1703">
        <v>5</v>
      </c>
      <c r="E1703">
        <v>18</v>
      </c>
      <c r="F1703" t="s">
        <v>6</v>
      </c>
      <c r="G1703">
        <v>1</v>
      </c>
      <c r="H1703">
        <v>0</v>
      </c>
      <c r="I1703" t="s">
        <v>69</v>
      </c>
      <c r="J1703">
        <v>1</v>
      </c>
    </row>
    <row r="1704" spans="2:10" x14ac:dyDescent="0.45">
      <c r="B1704">
        <v>18111</v>
      </c>
      <c r="C1704" t="s">
        <v>91</v>
      </c>
      <c r="D1704">
        <v>5</v>
      </c>
      <c r="E1704">
        <v>18</v>
      </c>
      <c r="F1704" t="s">
        <v>66</v>
      </c>
      <c r="G1704">
        <v>3</v>
      </c>
      <c r="H1704">
        <v>1</v>
      </c>
      <c r="I1704" t="s">
        <v>10</v>
      </c>
      <c r="J1704">
        <v>1</v>
      </c>
    </row>
    <row r="1705" spans="2:10" x14ac:dyDescent="0.45">
      <c r="B1705">
        <v>18112</v>
      </c>
      <c r="C1705" t="s">
        <v>91</v>
      </c>
      <c r="D1705">
        <v>5</v>
      </c>
      <c r="E1705">
        <v>18</v>
      </c>
      <c r="F1705" t="s">
        <v>82</v>
      </c>
      <c r="G1705">
        <v>1</v>
      </c>
      <c r="H1705">
        <v>1</v>
      </c>
      <c r="I1705" t="s">
        <v>3</v>
      </c>
      <c r="J1705">
        <v>0</v>
      </c>
    </row>
    <row r="1706" spans="2:10" x14ac:dyDescent="0.45">
      <c r="B1706">
        <v>18113</v>
      </c>
      <c r="C1706" t="s">
        <v>91</v>
      </c>
      <c r="D1706">
        <v>5</v>
      </c>
      <c r="E1706">
        <v>19</v>
      </c>
      <c r="F1706" t="s">
        <v>69</v>
      </c>
      <c r="G1706">
        <v>1</v>
      </c>
      <c r="H1706">
        <v>1</v>
      </c>
      <c r="I1706" t="s">
        <v>92</v>
      </c>
      <c r="J1706">
        <v>0</v>
      </c>
    </row>
    <row r="1707" spans="2:10" x14ac:dyDescent="0.45">
      <c r="B1707">
        <v>18114</v>
      </c>
      <c r="C1707" t="s">
        <v>91</v>
      </c>
      <c r="D1707">
        <v>5</v>
      </c>
      <c r="E1707">
        <v>19</v>
      </c>
      <c r="F1707" t="s">
        <v>3</v>
      </c>
      <c r="G1707">
        <v>2</v>
      </c>
      <c r="H1707">
        <v>1</v>
      </c>
      <c r="I1707" t="s">
        <v>15</v>
      </c>
      <c r="J1707">
        <v>1</v>
      </c>
    </row>
    <row r="1708" spans="2:10" x14ac:dyDescent="0.45">
      <c r="B1708">
        <v>18115</v>
      </c>
      <c r="C1708" t="s">
        <v>91</v>
      </c>
      <c r="D1708">
        <v>5</v>
      </c>
      <c r="E1708">
        <v>19</v>
      </c>
      <c r="F1708" t="s">
        <v>77</v>
      </c>
      <c r="G1708">
        <v>2</v>
      </c>
      <c r="H1708">
        <v>3</v>
      </c>
      <c r="I1708" t="s">
        <v>82</v>
      </c>
      <c r="J1708">
        <v>-1</v>
      </c>
    </row>
    <row r="1709" spans="2:10" x14ac:dyDescent="0.45">
      <c r="B1709">
        <v>18116</v>
      </c>
      <c r="C1709" t="s">
        <v>91</v>
      </c>
      <c r="D1709">
        <v>5</v>
      </c>
      <c r="E1709">
        <v>19</v>
      </c>
      <c r="F1709" t="s">
        <v>85</v>
      </c>
      <c r="G1709">
        <v>0</v>
      </c>
      <c r="H1709">
        <v>2</v>
      </c>
      <c r="I1709" t="s">
        <v>89</v>
      </c>
      <c r="J1709">
        <v>-1</v>
      </c>
    </row>
    <row r="1710" spans="2:10" x14ac:dyDescent="0.45">
      <c r="B1710">
        <v>18117</v>
      </c>
      <c r="C1710" t="s">
        <v>91</v>
      </c>
      <c r="D1710">
        <v>5</v>
      </c>
      <c r="E1710">
        <v>19</v>
      </c>
      <c r="F1710" t="s">
        <v>10</v>
      </c>
      <c r="G1710">
        <v>2</v>
      </c>
      <c r="H1710">
        <v>1</v>
      </c>
      <c r="I1710" t="s">
        <v>6</v>
      </c>
      <c r="J1710">
        <v>1</v>
      </c>
    </row>
    <row r="1711" spans="2:10" x14ac:dyDescent="0.45">
      <c r="B1711">
        <v>18118</v>
      </c>
      <c r="C1711" t="s">
        <v>91</v>
      </c>
      <c r="D1711">
        <v>5</v>
      </c>
      <c r="E1711">
        <v>19</v>
      </c>
      <c r="F1711" t="s">
        <v>9</v>
      </c>
      <c r="G1711">
        <v>0</v>
      </c>
      <c r="H1711">
        <v>0</v>
      </c>
      <c r="I1711" t="s">
        <v>66</v>
      </c>
      <c r="J1711">
        <v>0</v>
      </c>
    </row>
    <row r="1712" spans="2:10" x14ac:dyDescent="0.45">
      <c r="B1712">
        <v>18119</v>
      </c>
      <c r="C1712" t="s">
        <v>91</v>
      </c>
      <c r="D1712">
        <v>5</v>
      </c>
      <c r="E1712">
        <v>19</v>
      </c>
      <c r="F1712" t="s">
        <v>7</v>
      </c>
      <c r="G1712">
        <v>2</v>
      </c>
      <c r="H1712">
        <v>3</v>
      </c>
      <c r="I1712" t="s">
        <v>13</v>
      </c>
      <c r="J1712">
        <v>-1</v>
      </c>
    </row>
    <row r="1713" spans="2:10" x14ac:dyDescent="0.45">
      <c r="B1713">
        <v>18120</v>
      </c>
      <c r="C1713" t="s">
        <v>91</v>
      </c>
      <c r="D1713">
        <v>5</v>
      </c>
      <c r="E1713">
        <v>19</v>
      </c>
      <c r="F1713" t="s">
        <v>1</v>
      </c>
      <c r="G1713">
        <v>0</v>
      </c>
      <c r="H1713">
        <v>0</v>
      </c>
      <c r="I1713" t="s">
        <v>24</v>
      </c>
      <c r="J1713">
        <v>0</v>
      </c>
    </row>
    <row r="1714" spans="2:10" x14ac:dyDescent="0.45">
      <c r="B1714">
        <v>18121</v>
      </c>
      <c r="C1714" t="s">
        <v>91</v>
      </c>
      <c r="D1714">
        <v>5</v>
      </c>
      <c r="E1714">
        <v>19</v>
      </c>
      <c r="F1714" t="s">
        <v>4</v>
      </c>
      <c r="G1714">
        <v>2</v>
      </c>
      <c r="H1714">
        <v>0</v>
      </c>
      <c r="I1714" t="s">
        <v>0</v>
      </c>
      <c r="J1714">
        <v>1</v>
      </c>
    </row>
    <row r="1715" spans="2:10" x14ac:dyDescent="0.45">
      <c r="B1715">
        <v>18122</v>
      </c>
      <c r="C1715" t="s">
        <v>91</v>
      </c>
      <c r="D1715">
        <v>5</v>
      </c>
      <c r="E1715">
        <v>19</v>
      </c>
      <c r="F1715" t="s">
        <v>56</v>
      </c>
      <c r="G1715">
        <v>1</v>
      </c>
      <c r="H1715">
        <v>1</v>
      </c>
      <c r="I1715" t="s">
        <v>14</v>
      </c>
      <c r="J1715">
        <v>0</v>
      </c>
    </row>
    <row r="1716" spans="2:10" x14ac:dyDescent="0.45">
      <c r="B1716">
        <v>18123</v>
      </c>
      <c r="C1716" t="s">
        <v>91</v>
      </c>
      <c r="D1716">
        <v>5</v>
      </c>
      <c r="E1716">
        <v>20</v>
      </c>
      <c r="F1716" t="s">
        <v>69</v>
      </c>
      <c r="G1716">
        <v>3</v>
      </c>
      <c r="H1716">
        <v>0</v>
      </c>
      <c r="I1716" t="s">
        <v>24</v>
      </c>
      <c r="J1716">
        <v>1</v>
      </c>
    </row>
    <row r="1717" spans="2:10" x14ac:dyDescent="0.45">
      <c r="B1717">
        <v>18124</v>
      </c>
      <c r="C1717" t="s">
        <v>91</v>
      </c>
      <c r="D1717">
        <v>5</v>
      </c>
      <c r="E1717">
        <v>20</v>
      </c>
      <c r="F1717" t="s">
        <v>77</v>
      </c>
      <c r="G1717">
        <v>0</v>
      </c>
      <c r="H1717">
        <v>0</v>
      </c>
      <c r="I1717" t="s">
        <v>3</v>
      </c>
      <c r="J1717">
        <v>0</v>
      </c>
    </row>
    <row r="1718" spans="2:10" x14ac:dyDescent="0.45">
      <c r="B1718">
        <v>18125</v>
      </c>
      <c r="C1718" t="s">
        <v>91</v>
      </c>
      <c r="D1718">
        <v>5</v>
      </c>
      <c r="E1718">
        <v>20</v>
      </c>
      <c r="F1718" t="s">
        <v>85</v>
      </c>
      <c r="G1718">
        <v>1</v>
      </c>
      <c r="H1718">
        <v>0</v>
      </c>
      <c r="I1718" t="s">
        <v>13</v>
      </c>
      <c r="J1718">
        <v>1</v>
      </c>
    </row>
    <row r="1719" spans="2:10" x14ac:dyDescent="0.45">
      <c r="B1719">
        <v>18126</v>
      </c>
      <c r="C1719" t="s">
        <v>91</v>
      </c>
      <c r="D1719">
        <v>5</v>
      </c>
      <c r="E1719">
        <v>20</v>
      </c>
      <c r="F1719" t="s">
        <v>89</v>
      </c>
      <c r="G1719">
        <v>0</v>
      </c>
      <c r="H1719">
        <v>2</v>
      </c>
      <c r="I1719" t="s">
        <v>15</v>
      </c>
      <c r="J1719">
        <v>-1</v>
      </c>
    </row>
    <row r="1720" spans="2:10" x14ac:dyDescent="0.45">
      <c r="B1720">
        <v>18127</v>
      </c>
      <c r="C1720" t="s">
        <v>91</v>
      </c>
      <c r="D1720">
        <v>5</v>
      </c>
      <c r="E1720">
        <v>20</v>
      </c>
      <c r="F1720" t="s">
        <v>10</v>
      </c>
      <c r="G1720">
        <v>1</v>
      </c>
      <c r="H1720">
        <v>1</v>
      </c>
      <c r="I1720" t="s">
        <v>92</v>
      </c>
      <c r="J1720">
        <v>0</v>
      </c>
    </row>
    <row r="1721" spans="2:10" x14ac:dyDescent="0.45">
      <c r="B1721">
        <v>18128</v>
      </c>
      <c r="C1721" t="s">
        <v>91</v>
      </c>
      <c r="D1721">
        <v>5</v>
      </c>
      <c r="E1721">
        <v>20</v>
      </c>
      <c r="F1721" t="s">
        <v>9</v>
      </c>
      <c r="G1721">
        <v>2</v>
      </c>
      <c r="H1721">
        <v>1</v>
      </c>
      <c r="I1721" t="s">
        <v>6</v>
      </c>
      <c r="J1721">
        <v>1</v>
      </c>
    </row>
    <row r="1722" spans="2:10" x14ac:dyDescent="0.45">
      <c r="B1722">
        <v>18129</v>
      </c>
      <c r="C1722" t="s">
        <v>91</v>
      </c>
      <c r="D1722">
        <v>5</v>
      </c>
      <c r="E1722">
        <v>20</v>
      </c>
      <c r="F1722" t="s">
        <v>7</v>
      </c>
      <c r="G1722">
        <v>3</v>
      </c>
      <c r="H1722">
        <v>1</v>
      </c>
      <c r="I1722" t="s">
        <v>66</v>
      </c>
      <c r="J1722">
        <v>1</v>
      </c>
    </row>
    <row r="1723" spans="2:10" x14ac:dyDescent="0.45">
      <c r="B1723">
        <v>18130</v>
      </c>
      <c r="C1723" t="s">
        <v>91</v>
      </c>
      <c r="D1723">
        <v>5</v>
      </c>
      <c r="E1723">
        <v>20</v>
      </c>
      <c r="F1723" t="s">
        <v>1</v>
      </c>
      <c r="G1723">
        <v>0</v>
      </c>
      <c r="H1723">
        <v>1</v>
      </c>
      <c r="I1723" t="s">
        <v>0</v>
      </c>
      <c r="J1723">
        <v>-1</v>
      </c>
    </row>
    <row r="1724" spans="2:10" x14ac:dyDescent="0.45">
      <c r="B1724">
        <v>18131</v>
      </c>
      <c r="C1724" t="s">
        <v>91</v>
      </c>
      <c r="D1724">
        <v>5</v>
      </c>
      <c r="E1724">
        <v>20</v>
      </c>
      <c r="F1724" t="s">
        <v>4</v>
      </c>
      <c r="G1724">
        <v>0</v>
      </c>
      <c r="H1724">
        <v>3</v>
      </c>
      <c r="I1724" t="s">
        <v>14</v>
      </c>
      <c r="J1724">
        <v>-1</v>
      </c>
    </row>
    <row r="1725" spans="2:10" x14ac:dyDescent="0.45">
      <c r="B1725">
        <v>18132</v>
      </c>
      <c r="C1725" t="s">
        <v>91</v>
      </c>
      <c r="D1725">
        <v>5</v>
      </c>
      <c r="E1725">
        <v>20</v>
      </c>
      <c r="F1725" t="s">
        <v>56</v>
      </c>
      <c r="G1725">
        <v>3</v>
      </c>
      <c r="H1725">
        <v>0</v>
      </c>
      <c r="I1725" t="s">
        <v>82</v>
      </c>
      <c r="J1725">
        <v>1</v>
      </c>
    </row>
    <row r="1726" spans="2:10" x14ac:dyDescent="0.45">
      <c r="B1726">
        <v>18133</v>
      </c>
      <c r="C1726" t="s">
        <v>91</v>
      </c>
      <c r="D1726">
        <v>5</v>
      </c>
      <c r="E1726">
        <v>21</v>
      </c>
      <c r="F1726" t="s">
        <v>92</v>
      </c>
      <c r="G1726">
        <v>1</v>
      </c>
      <c r="H1726">
        <v>1</v>
      </c>
      <c r="I1726" t="s">
        <v>9</v>
      </c>
      <c r="J1726">
        <v>0</v>
      </c>
    </row>
    <row r="1727" spans="2:10" x14ac:dyDescent="0.45">
      <c r="B1727">
        <v>18134</v>
      </c>
      <c r="C1727" t="s">
        <v>91</v>
      </c>
      <c r="D1727">
        <v>5</v>
      </c>
      <c r="E1727">
        <v>21</v>
      </c>
      <c r="F1727" t="s">
        <v>3</v>
      </c>
      <c r="G1727">
        <v>1</v>
      </c>
      <c r="H1727">
        <v>1</v>
      </c>
      <c r="I1727" t="s">
        <v>56</v>
      </c>
      <c r="J1727">
        <v>0</v>
      </c>
    </row>
    <row r="1728" spans="2:10" x14ac:dyDescent="0.45">
      <c r="B1728">
        <v>18135</v>
      </c>
      <c r="C1728" t="s">
        <v>91</v>
      </c>
      <c r="D1728">
        <v>5</v>
      </c>
      <c r="E1728">
        <v>21</v>
      </c>
      <c r="F1728" t="s">
        <v>14</v>
      </c>
      <c r="G1728">
        <v>0</v>
      </c>
      <c r="H1728">
        <v>0</v>
      </c>
      <c r="I1728" t="s">
        <v>1</v>
      </c>
      <c r="J1728">
        <v>0</v>
      </c>
    </row>
    <row r="1729" spans="2:10" x14ac:dyDescent="0.45">
      <c r="B1729">
        <v>18136</v>
      </c>
      <c r="C1729" t="s">
        <v>91</v>
      </c>
      <c r="D1729">
        <v>5</v>
      </c>
      <c r="E1729">
        <v>21</v>
      </c>
      <c r="F1729" t="s">
        <v>0</v>
      </c>
      <c r="G1729">
        <v>2</v>
      </c>
      <c r="H1729">
        <v>2</v>
      </c>
      <c r="I1729" t="s">
        <v>69</v>
      </c>
      <c r="J1729">
        <v>0</v>
      </c>
    </row>
    <row r="1730" spans="2:10" x14ac:dyDescent="0.45">
      <c r="B1730">
        <v>18137</v>
      </c>
      <c r="C1730" t="s">
        <v>91</v>
      </c>
      <c r="D1730">
        <v>5</v>
      </c>
      <c r="E1730">
        <v>21</v>
      </c>
      <c r="F1730" t="s">
        <v>24</v>
      </c>
      <c r="G1730">
        <v>1</v>
      </c>
      <c r="H1730">
        <v>1</v>
      </c>
      <c r="I1730" t="s">
        <v>10</v>
      </c>
      <c r="J1730">
        <v>0</v>
      </c>
    </row>
    <row r="1731" spans="2:10" x14ac:dyDescent="0.45">
      <c r="B1731">
        <v>18138</v>
      </c>
      <c r="C1731" t="s">
        <v>91</v>
      </c>
      <c r="D1731">
        <v>5</v>
      </c>
      <c r="E1731">
        <v>21</v>
      </c>
      <c r="F1731" t="s">
        <v>13</v>
      </c>
      <c r="G1731">
        <v>2</v>
      </c>
      <c r="H1731">
        <v>1</v>
      </c>
      <c r="I1731" t="s">
        <v>89</v>
      </c>
      <c r="J1731">
        <v>1</v>
      </c>
    </row>
    <row r="1732" spans="2:10" x14ac:dyDescent="0.45">
      <c r="B1732">
        <v>18139</v>
      </c>
      <c r="C1732" t="s">
        <v>91</v>
      </c>
      <c r="D1732">
        <v>5</v>
      </c>
      <c r="E1732">
        <v>21</v>
      </c>
      <c r="F1732" t="s">
        <v>15</v>
      </c>
      <c r="G1732">
        <v>1</v>
      </c>
      <c r="H1732">
        <v>2</v>
      </c>
      <c r="I1732" t="s">
        <v>77</v>
      </c>
      <c r="J1732">
        <v>-1</v>
      </c>
    </row>
    <row r="1733" spans="2:10" x14ac:dyDescent="0.45">
      <c r="B1733">
        <v>18140</v>
      </c>
      <c r="C1733" t="s">
        <v>91</v>
      </c>
      <c r="D1733">
        <v>5</v>
      </c>
      <c r="E1733">
        <v>21</v>
      </c>
      <c r="F1733" t="s">
        <v>6</v>
      </c>
      <c r="G1733">
        <v>2</v>
      </c>
      <c r="H1733">
        <v>3</v>
      </c>
      <c r="I1733" t="s">
        <v>7</v>
      </c>
      <c r="J1733">
        <v>-1</v>
      </c>
    </row>
    <row r="1734" spans="2:10" x14ac:dyDescent="0.45">
      <c r="B1734">
        <v>18141</v>
      </c>
      <c r="C1734" t="s">
        <v>91</v>
      </c>
      <c r="D1734">
        <v>5</v>
      </c>
      <c r="E1734">
        <v>21</v>
      </c>
      <c r="F1734" t="s">
        <v>66</v>
      </c>
      <c r="G1734">
        <v>2</v>
      </c>
      <c r="H1734">
        <v>1</v>
      </c>
      <c r="I1734" t="s">
        <v>85</v>
      </c>
      <c r="J1734">
        <v>1</v>
      </c>
    </row>
    <row r="1735" spans="2:10" x14ac:dyDescent="0.45">
      <c r="B1735">
        <v>18142</v>
      </c>
      <c r="C1735" t="s">
        <v>91</v>
      </c>
      <c r="D1735">
        <v>5</v>
      </c>
      <c r="E1735">
        <v>21</v>
      </c>
      <c r="F1735" t="s">
        <v>82</v>
      </c>
      <c r="G1735">
        <v>2</v>
      </c>
      <c r="H1735">
        <v>1</v>
      </c>
      <c r="I1735" t="s">
        <v>4</v>
      </c>
      <c r="J1735">
        <v>1</v>
      </c>
    </row>
    <row r="1736" spans="2:10" x14ac:dyDescent="0.45">
      <c r="B1736">
        <v>18143</v>
      </c>
      <c r="C1736" t="s">
        <v>91</v>
      </c>
      <c r="D1736">
        <v>5</v>
      </c>
      <c r="E1736">
        <v>22</v>
      </c>
      <c r="F1736" t="s">
        <v>9</v>
      </c>
      <c r="G1736">
        <v>3</v>
      </c>
      <c r="H1736">
        <v>0</v>
      </c>
      <c r="I1736" t="s">
        <v>24</v>
      </c>
      <c r="J1736">
        <v>1</v>
      </c>
    </row>
    <row r="1737" spans="2:10" x14ac:dyDescent="0.45">
      <c r="B1737">
        <v>18144</v>
      </c>
      <c r="C1737" t="s">
        <v>91</v>
      </c>
      <c r="D1737">
        <v>5</v>
      </c>
      <c r="E1737">
        <v>22</v>
      </c>
      <c r="F1737" t="s">
        <v>89</v>
      </c>
      <c r="G1737">
        <v>1</v>
      </c>
      <c r="H1737">
        <v>1</v>
      </c>
      <c r="I1737" t="s">
        <v>66</v>
      </c>
      <c r="J1737">
        <v>0</v>
      </c>
    </row>
    <row r="1738" spans="2:10" x14ac:dyDescent="0.45">
      <c r="B1738">
        <v>18145</v>
      </c>
      <c r="C1738" t="s">
        <v>91</v>
      </c>
      <c r="D1738">
        <v>5</v>
      </c>
      <c r="E1738">
        <v>22</v>
      </c>
      <c r="F1738" t="s">
        <v>13</v>
      </c>
      <c r="G1738">
        <v>0</v>
      </c>
      <c r="H1738">
        <v>1</v>
      </c>
      <c r="I1738" t="s">
        <v>15</v>
      </c>
      <c r="J1738">
        <v>-1</v>
      </c>
    </row>
    <row r="1739" spans="2:10" x14ac:dyDescent="0.45">
      <c r="B1739">
        <v>18146</v>
      </c>
      <c r="C1739" t="s">
        <v>91</v>
      </c>
      <c r="D1739">
        <v>5</v>
      </c>
      <c r="E1739">
        <v>22</v>
      </c>
      <c r="F1739" t="s">
        <v>85</v>
      </c>
      <c r="G1739">
        <v>2</v>
      </c>
      <c r="H1739">
        <v>1</v>
      </c>
      <c r="I1739" t="s">
        <v>6</v>
      </c>
      <c r="J1739">
        <v>1</v>
      </c>
    </row>
    <row r="1740" spans="2:10" x14ac:dyDescent="0.45">
      <c r="B1740">
        <v>18147</v>
      </c>
      <c r="C1740" t="s">
        <v>91</v>
      </c>
      <c r="D1740">
        <v>5</v>
      </c>
      <c r="E1740">
        <v>22</v>
      </c>
      <c r="F1740" t="s">
        <v>7</v>
      </c>
      <c r="G1740">
        <v>2</v>
      </c>
      <c r="H1740">
        <v>1</v>
      </c>
      <c r="I1740" t="s">
        <v>92</v>
      </c>
      <c r="J1740">
        <v>1</v>
      </c>
    </row>
    <row r="1741" spans="2:10" x14ac:dyDescent="0.45">
      <c r="B1741">
        <v>18148</v>
      </c>
      <c r="C1741" t="s">
        <v>91</v>
      </c>
      <c r="D1741">
        <v>5</v>
      </c>
      <c r="E1741">
        <v>22</v>
      </c>
      <c r="F1741" t="s">
        <v>10</v>
      </c>
      <c r="G1741">
        <v>2</v>
      </c>
      <c r="H1741">
        <v>1</v>
      </c>
      <c r="I1741" t="s">
        <v>0</v>
      </c>
      <c r="J1741">
        <v>1</v>
      </c>
    </row>
    <row r="1742" spans="2:10" x14ac:dyDescent="0.45">
      <c r="B1742">
        <v>18149</v>
      </c>
      <c r="C1742" t="s">
        <v>91</v>
      </c>
      <c r="D1742">
        <v>5</v>
      </c>
      <c r="E1742">
        <v>22</v>
      </c>
      <c r="F1742" t="s">
        <v>69</v>
      </c>
      <c r="G1742">
        <v>1</v>
      </c>
      <c r="H1742">
        <v>1</v>
      </c>
      <c r="I1742" t="s">
        <v>14</v>
      </c>
      <c r="J1742">
        <v>0</v>
      </c>
    </row>
    <row r="1743" spans="2:10" x14ac:dyDescent="0.45">
      <c r="B1743">
        <v>18150</v>
      </c>
      <c r="C1743" t="s">
        <v>91</v>
      </c>
      <c r="D1743">
        <v>5</v>
      </c>
      <c r="E1743">
        <v>22</v>
      </c>
      <c r="F1743" t="s">
        <v>4</v>
      </c>
      <c r="G1743">
        <v>1</v>
      </c>
      <c r="H1743">
        <v>3</v>
      </c>
      <c r="I1743" t="s">
        <v>3</v>
      </c>
      <c r="J1743">
        <v>-1</v>
      </c>
    </row>
    <row r="1744" spans="2:10" x14ac:dyDescent="0.45">
      <c r="B1744">
        <v>18151</v>
      </c>
      <c r="C1744" t="s">
        <v>91</v>
      </c>
      <c r="D1744">
        <v>5</v>
      </c>
      <c r="E1744">
        <v>22</v>
      </c>
      <c r="F1744" t="s">
        <v>1</v>
      </c>
      <c r="G1744">
        <v>2</v>
      </c>
      <c r="H1744">
        <v>0</v>
      </c>
      <c r="I1744" t="s">
        <v>82</v>
      </c>
      <c r="J1744">
        <v>1</v>
      </c>
    </row>
    <row r="1745" spans="2:10" x14ac:dyDescent="0.45">
      <c r="B1745">
        <v>18152</v>
      </c>
      <c r="C1745" t="s">
        <v>91</v>
      </c>
      <c r="D1745">
        <v>5</v>
      </c>
      <c r="E1745">
        <v>22</v>
      </c>
      <c r="F1745" t="s">
        <v>56</v>
      </c>
      <c r="G1745">
        <v>5</v>
      </c>
      <c r="H1745">
        <v>1</v>
      </c>
      <c r="I1745" t="s">
        <v>77</v>
      </c>
      <c r="J1745">
        <v>1</v>
      </c>
    </row>
    <row r="1746" spans="2:10" x14ac:dyDescent="0.45">
      <c r="B1746">
        <v>18153</v>
      </c>
      <c r="C1746" t="s">
        <v>91</v>
      </c>
      <c r="D1746">
        <v>5</v>
      </c>
      <c r="E1746">
        <v>23</v>
      </c>
      <c r="F1746" t="s">
        <v>92</v>
      </c>
      <c r="G1746">
        <v>1</v>
      </c>
      <c r="H1746">
        <v>0</v>
      </c>
      <c r="I1746" t="s">
        <v>85</v>
      </c>
      <c r="J1746">
        <v>1</v>
      </c>
    </row>
    <row r="1747" spans="2:10" x14ac:dyDescent="0.45">
      <c r="B1747">
        <v>18154</v>
      </c>
      <c r="C1747" t="s">
        <v>91</v>
      </c>
      <c r="D1747">
        <v>5</v>
      </c>
      <c r="E1747">
        <v>23</v>
      </c>
      <c r="F1747" t="s">
        <v>15</v>
      </c>
      <c r="G1747">
        <v>0</v>
      </c>
      <c r="H1747">
        <v>0</v>
      </c>
      <c r="I1747" t="s">
        <v>56</v>
      </c>
      <c r="J1747">
        <v>0</v>
      </c>
    </row>
    <row r="1748" spans="2:10" x14ac:dyDescent="0.45">
      <c r="B1748">
        <v>18155</v>
      </c>
      <c r="C1748" t="s">
        <v>91</v>
      </c>
      <c r="D1748">
        <v>5</v>
      </c>
      <c r="E1748">
        <v>23</v>
      </c>
      <c r="F1748" t="s">
        <v>77</v>
      </c>
      <c r="G1748">
        <v>1</v>
      </c>
      <c r="H1748">
        <v>0</v>
      </c>
      <c r="I1748" t="s">
        <v>4</v>
      </c>
      <c r="J1748">
        <v>1</v>
      </c>
    </row>
    <row r="1749" spans="2:10" x14ac:dyDescent="0.45">
      <c r="B1749">
        <v>18156</v>
      </c>
      <c r="C1749" t="s">
        <v>91</v>
      </c>
      <c r="D1749">
        <v>5</v>
      </c>
      <c r="E1749">
        <v>23</v>
      </c>
      <c r="F1749" t="s">
        <v>14</v>
      </c>
      <c r="G1749">
        <v>1</v>
      </c>
      <c r="H1749">
        <v>1</v>
      </c>
      <c r="I1749" t="s">
        <v>10</v>
      </c>
      <c r="J1749">
        <v>0</v>
      </c>
    </row>
    <row r="1750" spans="2:10" x14ac:dyDescent="0.45">
      <c r="B1750">
        <v>18157</v>
      </c>
      <c r="C1750" t="s">
        <v>91</v>
      </c>
      <c r="D1750">
        <v>5</v>
      </c>
      <c r="E1750">
        <v>23</v>
      </c>
      <c r="F1750" t="s">
        <v>0</v>
      </c>
      <c r="G1750">
        <v>0</v>
      </c>
      <c r="H1750">
        <v>0</v>
      </c>
      <c r="I1750" t="s">
        <v>9</v>
      </c>
      <c r="J1750">
        <v>0</v>
      </c>
    </row>
    <row r="1751" spans="2:10" x14ac:dyDescent="0.45">
      <c r="B1751">
        <v>18158</v>
      </c>
      <c r="C1751" t="s">
        <v>91</v>
      </c>
      <c r="D1751">
        <v>5</v>
      </c>
      <c r="E1751">
        <v>23</v>
      </c>
      <c r="F1751" t="s">
        <v>24</v>
      </c>
      <c r="G1751">
        <v>1</v>
      </c>
      <c r="H1751">
        <v>1</v>
      </c>
      <c r="I1751" t="s">
        <v>7</v>
      </c>
      <c r="J1751">
        <v>0</v>
      </c>
    </row>
    <row r="1752" spans="2:10" x14ac:dyDescent="0.45">
      <c r="B1752">
        <v>18159</v>
      </c>
      <c r="C1752" t="s">
        <v>91</v>
      </c>
      <c r="D1752">
        <v>5</v>
      </c>
      <c r="E1752">
        <v>23</v>
      </c>
      <c r="F1752" t="s">
        <v>3</v>
      </c>
      <c r="G1752">
        <v>3</v>
      </c>
      <c r="H1752">
        <v>1</v>
      </c>
      <c r="I1752" t="s">
        <v>1</v>
      </c>
      <c r="J1752">
        <v>1</v>
      </c>
    </row>
    <row r="1753" spans="2:10" x14ac:dyDescent="0.45">
      <c r="B1753">
        <v>18160</v>
      </c>
      <c r="C1753" t="s">
        <v>91</v>
      </c>
      <c r="D1753">
        <v>5</v>
      </c>
      <c r="E1753">
        <v>23</v>
      </c>
      <c r="F1753" t="s">
        <v>6</v>
      </c>
      <c r="G1753">
        <v>0</v>
      </c>
      <c r="H1753">
        <v>1</v>
      </c>
      <c r="I1753" t="s">
        <v>89</v>
      </c>
      <c r="J1753">
        <v>-1</v>
      </c>
    </row>
    <row r="1754" spans="2:10" x14ac:dyDescent="0.45">
      <c r="B1754">
        <v>18161</v>
      </c>
      <c r="C1754" t="s">
        <v>91</v>
      </c>
      <c r="D1754">
        <v>5</v>
      </c>
      <c r="E1754">
        <v>23</v>
      </c>
      <c r="F1754" t="s">
        <v>82</v>
      </c>
      <c r="G1754">
        <v>4</v>
      </c>
      <c r="H1754">
        <v>0</v>
      </c>
      <c r="I1754" t="s">
        <v>69</v>
      </c>
      <c r="J1754">
        <v>1</v>
      </c>
    </row>
    <row r="1755" spans="2:10" x14ac:dyDescent="0.45">
      <c r="B1755">
        <v>18162</v>
      </c>
      <c r="C1755" t="s">
        <v>91</v>
      </c>
      <c r="D1755">
        <v>5</v>
      </c>
      <c r="E1755">
        <v>23</v>
      </c>
      <c r="F1755" t="s">
        <v>66</v>
      </c>
      <c r="G1755">
        <v>3</v>
      </c>
      <c r="H1755">
        <v>1</v>
      </c>
      <c r="I1755" t="s">
        <v>13</v>
      </c>
      <c r="J1755">
        <v>1</v>
      </c>
    </row>
    <row r="1756" spans="2:10" x14ac:dyDescent="0.45">
      <c r="B1756">
        <v>18163</v>
      </c>
      <c r="C1756" t="s">
        <v>91</v>
      </c>
      <c r="D1756">
        <v>5</v>
      </c>
      <c r="E1756">
        <v>24</v>
      </c>
      <c r="F1756" t="s">
        <v>9</v>
      </c>
      <c r="G1756">
        <v>1</v>
      </c>
      <c r="H1756">
        <v>1</v>
      </c>
      <c r="I1756" t="s">
        <v>14</v>
      </c>
      <c r="J1756">
        <v>0</v>
      </c>
    </row>
    <row r="1757" spans="2:10" x14ac:dyDescent="0.45">
      <c r="B1757">
        <v>18164</v>
      </c>
      <c r="C1757" t="s">
        <v>91</v>
      </c>
      <c r="D1757">
        <v>5</v>
      </c>
      <c r="E1757">
        <v>24</v>
      </c>
      <c r="F1757" t="s">
        <v>85</v>
      </c>
      <c r="G1757">
        <v>4</v>
      </c>
      <c r="H1757">
        <v>1</v>
      </c>
      <c r="I1757" t="s">
        <v>24</v>
      </c>
      <c r="J1757">
        <v>1</v>
      </c>
    </row>
    <row r="1758" spans="2:10" x14ac:dyDescent="0.45">
      <c r="B1758">
        <v>18165</v>
      </c>
      <c r="C1758" t="s">
        <v>91</v>
      </c>
      <c r="D1758">
        <v>5</v>
      </c>
      <c r="E1758">
        <v>24</v>
      </c>
      <c r="F1758" t="s">
        <v>13</v>
      </c>
      <c r="G1758">
        <v>1</v>
      </c>
      <c r="H1758">
        <v>0</v>
      </c>
      <c r="I1758" t="s">
        <v>6</v>
      </c>
      <c r="J1758">
        <v>1</v>
      </c>
    </row>
    <row r="1759" spans="2:10" x14ac:dyDescent="0.45">
      <c r="B1759">
        <v>18166</v>
      </c>
      <c r="C1759" t="s">
        <v>91</v>
      </c>
      <c r="D1759">
        <v>5</v>
      </c>
      <c r="E1759">
        <v>24</v>
      </c>
      <c r="F1759" t="s">
        <v>89</v>
      </c>
      <c r="G1759">
        <v>1</v>
      </c>
      <c r="H1759">
        <v>1</v>
      </c>
      <c r="I1759" t="s">
        <v>92</v>
      </c>
      <c r="J1759">
        <v>0</v>
      </c>
    </row>
    <row r="1760" spans="2:10" x14ac:dyDescent="0.45">
      <c r="B1760">
        <v>18167</v>
      </c>
      <c r="C1760" t="s">
        <v>91</v>
      </c>
      <c r="D1760">
        <v>5</v>
      </c>
      <c r="E1760">
        <v>24</v>
      </c>
      <c r="F1760" t="s">
        <v>10</v>
      </c>
      <c r="G1760">
        <v>0</v>
      </c>
      <c r="H1760">
        <v>0</v>
      </c>
      <c r="I1760" t="s">
        <v>82</v>
      </c>
      <c r="J1760">
        <v>0</v>
      </c>
    </row>
    <row r="1761" spans="2:10" x14ac:dyDescent="0.45">
      <c r="B1761">
        <v>18168</v>
      </c>
      <c r="C1761" t="s">
        <v>91</v>
      </c>
      <c r="D1761">
        <v>5</v>
      </c>
      <c r="E1761">
        <v>24</v>
      </c>
      <c r="F1761" t="s">
        <v>69</v>
      </c>
      <c r="G1761">
        <v>2</v>
      </c>
      <c r="H1761">
        <v>2</v>
      </c>
      <c r="I1761" t="s">
        <v>3</v>
      </c>
      <c r="J1761">
        <v>0</v>
      </c>
    </row>
    <row r="1762" spans="2:10" x14ac:dyDescent="0.45">
      <c r="B1762">
        <v>18169</v>
      </c>
      <c r="C1762" t="s">
        <v>91</v>
      </c>
      <c r="D1762">
        <v>5</v>
      </c>
      <c r="E1762">
        <v>24</v>
      </c>
      <c r="F1762" t="s">
        <v>7</v>
      </c>
      <c r="G1762">
        <v>1</v>
      </c>
      <c r="H1762">
        <v>0</v>
      </c>
      <c r="I1762" t="s">
        <v>0</v>
      </c>
      <c r="J1762">
        <v>1</v>
      </c>
    </row>
    <row r="1763" spans="2:10" x14ac:dyDescent="0.45">
      <c r="B1763">
        <v>18170</v>
      </c>
      <c r="C1763" t="s">
        <v>91</v>
      </c>
      <c r="D1763">
        <v>5</v>
      </c>
      <c r="E1763">
        <v>24</v>
      </c>
      <c r="F1763" t="s">
        <v>4</v>
      </c>
      <c r="G1763">
        <v>0</v>
      </c>
      <c r="H1763">
        <v>0</v>
      </c>
      <c r="I1763" t="s">
        <v>56</v>
      </c>
      <c r="J1763">
        <v>0</v>
      </c>
    </row>
    <row r="1764" spans="2:10" x14ac:dyDescent="0.45">
      <c r="B1764">
        <v>18171</v>
      </c>
      <c r="C1764" t="s">
        <v>91</v>
      </c>
      <c r="D1764">
        <v>5</v>
      </c>
      <c r="E1764">
        <v>24</v>
      </c>
      <c r="F1764" t="s">
        <v>1</v>
      </c>
      <c r="G1764">
        <v>0</v>
      </c>
      <c r="H1764">
        <v>0</v>
      </c>
      <c r="I1764" t="s">
        <v>77</v>
      </c>
      <c r="J1764">
        <v>0</v>
      </c>
    </row>
    <row r="1765" spans="2:10" x14ac:dyDescent="0.45">
      <c r="B1765">
        <v>18172</v>
      </c>
      <c r="C1765" t="s">
        <v>91</v>
      </c>
      <c r="D1765">
        <v>5</v>
      </c>
      <c r="E1765">
        <v>24</v>
      </c>
      <c r="F1765" t="s">
        <v>66</v>
      </c>
      <c r="G1765">
        <v>3</v>
      </c>
      <c r="H1765">
        <v>1</v>
      </c>
      <c r="I1765" t="s">
        <v>15</v>
      </c>
      <c r="J1765">
        <v>1</v>
      </c>
    </row>
    <row r="1766" spans="2:10" x14ac:dyDescent="0.45">
      <c r="B1766">
        <v>18173</v>
      </c>
      <c r="C1766" t="s">
        <v>91</v>
      </c>
      <c r="D1766">
        <v>5</v>
      </c>
      <c r="E1766">
        <v>25</v>
      </c>
      <c r="F1766" t="s">
        <v>24</v>
      </c>
      <c r="G1766">
        <v>0</v>
      </c>
      <c r="H1766">
        <v>0</v>
      </c>
      <c r="I1766" t="s">
        <v>89</v>
      </c>
      <c r="J1766">
        <v>0</v>
      </c>
    </row>
    <row r="1767" spans="2:10" x14ac:dyDescent="0.45">
      <c r="B1767">
        <v>18174</v>
      </c>
      <c r="C1767" t="s">
        <v>91</v>
      </c>
      <c r="D1767">
        <v>5</v>
      </c>
      <c r="E1767">
        <v>25</v>
      </c>
      <c r="F1767" t="s">
        <v>15</v>
      </c>
      <c r="G1767">
        <v>0</v>
      </c>
      <c r="H1767">
        <v>0</v>
      </c>
      <c r="I1767" t="s">
        <v>4</v>
      </c>
      <c r="J1767">
        <v>0</v>
      </c>
    </row>
    <row r="1768" spans="2:10" x14ac:dyDescent="0.45">
      <c r="B1768">
        <v>18175</v>
      </c>
      <c r="C1768" t="s">
        <v>91</v>
      </c>
      <c r="D1768">
        <v>5</v>
      </c>
      <c r="E1768">
        <v>25</v>
      </c>
      <c r="F1768" t="s">
        <v>77</v>
      </c>
      <c r="G1768">
        <v>0</v>
      </c>
      <c r="H1768">
        <v>0</v>
      </c>
      <c r="I1768" t="s">
        <v>69</v>
      </c>
      <c r="J1768">
        <v>0</v>
      </c>
    </row>
    <row r="1769" spans="2:10" x14ac:dyDescent="0.45">
      <c r="B1769">
        <v>18176</v>
      </c>
      <c r="C1769" t="s">
        <v>91</v>
      </c>
      <c r="D1769">
        <v>5</v>
      </c>
      <c r="E1769">
        <v>25</v>
      </c>
      <c r="F1769" t="s">
        <v>14</v>
      </c>
      <c r="G1769">
        <v>2</v>
      </c>
      <c r="H1769">
        <v>1</v>
      </c>
      <c r="I1769" t="s">
        <v>7</v>
      </c>
      <c r="J1769">
        <v>1</v>
      </c>
    </row>
    <row r="1770" spans="2:10" x14ac:dyDescent="0.45">
      <c r="B1770">
        <v>18177</v>
      </c>
      <c r="C1770" t="s">
        <v>91</v>
      </c>
      <c r="D1770">
        <v>5</v>
      </c>
      <c r="E1770">
        <v>25</v>
      </c>
      <c r="F1770" t="s">
        <v>0</v>
      </c>
      <c r="G1770">
        <v>1</v>
      </c>
      <c r="H1770">
        <v>0</v>
      </c>
      <c r="I1770" t="s">
        <v>85</v>
      </c>
      <c r="J1770">
        <v>1</v>
      </c>
    </row>
    <row r="1771" spans="2:10" x14ac:dyDescent="0.45">
      <c r="B1771">
        <v>18178</v>
      </c>
      <c r="C1771" t="s">
        <v>91</v>
      </c>
      <c r="D1771">
        <v>5</v>
      </c>
      <c r="E1771">
        <v>25</v>
      </c>
      <c r="F1771" t="s">
        <v>92</v>
      </c>
      <c r="G1771">
        <v>2</v>
      </c>
      <c r="H1771">
        <v>2</v>
      </c>
      <c r="I1771" t="s">
        <v>13</v>
      </c>
      <c r="J1771">
        <v>0</v>
      </c>
    </row>
    <row r="1772" spans="2:10" x14ac:dyDescent="0.45">
      <c r="B1772">
        <v>18179</v>
      </c>
      <c r="C1772" t="s">
        <v>91</v>
      </c>
      <c r="D1772">
        <v>5</v>
      </c>
      <c r="E1772">
        <v>25</v>
      </c>
      <c r="F1772" t="s">
        <v>3</v>
      </c>
      <c r="G1772">
        <v>2</v>
      </c>
      <c r="H1772">
        <v>0</v>
      </c>
      <c r="I1772" t="s">
        <v>10</v>
      </c>
      <c r="J1772">
        <v>1</v>
      </c>
    </row>
    <row r="1773" spans="2:10" x14ac:dyDescent="0.45">
      <c r="B1773">
        <v>18180</v>
      </c>
      <c r="C1773" t="s">
        <v>91</v>
      </c>
      <c r="D1773">
        <v>5</v>
      </c>
      <c r="E1773">
        <v>25</v>
      </c>
      <c r="F1773" t="s">
        <v>6</v>
      </c>
      <c r="G1773">
        <v>2</v>
      </c>
      <c r="H1773">
        <v>1</v>
      </c>
      <c r="I1773" t="s">
        <v>66</v>
      </c>
      <c r="J1773">
        <v>1</v>
      </c>
    </row>
    <row r="1774" spans="2:10" x14ac:dyDescent="0.45">
      <c r="B1774">
        <v>18181</v>
      </c>
      <c r="C1774" t="s">
        <v>91</v>
      </c>
      <c r="D1774">
        <v>5</v>
      </c>
      <c r="E1774">
        <v>25</v>
      </c>
      <c r="F1774" t="s">
        <v>56</v>
      </c>
      <c r="G1774">
        <v>0</v>
      </c>
      <c r="H1774">
        <v>0</v>
      </c>
      <c r="I1774" t="s">
        <v>1</v>
      </c>
      <c r="J1774">
        <v>0</v>
      </c>
    </row>
    <row r="1775" spans="2:10" x14ac:dyDescent="0.45">
      <c r="B1775">
        <v>18182</v>
      </c>
      <c r="C1775" t="s">
        <v>91</v>
      </c>
      <c r="D1775">
        <v>5</v>
      </c>
      <c r="E1775">
        <v>25</v>
      </c>
      <c r="F1775" t="s">
        <v>82</v>
      </c>
      <c r="G1775">
        <v>0</v>
      </c>
      <c r="H1775">
        <v>0</v>
      </c>
      <c r="I1775" t="s">
        <v>9</v>
      </c>
      <c r="J1775">
        <v>0</v>
      </c>
    </row>
    <row r="1776" spans="2:10" x14ac:dyDescent="0.45">
      <c r="B1776">
        <v>18183</v>
      </c>
      <c r="C1776" t="s">
        <v>91</v>
      </c>
      <c r="D1776">
        <v>5</v>
      </c>
      <c r="E1776">
        <v>26</v>
      </c>
      <c r="F1776" t="s">
        <v>69</v>
      </c>
      <c r="G1776">
        <v>1</v>
      </c>
      <c r="H1776">
        <v>1</v>
      </c>
      <c r="I1776" t="s">
        <v>56</v>
      </c>
      <c r="J1776">
        <v>0</v>
      </c>
    </row>
    <row r="1777" spans="2:10" x14ac:dyDescent="0.45">
      <c r="B1777">
        <v>18184</v>
      </c>
      <c r="C1777" t="s">
        <v>91</v>
      </c>
      <c r="D1777">
        <v>5</v>
      </c>
      <c r="E1777">
        <v>26</v>
      </c>
      <c r="F1777" t="s">
        <v>1</v>
      </c>
      <c r="G1777">
        <v>0</v>
      </c>
      <c r="H1777">
        <v>0</v>
      </c>
      <c r="I1777" t="s">
        <v>4</v>
      </c>
      <c r="J1777">
        <v>0</v>
      </c>
    </row>
    <row r="1778" spans="2:10" x14ac:dyDescent="0.45">
      <c r="B1778">
        <v>18185</v>
      </c>
      <c r="C1778" t="s">
        <v>91</v>
      </c>
      <c r="D1778">
        <v>5</v>
      </c>
      <c r="E1778">
        <v>26</v>
      </c>
      <c r="F1778" t="s">
        <v>7</v>
      </c>
      <c r="G1778">
        <v>0</v>
      </c>
      <c r="H1778">
        <v>0</v>
      </c>
      <c r="I1778" t="s">
        <v>82</v>
      </c>
      <c r="J1778">
        <v>0</v>
      </c>
    </row>
    <row r="1779" spans="2:10" x14ac:dyDescent="0.45">
      <c r="B1779">
        <v>18186</v>
      </c>
      <c r="C1779" t="s">
        <v>91</v>
      </c>
      <c r="D1779">
        <v>5</v>
      </c>
      <c r="E1779">
        <v>26</v>
      </c>
      <c r="F1779" t="s">
        <v>89</v>
      </c>
      <c r="G1779">
        <v>1</v>
      </c>
      <c r="H1779">
        <v>1</v>
      </c>
      <c r="I1779" t="s">
        <v>0</v>
      </c>
      <c r="J1779">
        <v>0</v>
      </c>
    </row>
    <row r="1780" spans="2:10" x14ac:dyDescent="0.45">
      <c r="B1780">
        <v>18187</v>
      </c>
      <c r="C1780" t="s">
        <v>91</v>
      </c>
      <c r="D1780">
        <v>5</v>
      </c>
      <c r="E1780">
        <v>26</v>
      </c>
      <c r="F1780" t="s">
        <v>10</v>
      </c>
      <c r="G1780">
        <v>1</v>
      </c>
      <c r="H1780">
        <v>1</v>
      </c>
      <c r="I1780" t="s">
        <v>77</v>
      </c>
      <c r="J1780">
        <v>0</v>
      </c>
    </row>
    <row r="1781" spans="2:10" x14ac:dyDescent="0.45">
      <c r="B1781">
        <v>18188</v>
      </c>
      <c r="C1781" t="s">
        <v>91</v>
      </c>
      <c r="D1781">
        <v>5</v>
      </c>
      <c r="E1781">
        <v>26</v>
      </c>
      <c r="F1781" t="s">
        <v>9</v>
      </c>
      <c r="G1781">
        <v>1</v>
      </c>
      <c r="H1781">
        <v>2</v>
      </c>
      <c r="I1781" t="s">
        <v>3</v>
      </c>
      <c r="J1781">
        <v>-1</v>
      </c>
    </row>
    <row r="1782" spans="2:10" x14ac:dyDescent="0.45">
      <c r="B1782">
        <v>18189</v>
      </c>
      <c r="C1782" t="s">
        <v>91</v>
      </c>
      <c r="D1782">
        <v>5</v>
      </c>
      <c r="E1782">
        <v>26</v>
      </c>
      <c r="F1782" t="s">
        <v>13</v>
      </c>
      <c r="G1782">
        <v>5</v>
      </c>
      <c r="H1782">
        <v>2</v>
      </c>
      <c r="I1782" t="s">
        <v>24</v>
      </c>
      <c r="J1782">
        <v>1</v>
      </c>
    </row>
    <row r="1783" spans="2:10" x14ac:dyDescent="0.45">
      <c r="B1783">
        <v>18190</v>
      </c>
      <c r="C1783" t="s">
        <v>91</v>
      </c>
      <c r="D1783">
        <v>5</v>
      </c>
      <c r="E1783">
        <v>26</v>
      </c>
      <c r="F1783" t="s">
        <v>6</v>
      </c>
      <c r="G1783">
        <v>2</v>
      </c>
      <c r="H1783">
        <v>1</v>
      </c>
      <c r="I1783" t="s">
        <v>15</v>
      </c>
      <c r="J1783">
        <v>1</v>
      </c>
    </row>
    <row r="1784" spans="2:10" x14ac:dyDescent="0.45">
      <c r="B1784">
        <v>18191</v>
      </c>
      <c r="C1784" t="s">
        <v>91</v>
      </c>
      <c r="D1784">
        <v>5</v>
      </c>
      <c r="E1784">
        <v>26</v>
      </c>
      <c r="F1784" t="s">
        <v>85</v>
      </c>
      <c r="G1784">
        <v>1</v>
      </c>
      <c r="H1784">
        <v>0</v>
      </c>
      <c r="I1784" t="s">
        <v>14</v>
      </c>
      <c r="J1784">
        <v>1</v>
      </c>
    </row>
    <row r="1785" spans="2:10" x14ac:dyDescent="0.45">
      <c r="B1785">
        <v>18192</v>
      </c>
      <c r="C1785" t="s">
        <v>91</v>
      </c>
      <c r="D1785">
        <v>5</v>
      </c>
      <c r="E1785">
        <v>26</v>
      </c>
      <c r="F1785" t="s">
        <v>66</v>
      </c>
      <c r="G1785">
        <v>7</v>
      </c>
      <c r="H1785">
        <v>5</v>
      </c>
      <c r="I1785" t="s">
        <v>92</v>
      </c>
      <c r="J1785">
        <v>1</v>
      </c>
    </row>
    <row r="1786" spans="2:10" x14ac:dyDescent="0.45">
      <c r="B1786">
        <v>18193</v>
      </c>
      <c r="C1786" t="s">
        <v>91</v>
      </c>
      <c r="D1786">
        <v>5</v>
      </c>
      <c r="E1786">
        <v>27</v>
      </c>
      <c r="F1786" t="s">
        <v>24</v>
      </c>
      <c r="G1786">
        <v>3</v>
      </c>
      <c r="H1786">
        <v>2</v>
      </c>
      <c r="I1786" t="s">
        <v>66</v>
      </c>
      <c r="J1786">
        <v>1</v>
      </c>
    </row>
    <row r="1787" spans="2:10" x14ac:dyDescent="0.45">
      <c r="B1787">
        <v>18194</v>
      </c>
      <c r="C1787" t="s">
        <v>91</v>
      </c>
      <c r="D1787">
        <v>5</v>
      </c>
      <c r="E1787">
        <v>27</v>
      </c>
      <c r="F1787" t="s">
        <v>15</v>
      </c>
      <c r="G1787">
        <v>0</v>
      </c>
      <c r="H1787">
        <v>0</v>
      </c>
      <c r="I1787" t="s">
        <v>1</v>
      </c>
      <c r="J1787">
        <v>0</v>
      </c>
    </row>
    <row r="1788" spans="2:10" x14ac:dyDescent="0.45">
      <c r="B1788">
        <v>18195</v>
      </c>
      <c r="C1788" t="s">
        <v>91</v>
      </c>
      <c r="D1788">
        <v>5</v>
      </c>
      <c r="E1788">
        <v>27</v>
      </c>
      <c r="F1788" t="s">
        <v>77</v>
      </c>
      <c r="G1788">
        <v>3</v>
      </c>
      <c r="H1788">
        <v>0</v>
      </c>
      <c r="I1788" t="s">
        <v>9</v>
      </c>
      <c r="J1788">
        <v>1</v>
      </c>
    </row>
    <row r="1789" spans="2:10" x14ac:dyDescent="0.45">
      <c r="B1789">
        <v>18196</v>
      </c>
      <c r="C1789" t="s">
        <v>91</v>
      </c>
      <c r="D1789">
        <v>5</v>
      </c>
      <c r="E1789">
        <v>27</v>
      </c>
      <c r="F1789" t="s">
        <v>14</v>
      </c>
      <c r="G1789">
        <v>5</v>
      </c>
      <c r="H1789">
        <v>1</v>
      </c>
      <c r="I1789" t="s">
        <v>89</v>
      </c>
      <c r="J1789">
        <v>1</v>
      </c>
    </row>
    <row r="1790" spans="2:10" x14ac:dyDescent="0.45">
      <c r="B1790">
        <v>18197</v>
      </c>
      <c r="C1790" t="s">
        <v>91</v>
      </c>
      <c r="D1790">
        <v>5</v>
      </c>
      <c r="E1790">
        <v>27</v>
      </c>
      <c r="F1790" t="s">
        <v>0</v>
      </c>
      <c r="G1790">
        <v>1</v>
      </c>
      <c r="H1790">
        <v>1</v>
      </c>
      <c r="I1790" t="s">
        <v>13</v>
      </c>
      <c r="J1790">
        <v>0</v>
      </c>
    </row>
    <row r="1791" spans="2:10" x14ac:dyDescent="0.45">
      <c r="B1791">
        <v>18198</v>
      </c>
      <c r="C1791" t="s">
        <v>91</v>
      </c>
      <c r="D1791">
        <v>5</v>
      </c>
      <c r="E1791">
        <v>27</v>
      </c>
      <c r="F1791" t="s">
        <v>92</v>
      </c>
      <c r="G1791">
        <v>1</v>
      </c>
      <c r="H1791">
        <v>1</v>
      </c>
      <c r="I1791" t="s">
        <v>6</v>
      </c>
      <c r="J1791">
        <v>0</v>
      </c>
    </row>
    <row r="1792" spans="2:10" x14ac:dyDescent="0.45">
      <c r="B1792">
        <v>18199</v>
      </c>
      <c r="C1792" t="s">
        <v>91</v>
      </c>
      <c r="D1792">
        <v>5</v>
      </c>
      <c r="E1792">
        <v>27</v>
      </c>
      <c r="F1792" t="s">
        <v>3</v>
      </c>
      <c r="G1792">
        <v>1</v>
      </c>
      <c r="H1792">
        <v>1</v>
      </c>
      <c r="I1792" t="s">
        <v>7</v>
      </c>
      <c r="J1792">
        <v>0</v>
      </c>
    </row>
    <row r="1793" spans="2:10" x14ac:dyDescent="0.45">
      <c r="B1793">
        <v>18200</v>
      </c>
      <c r="C1793" t="s">
        <v>91</v>
      </c>
      <c r="D1793">
        <v>5</v>
      </c>
      <c r="E1793">
        <v>27</v>
      </c>
      <c r="F1793" t="s">
        <v>4</v>
      </c>
      <c r="G1793">
        <v>4</v>
      </c>
      <c r="H1793">
        <v>3</v>
      </c>
      <c r="I1793" t="s">
        <v>69</v>
      </c>
      <c r="J1793">
        <v>1</v>
      </c>
    </row>
    <row r="1794" spans="2:10" x14ac:dyDescent="0.45">
      <c r="B1794">
        <v>18201</v>
      </c>
      <c r="C1794" t="s">
        <v>91</v>
      </c>
      <c r="D1794">
        <v>5</v>
      </c>
      <c r="E1794">
        <v>27</v>
      </c>
      <c r="F1794" t="s">
        <v>56</v>
      </c>
      <c r="G1794">
        <v>5</v>
      </c>
      <c r="H1794">
        <v>3</v>
      </c>
      <c r="I1794" t="s">
        <v>10</v>
      </c>
      <c r="J1794">
        <v>1</v>
      </c>
    </row>
    <row r="1795" spans="2:10" x14ac:dyDescent="0.45">
      <c r="B1795">
        <v>18202</v>
      </c>
      <c r="C1795" t="s">
        <v>91</v>
      </c>
      <c r="D1795">
        <v>5</v>
      </c>
      <c r="E1795">
        <v>27</v>
      </c>
      <c r="F1795" t="s">
        <v>82</v>
      </c>
      <c r="G1795">
        <v>0</v>
      </c>
      <c r="H1795">
        <v>0</v>
      </c>
      <c r="I1795" t="s">
        <v>85</v>
      </c>
      <c r="J1795">
        <v>0</v>
      </c>
    </row>
    <row r="1796" spans="2:10" x14ac:dyDescent="0.45">
      <c r="B1796">
        <v>18203</v>
      </c>
      <c r="C1796" t="s">
        <v>91</v>
      </c>
      <c r="D1796">
        <v>5</v>
      </c>
      <c r="E1796">
        <v>28</v>
      </c>
      <c r="F1796" t="s">
        <v>13</v>
      </c>
      <c r="G1796">
        <v>1</v>
      </c>
      <c r="H1796">
        <v>3</v>
      </c>
      <c r="I1796" t="s">
        <v>14</v>
      </c>
      <c r="J1796">
        <v>-1</v>
      </c>
    </row>
    <row r="1797" spans="2:10" x14ac:dyDescent="0.45">
      <c r="B1797">
        <v>18204</v>
      </c>
      <c r="C1797" t="s">
        <v>91</v>
      </c>
      <c r="D1797">
        <v>5</v>
      </c>
      <c r="E1797">
        <v>28</v>
      </c>
      <c r="F1797" t="s">
        <v>92</v>
      </c>
      <c r="G1797">
        <v>0</v>
      </c>
      <c r="H1797">
        <v>0</v>
      </c>
      <c r="I1797" t="s">
        <v>15</v>
      </c>
      <c r="J1797">
        <v>0</v>
      </c>
    </row>
    <row r="1798" spans="2:10" x14ac:dyDescent="0.45">
      <c r="B1798">
        <v>18205</v>
      </c>
      <c r="C1798" t="s">
        <v>91</v>
      </c>
      <c r="D1798">
        <v>5</v>
      </c>
      <c r="E1798">
        <v>28</v>
      </c>
      <c r="F1798" t="s">
        <v>7</v>
      </c>
      <c r="G1798">
        <v>2</v>
      </c>
      <c r="H1798">
        <v>2</v>
      </c>
      <c r="I1798" t="s">
        <v>77</v>
      </c>
      <c r="J1798">
        <v>0</v>
      </c>
    </row>
    <row r="1799" spans="2:10" x14ac:dyDescent="0.45">
      <c r="B1799">
        <v>18206</v>
      </c>
      <c r="C1799" t="s">
        <v>91</v>
      </c>
      <c r="D1799">
        <v>5</v>
      </c>
      <c r="E1799">
        <v>28</v>
      </c>
      <c r="F1799" t="s">
        <v>89</v>
      </c>
      <c r="G1799">
        <v>1</v>
      </c>
      <c r="H1799">
        <v>4</v>
      </c>
      <c r="I1799" t="s">
        <v>82</v>
      </c>
      <c r="J1799">
        <v>-1</v>
      </c>
    </row>
    <row r="1800" spans="2:10" x14ac:dyDescent="0.45">
      <c r="B1800">
        <v>18207</v>
      </c>
      <c r="C1800" t="s">
        <v>91</v>
      </c>
      <c r="D1800">
        <v>5</v>
      </c>
      <c r="E1800">
        <v>28</v>
      </c>
      <c r="F1800" t="s">
        <v>10</v>
      </c>
      <c r="G1800">
        <v>1</v>
      </c>
      <c r="H1800">
        <v>3</v>
      </c>
      <c r="I1800" t="s">
        <v>4</v>
      </c>
      <c r="J1800">
        <v>-1</v>
      </c>
    </row>
    <row r="1801" spans="2:10" x14ac:dyDescent="0.45">
      <c r="B1801">
        <v>18208</v>
      </c>
      <c r="C1801" t="s">
        <v>91</v>
      </c>
      <c r="D1801">
        <v>5</v>
      </c>
      <c r="E1801">
        <v>28</v>
      </c>
      <c r="F1801" t="s">
        <v>69</v>
      </c>
      <c r="G1801">
        <v>3</v>
      </c>
      <c r="H1801">
        <v>1</v>
      </c>
      <c r="I1801" t="s">
        <v>1</v>
      </c>
      <c r="J1801">
        <v>1</v>
      </c>
    </row>
    <row r="1802" spans="2:10" x14ac:dyDescent="0.45">
      <c r="B1802">
        <v>18209</v>
      </c>
      <c r="C1802" t="s">
        <v>91</v>
      </c>
      <c r="D1802">
        <v>5</v>
      </c>
      <c r="E1802">
        <v>28</v>
      </c>
      <c r="F1802" t="s">
        <v>6</v>
      </c>
      <c r="G1802">
        <v>4</v>
      </c>
      <c r="H1802">
        <v>5</v>
      </c>
      <c r="I1802" t="s">
        <v>24</v>
      </c>
      <c r="J1802">
        <v>-1</v>
      </c>
    </row>
    <row r="1803" spans="2:10" x14ac:dyDescent="0.45">
      <c r="B1803">
        <v>18210</v>
      </c>
      <c r="C1803" t="s">
        <v>91</v>
      </c>
      <c r="D1803">
        <v>5</v>
      </c>
      <c r="E1803">
        <v>28</v>
      </c>
      <c r="F1803" t="s">
        <v>9</v>
      </c>
      <c r="G1803">
        <v>1</v>
      </c>
      <c r="H1803">
        <v>3</v>
      </c>
      <c r="I1803" t="s">
        <v>56</v>
      </c>
      <c r="J1803">
        <v>-1</v>
      </c>
    </row>
    <row r="1804" spans="2:10" x14ac:dyDescent="0.45">
      <c r="B1804">
        <v>18211</v>
      </c>
      <c r="C1804" t="s">
        <v>91</v>
      </c>
      <c r="D1804">
        <v>5</v>
      </c>
      <c r="E1804">
        <v>28</v>
      </c>
      <c r="F1804" t="s">
        <v>66</v>
      </c>
      <c r="G1804">
        <v>2</v>
      </c>
      <c r="H1804">
        <v>2</v>
      </c>
      <c r="I1804" t="s">
        <v>0</v>
      </c>
      <c r="J1804">
        <v>0</v>
      </c>
    </row>
    <row r="1805" spans="2:10" x14ac:dyDescent="0.45">
      <c r="B1805">
        <v>18212</v>
      </c>
      <c r="C1805" t="s">
        <v>91</v>
      </c>
      <c r="D1805">
        <v>5</v>
      </c>
      <c r="E1805">
        <v>28</v>
      </c>
      <c r="F1805" t="s">
        <v>85</v>
      </c>
      <c r="G1805">
        <v>0</v>
      </c>
      <c r="H1805">
        <v>1</v>
      </c>
      <c r="I1805" t="s">
        <v>3</v>
      </c>
      <c r="J1805">
        <v>-1</v>
      </c>
    </row>
    <row r="1806" spans="2:10" x14ac:dyDescent="0.45">
      <c r="B1806">
        <v>18213</v>
      </c>
      <c r="C1806" t="s">
        <v>91</v>
      </c>
      <c r="D1806">
        <v>5</v>
      </c>
      <c r="E1806">
        <v>29</v>
      </c>
      <c r="F1806" t="s">
        <v>15</v>
      </c>
      <c r="G1806">
        <v>1</v>
      </c>
      <c r="H1806">
        <v>2</v>
      </c>
      <c r="I1806" t="s">
        <v>69</v>
      </c>
      <c r="J1806">
        <v>-1</v>
      </c>
    </row>
    <row r="1807" spans="2:10" x14ac:dyDescent="0.45">
      <c r="B1807">
        <v>18214</v>
      </c>
      <c r="C1807" t="s">
        <v>91</v>
      </c>
      <c r="D1807">
        <v>5</v>
      </c>
      <c r="E1807">
        <v>29</v>
      </c>
      <c r="F1807" t="s">
        <v>77</v>
      </c>
      <c r="G1807">
        <v>0</v>
      </c>
      <c r="H1807">
        <v>0</v>
      </c>
      <c r="I1807" t="s">
        <v>85</v>
      </c>
      <c r="J1807">
        <v>0</v>
      </c>
    </row>
    <row r="1808" spans="2:10" x14ac:dyDescent="0.45">
      <c r="B1808">
        <v>18215</v>
      </c>
      <c r="C1808" t="s">
        <v>91</v>
      </c>
      <c r="D1808">
        <v>5</v>
      </c>
      <c r="E1808">
        <v>29</v>
      </c>
      <c r="F1808" t="s">
        <v>14</v>
      </c>
      <c r="G1808">
        <v>1</v>
      </c>
      <c r="H1808">
        <v>1</v>
      </c>
      <c r="I1808" t="s">
        <v>66</v>
      </c>
      <c r="J1808">
        <v>0</v>
      </c>
    </row>
    <row r="1809" spans="2:10" x14ac:dyDescent="0.45">
      <c r="B1809">
        <v>18216</v>
      </c>
      <c r="C1809" t="s">
        <v>91</v>
      </c>
      <c r="D1809">
        <v>5</v>
      </c>
      <c r="E1809">
        <v>29</v>
      </c>
      <c r="F1809" t="s">
        <v>0</v>
      </c>
      <c r="G1809">
        <v>2</v>
      </c>
      <c r="H1809">
        <v>0</v>
      </c>
      <c r="I1809" t="s">
        <v>6</v>
      </c>
      <c r="J1809">
        <v>1</v>
      </c>
    </row>
    <row r="1810" spans="2:10" x14ac:dyDescent="0.45">
      <c r="B1810">
        <v>18217</v>
      </c>
      <c r="C1810" t="s">
        <v>91</v>
      </c>
      <c r="D1810">
        <v>5</v>
      </c>
      <c r="E1810">
        <v>29</v>
      </c>
      <c r="F1810" t="s">
        <v>24</v>
      </c>
      <c r="G1810">
        <v>1</v>
      </c>
      <c r="H1810">
        <v>0</v>
      </c>
      <c r="I1810" t="s">
        <v>92</v>
      </c>
      <c r="J1810">
        <v>1</v>
      </c>
    </row>
    <row r="1811" spans="2:10" x14ac:dyDescent="0.45">
      <c r="B1811">
        <v>18218</v>
      </c>
      <c r="C1811" t="s">
        <v>91</v>
      </c>
      <c r="D1811">
        <v>5</v>
      </c>
      <c r="E1811">
        <v>29</v>
      </c>
      <c r="F1811" t="s">
        <v>3</v>
      </c>
      <c r="G1811">
        <v>1</v>
      </c>
      <c r="H1811">
        <v>0</v>
      </c>
      <c r="I1811" t="s">
        <v>89</v>
      </c>
      <c r="J1811">
        <v>1</v>
      </c>
    </row>
    <row r="1812" spans="2:10" x14ac:dyDescent="0.45">
      <c r="B1812">
        <v>18219</v>
      </c>
      <c r="C1812" t="s">
        <v>91</v>
      </c>
      <c r="D1812">
        <v>5</v>
      </c>
      <c r="E1812">
        <v>29</v>
      </c>
      <c r="F1812" t="s">
        <v>1</v>
      </c>
      <c r="G1812">
        <v>0</v>
      </c>
      <c r="H1812">
        <v>0</v>
      </c>
      <c r="I1812" t="s">
        <v>10</v>
      </c>
      <c r="J1812">
        <v>0</v>
      </c>
    </row>
    <row r="1813" spans="2:10" x14ac:dyDescent="0.45">
      <c r="B1813">
        <v>18220</v>
      </c>
      <c r="C1813" t="s">
        <v>91</v>
      </c>
      <c r="D1813">
        <v>5</v>
      </c>
      <c r="E1813">
        <v>29</v>
      </c>
      <c r="F1813" t="s">
        <v>4</v>
      </c>
      <c r="G1813">
        <v>2</v>
      </c>
      <c r="H1813">
        <v>2</v>
      </c>
      <c r="I1813" t="s">
        <v>9</v>
      </c>
      <c r="J1813">
        <v>0</v>
      </c>
    </row>
    <row r="1814" spans="2:10" x14ac:dyDescent="0.45">
      <c r="B1814">
        <v>18221</v>
      </c>
      <c r="C1814" t="s">
        <v>91</v>
      </c>
      <c r="D1814">
        <v>5</v>
      </c>
      <c r="E1814">
        <v>29</v>
      </c>
      <c r="F1814" t="s">
        <v>56</v>
      </c>
      <c r="G1814">
        <v>1</v>
      </c>
      <c r="H1814">
        <v>1</v>
      </c>
      <c r="I1814" t="s">
        <v>7</v>
      </c>
      <c r="J1814">
        <v>0</v>
      </c>
    </row>
    <row r="1815" spans="2:10" x14ac:dyDescent="0.45">
      <c r="B1815">
        <v>18222</v>
      </c>
      <c r="C1815" t="s">
        <v>91</v>
      </c>
      <c r="D1815">
        <v>5</v>
      </c>
      <c r="E1815">
        <v>29</v>
      </c>
      <c r="F1815" t="s">
        <v>82</v>
      </c>
      <c r="G1815">
        <v>4</v>
      </c>
      <c r="H1815">
        <v>4</v>
      </c>
      <c r="I1815" t="s">
        <v>13</v>
      </c>
      <c r="J1815">
        <v>0</v>
      </c>
    </row>
    <row r="1816" spans="2:10" x14ac:dyDescent="0.45">
      <c r="B1816">
        <v>18223</v>
      </c>
      <c r="C1816" t="s">
        <v>91</v>
      </c>
      <c r="D1816">
        <v>5</v>
      </c>
      <c r="E1816">
        <v>30</v>
      </c>
      <c r="F1816" t="s">
        <v>24</v>
      </c>
      <c r="G1816">
        <v>0</v>
      </c>
      <c r="H1816">
        <v>1</v>
      </c>
      <c r="I1816" t="s">
        <v>15</v>
      </c>
      <c r="J1816">
        <v>-1</v>
      </c>
    </row>
    <row r="1817" spans="2:10" x14ac:dyDescent="0.45">
      <c r="B1817">
        <v>18224</v>
      </c>
      <c r="C1817" t="s">
        <v>91</v>
      </c>
      <c r="D1817">
        <v>5</v>
      </c>
      <c r="E1817">
        <v>30</v>
      </c>
      <c r="F1817" t="s">
        <v>7</v>
      </c>
      <c r="G1817">
        <v>2</v>
      </c>
      <c r="H1817">
        <v>0</v>
      </c>
      <c r="I1817" t="s">
        <v>4</v>
      </c>
      <c r="J1817">
        <v>1</v>
      </c>
    </row>
    <row r="1818" spans="2:10" x14ac:dyDescent="0.45">
      <c r="B1818">
        <v>18225</v>
      </c>
      <c r="C1818" t="s">
        <v>91</v>
      </c>
      <c r="D1818">
        <v>5</v>
      </c>
      <c r="E1818">
        <v>30</v>
      </c>
      <c r="F1818" t="s">
        <v>89</v>
      </c>
      <c r="G1818">
        <v>2</v>
      </c>
      <c r="H1818">
        <v>1</v>
      </c>
      <c r="I1818" t="s">
        <v>77</v>
      </c>
      <c r="J1818">
        <v>1</v>
      </c>
    </row>
    <row r="1819" spans="2:10" x14ac:dyDescent="0.45">
      <c r="B1819">
        <v>18226</v>
      </c>
      <c r="C1819" t="s">
        <v>91</v>
      </c>
      <c r="D1819">
        <v>5</v>
      </c>
      <c r="E1819">
        <v>30</v>
      </c>
      <c r="F1819" t="s">
        <v>10</v>
      </c>
      <c r="G1819">
        <v>1</v>
      </c>
      <c r="H1819">
        <v>1</v>
      </c>
      <c r="I1819" t="s">
        <v>69</v>
      </c>
      <c r="J1819">
        <v>0</v>
      </c>
    </row>
    <row r="1820" spans="2:10" x14ac:dyDescent="0.45">
      <c r="B1820">
        <v>18227</v>
      </c>
      <c r="C1820" t="s">
        <v>91</v>
      </c>
      <c r="D1820">
        <v>5</v>
      </c>
      <c r="E1820">
        <v>30</v>
      </c>
      <c r="F1820" t="s">
        <v>9</v>
      </c>
      <c r="G1820">
        <v>0</v>
      </c>
      <c r="H1820">
        <v>4</v>
      </c>
      <c r="I1820" t="s">
        <v>1</v>
      </c>
      <c r="J1820">
        <v>-1</v>
      </c>
    </row>
    <row r="1821" spans="2:10" x14ac:dyDescent="0.45">
      <c r="B1821">
        <v>18228</v>
      </c>
      <c r="C1821" t="s">
        <v>91</v>
      </c>
      <c r="D1821">
        <v>5</v>
      </c>
      <c r="E1821">
        <v>30</v>
      </c>
      <c r="F1821" t="s">
        <v>13</v>
      </c>
      <c r="G1821">
        <v>2</v>
      </c>
      <c r="H1821">
        <v>4</v>
      </c>
      <c r="I1821" t="s">
        <v>3</v>
      </c>
      <c r="J1821">
        <v>-1</v>
      </c>
    </row>
    <row r="1822" spans="2:10" x14ac:dyDescent="0.45">
      <c r="B1822">
        <v>18229</v>
      </c>
      <c r="C1822" t="s">
        <v>91</v>
      </c>
      <c r="D1822">
        <v>5</v>
      </c>
      <c r="E1822">
        <v>30</v>
      </c>
      <c r="F1822" t="s">
        <v>92</v>
      </c>
      <c r="G1822">
        <v>2</v>
      </c>
      <c r="H1822">
        <v>1</v>
      </c>
      <c r="I1822" t="s">
        <v>0</v>
      </c>
      <c r="J1822">
        <v>1</v>
      </c>
    </row>
    <row r="1823" spans="2:10" x14ac:dyDescent="0.45">
      <c r="B1823">
        <v>18230</v>
      </c>
      <c r="C1823" t="s">
        <v>91</v>
      </c>
      <c r="D1823">
        <v>5</v>
      </c>
      <c r="E1823">
        <v>30</v>
      </c>
      <c r="F1823" t="s">
        <v>6</v>
      </c>
      <c r="G1823">
        <v>1</v>
      </c>
      <c r="H1823">
        <v>4</v>
      </c>
      <c r="I1823" t="s">
        <v>14</v>
      </c>
      <c r="J1823">
        <v>-1</v>
      </c>
    </row>
    <row r="1824" spans="2:10" x14ac:dyDescent="0.45">
      <c r="B1824">
        <v>18231</v>
      </c>
      <c r="C1824" t="s">
        <v>91</v>
      </c>
      <c r="D1824">
        <v>5</v>
      </c>
      <c r="E1824">
        <v>30</v>
      </c>
      <c r="F1824" t="s">
        <v>85</v>
      </c>
      <c r="G1824">
        <v>0</v>
      </c>
      <c r="H1824">
        <v>1</v>
      </c>
      <c r="I1824" t="s">
        <v>56</v>
      </c>
      <c r="J1824">
        <v>-1</v>
      </c>
    </row>
    <row r="1825" spans="2:10" x14ac:dyDescent="0.45">
      <c r="B1825">
        <v>18232</v>
      </c>
      <c r="C1825" t="s">
        <v>91</v>
      </c>
      <c r="D1825">
        <v>5</v>
      </c>
      <c r="E1825">
        <v>30</v>
      </c>
      <c r="F1825" t="s">
        <v>66</v>
      </c>
      <c r="G1825">
        <v>1</v>
      </c>
      <c r="H1825">
        <v>1</v>
      </c>
      <c r="I1825" t="s">
        <v>82</v>
      </c>
      <c r="J1825">
        <v>0</v>
      </c>
    </row>
    <row r="1826" spans="2:10" x14ac:dyDescent="0.45">
      <c r="B1826">
        <v>18233</v>
      </c>
      <c r="C1826" t="s">
        <v>91</v>
      </c>
      <c r="D1826">
        <v>5</v>
      </c>
      <c r="E1826">
        <v>31</v>
      </c>
      <c r="F1826" t="s">
        <v>3</v>
      </c>
      <c r="G1826">
        <v>1</v>
      </c>
      <c r="H1826">
        <v>0</v>
      </c>
      <c r="I1826" t="s">
        <v>66</v>
      </c>
      <c r="J1826">
        <v>1</v>
      </c>
    </row>
    <row r="1827" spans="2:10" x14ac:dyDescent="0.45">
      <c r="B1827">
        <v>18234</v>
      </c>
      <c r="C1827" t="s">
        <v>91</v>
      </c>
      <c r="D1827">
        <v>5</v>
      </c>
      <c r="E1827">
        <v>31</v>
      </c>
      <c r="F1827" t="s">
        <v>77</v>
      </c>
      <c r="G1827">
        <v>0</v>
      </c>
      <c r="H1827">
        <v>1</v>
      </c>
      <c r="I1827" t="s">
        <v>13</v>
      </c>
      <c r="J1827">
        <v>-1</v>
      </c>
    </row>
    <row r="1828" spans="2:10" x14ac:dyDescent="0.45">
      <c r="B1828">
        <v>18235</v>
      </c>
      <c r="C1828" t="s">
        <v>91</v>
      </c>
      <c r="D1828">
        <v>5</v>
      </c>
      <c r="E1828">
        <v>31</v>
      </c>
      <c r="F1828" t="s">
        <v>14</v>
      </c>
      <c r="G1828">
        <v>1</v>
      </c>
      <c r="H1828">
        <v>0</v>
      </c>
      <c r="I1828" t="s">
        <v>92</v>
      </c>
      <c r="J1828">
        <v>1</v>
      </c>
    </row>
    <row r="1829" spans="2:10" x14ac:dyDescent="0.45">
      <c r="B1829">
        <v>18236</v>
      </c>
      <c r="C1829" t="s">
        <v>91</v>
      </c>
      <c r="D1829">
        <v>5</v>
      </c>
      <c r="E1829">
        <v>31</v>
      </c>
      <c r="F1829" t="s">
        <v>0</v>
      </c>
      <c r="G1829">
        <v>1</v>
      </c>
      <c r="H1829">
        <v>1</v>
      </c>
      <c r="I1829" t="s">
        <v>24</v>
      </c>
      <c r="J1829">
        <v>0</v>
      </c>
    </row>
    <row r="1830" spans="2:10" x14ac:dyDescent="0.45">
      <c r="B1830">
        <v>18237</v>
      </c>
      <c r="C1830" t="s">
        <v>91</v>
      </c>
      <c r="D1830">
        <v>5</v>
      </c>
      <c r="E1830">
        <v>31</v>
      </c>
      <c r="F1830" t="s">
        <v>69</v>
      </c>
      <c r="G1830">
        <v>1</v>
      </c>
      <c r="H1830">
        <v>1</v>
      </c>
      <c r="I1830" t="s">
        <v>9</v>
      </c>
      <c r="J1830">
        <v>0</v>
      </c>
    </row>
    <row r="1831" spans="2:10" x14ac:dyDescent="0.45">
      <c r="B1831">
        <v>18238</v>
      </c>
      <c r="C1831" t="s">
        <v>91</v>
      </c>
      <c r="D1831">
        <v>5</v>
      </c>
      <c r="E1831">
        <v>31</v>
      </c>
      <c r="F1831" t="s">
        <v>1</v>
      </c>
      <c r="G1831">
        <v>1</v>
      </c>
      <c r="H1831">
        <v>1</v>
      </c>
      <c r="I1831" t="s">
        <v>7</v>
      </c>
      <c r="J1831">
        <v>0</v>
      </c>
    </row>
    <row r="1832" spans="2:10" x14ac:dyDescent="0.45">
      <c r="B1832">
        <v>18239</v>
      </c>
      <c r="C1832" t="s">
        <v>91</v>
      </c>
      <c r="D1832">
        <v>5</v>
      </c>
      <c r="E1832">
        <v>31</v>
      </c>
      <c r="F1832" t="s">
        <v>15</v>
      </c>
      <c r="G1832">
        <v>3</v>
      </c>
      <c r="H1832">
        <v>0</v>
      </c>
      <c r="I1832" t="s">
        <v>10</v>
      </c>
      <c r="J1832">
        <v>1</v>
      </c>
    </row>
    <row r="1833" spans="2:10" x14ac:dyDescent="0.45">
      <c r="B1833">
        <v>18240</v>
      </c>
      <c r="C1833" t="s">
        <v>91</v>
      </c>
      <c r="D1833">
        <v>5</v>
      </c>
      <c r="E1833">
        <v>31</v>
      </c>
      <c r="F1833" t="s">
        <v>4</v>
      </c>
      <c r="G1833">
        <v>2</v>
      </c>
      <c r="H1833">
        <v>0</v>
      </c>
      <c r="I1833" t="s">
        <v>85</v>
      </c>
      <c r="J1833">
        <v>1</v>
      </c>
    </row>
    <row r="1834" spans="2:10" x14ac:dyDescent="0.45">
      <c r="B1834">
        <v>18241</v>
      </c>
      <c r="C1834" t="s">
        <v>91</v>
      </c>
      <c r="D1834">
        <v>5</v>
      </c>
      <c r="E1834">
        <v>31</v>
      </c>
      <c r="F1834" t="s">
        <v>56</v>
      </c>
      <c r="G1834">
        <v>2</v>
      </c>
      <c r="H1834">
        <v>2</v>
      </c>
      <c r="I1834" t="s">
        <v>89</v>
      </c>
      <c r="J1834">
        <v>0</v>
      </c>
    </row>
    <row r="1835" spans="2:10" x14ac:dyDescent="0.45">
      <c r="B1835">
        <v>18242</v>
      </c>
      <c r="C1835" t="s">
        <v>91</v>
      </c>
      <c r="D1835">
        <v>5</v>
      </c>
      <c r="E1835">
        <v>31</v>
      </c>
      <c r="F1835" t="s">
        <v>82</v>
      </c>
      <c r="G1835">
        <v>2</v>
      </c>
      <c r="H1835">
        <v>1</v>
      </c>
      <c r="I1835" t="s">
        <v>6</v>
      </c>
      <c r="J1835">
        <v>1</v>
      </c>
    </row>
    <row r="1836" spans="2:10" x14ac:dyDescent="0.45">
      <c r="B1836">
        <v>18243</v>
      </c>
      <c r="C1836" t="s">
        <v>91</v>
      </c>
      <c r="D1836">
        <v>5</v>
      </c>
      <c r="E1836">
        <v>32</v>
      </c>
      <c r="F1836" t="s">
        <v>24</v>
      </c>
      <c r="G1836">
        <v>1</v>
      </c>
      <c r="H1836">
        <v>2</v>
      </c>
      <c r="I1836" t="s">
        <v>14</v>
      </c>
      <c r="J1836">
        <v>-1</v>
      </c>
    </row>
    <row r="1837" spans="2:10" x14ac:dyDescent="0.45">
      <c r="B1837">
        <v>18244</v>
      </c>
      <c r="C1837" t="s">
        <v>91</v>
      </c>
      <c r="D1837">
        <v>5</v>
      </c>
      <c r="E1837">
        <v>32</v>
      </c>
      <c r="F1837" t="s">
        <v>13</v>
      </c>
      <c r="G1837">
        <v>2</v>
      </c>
      <c r="H1837">
        <v>1</v>
      </c>
      <c r="I1837" t="s">
        <v>56</v>
      </c>
      <c r="J1837">
        <v>1</v>
      </c>
    </row>
    <row r="1838" spans="2:10" x14ac:dyDescent="0.45">
      <c r="B1838">
        <v>18245</v>
      </c>
      <c r="C1838" t="s">
        <v>91</v>
      </c>
      <c r="D1838">
        <v>5</v>
      </c>
      <c r="E1838">
        <v>32</v>
      </c>
      <c r="F1838" t="s">
        <v>85</v>
      </c>
      <c r="G1838">
        <v>0</v>
      </c>
      <c r="H1838">
        <v>3</v>
      </c>
      <c r="I1838" t="s">
        <v>1</v>
      </c>
      <c r="J1838">
        <v>-1</v>
      </c>
    </row>
    <row r="1839" spans="2:10" x14ac:dyDescent="0.45">
      <c r="B1839">
        <v>18246</v>
      </c>
      <c r="C1839" t="s">
        <v>91</v>
      </c>
      <c r="D1839">
        <v>5</v>
      </c>
      <c r="E1839">
        <v>32</v>
      </c>
      <c r="F1839" t="s">
        <v>89</v>
      </c>
      <c r="G1839">
        <v>1</v>
      </c>
      <c r="H1839">
        <v>0</v>
      </c>
      <c r="I1839" t="s">
        <v>4</v>
      </c>
      <c r="J1839">
        <v>1</v>
      </c>
    </row>
    <row r="1840" spans="2:10" x14ac:dyDescent="0.45">
      <c r="B1840">
        <v>18247</v>
      </c>
      <c r="C1840" t="s">
        <v>91</v>
      </c>
      <c r="D1840">
        <v>5</v>
      </c>
      <c r="E1840">
        <v>32</v>
      </c>
      <c r="F1840" t="s">
        <v>0</v>
      </c>
      <c r="G1840">
        <v>0</v>
      </c>
      <c r="H1840">
        <v>0</v>
      </c>
      <c r="I1840" t="s">
        <v>15</v>
      </c>
      <c r="J1840">
        <v>0</v>
      </c>
    </row>
    <row r="1841" spans="2:10" x14ac:dyDescent="0.45">
      <c r="B1841">
        <v>18248</v>
      </c>
      <c r="C1841" t="s">
        <v>91</v>
      </c>
      <c r="D1841">
        <v>5</v>
      </c>
      <c r="E1841">
        <v>32</v>
      </c>
      <c r="F1841" t="s">
        <v>9</v>
      </c>
      <c r="G1841">
        <v>1</v>
      </c>
      <c r="H1841">
        <v>3</v>
      </c>
      <c r="I1841" t="s">
        <v>10</v>
      </c>
      <c r="J1841">
        <v>-1</v>
      </c>
    </row>
    <row r="1842" spans="2:10" x14ac:dyDescent="0.45">
      <c r="B1842">
        <v>18249</v>
      </c>
      <c r="C1842" t="s">
        <v>91</v>
      </c>
      <c r="D1842">
        <v>5</v>
      </c>
      <c r="E1842">
        <v>32</v>
      </c>
      <c r="F1842" t="s">
        <v>7</v>
      </c>
      <c r="G1842">
        <v>0</v>
      </c>
      <c r="H1842">
        <v>1</v>
      </c>
      <c r="I1842" t="s">
        <v>69</v>
      </c>
      <c r="J1842">
        <v>-1</v>
      </c>
    </row>
    <row r="1843" spans="2:10" x14ac:dyDescent="0.45">
      <c r="B1843">
        <v>18250</v>
      </c>
      <c r="C1843" t="s">
        <v>91</v>
      </c>
      <c r="D1843">
        <v>5</v>
      </c>
      <c r="E1843">
        <v>32</v>
      </c>
      <c r="F1843" t="s">
        <v>92</v>
      </c>
      <c r="G1843">
        <v>1</v>
      </c>
      <c r="H1843">
        <v>2</v>
      </c>
      <c r="I1843" t="s">
        <v>82</v>
      </c>
      <c r="J1843">
        <v>-1</v>
      </c>
    </row>
    <row r="1844" spans="2:10" x14ac:dyDescent="0.45">
      <c r="B1844">
        <v>18251</v>
      </c>
      <c r="C1844" t="s">
        <v>91</v>
      </c>
      <c r="D1844">
        <v>5</v>
      </c>
      <c r="E1844">
        <v>32</v>
      </c>
      <c r="F1844" t="s">
        <v>66</v>
      </c>
      <c r="G1844">
        <v>2</v>
      </c>
      <c r="H1844">
        <v>0</v>
      </c>
      <c r="I1844" t="s">
        <v>77</v>
      </c>
      <c r="J1844">
        <v>1</v>
      </c>
    </row>
    <row r="1845" spans="2:10" x14ac:dyDescent="0.45">
      <c r="B1845">
        <v>18252</v>
      </c>
      <c r="C1845" t="s">
        <v>91</v>
      </c>
      <c r="D1845">
        <v>5</v>
      </c>
      <c r="E1845">
        <v>32</v>
      </c>
      <c r="F1845" t="s">
        <v>6</v>
      </c>
      <c r="G1845">
        <v>3</v>
      </c>
      <c r="H1845">
        <v>3</v>
      </c>
      <c r="I1845" t="s">
        <v>3</v>
      </c>
      <c r="J1845">
        <v>0</v>
      </c>
    </row>
    <row r="1846" spans="2:10" x14ac:dyDescent="0.45">
      <c r="B1846">
        <v>18253</v>
      </c>
      <c r="C1846" t="s">
        <v>91</v>
      </c>
      <c r="D1846">
        <v>5</v>
      </c>
      <c r="E1846">
        <v>33</v>
      </c>
      <c r="F1846" t="s">
        <v>3</v>
      </c>
      <c r="G1846">
        <v>3</v>
      </c>
      <c r="H1846">
        <v>1</v>
      </c>
      <c r="I1846" t="s">
        <v>92</v>
      </c>
      <c r="J1846">
        <v>1</v>
      </c>
    </row>
    <row r="1847" spans="2:10" x14ac:dyDescent="0.45">
      <c r="B1847">
        <v>18254</v>
      </c>
      <c r="C1847" t="s">
        <v>91</v>
      </c>
      <c r="D1847">
        <v>5</v>
      </c>
      <c r="E1847">
        <v>33</v>
      </c>
      <c r="F1847" t="s">
        <v>77</v>
      </c>
      <c r="G1847">
        <v>0</v>
      </c>
      <c r="H1847">
        <v>2</v>
      </c>
      <c r="I1847" t="s">
        <v>6</v>
      </c>
      <c r="J1847">
        <v>-1</v>
      </c>
    </row>
    <row r="1848" spans="2:10" x14ac:dyDescent="0.45">
      <c r="B1848">
        <v>18255</v>
      </c>
      <c r="C1848" t="s">
        <v>91</v>
      </c>
      <c r="D1848">
        <v>5</v>
      </c>
      <c r="E1848">
        <v>33</v>
      </c>
      <c r="F1848" t="s">
        <v>14</v>
      </c>
      <c r="G1848">
        <v>1</v>
      </c>
      <c r="H1848">
        <v>1</v>
      </c>
      <c r="I1848" t="s">
        <v>0</v>
      </c>
      <c r="J1848">
        <v>0</v>
      </c>
    </row>
    <row r="1849" spans="2:10" x14ac:dyDescent="0.45">
      <c r="B1849">
        <v>18256</v>
      </c>
      <c r="C1849" t="s">
        <v>91</v>
      </c>
      <c r="D1849">
        <v>5</v>
      </c>
      <c r="E1849">
        <v>33</v>
      </c>
      <c r="F1849" t="s">
        <v>10</v>
      </c>
      <c r="G1849">
        <v>0</v>
      </c>
      <c r="H1849">
        <v>7</v>
      </c>
      <c r="I1849" t="s">
        <v>7</v>
      </c>
      <c r="J1849">
        <v>-1</v>
      </c>
    </row>
    <row r="1850" spans="2:10" x14ac:dyDescent="0.45">
      <c r="B1850">
        <v>18257</v>
      </c>
      <c r="C1850" t="s">
        <v>91</v>
      </c>
      <c r="D1850">
        <v>5</v>
      </c>
      <c r="E1850">
        <v>33</v>
      </c>
      <c r="F1850" t="s">
        <v>69</v>
      </c>
      <c r="G1850">
        <v>1</v>
      </c>
      <c r="H1850">
        <v>1</v>
      </c>
      <c r="I1850" t="s">
        <v>85</v>
      </c>
      <c r="J1850">
        <v>0</v>
      </c>
    </row>
    <row r="1851" spans="2:10" x14ac:dyDescent="0.45">
      <c r="B1851">
        <v>18258</v>
      </c>
      <c r="C1851" t="s">
        <v>91</v>
      </c>
      <c r="D1851">
        <v>5</v>
      </c>
      <c r="E1851">
        <v>33</v>
      </c>
      <c r="F1851" t="s">
        <v>4</v>
      </c>
      <c r="G1851">
        <v>2</v>
      </c>
      <c r="H1851">
        <v>1</v>
      </c>
      <c r="I1851" t="s">
        <v>13</v>
      </c>
      <c r="J1851">
        <v>1</v>
      </c>
    </row>
    <row r="1852" spans="2:10" x14ac:dyDescent="0.45">
      <c r="B1852">
        <v>18259</v>
      </c>
      <c r="C1852" t="s">
        <v>91</v>
      </c>
      <c r="D1852">
        <v>5</v>
      </c>
      <c r="E1852">
        <v>33</v>
      </c>
      <c r="F1852" t="s">
        <v>1</v>
      </c>
      <c r="G1852">
        <v>0</v>
      </c>
      <c r="H1852">
        <v>0</v>
      </c>
      <c r="I1852" t="s">
        <v>89</v>
      </c>
      <c r="J1852">
        <v>0</v>
      </c>
    </row>
    <row r="1853" spans="2:10" x14ac:dyDescent="0.45">
      <c r="B1853">
        <v>18260</v>
      </c>
      <c r="C1853" t="s">
        <v>91</v>
      </c>
      <c r="D1853">
        <v>5</v>
      </c>
      <c r="E1853">
        <v>33</v>
      </c>
      <c r="F1853" t="s">
        <v>15</v>
      </c>
      <c r="G1853">
        <v>3</v>
      </c>
      <c r="H1853">
        <v>2</v>
      </c>
      <c r="I1853" t="s">
        <v>9</v>
      </c>
      <c r="J1853">
        <v>1</v>
      </c>
    </row>
    <row r="1854" spans="2:10" x14ac:dyDescent="0.45">
      <c r="B1854">
        <v>18261</v>
      </c>
      <c r="C1854" t="s">
        <v>91</v>
      </c>
      <c r="D1854">
        <v>5</v>
      </c>
      <c r="E1854">
        <v>33</v>
      </c>
      <c r="F1854" t="s">
        <v>56</v>
      </c>
      <c r="G1854">
        <v>2</v>
      </c>
      <c r="H1854">
        <v>0</v>
      </c>
      <c r="I1854" t="s">
        <v>66</v>
      </c>
      <c r="J1854">
        <v>1</v>
      </c>
    </row>
    <row r="1855" spans="2:10" x14ac:dyDescent="0.45">
      <c r="B1855">
        <v>18262</v>
      </c>
      <c r="C1855" t="s">
        <v>91</v>
      </c>
      <c r="D1855">
        <v>5</v>
      </c>
      <c r="E1855">
        <v>33</v>
      </c>
      <c r="F1855" t="s">
        <v>82</v>
      </c>
      <c r="G1855">
        <v>1</v>
      </c>
      <c r="H1855">
        <v>1</v>
      </c>
      <c r="I1855" t="s">
        <v>24</v>
      </c>
      <c r="J1855">
        <v>0</v>
      </c>
    </row>
    <row r="1856" spans="2:10" x14ac:dyDescent="0.45">
      <c r="B1856">
        <v>18263</v>
      </c>
      <c r="C1856" t="s">
        <v>91</v>
      </c>
      <c r="D1856">
        <v>5</v>
      </c>
      <c r="E1856">
        <v>34</v>
      </c>
      <c r="F1856" t="s">
        <v>92</v>
      </c>
      <c r="G1856">
        <v>0</v>
      </c>
      <c r="H1856">
        <v>0</v>
      </c>
      <c r="I1856" t="s">
        <v>77</v>
      </c>
      <c r="J1856">
        <v>0</v>
      </c>
    </row>
    <row r="1857" spans="2:10" x14ac:dyDescent="0.45">
      <c r="B1857">
        <v>18264</v>
      </c>
      <c r="C1857" t="s">
        <v>91</v>
      </c>
      <c r="D1857">
        <v>5</v>
      </c>
      <c r="E1857">
        <v>34</v>
      </c>
      <c r="F1857" t="s">
        <v>89</v>
      </c>
      <c r="G1857">
        <v>4</v>
      </c>
      <c r="H1857">
        <v>0</v>
      </c>
      <c r="I1857" t="s">
        <v>69</v>
      </c>
      <c r="J1857">
        <v>1</v>
      </c>
    </row>
    <row r="1858" spans="2:10" x14ac:dyDescent="0.45">
      <c r="B1858">
        <v>18265</v>
      </c>
      <c r="C1858" t="s">
        <v>91</v>
      </c>
      <c r="D1858">
        <v>5</v>
      </c>
      <c r="E1858">
        <v>34</v>
      </c>
      <c r="F1858" t="s">
        <v>7</v>
      </c>
      <c r="G1858">
        <v>2</v>
      </c>
      <c r="H1858">
        <v>2</v>
      </c>
      <c r="I1858" t="s">
        <v>9</v>
      </c>
      <c r="J1858">
        <v>0</v>
      </c>
    </row>
    <row r="1859" spans="2:10" x14ac:dyDescent="0.45">
      <c r="B1859">
        <v>18266</v>
      </c>
      <c r="C1859" t="s">
        <v>91</v>
      </c>
      <c r="D1859">
        <v>5</v>
      </c>
      <c r="E1859">
        <v>34</v>
      </c>
      <c r="F1859" t="s">
        <v>14</v>
      </c>
      <c r="G1859">
        <v>2</v>
      </c>
      <c r="H1859">
        <v>1</v>
      </c>
      <c r="I1859" t="s">
        <v>15</v>
      </c>
      <c r="J1859">
        <v>1</v>
      </c>
    </row>
    <row r="1860" spans="2:10" x14ac:dyDescent="0.45">
      <c r="B1860">
        <v>18267</v>
      </c>
      <c r="C1860" t="s">
        <v>91</v>
      </c>
      <c r="D1860">
        <v>5</v>
      </c>
      <c r="E1860">
        <v>34</v>
      </c>
      <c r="F1860" t="s">
        <v>0</v>
      </c>
      <c r="G1860">
        <v>0</v>
      </c>
      <c r="H1860">
        <v>0</v>
      </c>
      <c r="I1860" t="s">
        <v>82</v>
      </c>
      <c r="J1860">
        <v>0</v>
      </c>
    </row>
    <row r="1861" spans="2:10" x14ac:dyDescent="0.45">
      <c r="B1861">
        <v>18268</v>
      </c>
      <c r="C1861" t="s">
        <v>91</v>
      </c>
      <c r="D1861">
        <v>5</v>
      </c>
      <c r="E1861">
        <v>34</v>
      </c>
      <c r="F1861" t="s">
        <v>13</v>
      </c>
      <c r="G1861">
        <v>0</v>
      </c>
      <c r="H1861">
        <v>0</v>
      </c>
      <c r="I1861" t="s">
        <v>1</v>
      </c>
      <c r="J1861">
        <v>0</v>
      </c>
    </row>
    <row r="1862" spans="2:10" x14ac:dyDescent="0.45">
      <c r="B1862">
        <v>18269</v>
      </c>
      <c r="C1862" t="s">
        <v>91</v>
      </c>
      <c r="D1862">
        <v>5</v>
      </c>
      <c r="E1862">
        <v>34</v>
      </c>
      <c r="F1862" t="s">
        <v>6</v>
      </c>
      <c r="G1862">
        <v>0</v>
      </c>
      <c r="H1862">
        <v>0</v>
      </c>
      <c r="I1862" t="s">
        <v>56</v>
      </c>
      <c r="J1862">
        <v>0</v>
      </c>
    </row>
    <row r="1863" spans="2:10" x14ac:dyDescent="0.45">
      <c r="B1863">
        <v>18270</v>
      </c>
      <c r="C1863" t="s">
        <v>91</v>
      </c>
      <c r="D1863">
        <v>5</v>
      </c>
      <c r="E1863">
        <v>34</v>
      </c>
      <c r="F1863" t="s">
        <v>85</v>
      </c>
      <c r="G1863">
        <v>3</v>
      </c>
      <c r="H1863">
        <v>1</v>
      </c>
      <c r="I1863" t="s">
        <v>10</v>
      </c>
      <c r="J1863">
        <v>1</v>
      </c>
    </row>
    <row r="1864" spans="2:10" x14ac:dyDescent="0.45">
      <c r="B1864">
        <v>18271</v>
      </c>
      <c r="C1864" t="s">
        <v>91</v>
      </c>
      <c r="D1864">
        <v>5</v>
      </c>
      <c r="E1864">
        <v>34</v>
      </c>
      <c r="F1864" t="s">
        <v>66</v>
      </c>
      <c r="G1864">
        <v>2</v>
      </c>
      <c r="H1864">
        <v>0</v>
      </c>
      <c r="I1864" t="s">
        <v>4</v>
      </c>
      <c r="J1864">
        <v>1</v>
      </c>
    </row>
    <row r="1865" spans="2:10" x14ac:dyDescent="0.45">
      <c r="B1865">
        <v>18272</v>
      </c>
      <c r="C1865" t="s">
        <v>91</v>
      </c>
      <c r="D1865">
        <v>5</v>
      </c>
      <c r="E1865">
        <v>34</v>
      </c>
      <c r="F1865" t="s">
        <v>24</v>
      </c>
      <c r="G1865">
        <v>2</v>
      </c>
      <c r="H1865">
        <v>2</v>
      </c>
      <c r="I1865" t="s">
        <v>3</v>
      </c>
      <c r="J1865">
        <v>0</v>
      </c>
    </row>
    <row r="1866" spans="2:10" x14ac:dyDescent="0.45">
      <c r="B1866">
        <v>18273</v>
      </c>
      <c r="C1866" t="s">
        <v>91</v>
      </c>
      <c r="D1866">
        <v>5</v>
      </c>
      <c r="E1866">
        <v>35</v>
      </c>
      <c r="F1866" t="s">
        <v>9</v>
      </c>
      <c r="G1866">
        <v>0</v>
      </c>
      <c r="H1866">
        <v>0</v>
      </c>
      <c r="I1866" t="s">
        <v>85</v>
      </c>
      <c r="J1866">
        <v>0</v>
      </c>
    </row>
    <row r="1867" spans="2:10" x14ac:dyDescent="0.45">
      <c r="B1867">
        <v>18274</v>
      </c>
      <c r="C1867" t="s">
        <v>91</v>
      </c>
      <c r="D1867">
        <v>5</v>
      </c>
      <c r="E1867">
        <v>35</v>
      </c>
      <c r="F1867" t="s">
        <v>77</v>
      </c>
      <c r="G1867">
        <v>1</v>
      </c>
      <c r="H1867">
        <v>1</v>
      </c>
      <c r="I1867" t="s">
        <v>24</v>
      </c>
      <c r="J1867">
        <v>0</v>
      </c>
    </row>
    <row r="1868" spans="2:10" x14ac:dyDescent="0.45">
      <c r="B1868">
        <v>18275</v>
      </c>
      <c r="C1868" t="s">
        <v>91</v>
      </c>
      <c r="D1868">
        <v>5</v>
      </c>
      <c r="E1868">
        <v>35</v>
      </c>
      <c r="F1868" t="s">
        <v>15</v>
      </c>
      <c r="G1868">
        <v>0</v>
      </c>
      <c r="H1868">
        <v>0</v>
      </c>
      <c r="I1868" t="s">
        <v>7</v>
      </c>
      <c r="J1868">
        <v>0</v>
      </c>
    </row>
    <row r="1869" spans="2:10" x14ac:dyDescent="0.45">
      <c r="B1869">
        <v>18276</v>
      </c>
      <c r="C1869" t="s">
        <v>91</v>
      </c>
      <c r="D1869">
        <v>5</v>
      </c>
      <c r="E1869">
        <v>35</v>
      </c>
      <c r="F1869" t="s">
        <v>10</v>
      </c>
      <c r="G1869">
        <v>2</v>
      </c>
      <c r="H1869">
        <v>0</v>
      </c>
      <c r="I1869" t="s">
        <v>89</v>
      </c>
      <c r="J1869">
        <v>1</v>
      </c>
    </row>
    <row r="1870" spans="2:10" x14ac:dyDescent="0.45">
      <c r="B1870">
        <v>18277</v>
      </c>
      <c r="C1870" t="s">
        <v>91</v>
      </c>
      <c r="D1870">
        <v>5</v>
      </c>
      <c r="E1870">
        <v>35</v>
      </c>
      <c r="F1870" t="s">
        <v>69</v>
      </c>
      <c r="G1870">
        <v>2</v>
      </c>
      <c r="H1870">
        <v>3</v>
      </c>
      <c r="I1870" t="s">
        <v>13</v>
      </c>
      <c r="J1870">
        <v>-1</v>
      </c>
    </row>
    <row r="1871" spans="2:10" x14ac:dyDescent="0.45">
      <c r="B1871">
        <v>18278</v>
      </c>
      <c r="C1871" t="s">
        <v>91</v>
      </c>
      <c r="D1871">
        <v>5</v>
      </c>
      <c r="E1871">
        <v>35</v>
      </c>
      <c r="F1871" t="s">
        <v>3</v>
      </c>
      <c r="G1871">
        <v>4</v>
      </c>
      <c r="H1871">
        <v>1</v>
      </c>
      <c r="I1871" t="s">
        <v>0</v>
      </c>
      <c r="J1871">
        <v>1</v>
      </c>
    </row>
    <row r="1872" spans="2:10" x14ac:dyDescent="0.45">
      <c r="B1872">
        <v>18279</v>
      </c>
      <c r="C1872" t="s">
        <v>91</v>
      </c>
      <c r="D1872">
        <v>5</v>
      </c>
      <c r="E1872">
        <v>35</v>
      </c>
      <c r="F1872" t="s">
        <v>1</v>
      </c>
      <c r="G1872">
        <v>0</v>
      </c>
      <c r="H1872">
        <v>0</v>
      </c>
      <c r="I1872" t="s">
        <v>66</v>
      </c>
      <c r="J1872">
        <v>0</v>
      </c>
    </row>
    <row r="1873" spans="2:10" x14ac:dyDescent="0.45">
      <c r="B1873">
        <v>18280</v>
      </c>
      <c r="C1873" t="s">
        <v>91</v>
      </c>
      <c r="D1873">
        <v>5</v>
      </c>
      <c r="E1873">
        <v>35</v>
      </c>
      <c r="F1873" t="s">
        <v>4</v>
      </c>
      <c r="G1873">
        <v>3</v>
      </c>
      <c r="H1873">
        <v>4</v>
      </c>
      <c r="I1873" t="s">
        <v>6</v>
      </c>
      <c r="J1873">
        <v>-1</v>
      </c>
    </row>
    <row r="1874" spans="2:10" x14ac:dyDescent="0.45">
      <c r="B1874">
        <v>18281</v>
      </c>
      <c r="C1874" t="s">
        <v>91</v>
      </c>
      <c r="D1874">
        <v>5</v>
      </c>
      <c r="E1874">
        <v>35</v>
      </c>
      <c r="F1874" t="s">
        <v>82</v>
      </c>
      <c r="G1874">
        <v>0</v>
      </c>
      <c r="H1874">
        <v>0</v>
      </c>
      <c r="I1874" t="s">
        <v>14</v>
      </c>
      <c r="J1874">
        <v>0</v>
      </c>
    </row>
    <row r="1875" spans="2:10" x14ac:dyDescent="0.45">
      <c r="B1875">
        <v>18282</v>
      </c>
      <c r="C1875" t="s">
        <v>91</v>
      </c>
      <c r="D1875">
        <v>5</v>
      </c>
      <c r="E1875">
        <v>35</v>
      </c>
      <c r="F1875" t="s">
        <v>56</v>
      </c>
      <c r="G1875">
        <v>2</v>
      </c>
      <c r="H1875">
        <v>2</v>
      </c>
      <c r="I1875" t="s">
        <v>92</v>
      </c>
      <c r="J1875">
        <v>0</v>
      </c>
    </row>
    <row r="1876" spans="2:10" x14ac:dyDescent="0.45">
      <c r="B1876">
        <v>18283</v>
      </c>
      <c r="C1876" t="s">
        <v>91</v>
      </c>
      <c r="D1876">
        <v>5</v>
      </c>
      <c r="E1876">
        <v>36</v>
      </c>
      <c r="F1876" t="s">
        <v>24</v>
      </c>
      <c r="G1876">
        <v>1</v>
      </c>
      <c r="H1876">
        <v>0</v>
      </c>
      <c r="I1876" t="s">
        <v>56</v>
      </c>
      <c r="J1876">
        <v>1</v>
      </c>
    </row>
    <row r="1877" spans="2:10" x14ac:dyDescent="0.45">
      <c r="B1877">
        <v>18284</v>
      </c>
      <c r="C1877" t="s">
        <v>91</v>
      </c>
      <c r="D1877">
        <v>5</v>
      </c>
      <c r="E1877">
        <v>36</v>
      </c>
      <c r="F1877" t="s">
        <v>89</v>
      </c>
      <c r="G1877">
        <v>1</v>
      </c>
      <c r="H1877">
        <v>2</v>
      </c>
      <c r="I1877" t="s">
        <v>9</v>
      </c>
      <c r="J1877">
        <v>-1</v>
      </c>
    </row>
    <row r="1878" spans="2:10" x14ac:dyDescent="0.45">
      <c r="B1878">
        <v>18285</v>
      </c>
      <c r="C1878" t="s">
        <v>91</v>
      </c>
      <c r="D1878">
        <v>5</v>
      </c>
      <c r="E1878">
        <v>36</v>
      </c>
      <c r="F1878" t="s">
        <v>14</v>
      </c>
      <c r="G1878">
        <v>2</v>
      </c>
      <c r="H1878">
        <v>0</v>
      </c>
      <c r="I1878" t="s">
        <v>3</v>
      </c>
      <c r="J1878">
        <v>1</v>
      </c>
    </row>
    <row r="1879" spans="2:10" x14ac:dyDescent="0.45">
      <c r="B1879">
        <v>18286</v>
      </c>
      <c r="C1879" t="s">
        <v>91</v>
      </c>
      <c r="D1879">
        <v>5</v>
      </c>
      <c r="E1879">
        <v>36</v>
      </c>
      <c r="F1879" t="s">
        <v>0</v>
      </c>
      <c r="G1879">
        <v>1</v>
      </c>
      <c r="H1879">
        <v>1</v>
      </c>
      <c r="I1879" t="s">
        <v>77</v>
      </c>
      <c r="J1879">
        <v>0</v>
      </c>
    </row>
    <row r="1880" spans="2:10" x14ac:dyDescent="0.45">
      <c r="B1880">
        <v>18287</v>
      </c>
      <c r="C1880" t="s">
        <v>91</v>
      </c>
      <c r="D1880">
        <v>5</v>
      </c>
      <c r="E1880">
        <v>36</v>
      </c>
      <c r="F1880" t="s">
        <v>92</v>
      </c>
      <c r="G1880">
        <v>3</v>
      </c>
      <c r="H1880">
        <v>0</v>
      </c>
      <c r="I1880" t="s">
        <v>4</v>
      </c>
      <c r="J1880">
        <v>1</v>
      </c>
    </row>
    <row r="1881" spans="2:10" x14ac:dyDescent="0.45">
      <c r="B1881">
        <v>18288</v>
      </c>
      <c r="C1881" t="s">
        <v>91</v>
      </c>
      <c r="D1881">
        <v>5</v>
      </c>
      <c r="E1881">
        <v>36</v>
      </c>
      <c r="F1881" t="s">
        <v>13</v>
      </c>
      <c r="G1881">
        <v>3</v>
      </c>
      <c r="H1881">
        <v>0</v>
      </c>
      <c r="I1881" t="s">
        <v>10</v>
      </c>
      <c r="J1881">
        <v>1</v>
      </c>
    </row>
    <row r="1882" spans="2:10" x14ac:dyDescent="0.45">
      <c r="B1882">
        <v>18289</v>
      </c>
      <c r="C1882" t="s">
        <v>91</v>
      </c>
      <c r="D1882">
        <v>5</v>
      </c>
      <c r="E1882">
        <v>36</v>
      </c>
      <c r="F1882" t="s">
        <v>6</v>
      </c>
      <c r="G1882">
        <v>0</v>
      </c>
      <c r="H1882">
        <v>0</v>
      </c>
      <c r="I1882" t="s">
        <v>1</v>
      </c>
      <c r="J1882">
        <v>0</v>
      </c>
    </row>
    <row r="1883" spans="2:10" x14ac:dyDescent="0.45">
      <c r="B1883">
        <v>18290</v>
      </c>
      <c r="C1883" t="s">
        <v>91</v>
      </c>
      <c r="D1883">
        <v>5</v>
      </c>
      <c r="E1883">
        <v>36</v>
      </c>
      <c r="F1883" t="s">
        <v>85</v>
      </c>
      <c r="G1883">
        <v>1</v>
      </c>
      <c r="H1883">
        <v>1</v>
      </c>
      <c r="I1883" t="s">
        <v>7</v>
      </c>
      <c r="J1883">
        <v>0</v>
      </c>
    </row>
    <row r="1884" spans="2:10" x14ac:dyDescent="0.45">
      <c r="B1884">
        <v>18291</v>
      </c>
      <c r="C1884" t="s">
        <v>91</v>
      </c>
      <c r="D1884">
        <v>5</v>
      </c>
      <c r="E1884">
        <v>36</v>
      </c>
      <c r="F1884" t="s">
        <v>66</v>
      </c>
      <c r="G1884">
        <v>2</v>
      </c>
      <c r="H1884">
        <v>1</v>
      </c>
      <c r="I1884" t="s">
        <v>69</v>
      </c>
      <c r="J1884">
        <v>1</v>
      </c>
    </row>
    <row r="1885" spans="2:10" x14ac:dyDescent="0.45">
      <c r="B1885">
        <v>18292</v>
      </c>
      <c r="C1885" t="s">
        <v>91</v>
      </c>
      <c r="D1885">
        <v>5</v>
      </c>
      <c r="E1885">
        <v>36</v>
      </c>
      <c r="F1885" t="s">
        <v>82</v>
      </c>
      <c r="G1885">
        <v>0</v>
      </c>
      <c r="H1885">
        <v>0</v>
      </c>
      <c r="I1885" t="s">
        <v>15</v>
      </c>
      <c r="J1885">
        <v>0</v>
      </c>
    </row>
    <row r="1886" spans="2:10" x14ac:dyDescent="0.45">
      <c r="B1886">
        <v>18293</v>
      </c>
      <c r="C1886" t="s">
        <v>91</v>
      </c>
      <c r="D1886">
        <v>5</v>
      </c>
      <c r="E1886">
        <v>37</v>
      </c>
      <c r="F1886" t="s">
        <v>69</v>
      </c>
      <c r="G1886">
        <v>3</v>
      </c>
      <c r="H1886">
        <v>1</v>
      </c>
      <c r="I1886" t="s">
        <v>6</v>
      </c>
      <c r="J1886">
        <v>1</v>
      </c>
    </row>
    <row r="1887" spans="2:10" x14ac:dyDescent="0.45">
      <c r="B1887">
        <v>18294</v>
      </c>
      <c r="C1887" t="s">
        <v>91</v>
      </c>
      <c r="D1887">
        <v>5</v>
      </c>
      <c r="E1887">
        <v>37</v>
      </c>
      <c r="F1887" t="s">
        <v>3</v>
      </c>
      <c r="G1887">
        <v>2</v>
      </c>
      <c r="H1887">
        <v>1</v>
      </c>
      <c r="I1887" t="s">
        <v>82</v>
      </c>
      <c r="J1887">
        <v>1</v>
      </c>
    </row>
    <row r="1888" spans="2:10" x14ac:dyDescent="0.45">
      <c r="B1888">
        <v>18295</v>
      </c>
      <c r="C1888" t="s">
        <v>91</v>
      </c>
      <c r="D1888">
        <v>5</v>
      </c>
      <c r="E1888">
        <v>37</v>
      </c>
      <c r="F1888" t="s">
        <v>77</v>
      </c>
      <c r="G1888">
        <v>1</v>
      </c>
      <c r="H1888">
        <v>2</v>
      </c>
      <c r="I1888" t="s">
        <v>14</v>
      </c>
      <c r="J1888">
        <v>-1</v>
      </c>
    </row>
    <row r="1889" spans="2:10" x14ac:dyDescent="0.45">
      <c r="B1889">
        <v>18296</v>
      </c>
      <c r="C1889" t="s">
        <v>91</v>
      </c>
      <c r="D1889">
        <v>5</v>
      </c>
      <c r="E1889">
        <v>37</v>
      </c>
      <c r="F1889" t="s">
        <v>85</v>
      </c>
      <c r="G1889">
        <v>1</v>
      </c>
      <c r="H1889">
        <v>0</v>
      </c>
      <c r="I1889" t="s">
        <v>15</v>
      </c>
      <c r="J1889">
        <v>1</v>
      </c>
    </row>
    <row r="1890" spans="2:10" x14ac:dyDescent="0.45">
      <c r="B1890">
        <v>18297</v>
      </c>
      <c r="C1890" t="s">
        <v>91</v>
      </c>
      <c r="D1890">
        <v>5</v>
      </c>
      <c r="E1890">
        <v>37</v>
      </c>
      <c r="F1890" t="s">
        <v>10</v>
      </c>
      <c r="G1890">
        <v>0</v>
      </c>
      <c r="H1890">
        <v>0</v>
      </c>
      <c r="I1890" t="s">
        <v>66</v>
      </c>
      <c r="J1890">
        <v>0</v>
      </c>
    </row>
    <row r="1891" spans="2:10" x14ac:dyDescent="0.45">
      <c r="B1891">
        <v>18298</v>
      </c>
      <c r="C1891" t="s">
        <v>91</v>
      </c>
      <c r="D1891">
        <v>5</v>
      </c>
      <c r="E1891">
        <v>37</v>
      </c>
      <c r="F1891" t="s">
        <v>9</v>
      </c>
      <c r="G1891">
        <v>4</v>
      </c>
      <c r="H1891">
        <v>2</v>
      </c>
      <c r="I1891" t="s">
        <v>13</v>
      </c>
      <c r="J1891">
        <v>1</v>
      </c>
    </row>
    <row r="1892" spans="2:10" x14ac:dyDescent="0.45">
      <c r="B1892">
        <v>18299</v>
      </c>
      <c r="C1892" t="s">
        <v>91</v>
      </c>
      <c r="D1892">
        <v>5</v>
      </c>
      <c r="E1892">
        <v>37</v>
      </c>
      <c r="F1892" t="s">
        <v>7</v>
      </c>
      <c r="G1892">
        <v>4</v>
      </c>
      <c r="H1892">
        <v>1</v>
      </c>
      <c r="I1892" t="s">
        <v>89</v>
      </c>
      <c r="J1892">
        <v>1</v>
      </c>
    </row>
    <row r="1893" spans="2:10" x14ac:dyDescent="0.45">
      <c r="B1893">
        <v>18300</v>
      </c>
      <c r="C1893" t="s">
        <v>91</v>
      </c>
      <c r="D1893">
        <v>5</v>
      </c>
      <c r="E1893">
        <v>37</v>
      </c>
      <c r="F1893" t="s">
        <v>1</v>
      </c>
      <c r="G1893">
        <v>3</v>
      </c>
      <c r="H1893">
        <v>2</v>
      </c>
      <c r="I1893" t="s">
        <v>92</v>
      </c>
      <c r="J1893">
        <v>1</v>
      </c>
    </row>
    <row r="1894" spans="2:10" x14ac:dyDescent="0.45">
      <c r="B1894">
        <v>18301</v>
      </c>
      <c r="C1894" t="s">
        <v>91</v>
      </c>
      <c r="D1894">
        <v>5</v>
      </c>
      <c r="E1894">
        <v>37</v>
      </c>
      <c r="F1894" t="s">
        <v>4</v>
      </c>
      <c r="G1894">
        <v>3</v>
      </c>
      <c r="H1894">
        <v>1</v>
      </c>
      <c r="I1894" t="s">
        <v>24</v>
      </c>
      <c r="J1894">
        <v>1</v>
      </c>
    </row>
    <row r="1895" spans="2:10" x14ac:dyDescent="0.45">
      <c r="B1895">
        <v>18302</v>
      </c>
      <c r="C1895" t="s">
        <v>91</v>
      </c>
      <c r="D1895">
        <v>5</v>
      </c>
      <c r="E1895">
        <v>37</v>
      </c>
      <c r="F1895" t="s">
        <v>56</v>
      </c>
      <c r="G1895">
        <v>0</v>
      </c>
      <c r="H1895">
        <v>0</v>
      </c>
      <c r="I1895" t="s">
        <v>0</v>
      </c>
      <c r="J1895">
        <v>0</v>
      </c>
    </row>
    <row r="1896" spans="2:10" x14ac:dyDescent="0.45">
      <c r="B1896">
        <v>18303</v>
      </c>
      <c r="C1896" t="s">
        <v>91</v>
      </c>
      <c r="D1896">
        <v>5</v>
      </c>
      <c r="E1896">
        <v>38</v>
      </c>
      <c r="F1896" t="s">
        <v>92</v>
      </c>
      <c r="G1896">
        <v>5</v>
      </c>
      <c r="H1896">
        <v>2</v>
      </c>
      <c r="I1896" t="s">
        <v>69</v>
      </c>
      <c r="J1896">
        <v>1</v>
      </c>
    </row>
    <row r="1897" spans="2:10" x14ac:dyDescent="0.45">
      <c r="B1897">
        <v>18304</v>
      </c>
      <c r="C1897" t="s">
        <v>91</v>
      </c>
      <c r="D1897">
        <v>5</v>
      </c>
      <c r="E1897">
        <v>38</v>
      </c>
      <c r="F1897" t="s">
        <v>89</v>
      </c>
      <c r="G1897">
        <v>0</v>
      </c>
      <c r="H1897">
        <v>3</v>
      </c>
      <c r="I1897" t="s">
        <v>85</v>
      </c>
      <c r="J1897">
        <v>-1</v>
      </c>
    </row>
    <row r="1898" spans="2:10" x14ac:dyDescent="0.45">
      <c r="B1898">
        <v>18305</v>
      </c>
      <c r="C1898" t="s">
        <v>91</v>
      </c>
      <c r="D1898">
        <v>5</v>
      </c>
      <c r="E1898">
        <v>38</v>
      </c>
      <c r="F1898" t="s">
        <v>14</v>
      </c>
      <c r="G1898">
        <v>0</v>
      </c>
      <c r="H1898">
        <v>0</v>
      </c>
      <c r="I1898" t="s">
        <v>56</v>
      </c>
      <c r="J1898">
        <v>0</v>
      </c>
    </row>
    <row r="1899" spans="2:10" x14ac:dyDescent="0.45">
      <c r="B1899">
        <v>18306</v>
      </c>
      <c r="C1899" t="s">
        <v>91</v>
      </c>
      <c r="D1899">
        <v>5</v>
      </c>
      <c r="E1899">
        <v>38</v>
      </c>
      <c r="F1899" t="s">
        <v>0</v>
      </c>
      <c r="G1899">
        <v>2</v>
      </c>
      <c r="H1899">
        <v>0</v>
      </c>
      <c r="I1899" t="s">
        <v>4</v>
      </c>
      <c r="J1899">
        <v>1</v>
      </c>
    </row>
    <row r="1900" spans="2:10" x14ac:dyDescent="0.45">
      <c r="B1900">
        <v>18307</v>
      </c>
      <c r="C1900" t="s">
        <v>91</v>
      </c>
      <c r="D1900">
        <v>5</v>
      </c>
      <c r="E1900">
        <v>38</v>
      </c>
      <c r="F1900" t="s">
        <v>24</v>
      </c>
      <c r="G1900">
        <v>4</v>
      </c>
      <c r="H1900">
        <v>1</v>
      </c>
      <c r="I1900" t="s">
        <v>1</v>
      </c>
      <c r="J1900">
        <v>1</v>
      </c>
    </row>
    <row r="1901" spans="2:10" x14ac:dyDescent="0.45">
      <c r="B1901">
        <v>18308</v>
      </c>
      <c r="C1901" t="s">
        <v>91</v>
      </c>
      <c r="D1901">
        <v>5</v>
      </c>
      <c r="E1901">
        <v>38</v>
      </c>
      <c r="F1901" t="s">
        <v>13</v>
      </c>
      <c r="G1901">
        <v>4</v>
      </c>
      <c r="H1901">
        <v>1</v>
      </c>
      <c r="I1901" t="s">
        <v>7</v>
      </c>
      <c r="J1901">
        <v>1</v>
      </c>
    </row>
    <row r="1902" spans="2:10" x14ac:dyDescent="0.45">
      <c r="B1902">
        <v>18309</v>
      </c>
      <c r="C1902" t="s">
        <v>91</v>
      </c>
      <c r="D1902">
        <v>5</v>
      </c>
      <c r="E1902">
        <v>38</v>
      </c>
      <c r="F1902" t="s">
        <v>15</v>
      </c>
      <c r="G1902">
        <v>2</v>
      </c>
      <c r="H1902">
        <v>2</v>
      </c>
      <c r="I1902" t="s">
        <v>3</v>
      </c>
      <c r="J1902">
        <v>0</v>
      </c>
    </row>
    <row r="1903" spans="2:10" x14ac:dyDescent="0.45">
      <c r="B1903">
        <v>18310</v>
      </c>
      <c r="C1903" t="s">
        <v>91</v>
      </c>
      <c r="D1903">
        <v>5</v>
      </c>
      <c r="E1903">
        <v>38</v>
      </c>
      <c r="F1903" t="s">
        <v>6</v>
      </c>
      <c r="G1903">
        <v>0</v>
      </c>
      <c r="H1903">
        <v>2</v>
      </c>
      <c r="I1903" t="s">
        <v>10</v>
      </c>
      <c r="J1903">
        <v>-1</v>
      </c>
    </row>
    <row r="1904" spans="2:10" x14ac:dyDescent="0.45">
      <c r="B1904">
        <v>18311</v>
      </c>
      <c r="C1904" t="s">
        <v>91</v>
      </c>
      <c r="D1904">
        <v>5</v>
      </c>
      <c r="E1904">
        <v>38</v>
      </c>
      <c r="F1904" t="s">
        <v>66</v>
      </c>
      <c r="G1904">
        <v>2</v>
      </c>
      <c r="H1904">
        <v>0</v>
      </c>
      <c r="I1904" t="s">
        <v>9</v>
      </c>
      <c r="J1904">
        <v>1</v>
      </c>
    </row>
    <row r="1905" spans="2:10" x14ac:dyDescent="0.45">
      <c r="B1905">
        <v>18312</v>
      </c>
      <c r="C1905" t="s">
        <v>91</v>
      </c>
      <c r="D1905">
        <v>5</v>
      </c>
      <c r="E1905">
        <v>38</v>
      </c>
      <c r="F1905" t="s">
        <v>82</v>
      </c>
      <c r="G1905">
        <v>4</v>
      </c>
      <c r="H1905">
        <v>2</v>
      </c>
      <c r="I1905" t="s">
        <v>77</v>
      </c>
      <c r="J1905">
        <v>1</v>
      </c>
    </row>
    <row r="1906" spans="2:10" x14ac:dyDescent="0.45">
      <c r="B1906">
        <v>17169</v>
      </c>
      <c r="C1906" t="s">
        <v>90</v>
      </c>
      <c r="D1906">
        <v>6</v>
      </c>
      <c r="E1906">
        <v>1</v>
      </c>
      <c r="F1906" t="s">
        <v>85</v>
      </c>
      <c r="G1906">
        <v>2</v>
      </c>
      <c r="H1906">
        <v>1</v>
      </c>
      <c r="I1906" t="s">
        <v>13</v>
      </c>
      <c r="J1906">
        <v>1</v>
      </c>
    </row>
    <row r="1907" spans="2:10" x14ac:dyDescent="0.45">
      <c r="B1907">
        <v>17170</v>
      </c>
      <c r="C1907" t="s">
        <v>90</v>
      </c>
      <c r="D1907">
        <v>6</v>
      </c>
      <c r="E1907">
        <v>1</v>
      </c>
      <c r="F1907" t="s">
        <v>77</v>
      </c>
      <c r="G1907">
        <v>0</v>
      </c>
      <c r="H1907">
        <v>0</v>
      </c>
      <c r="I1907" t="s">
        <v>89</v>
      </c>
      <c r="J1907">
        <v>0</v>
      </c>
    </row>
    <row r="1908" spans="2:10" x14ac:dyDescent="0.45">
      <c r="B1908">
        <v>17171</v>
      </c>
      <c r="C1908" t="s">
        <v>90</v>
      </c>
      <c r="D1908">
        <v>6</v>
      </c>
      <c r="E1908">
        <v>1</v>
      </c>
      <c r="F1908" t="s">
        <v>14</v>
      </c>
      <c r="G1908">
        <v>0</v>
      </c>
      <c r="H1908">
        <v>0</v>
      </c>
      <c r="I1908" t="s">
        <v>6</v>
      </c>
      <c r="J1908">
        <v>0</v>
      </c>
    </row>
    <row r="1909" spans="2:10" x14ac:dyDescent="0.45">
      <c r="B1909">
        <v>17172</v>
      </c>
      <c r="C1909" t="s">
        <v>90</v>
      </c>
      <c r="D1909">
        <v>6</v>
      </c>
      <c r="E1909">
        <v>1</v>
      </c>
      <c r="F1909" t="s">
        <v>0</v>
      </c>
      <c r="G1909">
        <v>1</v>
      </c>
      <c r="H1909">
        <v>1</v>
      </c>
      <c r="I1909" t="s">
        <v>69</v>
      </c>
      <c r="J1909">
        <v>0</v>
      </c>
    </row>
    <row r="1910" spans="2:10" x14ac:dyDescent="0.45">
      <c r="B1910">
        <v>17173</v>
      </c>
      <c r="C1910" t="s">
        <v>90</v>
      </c>
      <c r="D1910">
        <v>6</v>
      </c>
      <c r="E1910">
        <v>1</v>
      </c>
      <c r="F1910" t="s">
        <v>9</v>
      </c>
      <c r="G1910">
        <v>1</v>
      </c>
      <c r="H1910">
        <v>0</v>
      </c>
      <c r="I1910" t="s">
        <v>10</v>
      </c>
      <c r="J1910">
        <v>1</v>
      </c>
    </row>
    <row r="1911" spans="2:10" x14ac:dyDescent="0.45">
      <c r="B1911">
        <v>17174</v>
      </c>
      <c r="C1911" t="s">
        <v>90</v>
      </c>
      <c r="D1911">
        <v>6</v>
      </c>
      <c r="E1911">
        <v>1</v>
      </c>
      <c r="F1911" t="s">
        <v>3</v>
      </c>
      <c r="G1911">
        <v>4</v>
      </c>
      <c r="H1911">
        <v>0</v>
      </c>
      <c r="I1911" t="s">
        <v>82</v>
      </c>
      <c r="J1911">
        <v>1</v>
      </c>
    </row>
    <row r="1912" spans="2:10" x14ac:dyDescent="0.45">
      <c r="B1912">
        <v>17175</v>
      </c>
      <c r="C1912" t="s">
        <v>90</v>
      </c>
      <c r="D1912">
        <v>6</v>
      </c>
      <c r="E1912">
        <v>1</v>
      </c>
      <c r="F1912" t="s">
        <v>4</v>
      </c>
      <c r="G1912">
        <v>2</v>
      </c>
      <c r="H1912">
        <v>0</v>
      </c>
      <c r="I1912" t="s">
        <v>7</v>
      </c>
      <c r="J1912">
        <v>1</v>
      </c>
    </row>
    <row r="1913" spans="2:10" x14ac:dyDescent="0.45">
      <c r="B1913">
        <v>17176</v>
      </c>
      <c r="C1913" t="s">
        <v>90</v>
      </c>
      <c r="D1913">
        <v>6</v>
      </c>
      <c r="E1913">
        <v>1</v>
      </c>
      <c r="F1913" t="s">
        <v>1</v>
      </c>
      <c r="G1913">
        <v>0</v>
      </c>
      <c r="H1913">
        <v>0</v>
      </c>
      <c r="I1913" t="s">
        <v>24</v>
      </c>
      <c r="J1913">
        <v>0</v>
      </c>
    </row>
    <row r="1914" spans="2:10" x14ac:dyDescent="0.45">
      <c r="B1914">
        <v>17177</v>
      </c>
      <c r="C1914" t="s">
        <v>90</v>
      </c>
      <c r="D1914">
        <v>6</v>
      </c>
      <c r="E1914">
        <v>1</v>
      </c>
      <c r="F1914" t="s">
        <v>66</v>
      </c>
      <c r="G1914">
        <v>1</v>
      </c>
      <c r="H1914">
        <v>1</v>
      </c>
      <c r="I1914" t="s">
        <v>15</v>
      </c>
      <c r="J1914">
        <v>0</v>
      </c>
    </row>
    <row r="1915" spans="2:10" x14ac:dyDescent="0.45">
      <c r="B1915">
        <v>17178</v>
      </c>
      <c r="C1915" t="s">
        <v>90</v>
      </c>
      <c r="D1915">
        <v>6</v>
      </c>
      <c r="E1915">
        <v>1</v>
      </c>
      <c r="F1915" t="s">
        <v>87</v>
      </c>
      <c r="G1915">
        <v>2</v>
      </c>
      <c r="H1915">
        <v>0</v>
      </c>
      <c r="I1915" t="s">
        <v>56</v>
      </c>
      <c r="J1915">
        <v>1</v>
      </c>
    </row>
    <row r="1916" spans="2:10" x14ac:dyDescent="0.45">
      <c r="B1916">
        <v>17179</v>
      </c>
      <c r="C1916" t="s">
        <v>90</v>
      </c>
      <c r="D1916">
        <v>6</v>
      </c>
      <c r="E1916">
        <v>2</v>
      </c>
      <c r="F1916" t="s">
        <v>13</v>
      </c>
      <c r="G1916">
        <v>1</v>
      </c>
      <c r="H1916">
        <v>3</v>
      </c>
      <c r="I1916" t="s">
        <v>66</v>
      </c>
      <c r="J1916">
        <v>-1</v>
      </c>
    </row>
    <row r="1917" spans="2:10" x14ac:dyDescent="0.45">
      <c r="B1917">
        <v>17180</v>
      </c>
      <c r="C1917" t="s">
        <v>90</v>
      </c>
      <c r="D1917">
        <v>6</v>
      </c>
      <c r="E1917">
        <v>2</v>
      </c>
      <c r="F1917" t="s">
        <v>15</v>
      </c>
      <c r="G1917">
        <v>0</v>
      </c>
      <c r="H1917">
        <v>0</v>
      </c>
      <c r="I1917" t="s">
        <v>77</v>
      </c>
      <c r="J1917">
        <v>0</v>
      </c>
    </row>
    <row r="1918" spans="2:10" x14ac:dyDescent="0.45">
      <c r="B1918">
        <v>17181</v>
      </c>
      <c r="C1918" t="s">
        <v>90</v>
      </c>
      <c r="D1918">
        <v>6</v>
      </c>
      <c r="E1918">
        <v>2</v>
      </c>
      <c r="F1918" t="s">
        <v>7</v>
      </c>
      <c r="G1918">
        <v>2</v>
      </c>
      <c r="H1918">
        <v>2</v>
      </c>
      <c r="I1918" t="s">
        <v>9</v>
      </c>
      <c r="J1918">
        <v>0</v>
      </c>
    </row>
    <row r="1919" spans="2:10" x14ac:dyDescent="0.45">
      <c r="B1919">
        <v>17182</v>
      </c>
      <c r="C1919" t="s">
        <v>90</v>
      </c>
      <c r="D1919">
        <v>6</v>
      </c>
      <c r="E1919">
        <v>2</v>
      </c>
      <c r="F1919" t="s">
        <v>10</v>
      </c>
      <c r="G1919">
        <v>0</v>
      </c>
      <c r="H1919">
        <v>0</v>
      </c>
      <c r="I1919" t="s">
        <v>1</v>
      </c>
      <c r="J1919">
        <v>0</v>
      </c>
    </row>
    <row r="1920" spans="2:10" x14ac:dyDescent="0.45">
      <c r="B1920">
        <v>17183</v>
      </c>
      <c r="C1920" t="s">
        <v>90</v>
      </c>
      <c r="D1920">
        <v>6</v>
      </c>
      <c r="E1920">
        <v>2</v>
      </c>
      <c r="F1920" t="s">
        <v>69</v>
      </c>
      <c r="G1920">
        <v>1</v>
      </c>
      <c r="H1920">
        <v>4</v>
      </c>
      <c r="I1920" t="s">
        <v>3</v>
      </c>
      <c r="J1920">
        <v>-1</v>
      </c>
    </row>
    <row r="1921" spans="2:10" x14ac:dyDescent="0.45">
      <c r="B1921">
        <v>17184</v>
      </c>
      <c r="C1921" t="s">
        <v>90</v>
      </c>
      <c r="D1921">
        <v>6</v>
      </c>
      <c r="E1921">
        <v>2</v>
      </c>
      <c r="F1921" t="s">
        <v>89</v>
      </c>
      <c r="G1921">
        <v>0</v>
      </c>
      <c r="H1921">
        <v>0</v>
      </c>
      <c r="I1921" t="s">
        <v>4</v>
      </c>
      <c r="J1921">
        <v>0</v>
      </c>
    </row>
    <row r="1922" spans="2:10" x14ac:dyDescent="0.45">
      <c r="B1922">
        <v>17185</v>
      </c>
      <c r="C1922" t="s">
        <v>90</v>
      </c>
      <c r="D1922">
        <v>6</v>
      </c>
      <c r="E1922">
        <v>2</v>
      </c>
      <c r="F1922" t="s">
        <v>6</v>
      </c>
      <c r="G1922">
        <v>0</v>
      </c>
      <c r="H1922">
        <v>0</v>
      </c>
      <c r="I1922" t="s">
        <v>87</v>
      </c>
      <c r="J1922">
        <v>0</v>
      </c>
    </row>
    <row r="1923" spans="2:10" x14ac:dyDescent="0.45">
      <c r="B1923">
        <v>17186</v>
      </c>
      <c r="C1923" t="s">
        <v>90</v>
      </c>
      <c r="D1923">
        <v>6</v>
      </c>
      <c r="E1923">
        <v>2</v>
      </c>
      <c r="F1923" t="s">
        <v>24</v>
      </c>
      <c r="G1923">
        <v>3</v>
      </c>
      <c r="H1923">
        <v>1</v>
      </c>
      <c r="I1923" t="s">
        <v>0</v>
      </c>
      <c r="J1923">
        <v>1</v>
      </c>
    </row>
    <row r="1924" spans="2:10" x14ac:dyDescent="0.45">
      <c r="B1924">
        <v>17187</v>
      </c>
      <c r="C1924" t="s">
        <v>90</v>
      </c>
      <c r="D1924">
        <v>6</v>
      </c>
      <c r="E1924">
        <v>2</v>
      </c>
      <c r="F1924" t="s">
        <v>56</v>
      </c>
      <c r="G1924">
        <v>0</v>
      </c>
      <c r="H1924">
        <v>0</v>
      </c>
      <c r="I1924" t="s">
        <v>85</v>
      </c>
      <c r="J1924">
        <v>0</v>
      </c>
    </row>
    <row r="1925" spans="2:10" x14ac:dyDescent="0.45">
      <c r="B1925">
        <v>17188</v>
      </c>
      <c r="C1925" t="s">
        <v>90</v>
      </c>
      <c r="D1925">
        <v>6</v>
      </c>
      <c r="E1925">
        <v>2</v>
      </c>
      <c r="F1925" t="s">
        <v>82</v>
      </c>
      <c r="G1925">
        <v>4</v>
      </c>
      <c r="H1925">
        <v>3</v>
      </c>
      <c r="I1925" t="s">
        <v>14</v>
      </c>
      <c r="J1925">
        <v>1</v>
      </c>
    </row>
    <row r="1926" spans="2:10" x14ac:dyDescent="0.45">
      <c r="B1926">
        <v>17189</v>
      </c>
      <c r="C1926" t="s">
        <v>90</v>
      </c>
      <c r="D1926">
        <v>6</v>
      </c>
      <c r="E1926">
        <v>3</v>
      </c>
      <c r="F1926" t="s">
        <v>85</v>
      </c>
      <c r="G1926">
        <v>1</v>
      </c>
      <c r="H1926">
        <v>0</v>
      </c>
      <c r="I1926" t="s">
        <v>66</v>
      </c>
      <c r="J1926">
        <v>1</v>
      </c>
    </row>
    <row r="1927" spans="2:10" x14ac:dyDescent="0.45">
      <c r="B1927">
        <v>17190</v>
      </c>
      <c r="C1927" t="s">
        <v>90</v>
      </c>
      <c r="D1927">
        <v>6</v>
      </c>
      <c r="E1927">
        <v>3</v>
      </c>
      <c r="F1927" t="s">
        <v>77</v>
      </c>
      <c r="G1927">
        <v>0</v>
      </c>
      <c r="H1927">
        <v>0</v>
      </c>
      <c r="I1927" t="s">
        <v>13</v>
      </c>
      <c r="J1927">
        <v>0</v>
      </c>
    </row>
    <row r="1928" spans="2:10" x14ac:dyDescent="0.45">
      <c r="B1928">
        <v>17191</v>
      </c>
      <c r="C1928" t="s">
        <v>90</v>
      </c>
      <c r="D1928">
        <v>6</v>
      </c>
      <c r="E1928">
        <v>3</v>
      </c>
      <c r="F1928" t="s">
        <v>14</v>
      </c>
      <c r="G1928">
        <v>1</v>
      </c>
      <c r="H1928">
        <v>0</v>
      </c>
      <c r="I1928" t="s">
        <v>69</v>
      </c>
      <c r="J1928">
        <v>1</v>
      </c>
    </row>
    <row r="1929" spans="2:10" x14ac:dyDescent="0.45">
      <c r="B1929">
        <v>17192</v>
      </c>
      <c r="C1929" t="s">
        <v>90</v>
      </c>
      <c r="D1929">
        <v>6</v>
      </c>
      <c r="E1929">
        <v>3</v>
      </c>
      <c r="F1929" t="s">
        <v>0</v>
      </c>
      <c r="G1929">
        <v>2</v>
      </c>
      <c r="H1929">
        <v>2</v>
      </c>
      <c r="I1929" t="s">
        <v>10</v>
      </c>
      <c r="J1929">
        <v>0</v>
      </c>
    </row>
    <row r="1930" spans="2:10" x14ac:dyDescent="0.45">
      <c r="B1930">
        <v>17193</v>
      </c>
      <c r="C1930" t="s">
        <v>90</v>
      </c>
      <c r="D1930">
        <v>6</v>
      </c>
      <c r="E1930">
        <v>3</v>
      </c>
      <c r="F1930" t="s">
        <v>9</v>
      </c>
      <c r="G1930">
        <v>1</v>
      </c>
      <c r="H1930">
        <v>0</v>
      </c>
      <c r="I1930" t="s">
        <v>89</v>
      </c>
      <c r="J1930">
        <v>1</v>
      </c>
    </row>
    <row r="1931" spans="2:10" x14ac:dyDescent="0.45">
      <c r="B1931">
        <v>17194</v>
      </c>
      <c r="C1931" t="s">
        <v>90</v>
      </c>
      <c r="D1931">
        <v>6</v>
      </c>
      <c r="E1931">
        <v>3</v>
      </c>
      <c r="F1931" t="s">
        <v>3</v>
      </c>
      <c r="G1931">
        <v>0</v>
      </c>
      <c r="H1931">
        <v>0</v>
      </c>
      <c r="I1931" t="s">
        <v>24</v>
      </c>
      <c r="J1931">
        <v>0</v>
      </c>
    </row>
    <row r="1932" spans="2:10" x14ac:dyDescent="0.45">
      <c r="B1932">
        <v>17195</v>
      </c>
      <c r="C1932" t="s">
        <v>90</v>
      </c>
      <c r="D1932">
        <v>6</v>
      </c>
      <c r="E1932">
        <v>3</v>
      </c>
      <c r="F1932" t="s">
        <v>1</v>
      </c>
      <c r="G1932">
        <v>0</v>
      </c>
      <c r="H1932">
        <v>0</v>
      </c>
      <c r="I1932" t="s">
        <v>7</v>
      </c>
      <c r="J1932">
        <v>0</v>
      </c>
    </row>
    <row r="1933" spans="2:10" x14ac:dyDescent="0.45">
      <c r="B1933">
        <v>17196</v>
      </c>
      <c r="C1933" t="s">
        <v>90</v>
      </c>
      <c r="D1933">
        <v>6</v>
      </c>
      <c r="E1933">
        <v>3</v>
      </c>
      <c r="F1933" t="s">
        <v>4</v>
      </c>
      <c r="G1933">
        <v>0</v>
      </c>
      <c r="H1933">
        <v>0</v>
      </c>
      <c r="I1933" t="s">
        <v>15</v>
      </c>
      <c r="J1933">
        <v>0</v>
      </c>
    </row>
    <row r="1934" spans="2:10" x14ac:dyDescent="0.45">
      <c r="B1934">
        <v>17197</v>
      </c>
      <c r="C1934" t="s">
        <v>90</v>
      </c>
      <c r="D1934">
        <v>6</v>
      </c>
      <c r="E1934">
        <v>3</v>
      </c>
      <c r="F1934" t="s">
        <v>87</v>
      </c>
      <c r="G1934">
        <v>1</v>
      </c>
      <c r="H1934">
        <v>3</v>
      </c>
      <c r="I1934" t="s">
        <v>82</v>
      </c>
      <c r="J1934">
        <v>-1</v>
      </c>
    </row>
    <row r="1935" spans="2:10" x14ac:dyDescent="0.45">
      <c r="B1935">
        <v>17198</v>
      </c>
      <c r="C1935" t="s">
        <v>90</v>
      </c>
      <c r="D1935">
        <v>6</v>
      </c>
      <c r="E1935">
        <v>3</v>
      </c>
      <c r="F1935" t="s">
        <v>56</v>
      </c>
      <c r="G1935">
        <v>2</v>
      </c>
      <c r="H1935">
        <v>0</v>
      </c>
      <c r="I1935" t="s">
        <v>6</v>
      </c>
      <c r="J1935">
        <v>1</v>
      </c>
    </row>
    <row r="1936" spans="2:10" x14ac:dyDescent="0.45">
      <c r="B1936">
        <v>17199</v>
      </c>
      <c r="C1936" t="s">
        <v>90</v>
      </c>
      <c r="D1936">
        <v>6</v>
      </c>
      <c r="E1936">
        <v>4</v>
      </c>
      <c r="F1936" t="s">
        <v>13</v>
      </c>
      <c r="G1936">
        <v>5</v>
      </c>
      <c r="H1936">
        <v>0</v>
      </c>
      <c r="I1936" t="s">
        <v>4</v>
      </c>
      <c r="J1936">
        <v>1</v>
      </c>
    </row>
    <row r="1937" spans="2:10" x14ac:dyDescent="0.45">
      <c r="B1937">
        <v>17200</v>
      </c>
      <c r="C1937" t="s">
        <v>90</v>
      </c>
      <c r="D1937">
        <v>6</v>
      </c>
      <c r="E1937">
        <v>4</v>
      </c>
      <c r="F1937" t="s">
        <v>15</v>
      </c>
      <c r="G1937">
        <v>2</v>
      </c>
      <c r="H1937">
        <v>2</v>
      </c>
      <c r="I1937" t="s">
        <v>9</v>
      </c>
      <c r="J1937">
        <v>0</v>
      </c>
    </row>
    <row r="1938" spans="2:10" x14ac:dyDescent="0.45">
      <c r="B1938">
        <v>17201</v>
      </c>
      <c r="C1938" t="s">
        <v>90</v>
      </c>
      <c r="D1938">
        <v>6</v>
      </c>
      <c r="E1938">
        <v>4</v>
      </c>
      <c r="F1938" t="s">
        <v>7</v>
      </c>
      <c r="G1938">
        <v>1</v>
      </c>
      <c r="H1938">
        <v>2</v>
      </c>
      <c r="I1938" t="s">
        <v>0</v>
      </c>
      <c r="J1938">
        <v>-1</v>
      </c>
    </row>
    <row r="1939" spans="2:10" x14ac:dyDescent="0.45">
      <c r="B1939">
        <v>17202</v>
      </c>
      <c r="C1939" t="s">
        <v>90</v>
      </c>
      <c r="D1939">
        <v>6</v>
      </c>
      <c r="E1939">
        <v>4</v>
      </c>
      <c r="F1939" t="s">
        <v>10</v>
      </c>
      <c r="G1939">
        <v>2</v>
      </c>
      <c r="H1939">
        <v>1</v>
      </c>
      <c r="I1939" t="s">
        <v>3</v>
      </c>
      <c r="J1939">
        <v>1</v>
      </c>
    </row>
    <row r="1940" spans="2:10" x14ac:dyDescent="0.45">
      <c r="B1940">
        <v>17203</v>
      </c>
      <c r="C1940" t="s">
        <v>90</v>
      </c>
      <c r="D1940">
        <v>6</v>
      </c>
      <c r="E1940">
        <v>4</v>
      </c>
      <c r="F1940" t="s">
        <v>69</v>
      </c>
      <c r="G1940">
        <v>0</v>
      </c>
      <c r="H1940">
        <v>0</v>
      </c>
      <c r="I1940" t="s">
        <v>87</v>
      </c>
      <c r="J1940">
        <v>0</v>
      </c>
    </row>
    <row r="1941" spans="2:10" x14ac:dyDescent="0.45">
      <c r="B1941">
        <v>17204</v>
      </c>
      <c r="C1941" t="s">
        <v>90</v>
      </c>
      <c r="D1941">
        <v>6</v>
      </c>
      <c r="E1941">
        <v>4</v>
      </c>
      <c r="F1941" t="s">
        <v>89</v>
      </c>
      <c r="G1941">
        <v>0</v>
      </c>
      <c r="H1941">
        <v>0</v>
      </c>
      <c r="I1941" t="s">
        <v>1</v>
      </c>
      <c r="J1941">
        <v>0</v>
      </c>
    </row>
    <row r="1942" spans="2:10" x14ac:dyDescent="0.45">
      <c r="B1942">
        <v>17205</v>
      </c>
      <c r="C1942" t="s">
        <v>90</v>
      </c>
      <c r="D1942">
        <v>6</v>
      </c>
      <c r="E1942">
        <v>4</v>
      </c>
      <c r="F1942" t="s">
        <v>6</v>
      </c>
      <c r="G1942">
        <v>0</v>
      </c>
      <c r="H1942">
        <v>0</v>
      </c>
      <c r="I1942" t="s">
        <v>85</v>
      </c>
      <c r="J1942">
        <v>0</v>
      </c>
    </row>
    <row r="1943" spans="2:10" x14ac:dyDescent="0.45">
      <c r="B1943">
        <v>17206</v>
      </c>
      <c r="C1943" t="s">
        <v>90</v>
      </c>
      <c r="D1943">
        <v>6</v>
      </c>
      <c r="E1943">
        <v>4</v>
      </c>
      <c r="F1943" t="s">
        <v>24</v>
      </c>
      <c r="G1943">
        <v>1</v>
      </c>
      <c r="H1943">
        <v>2</v>
      </c>
      <c r="I1943" t="s">
        <v>14</v>
      </c>
      <c r="J1943">
        <v>-1</v>
      </c>
    </row>
    <row r="1944" spans="2:10" x14ac:dyDescent="0.45">
      <c r="B1944">
        <v>17207</v>
      </c>
      <c r="C1944" t="s">
        <v>90</v>
      </c>
      <c r="D1944">
        <v>6</v>
      </c>
      <c r="E1944">
        <v>4</v>
      </c>
      <c r="F1944" t="s">
        <v>66</v>
      </c>
      <c r="G1944">
        <v>1</v>
      </c>
      <c r="H1944">
        <v>2</v>
      </c>
      <c r="I1944" t="s">
        <v>77</v>
      </c>
      <c r="J1944">
        <v>-1</v>
      </c>
    </row>
    <row r="1945" spans="2:10" x14ac:dyDescent="0.45">
      <c r="B1945">
        <v>17208</v>
      </c>
      <c r="C1945" t="s">
        <v>90</v>
      </c>
      <c r="D1945">
        <v>6</v>
      </c>
      <c r="E1945">
        <v>4</v>
      </c>
      <c r="F1945" t="s">
        <v>82</v>
      </c>
      <c r="G1945">
        <v>1</v>
      </c>
      <c r="H1945">
        <v>1</v>
      </c>
      <c r="I1945" t="s">
        <v>56</v>
      </c>
      <c r="J1945">
        <v>0</v>
      </c>
    </row>
    <row r="1946" spans="2:10" x14ac:dyDescent="0.45">
      <c r="B1946">
        <v>17209</v>
      </c>
      <c r="C1946" t="s">
        <v>90</v>
      </c>
      <c r="D1946">
        <v>6</v>
      </c>
      <c r="E1946">
        <v>5</v>
      </c>
      <c r="F1946" t="s">
        <v>85</v>
      </c>
      <c r="G1946">
        <v>0</v>
      </c>
      <c r="H1946">
        <v>0</v>
      </c>
      <c r="I1946" t="s">
        <v>77</v>
      </c>
      <c r="J1946">
        <v>0</v>
      </c>
    </row>
    <row r="1947" spans="2:10" x14ac:dyDescent="0.45">
      <c r="B1947">
        <v>17210</v>
      </c>
      <c r="C1947" t="s">
        <v>90</v>
      </c>
      <c r="D1947">
        <v>6</v>
      </c>
      <c r="E1947">
        <v>5</v>
      </c>
      <c r="F1947" t="s">
        <v>14</v>
      </c>
      <c r="G1947">
        <v>1</v>
      </c>
      <c r="H1947">
        <v>1</v>
      </c>
      <c r="I1947" t="s">
        <v>10</v>
      </c>
      <c r="J1947">
        <v>0</v>
      </c>
    </row>
    <row r="1948" spans="2:10" x14ac:dyDescent="0.45">
      <c r="B1948">
        <v>17211</v>
      </c>
      <c r="C1948" t="s">
        <v>90</v>
      </c>
      <c r="D1948">
        <v>6</v>
      </c>
      <c r="E1948">
        <v>5</v>
      </c>
      <c r="F1948" t="s">
        <v>0</v>
      </c>
      <c r="G1948">
        <v>0</v>
      </c>
      <c r="H1948">
        <v>0</v>
      </c>
      <c r="I1948" t="s">
        <v>89</v>
      </c>
      <c r="J1948">
        <v>0</v>
      </c>
    </row>
    <row r="1949" spans="2:10" x14ac:dyDescent="0.45">
      <c r="B1949">
        <v>17212</v>
      </c>
      <c r="C1949" t="s">
        <v>90</v>
      </c>
      <c r="D1949">
        <v>6</v>
      </c>
      <c r="E1949">
        <v>5</v>
      </c>
      <c r="F1949" t="s">
        <v>9</v>
      </c>
      <c r="G1949">
        <v>2</v>
      </c>
      <c r="H1949">
        <v>3</v>
      </c>
      <c r="I1949" t="s">
        <v>13</v>
      </c>
      <c r="J1949">
        <v>-1</v>
      </c>
    </row>
    <row r="1950" spans="2:10" x14ac:dyDescent="0.45">
      <c r="B1950">
        <v>17213</v>
      </c>
      <c r="C1950" t="s">
        <v>90</v>
      </c>
      <c r="D1950">
        <v>6</v>
      </c>
      <c r="E1950">
        <v>5</v>
      </c>
      <c r="F1950" t="s">
        <v>3</v>
      </c>
      <c r="G1950">
        <v>1</v>
      </c>
      <c r="H1950">
        <v>2</v>
      </c>
      <c r="I1950" t="s">
        <v>7</v>
      </c>
      <c r="J1950">
        <v>-1</v>
      </c>
    </row>
    <row r="1951" spans="2:10" x14ac:dyDescent="0.45">
      <c r="B1951">
        <v>17214</v>
      </c>
      <c r="C1951" t="s">
        <v>90</v>
      </c>
      <c r="D1951">
        <v>6</v>
      </c>
      <c r="E1951">
        <v>5</v>
      </c>
      <c r="F1951" t="s">
        <v>1</v>
      </c>
      <c r="G1951">
        <v>0</v>
      </c>
      <c r="H1951">
        <v>0</v>
      </c>
      <c r="I1951" t="s">
        <v>15</v>
      </c>
      <c r="J1951">
        <v>0</v>
      </c>
    </row>
    <row r="1952" spans="2:10" x14ac:dyDescent="0.45">
      <c r="B1952">
        <v>17215</v>
      </c>
      <c r="C1952" t="s">
        <v>90</v>
      </c>
      <c r="D1952">
        <v>6</v>
      </c>
      <c r="E1952">
        <v>5</v>
      </c>
      <c r="F1952" t="s">
        <v>4</v>
      </c>
      <c r="G1952">
        <v>2</v>
      </c>
      <c r="H1952">
        <v>1</v>
      </c>
      <c r="I1952" t="s">
        <v>66</v>
      </c>
      <c r="J1952">
        <v>1</v>
      </c>
    </row>
    <row r="1953" spans="2:10" x14ac:dyDescent="0.45">
      <c r="B1953">
        <v>17216</v>
      </c>
      <c r="C1953" t="s">
        <v>90</v>
      </c>
      <c r="D1953">
        <v>6</v>
      </c>
      <c r="E1953">
        <v>5</v>
      </c>
      <c r="F1953" t="s">
        <v>6</v>
      </c>
      <c r="G1953">
        <v>1</v>
      </c>
      <c r="H1953">
        <v>1</v>
      </c>
      <c r="I1953" t="s">
        <v>82</v>
      </c>
      <c r="J1953">
        <v>0</v>
      </c>
    </row>
    <row r="1954" spans="2:10" x14ac:dyDescent="0.45">
      <c r="B1954">
        <v>17217</v>
      </c>
      <c r="C1954" t="s">
        <v>90</v>
      </c>
      <c r="D1954">
        <v>6</v>
      </c>
      <c r="E1954">
        <v>5</v>
      </c>
      <c r="F1954" t="s">
        <v>56</v>
      </c>
      <c r="G1954">
        <v>2</v>
      </c>
      <c r="H1954">
        <v>0</v>
      </c>
      <c r="I1954" t="s">
        <v>69</v>
      </c>
      <c r="J1954">
        <v>1</v>
      </c>
    </row>
    <row r="1955" spans="2:10" x14ac:dyDescent="0.45">
      <c r="B1955">
        <v>17218</v>
      </c>
      <c r="C1955" t="s">
        <v>90</v>
      </c>
      <c r="D1955">
        <v>6</v>
      </c>
      <c r="E1955">
        <v>5</v>
      </c>
      <c r="F1955" t="s">
        <v>87</v>
      </c>
      <c r="G1955">
        <v>0</v>
      </c>
      <c r="H1955">
        <v>0</v>
      </c>
      <c r="I1955" t="s">
        <v>24</v>
      </c>
      <c r="J1955">
        <v>0</v>
      </c>
    </row>
    <row r="1956" spans="2:10" x14ac:dyDescent="0.45">
      <c r="B1956">
        <v>17219</v>
      </c>
      <c r="C1956" t="s">
        <v>90</v>
      </c>
      <c r="D1956">
        <v>6</v>
      </c>
      <c r="E1956">
        <v>6</v>
      </c>
      <c r="F1956" t="s">
        <v>89</v>
      </c>
      <c r="G1956">
        <v>1</v>
      </c>
      <c r="H1956">
        <v>0</v>
      </c>
      <c r="I1956" t="s">
        <v>3</v>
      </c>
      <c r="J1956">
        <v>1</v>
      </c>
    </row>
    <row r="1957" spans="2:10" x14ac:dyDescent="0.45">
      <c r="B1957">
        <v>17220</v>
      </c>
      <c r="C1957" t="s">
        <v>90</v>
      </c>
      <c r="D1957">
        <v>6</v>
      </c>
      <c r="E1957">
        <v>6</v>
      </c>
      <c r="F1957" t="s">
        <v>77</v>
      </c>
      <c r="G1957">
        <v>1</v>
      </c>
      <c r="H1957">
        <v>1</v>
      </c>
      <c r="I1957" t="s">
        <v>4</v>
      </c>
      <c r="J1957">
        <v>0</v>
      </c>
    </row>
    <row r="1958" spans="2:10" x14ac:dyDescent="0.45">
      <c r="B1958">
        <v>17221</v>
      </c>
      <c r="C1958" t="s">
        <v>90</v>
      </c>
      <c r="D1958">
        <v>6</v>
      </c>
      <c r="E1958">
        <v>6</v>
      </c>
      <c r="F1958" t="s">
        <v>7</v>
      </c>
      <c r="G1958">
        <v>0</v>
      </c>
      <c r="H1958">
        <v>1</v>
      </c>
      <c r="I1958" t="s">
        <v>14</v>
      </c>
      <c r="J1958">
        <v>-1</v>
      </c>
    </row>
    <row r="1959" spans="2:10" x14ac:dyDescent="0.45">
      <c r="B1959">
        <v>17222</v>
      </c>
      <c r="C1959" t="s">
        <v>90</v>
      </c>
      <c r="D1959">
        <v>6</v>
      </c>
      <c r="E1959">
        <v>6</v>
      </c>
      <c r="F1959" t="s">
        <v>10</v>
      </c>
      <c r="G1959">
        <v>0</v>
      </c>
      <c r="H1959">
        <v>0</v>
      </c>
      <c r="I1959" t="s">
        <v>87</v>
      </c>
      <c r="J1959">
        <v>0</v>
      </c>
    </row>
    <row r="1960" spans="2:10" x14ac:dyDescent="0.45">
      <c r="B1960">
        <v>17223</v>
      </c>
      <c r="C1960" t="s">
        <v>90</v>
      </c>
      <c r="D1960">
        <v>6</v>
      </c>
      <c r="E1960">
        <v>6</v>
      </c>
      <c r="F1960" t="s">
        <v>69</v>
      </c>
      <c r="G1960">
        <v>0</v>
      </c>
      <c r="H1960">
        <v>0</v>
      </c>
      <c r="I1960" t="s">
        <v>6</v>
      </c>
      <c r="J1960">
        <v>0</v>
      </c>
    </row>
    <row r="1961" spans="2:10" x14ac:dyDescent="0.45">
      <c r="B1961">
        <v>17224</v>
      </c>
      <c r="C1961" t="s">
        <v>90</v>
      </c>
      <c r="D1961">
        <v>6</v>
      </c>
      <c r="E1961">
        <v>6</v>
      </c>
      <c r="F1961" t="s">
        <v>13</v>
      </c>
      <c r="G1961">
        <v>5</v>
      </c>
      <c r="H1961">
        <v>3</v>
      </c>
      <c r="I1961" t="s">
        <v>1</v>
      </c>
      <c r="J1961">
        <v>1</v>
      </c>
    </row>
    <row r="1962" spans="2:10" x14ac:dyDescent="0.45">
      <c r="B1962">
        <v>17225</v>
      </c>
      <c r="C1962" t="s">
        <v>90</v>
      </c>
      <c r="D1962">
        <v>6</v>
      </c>
      <c r="E1962">
        <v>6</v>
      </c>
      <c r="F1962" t="s">
        <v>15</v>
      </c>
      <c r="G1962">
        <v>0</v>
      </c>
      <c r="H1962">
        <v>3</v>
      </c>
      <c r="I1962" t="s">
        <v>0</v>
      </c>
      <c r="J1962">
        <v>-1</v>
      </c>
    </row>
    <row r="1963" spans="2:10" x14ac:dyDescent="0.45">
      <c r="B1963">
        <v>17226</v>
      </c>
      <c r="C1963" t="s">
        <v>90</v>
      </c>
      <c r="D1963">
        <v>6</v>
      </c>
      <c r="E1963">
        <v>6</v>
      </c>
      <c r="F1963" t="s">
        <v>24</v>
      </c>
      <c r="G1963">
        <v>3</v>
      </c>
      <c r="H1963">
        <v>0</v>
      </c>
      <c r="I1963" t="s">
        <v>56</v>
      </c>
      <c r="J1963">
        <v>1</v>
      </c>
    </row>
    <row r="1964" spans="2:10" x14ac:dyDescent="0.45">
      <c r="B1964">
        <v>17227</v>
      </c>
      <c r="C1964" t="s">
        <v>90</v>
      </c>
      <c r="D1964">
        <v>6</v>
      </c>
      <c r="E1964">
        <v>6</v>
      </c>
      <c r="F1964" t="s">
        <v>82</v>
      </c>
      <c r="G1964">
        <v>2</v>
      </c>
      <c r="H1964">
        <v>0</v>
      </c>
      <c r="I1964" t="s">
        <v>85</v>
      </c>
      <c r="J1964">
        <v>1</v>
      </c>
    </row>
    <row r="1965" spans="2:10" x14ac:dyDescent="0.45">
      <c r="B1965">
        <v>17228</v>
      </c>
      <c r="C1965" t="s">
        <v>90</v>
      </c>
      <c r="D1965">
        <v>6</v>
      </c>
      <c r="E1965">
        <v>6</v>
      </c>
      <c r="F1965" t="s">
        <v>66</v>
      </c>
      <c r="G1965">
        <v>1</v>
      </c>
      <c r="H1965">
        <v>1</v>
      </c>
      <c r="I1965" t="s">
        <v>9</v>
      </c>
      <c r="J1965">
        <v>0</v>
      </c>
    </row>
    <row r="1966" spans="2:10" x14ac:dyDescent="0.45">
      <c r="B1966">
        <v>17229</v>
      </c>
      <c r="C1966" t="s">
        <v>90</v>
      </c>
      <c r="D1966">
        <v>6</v>
      </c>
      <c r="E1966">
        <v>7</v>
      </c>
      <c r="F1966" t="s">
        <v>85</v>
      </c>
      <c r="G1966">
        <v>1</v>
      </c>
      <c r="H1966">
        <v>0</v>
      </c>
      <c r="I1966" t="s">
        <v>4</v>
      </c>
      <c r="J1966">
        <v>1</v>
      </c>
    </row>
    <row r="1967" spans="2:10" x14ac:dyDescent="0.45">
      <c r="B1967">
        <v>17230</v>
      </c>
      <c r="C1967" t="s">
        <v>90</v>
      </c>
      <c r="D1967">
        <v>6</v>
      </c>
      <c r="E1967">
        <v>7</v>
      </c>
      <c r="F1967" t="s">
        <v>14</v>
      </c>
      <c r="G1967">
        <v>2</v>
      </c>
      <c r="H1967">
        <v>4</v>
      </c>
      <c r="I1967" t="s">
        <v>89</v>
      </c>
      <c r="J1967">
        <v>-1</v>
      </c>
    </row>
    <row r="1968" spans="2:10" x14ac:dyDescent="0.45">
      <c r="B1968">
        <v>17231</v>
      </c>
      <c r="C1968" t="s">
        <v>90</v>
      </c>
      <c r="D1968">
        <v>6</v>
      </c>
      <c r="E1968">
        <v>7</v>
      </c>
      <c r="F1968" t="s">
        <v>0</v>
      </c>
      <c r="G1968">
        <v>0</v>
      </c>
      <c r="H1968">
        <v>0</v>
      </c>
      <c r="I1968" t="s">
        <v>13</v>
      </c>
      <c r="J1968">
        <v>0</v>
      </c>
    </row>
    <row r="1969" spans="2:10" x14ac:dyDescent="0.45">
      <c r="B1969">
        <v>17232</v>
      </c>
      <c r="C1969" t="s">
        <v>90</v>
      </c>
      <c r="D1969">
        <v>6</v>
      </c>
      <c r="E1969">
        <v>7</v>
      </c>
      <c r="F1969" t="s">
        <v>9</v>
      </c>
      <c r="G1969">
        <v>1</v>
      </c>
      <c r="H1969">
        <v>1</v>
      </c>
      <c r="I1969" t="s">
        <v>77</v>
      </c>
      <c r="J1969">
        <v>0</v>
      </c>
    </row>
    <row r="1970" spans="2:10" x14ac:dyDescent="0.45">
      <c r="B1970">
        <v>17233</v>
      </c>
      <c r="C1970" t="s">
        <v>90</v>
      </c>
      <c r="D1970">
        <v>6</v>
      </c>
      <c r="E1970">
        <v>7</v>
      </c>
      <c r="F1970" t="s">
        <v>87</v>
      </c>
      <c r="G1970">
        <v>0</v>
      </c>
      <c r="H1970">
        <v>0</v>
      </c>
      <c r="I1970" t="s">
        <v>7</v>
      </c>
      <c r="J1970">
        <v>0</v>
      </c>
    </row>
    <row r="1971" spans="2:10" x14ac:dyDescent="0.45">
      <c r="B1971">
        <v>17234</v>
      </c>
      <c r="C1971" t="s">
        <v>90</v>
      </c>
      <c r="D1971">
        <v>6</v>
      </c>
      <c r="E1971">
        <v>7</v>
      </c>
      <c r="F1971" t="s">
        <v>3</v>
      </c>
      <c r="G1971">
        <v>3</v>
      </c>
      <c r="H1971">
        <v>1</v>
      </c>
      <c r="I1971" t="s">
        <v>15</v>
      </c>
      <c r="J1971">
        <v>1</v>
      </c>
    </row>
    <row r="1972" spans="2:10" x14ac:dyDescent="0.45">
      <c r="B1972">
        <v>17235</v>
      </c>
      <c r="C1972" t="s">
        <v>90</v>
      </c>
      <c r="D1972">
        <v>6</v>
      </c>
      <c r="E1972">
        <v>7</v>
      </c>
      <c r="F1972" t="s">
        <v>6</v>
      </c>
      <c r="G1972">
        <v>2</v>
      </c>
      <c r="H1972">
        <v>2</v>
      </c>
      <c r="I1972" t="s">
        <v>24</v>
      </c>
      <c r="J1972">
        <v>0</v>
      </c>
    </row>
    <row r="1973" spans="2:10" x14ac:dyDescent="0.45">
      <c r="B1973">
        <v>17236</v>
      </c>
      <c r="C1973" t="s">
        <v>90</v>
      </c>
      <c r="D1973">
        <v>6</v>
      </c>
      <c r="E1973">
        <v>7</v>
      </c>
      <c r="F1973" t="s">
        <v>1</v>
      </c>
      <c r="G1973">
        <v>2</v>
      </c>
      <c r="H1973">
        <v>0</v>
      </c>
      <c r="I1973" t="s">
        <v>66</v>
      </c>
      <c r="J1973">
        <v>1</v>
      </c>
    </row>
    <row r="1974" spans="2:10" x14ac:dyDescent="0.45">
      <c r="B1974">
        <v>17237</v>
      </c>
      <c r="C1974" t="s">
        <v>90</v>
      </c>
      <c r="D1974">
        <v>6</v>
      </c>
      <c r="E1974">
        <v>7</v>
      </c>
      <c r="F1974" t="s">
        <v>82</v>
      </c>
      <c r="G1974">
        <v>2</v>
      </c>
      <c r="H1974">
        <v>2</v>
      </c>
      <c r="I1974" t="s">
        <v>69</v>
      </c>
      <c r="J1974">
        <v>0</v>
      </c>
    </row>
    <row r="1975" spans="2:10" x14ac:dyDescent="0.45">
      <c r="B1975">
        <v>17238</v>
      </c>
      <c r="C1975" t="s">
        <v>90</v>
      </c>
      <c r="D1975">
        <v>6</v>
      </c>
      <c r="E1975">
        <v>7</v>
      </c>
      <c r="F1975" t="s">
        <v>56</v>
      </c>
      <c r="G1975">
        <v>2</v>
      </c>
      <c r="H1975">
        <v>1</v>
      </c>
      <c r="I1975" t="s">
        <v>10</v>
      </c>
      <c r="J1975">
        <v>1</v>
      </c>
    </row>
    <row r="1976" spans="2:10" x14ac:dyDescent="0.45">
      <c r="B1976">
        <v>17239</v>
      </c>
      <c r="C1976" t="s">
        <v>90</v>
      </c>
      <c r="D1976">
        <v>6</v>
      </c>
      <c r="E1976">
        <v>8</v>
      </c>
      <c r="F1976" t="s">
        <v>89</v>
      </c>
      <c r="G1976">
        <v>1</v>
      </c>
      <c r="H1976">
        <v>0</v>
      </c>
      <c r="I1976" t="s">
        <v>87</v>
      </c>
      <c r="J1976">
        <v>1</v>
      </c>
    </row>
    <row r="1977" spans="2:10" x14ac:dyDescent="0.45">
      <c r="B1977">
        <v>17240</v>
      </c>
      <c r="C1977" t="s">
        <v>90</v>
      </c>
      <c r="D1977">
        <v>6</v>
      </c>
      <c r="E1977">
        <v>8</v>
      </c>
      <c r="F1977" t="s">
        <v>77</v>
      </c>
      <c r="G1977">
        <v>1</v>
      </c>
      <c r="H1977">
        <v>0</v>
      </c>
      <c r="I1977" t="s">
        <v>1</v>
      </c>
      <c r="J1977">
        <v>1</v>
      </c>
    </row>
    <row r="1978" spans="2:10" x14ac:dyDescent="0.45">
      <c r="B1978">
        <v>17241</v>
      </c>
      <c r="C1978" t="s">
        <v>90</v>
      </c>
      <c r="D1978">
        <v>6</v>
      </c>
      <c r="E1978">
        <v>8</v>
      </c>
      <c r="F1978" t="s">
        <v>10</v>
      </c>
      <c r="G1978">
        <v>2</v>
      </c>
      <c r="H1978">
        <v>1</v>
      </c>
      <c r="I1978" t="s">
        <v>6</v>
      </c>
      <c r="J1978">
        <v>1</v>
      </c>
    </row>
    <row r="1979" spans="2:10" x14ac:dyDescent="0.45">
      <c r="B1979">
        <v>17242</v>
      </c>
      <c r="C1979" t="s">
        <v>90</v>
      </c>
      <c r="D1979">
        <v>6</v>
      </c>
      <c r="E1979">
        <v>8</v>
      </c>
      <c r="F1979" t="s">
        <v>7</v>
      </c>
      <c r="G1979">
        <v>0</v>
      </c>
      <c r="H1979">
        <v>3</v>
      </c>
      <c r="I1979" t="s">
        <v>56</v>
      </c>
      <c r="J1979">
        <v>-1</v>
      </c>
    </row>
    <row r="1980" spans="2:10" x14ac:dyDescent="0.45">
      <c r="B1980">
        <v>17243</v>
      </c>
      <c r="C1980" t="s">
        <v>90</v>
      </c>
      <c r="D1980">
        <v>6</v>
      </c>
      <c r="E1980">
        <v>8</v>
      </c>
      <c r="F1980" t="s">
        <v>69</v>
      </c>
      <c r="G1980">
        <v>2</v>
      </c>
      <c r="H1980">
        <v>0</v>
      </c>
      <c r="I1980" t="s">
        <v>85</v>
      </c>
      <c r="J1980">
        <v>1</v>
      </c>
    </row>
    <row r="1981" spans="2:10" x14ac:dyDescent="0.45">
      <c r="B1981">
        <v>17244</v>
      </c>
      <c r="C1981" t="s">
        <v>90</v>
      </c>
      <c r="D1981">
        <v>6</v>
      </c>
      <c r="E1981">
        <v>8</v>
      </c>
      <c r="F1981" t="s">
        <v>13</v>
      </c>
      <c r="G1981">
        <v>2</v>
      </c>
      <c r="H1981">
        <v>2</v>
      </c>
      <c r="I1981" t="s">
        <v>3</v>
      </c>
      <c r="J1981">
        <v>0</v>
      </c>
    </row>
    <row r="1982" spans="2:10" x14ac:dyDescent="0.45">
      <c r="B1982">
        <v>17245</v>
      </c>
      <c r="C1982" t="s">
        <v>90</v>
      </c>
      <c r="D1982">
        <v>6</v>
      </c>
      <c r="E1982">
        <v>8</v>
      </c>
      <c r="F1982" t="s">
        <v>24</v>
      </c>
      <c r="G1982">
        <v>2</v>
      </c>
      <c r="H1982">
        <v>0</v>
      </c>
      <c r="I1982" t="s">
        <v>82</v>
      </c>
      <c r="J1982">
        <v>1</v>
      </c>
    </row>
    <row r="1983" spans="2:10" x14ac:dyDescent="0.45">
      <c r="B1983">
        <v>17246</v>
      </c>
      <c r="C1983" t="s">
        <v>90</v>
      </c>
      <c r="D1983">
        <v>6</v>
      </c>
      <c r="E1983">
        <v>8</v>
      </c>
      <c r="F1983" t="s">
        <v>66</v>
      </c>
      <c r="G1983">
        <v>2</v>
      </c>
      <c r="H1983">
        <v>3</v>
      </c>
      <c r="I1983" t="s">
        <v>0</v>
      </c>
      <c r="J1983">
        <v>-1</v>
      </c>
    </row>
    <row r="1984" spans="2:10" x14ac:dyDescent="0.45">
      <c r="B1984">
        <v>17247</v>
      </c>
      <c r="C1984" t="s">
        <v>90</v>
      </c>
      <c r="D1984">
        <v>6</v>
      </c>
      <c r="E1984">
        <v>8</v>
      </c>
      <c r="F1984" t="s">
        <v>4</v>
      </c>
      <c r="G1984">
        <v>1</v>
      </c>
      <c r="H1984">
        <v>0</v>
      </c>
      <c r="I1984" t="s">
        <v>9</v>
      </c>
      <c r="J1984">
        <v>1</v>
      </c>
    </row>
    <row r="1985" spans="2:10" x14ac:dyDescent="0.45">
      <c r="B1985">
        <v>17248</v>
      </c>
      <c r="C1985" t="s">
        <v>90</v>
      </c>
      <c r="D1985">
        <v>6</v>
      </c>
      <c r="E1985">
        <v>8</v>
      </c>
      <c r="F1985" t="s">
        <v>15</v>
      </c>
      <c r="G1985">
        <v>0</v>
      </c>
      <c r="H1985">
        <v>0</v>
      </c>
      <c r="I1985" t="s">
        <v>14</v>
      </c>
      <c r="J1985">
        <v>0</v>
      </c>
    </row>
    <row r="1986" spans="2:10" x14ac:dyDescent="0.45">
      <c r="B1986">
        <v>17249</v>
      </c>
      <c r="C1986" t="s">
        <v>90</v>
      </c>
      <c r="D1986">
        <v>6</v>
      </c>
      <c r="E1986">
        <v>9</v>
      </c>
      <c r="F1986" t="s">
        <v>85</v>
      </c>
      <c r="G1986">
        <v>0</v>
      </c>
      <c r="H1986">
        <v>2</v>
      </c>
      <c r="I1986" t="s">
        <v>9</v>
      </c>
      <c r="J1986">
        <v>-1</v>
      </c>
    </row>
    <row r="1987" spans="2:10" x14ac:dyDescent="0.45">
      <c r="B1987">
        <v>17250</v>
      </c>
      <c r="C1987" t="s">
        <v>90</v>
      </c>
      <c r="D1987">
        <v>6</v>
      </c>
      <c r="E1987">
        <v>9</v>
      </c>
      <c r="F1987" t="s">
        <v>14</v>
      </c>
      <c r="G1987">
        <v>1</v>
      </c>
      <c r="H1987">
        <v>1</v>
      </c>
      <c r="I1987" t="s">
        <v>13</v>
      </c>
      <c r="J1987">
        <v>0</v>
      </c>
    </row>
    <row r="1988" spans="2:10" x14ac:dyDescent="0.45">
      <c r="B1988">
        <v>17251</v>
      </c>
      <c r="C1988" t="s">
        <v>90</v>
      </c>
      <c r="D1988">
        <v>6</v>
      </c>
      <c r="E1988">
        <v>9</v>
      </c>
      <c r="F1988" t="s">
        <v>0</v>
      </c>
      <c r="G1988">
        <v>0</v>
      </c>
      <c r="H1988">
        <v>0</v>
      </c>
      <c r="I1988" t="s">
        <v>77</v>
      </c>
      <c r="J1988">
        <v>0</v>
      </c>
    </row>
    <row r="1989" spans="2:10" x14ac:dyDescent="0.45">
      <c r="B1989">
        <v>17252</v>
      </c>
      <c r="C1989" t="s">
        <v>90</v>
      </c>
      <c r="D1989">
        <v>6</v>
      </c>
      <c r="E1989">
        <v>9</v>
      </c>
      <c r="F1989" t="s">
        <v>69</v>
      </c>
      <c r="G1989">
        <v>0</v>
      </c>
      <c r="H1989">
        <v>2</v>
      </c>
      <c r="I1989" t="s">
        <v>24</v>
      </c>
      <c r="J1989">
        <v>-1</v>
      </c>
    </row>
    <row r="1990" spans="2:10" x14ac:dyDescent="0.45">
      <c r="B1990">
        <v>17253</v>
      </c>
      <c r="C1990" t="s">
        <v>90</v>
      </c>
      <c r="D1990">
        <v>6</v>
      </c>
      <c r="E1990">
        <v>9</v>
      </c>
      <c r="F1990" t="s">
        <v>3</v>
      </c>
      <c r="G1990">
        <v>3</v>
      </c>
      <c r="H1990">
        <v>2</v>
      </c>
      <c r="I1990" t="s">
        <v>66</v>
      </c>
      <c r="J1990">
        <v>1</v>
      </c>
    </row>
    <row r="1991" spans="2:10" x14ac:dyDescent="0.45">
      <c r="B1991">
        <v>17254</v>
      </c>
      <c r="C1991" t="s">
        <v>90</v>
      </c>
      <c r="D1991">
        <v>6</v>
      </c>
      <c r="E1991">
        <v>9</v>
      </c>
      <c r="F1991" t="s">
        <v>6</v>
      </c>
      <c r="G1991">
        <v>0</v>
      </c>
      <c r="H1991">
        <v>0</v>
      </c>
      <c r="I1991" t="s">
        <v>7</v>
      </c>
      <c r="J1991">
        <v>0</v>
      </c>
    </row>
    <row r="1992" spans="2:10" x14ac:dyDescent="0.45">
      <c r="B1992">
        <v>17255</v>
      </c>
      <c r="C1992" t="s">
        <v>90</v>
      </c>
      <c r="D1992">
        <v>6</v>
      </c>
      <c r="E1992">
        <v>9</v>
      </c>
      <c r="F1992" t="s">
        <v>1</v>
      </c>
      <c r="G1992">
        <v>2</v>
      </c>
      <c r="H1992">
        <v>0</v>
      </c>
      <c r="I1992" t="s">
        <v>4</v>
      </c>
      <c r="J1992">
        <v>1</v>
      </c>
    </row>
    <row r="1993" spans="2:10" x14ac:dyDescent="0.45">
      <c r="B1993">
        <v>17256</v>
      </c>
      <c r="C1993" t="s">
        <v>90</v>
      </c>
      <c r="D1993">
        <v>6</v>
      </c>
      <c r="E1993">
        <v>9</v>
      </c>
      <c r="F1993" t="s">
        <v>87</v>
      </c>
      <c r="G1993">
        <v>0</v>
      </c>
      <c r="H1993">
        <v>0</v>
      </c>
      <c r="I1993" t="s">
        <v>15</v>
      </c>
      <c r="J1993">
        <v>0</v>
      </c>
    </row>
    <row r="1994" spans="2:10" x14ac:dyDescent="0.45">
      <c r="B1994">
        <v>17257</v>
      </c>
      <c r="C1994" t="s">
        <v>90</v>
      </c>
      <c r="D1994">
        <v>6</v>
      </c>
      <c r="E1994">
        <v>9</v>
      </c>
      <c r="F1994" t="s">
        <v>82</v>
      </c>
      <c r="G1994">
        <v>3</v>
      </c>
      <c r="H1994">
        <v>2</v>
      </c>
      <c r="I1994" t="s">
        <v>10</v>
      </c>
      <c r="J1994">
        <v>1</v>
      </c>
    </row>
    <row r="1995" spans="2:10" x14ac:dyDescent="0.45">
      <c r="B1995">
        <v>17258</v>
      </c>
      <c r="C1995" t="s">
        <v>90</v>
      </c>
      <c r="D1995">
        <v>6</v>
      </c>
      <c r="E1995">
        <v>9</v>
      </c>
      <c r="F1995" t="s">
        <v>56</v>
      </c>
      <c r="G1995">
        <v>1</v>
      </c>
      <c r="H1995">
        <v>1</v>
      </c>
      <c r="I1995" t="s">
        <v>89</v>
      </c>
      <c r="J1995">
        <v>0</v>
      </c>
    </row>
    <row r="1996" spans="2:10" x14ac:dyDescent="0.45">
      <c r="B1996">
        <v>17259</v>
      </c>
      <c r="C1996" t="s">
        <v>90</v>
      </c>
      <c r="D1996">
        <v>6</v>
      </c>
      <c r="E1996">
        <v>10</v>
      </c>
      <c r="F1996" t="s">
        <v>15</v>
      </c>
      <c r="G1996">
        <v>0</v>
      </c>
      <c r="H1996">
        <v>0</v>
      </c>
      <c r="I1996" t="s">
        <v>56</v>
      </c>
      <c r="J1996">
        <v>0</v>
      </c>
    </row>
    <row r="1997" spans="2:10" x14ac:dyDescent="0.45">
      <c r="B1997">
        <v>17260</v>
      </c>
      <c r="C1997" t="s">
        <v>90</v>
      </c>
      <c r="D1997">
        <v>6</v>
      </c>
      <c r="E1997">
        <v>10</v>
      </c>
      <c r="F1997" t="s">
        <v>13</v>
      </c>
      <c r="G1997">
        <v>3</v>
      </c>
      <c r="H1997">
        <v>1</v>
      </c>
      <c r="I1997" t="s">
        <v>87</v>
      </c>
      <c r="J1997">
        <v>1</v>
      </c>
    </row>
    <row r="1998" spans="2:10" x14ac:dyDescent="0.45">
      <c r="B1998">
        <v>17261</v>
      </c>
      <c r="C1998" t="s">
        <v>90</v>
      </c>
      <c r="D1998">
        <v>6</v>
      </c>
      <c r="E1998">
        <v>10</v>
      </c>
      <c r="F1998" t="s">
        <v>77</v>
      </c>
      <c r="G1998">
        <v>4</v>
      </c>
      <c r="H1998">
        <v>4</v>
      </c>
      <c r="I1998" t="s">
        <v>3</v>
      </c>
      <c r="J1998">
        <v>0</v>
      </c>
    </row>
    <row r="1999" spans="2:10" x14ac:dyDescent="0.45">
      <c r="B1999">
        <v>17262</v>
      </c>
      <c r="C1999" t="s">
        <v>90</v>
      </c>
      <c r="D1999">
        <v>6</v>
      </c>
      <c r="E1999">
        <v>10</v>
      </c>
      <c r="F1999" t="s">
        <v>7</v>
      </c>
      <c r="G1999">
        <v>5</v>
      </c>
      <c r="H1999">
        <v>3</v>
      </c>
      <c r="I1999" t="s">
        <v>82</v>
      </c>
      <c r="J1999">
        <v>1</v>
      </c>
    </row>
    <row r="2000" spans="2:10" x14ac:dyDescent="0.45">
      <c r="B2000">
        <v>17263</v>
      </c>
      <c r="C2000" t="s">
        <v>90</v>
      </c>
      <c r="D2000">
        <v>6</v>
      </c>
      <c r="E2000">
        <v>10</v>
      </c>
      <c r="F2000" t="s">
        <v>10</v>
      </c>
      <c r="G2000">
        <v>2</v>
      </c>
      <c r="H2000">
        <v>0</v>
      </c>
      <c r="I2000" t="s">
        <v>69</v>
      </c>
      <c r="J2000">
        <v>1</v>
      </c>
    </row>
    <row r="2001" spans="2:10" x14ac:dyDescent="0.45">
      <c r="B2001">
        <v>17264</v>
      </c>
      <c r="C2001" t="s">
        <v>90</v>
      </c>
      <c r="D2001">
        <v>6</v>
      </c>
      <c r="E2001">
        <v>10</v>
      </c>
      <c r="F2001" t="s">
        <v>9</v>
      </c>
      <c r="G2001">
        <v>0</v>
      </c>
      <c r="H2001">
        <v>0</v>
      </c>
      <c r="I2001" t="s">
        <v>1</v>
      </c>
      <c r="J2001">
        <v>0</v>
      </c>
    </row>
    <row r="2002" spans="2:10" x14ac:dyDescent="0.45">
      <c r="B2002">
        <v>17265</v>
      </c>
      <c r="C2002" t="s">
        <v>90</v>
      </c>
      <c r="D2002">
        <v>6</v>
      </c>
      <c r="E2002">
        <v>10</v>
      </c>
      <c r="F2002" t="s">
        <v>89</v>
      </c>
      <c r="G2002">
        <v>4</v>
      </c>
      <c r="H2002">
        <v>2</v>
      </c>
      <c r="I2002" t="s">
        <v>6</v>
      </c>
      <c r="J2002">
        <v>1</v>
      </c>
    </row>
    <row r="2003" spans="2:10" x14ac:dyDescent="0.45">
      <c r="B2003">
        <v>17266</v>
      </c>
      <c r="C2003" t="s">
        <v>90</v>
      </c>
      <c r="D2003">
        <v>6</v>
      </c>
      <c r="E2003">
        <v>10</v>
      </c>
      <c r="F2003" t="s">
        <v>24</v>
      </c>
      <c r="G2003">
        <v>1</v>
      </c>
      <c r="H2003">
        <v>0</v>
      </c>
      <c r="I2003" t="s">
        <v>85</v>
      </c>
      <c r="J2003">
        <v>1</v>
      </c>
    </row>
    <row r="2004" spans="2:10" x14ac:dyDescent="0.45">
      <c r="B2004">
        <v>17267</v>
      </c>
      <c r="C2004" t="s">
        <v>90</v>
      </c>
      <c r="D2004">
        <v>6</v>
      </c>
      <c r="E2004">
        <v>10</v>
      </c>
      <c r="F2004" t="s">
        <v>4</v>
      </c>
      <c r="G2004">
        <v>1</v>
      </c>
      <c r="H2004">
        <v>1</v>
      </c>
      <c r="I2004" t="s">
        <v>0</v>
      </c>
      <c r="J2004">
        <v>0</v>
      </c>
    </row>
    <row r="2005" spans="2:10" x14ac:dyDescent="0.45">
      <c r="B2005">
        <v>17268</v>
      </c>
      <c r="C2005" t="s">
        <v>90</v>
      </c>
      <c r="D2005">
        <v>6</v>
      </c>
      <c r="E2005">
        <v>10</v>
      </c>
      <c r="F2005" t="s">
        <v>66</v>
      </c>
      <c r="G2005">
        <v>0</v>
      </c>
      <c r="H2005">
        <v>1</v>
      </c>
      <c r="I2005" t="s">
        <v>14</v>
      </c>
      <c r="J2005">
        <v>-1</v>
      </c>
    </row>
    <row r="2006" spans="2:10" x14ac:dyDescent="0.45">
      <c r="B2006">
        <v>17269</v>
      </c>
      <c r="C2006" t="s">
        <v>90</v>
      </c>
      <c r="D2006">
        <v>6</v>
      </c>
      <c r="E2006">
        <v>11</v>
      </c>
      <c r="F2006" t="s">
        <v>85</v>
      </c>
      <c r="G2006">
        <v>1</v>
      </c>
      <c r="H2006">
        <v>1</v>
      </c>
      <c r="I2006" t="s">
        <v>1</v>
      </c>
      <c r="J2006">
        <v>0</v>
      </c>
    </row>
    <row r="2007" spans="2:10" x14ac:dyDescent="0.45">
      <c r="B2007">
        <v>17270</v>
      </c>
      <c r="C2007" t="s">
        <v>90</v>
      </c>
      <c r="D2007">
        <v>6</v>
      </c>
      <c r="E2007">
        <v>11</v>
      </c>
      <c r="F2007" t="s">
        <v>14</v>
      </c>
      <c r="G2007">
        <v>2</v>
      </c>
      <c r="H2007">
        <v>2</v>
      </c>
      <c r="I2007" t="s">
        <v>77</v>
      </c>
      <c r="J2007">
        <v>0</v>
      </c>
    </row>
    <row r="2008" spans="2:10" x14ac:dyDescent="0.45">
      <c r="B2008">
        <v>17271</v>
      </c>
      <c r="C2008" t="s">
        <v>90</v>
      </c>
      <c r="D2008">
        <v>6</v>
      </c>
      <c r="E2008">
        <v>11</v>
      </c>
      <c r="F2008" t="s">
        <v>0</v>
      </c>
      <c r="G2008">
        <v>1</v>
      </c>
      <c r="H2008">
        <v>0</v>
      </c>
      <c r="I2008" t="s">
        <v>9</v>
      </c>
      <c r="J2008">
        <v>1</v>
      </c>
    </row>
    <row r="2009" spans="2:10" x14ac:dyDescent="0.45">
      <c r="B2009">
        <v>17272</v>
      </c>
      <c r="C2009" t="s">
        <v>90</v>
      </c>
      <c r="D2009">
        <v>6</v>
      </c>
      <c r="E2009">
        <v>11</v>
      </c>
      <c r="F2009" t="s">
        <v>69</v>
      </c>
      <c r="G2009">
        <v>2</v>
      </c>
      <c r="H2009">
        <v>2</v>
      </c>
      <c r="I2009" t="s">
        <v>7</v>
      </c>
      <c r="J2009">
        <v>0</v>
      </c>
    </row>
    <row r="2010" spans="2:10" x14ac:dyDescent="0.45">
      <c r="B2010">
        <v>17273</v>
      </c>
      <c r="C2010" t="s">
        <v>90</v>
      </c>
      <c r="D2010">
        <v>6</v>
      </c>
      <c r="E2010">
        <v>11</v>
      </c>
      <c r="F2010" t="s">
        <v>3</v>
      </c>
      <c r="G2010">
        <v>1</v>
      </c>
      <c r="H2010">
        <v>0</v>
      </c>
      <c r="I2010" t="s">
        <v>4</v>
      </c>
      <c r="J2010">
        <v>1</v>
      </c>
    </row>
    <row r="2011" spans="2:10" x14ac:dyDescent="0.45">
      <c r="B2011">
        <v>17274</v>
      </c>
      <c r="C2011" t="s">
        <v>90</v>
      </c>
      <c r="D2011">
        <v>6</v>
      </c>
      <c r="E2011">
        <v>11</v>
      </c>
      <c r="F2011" t="s">
        <v>24</v>
      </c>
      <c r="G2011">
        <v>0</v>
      </c>
      <c r="H2011">
        <v>0</v>
      </c>
      <c r="I2011" t="s">
        <v>10</v>
      </c>
      <c r="J2011">
        <v>0</v>
      </c>
    </row>
    <row r="2012" spans="2:10" x14ac:dyDescent="0.45">
      <c r="B2012">
        <v>17275</v>
      </c>
      <c r="C2012" t="s">
        <v>90</v>
      </c>
      <c r="D2012">
        <v>6</v>
      </c>
      <c r="E2012">
        <v>11</v>
      </c>
      <c r="F2012" t="s">
        <v>87</v>
      </c>
      <c r="G2012">
        <v>0</v>
      </c>
      <c r="H2012">
        <v>2</v>
      </c>
      <c r="I2012" t="s">
        <v>66</v>
      </c>
      <c r="J2012">
        <v>-1</v>
      </c>
    </row>
    <row r="2013" spans="2:10" x14ac:dyDescent="0.45">
      <c r="B2013">
        <v>17276</v>
      </c>
      <c r="C2013" t="s">
        <v>90</v>
      </c>
      <c r="D2013">
        <v>6</v>
      </c>
      <c r="E2013">
        <v>11</v>
      </c>
      <c r="F2013" t="s">
        <v>6</v>
      </c>
      <c r="G2013">
        <v>1</v>
      </c>
      <c r="H2013">
        <v>1</v>
      </c>
      <c r="I2013" t="s">
        <v>15</v>
      </c>
      <c r="J2013">
        <v>0</v>
      </c>
    </row>
    <row r="2014" spans="2:10" x14ac:dyDescent="0.45">
      <c r="B2014">
        <v>17277</v>
      </c>
      <c r="C2014" t="s">
        <v>90</v>
      </c>
      <c r="D2014">
        <v>6</v>
      </c>
      <c r="E2014">
        <v>11</v>
      </c>
      <c r="F2014" t="s">
        <v>82</v>
      </c>
      <c r="G2014">
        <v>5</v>
      </c>
      <c r="H2014">
        <v>0</v>
      </c>
      <c r="I2014" t="s">
        <v>89</v>
      </c>
      <c r="J2014">
        <v>1</v>
      </c>
    </row>
    <row r="2015" spans="2:10" x14ac:dyDescent="0.45">
      <c r="B2015">
        <v>17278</v>
      </c>
      <c r="C2015" t="s">
        <v>90</v>
      </c>
      <c r="D2015">
        <v>6</v>
      </c>
      <c r="E2015">
        <v>11</v>
      </c>
      <c r="F2015" t="s">
        <v>56</v>
      </c>
      <c r="G2015">
        <v>2</v>
      </c>
      <c r="H2015">
        <v>3</v>
      </c>
      <c r="I2015" t="s">
        <v>13</v>
      </c>
      <c r="J2015">
        <v>-1</v>
      </c>
    </row>
    <row r="2016" spans="2:10" x14ac:dyDescent="0.45">
      <c r="B2016">
        <v>17279</v>
      </c>
      <c r="C2016" t="s">
        <v>90</v>
      </c>
      <c r="D2016">
        <v>6</v>
      </c>
      <c r="E2016">
        <v>12</v>
      </c>
      <c r="F2016" t="s">
        <v>13</v>
      </c>
      <c r="G2016">
        <v>3</v>
      </c>
      <c r="H2016">
        <v>0</v>
      </c>
      <c r="I2016" t="s">
        <v>6</v>
      </c>
      <c r="J2016">
        <v>1</v>
      </c>
    </row>
    <row r="2017" spans="2:10" x14ac:dyDescent="0.45">
      <c r="B2017">
        <v>17280</v>
      </c>
      <c r="C2017" t="s">
        <v>90</v>
      </c>
      <c r="D2017">
        <v>6</v>
      </c>
      <c r="E2017">
        <v>12</v>
      </c>
      <c r="F2017" t="s">
        <v>15</v>
      </c>
      <c r="G2017">
        <v>2</v>
      </c>
      <c r="H2017">
        <v>1</v>
      </c>
      <c r="I2017" t="s">
        <v>82</v>
      </c>
      <c r="J2017">
        <v>1</v>
      </c>
    </row>
    <row r="2018" spans="2:10" x14ac:dyDescent="0.45">
      <c r="B2018">
        <v>17281</v>
      </c>
      <c r="C2018" t="s">
        <v>90</v>
      </c>
      <c r="D2018">
        <v>6</v>
      </c>
      <c r="E2018">
        <v>12</v>
      </c>
      <c r="F2018" t="s">
        <v>77</v>
      </c>
      <c r="G2018">
        <v>0</v>
      </c>
      <c r="H2018">
        <v>0</v>
      </c>
      <c r="I2018" t="s">
        <v>87</v>
      </c>
      <c r="J2018">
        <v>0</v>
      </c>
    </row>
    <row r="2019" spans="2:10" x14ac:dyDescent="0.45">
      <c r="B2019">
        <v>17282</v>
      </c>
      <c r="C2019" t="s">
        <v>90</v>
      </c>
      <c r="D2019">
        <v>6</v>
      </c>
      <c r="E2019">
        <v>12</v>
      </c>
      <c r="F2019" t="s">
        <v>89</v>
      </c>
      <c r="G2019">
        <v>1</v>
      </c>
      <c r="H2019">
        <v>2</v>
      </c>
      <c r="I2019" t="s">
        <v>69</v>
      </c>
      <c r="J2019">
        <v>-1</v>
      </c>
    </row>
    <row r="2020" spans="2:10" x14ac:dyDescent="0.45">
      <c r="B2020">
        <v>17283</v>
      </c>
      <c r="C2020" t="s">
        <v>90</v>
      </c>
      <c r="D2020">
        <v>6</v>
      </c>
      <c r="E2020">
        <v>12</v>
      </c>
      <c r="F2020" t="s">
        <v>10</v>
      </c>
      <c r="G2020">
        <v>3</v>
      </c>
      <c r="H2020">
        <v>2</v>
      </c>
      <c r="I2020" t="s">
        <v>85</v>
      </c>
      <c r="J2020">
        <v>1</v>
      </c>
    </row>
    <row r="2021" spans="2:10" x14ac:dyDescent="0.45">
      <c r="B2021">
        <v>17284</v>
      </c>
      <c r="C2021" t="s">
        <v>90</v>
      </c>
      <c r="D2021">
        <v>6</v>
      </c>
      <c r="E2021">
        <v>12</v>
      </c>
      <c r="F2021" t="s">
        <v>9</v>
      </c>
      <c r="G2021">
        <v>3</v>
      </c>
      <c r="H2021">
        <v>1</v>
      </c>
      <c r="I2021" t="s">
        <v>3</v>
      </c>
      <c r="J2021">
        <v>1</v>
      </c>
    </row>
    <row r="2022" spans="2:10" x14ac:dyDescent="0.45">
      <c r="B2022">
        <v>17285</v>
      </c>
      <c r="C2022" t="s">
        <v>90</v>
      </c>
      <c r="D2022">
        <v>6</v>
      </c>
      <c r="E2022">
        <v>12</v>
      </c>
      <c r="F2022" t="s">
        <v>7</v>
      </c>
      <c r="G2022">
        <v>1</v>
      </c>
      <c r="H2022">
        <v>2</v>
      </c>
      <c r="I2022" t="s">
        <v>24</v>
      </c>
      <c r="J2022">
        <v>-1</v>
      </c>
    </row>
    <row r="2023" spans="2:10" x14ac:dyDescent="0.45">
      <c r="B2023">
        <v>17286</v>
      </c>
      <c r="C2023" t="s">
        <v>90</v>
      </c>
      <c r="D2023">
        <v>6</v>
      </c>
      <c r="E2023">
        <v>12</v>
      </c>
      <c r="F2023" t="s">
        <v>1</v>
      </c>
      <c r="G2023">
        <v>4</v>
      </c>
      <c r="H2023">
        <v>3</v>
      </c>
      <c r="I2023" t="s">
        <v>0</v>
      </c>
      <c r="J2023">
        <v>1</v>
      </c>
    </row>
    <row r="2024" spans="2:10" x14ac:dyDescent="0.45">
      <c r="B2024">
        <v>17287</v>
      </c>
      <c r="C2024" t="s">
        <v>90</v>
      </c>
      <c r="D2024">
        <v>6</v>
      </c>
      <c r="E2024">
        <v>12</v>
      </c>
      <c r="F2024" t="s">
        <v>4</v>
      </c>
      <c r="G2024">
        <v>2</v>
      </c>
      <c r="H2024">
        <v>2</v>
      </c>
      <c r="I2024" t="s">
        <v>14</v>
      </c>
      <c r="J2024">
        <v>0</v>
      </c>
    </row>
    <row r="2025" spans="2:10" x14ac:dyDescent="0.45">
      <c r="B2025">
        <v>17288</v>
      </c>
      <c r="C2025" t="s">
        <v>90</v>
      </c>
      <c r="D2025">
        <v>6</v>
      </c>
      <c r="E2025">
        <v>12</v>
      </c>
      <c r="F2025" t="s">
        <v>66</v>
      </c>
      <c r="G2025">
        <v>2</v>
      </c>
      <c r="H2025">
        <v>2</v>
      </c>
      <c r="I2025" t="s">
        <v>56</v>
      </c>
      <c r="J2025">
        <v>0</v>
      </c>
    </row>
    <row r="2026" spans="2:10" x14ac:dyDescent="0.45">
      <c r="B2026">
        <v>17289</v>
      </c>
      <c r="C2026" t="s">
        <v>90</v>
      </c>
      <c r="D2026">
        <v>6</v>
      </c>
      <c r="E2026">
        <v>13</v>
      </c>
      <c r="F2026" t="s">
        <v>85</v>
      </c>
      <c r="G2026">
        <v>0</v>
      </c>
      <c r="H2026">
        <v>0</v>
      </c>
      <c r="I2026" t="s">
        <v>0</v>
      </c>
      <c r="J2026">
        <v>0</v>
      </c>
    </row>
    <row r="2027" spans="2:10" x14ac:dyDescent="0.45">
      <c r="B2027">
        <v>17290</v>
      </c>
      <c r="C2027" t="s">
        <v>90</v>
      </c>
      <c r="D2027">
        <v>6</v>
      </c>
      <c r="E2027">
        <v>13</v>
      </c>
      <c r="F2027" t="s">
        <v>14</v>
      </c>
      <c r="G2027">
        <v>1</v>
      </c>
      <c r="H2027">
        <v>1</v>
      </c>
      <c r="I2027" t="s">
        <v>9</v>
      </c>
      <c r="J2027">
        <v>0</v>
      </c>
    </row>
    <row r="2028" spans="2:10" x14ac:dyDescent="0.45">
      <c r="B2028">
        <v>17291</v>
      </c>
      <c r="C2028" t="s">
        <v>90</v>
      </c>
      <c r="D2028">
        <v>6</v>
      </c>
      <c r="E2028">
        <v>13</v>
      </c>
      <c r="F2028" t="s">
        <v>10</v>
      </c>
      <c r="G2028">
        <v>2</v>
      </c>
      <c r="H2028">
        <v>1</v>
      </c>
      <c r="I2028" t="s">
        <v>7</v>
      </c>
      <c r="J2028">
        <v>1</v>
      </c>
    </row>
    <row r="2029" spans="2:10" x14ac:dyDescent="0.45">
      <c r="B2029">
        <v>17292</v>
      </c>
      <c r="C2029" t="s">
        <v>90</v>
      </c>
      <c r="D2029">
        <v>6</v>
      </c>
      <c r="E2029">
        <v>13</v>
      </c>
      <c r="F2029" t="s">
        <v>69</v>
      </c>
      <c r="G2029">
        <v>0</v>
      </c>
      <c r="H2029">
        <v>2</v>
      </c>
      <c r="I2029" t="s">
        <v>15</v>
      </c>
      <c r="J2029">
        <v>-1</v>
      </c>
    </row>
    <row r="2030" spans="2:10" x14ac:dyDescent="0.45">
      <c r="B2030">
        <v>17293</v>
      </c>
      <c r="C2030" t="s">
        <v>90</v>
      </c>
      <c r="D2030">
        <v>6</v>
      </c>
      <c r="E2030">
        <v>13</v>
      </c>
      <c r="F2030" t="s">
        <v>3</v>
      </c>
      <c r="G2030">
        <v>1</v>
      </c>
      <c r="H2030">
        <v>0</v>
      </c>
      <c r="I2030" t="s">
        <v>1</v>
      </c>
      <c r="J2030">
        <v>1</v>
      </c>
    </row>
    <row r="2031" spans="2:10" x14ac:dyDescent="0.45">
      <c r="B2031">
        <v>17294</v>
      </c>
      <c r="C2031" t="s">
        <v>90</v>
      </c>
      <c r="D2031">
        <v>6</v>
      </c>
      <c r="E2031">
        <v>13</v>
      </c>
      <c r="F2031" t="s">
        <v>24</v>
      </c>
      <c r="G2031">
        <v>2</v>
      </c>
      <c r="H2031">
        <v>1</v>
      </c>
      <c r="I2031" t="s">
        <v>89</v>
      </c>
      <c r="J2031">
        <v>1</v>
      </c>
    </row>
    <row r="2032" spans="2:10" x14ac:dyDescent="0.45">
      <c r="B2032">
        <v>17295</v>
      </c>
      <c r="C2032" t="s">
        <v>90</v>
      </c>
      <c r="D2032">
        <v>6</v>
      </c>
      <c r="E2032">
        <v>13</v>
      </c>
      <c r="F2032" t="s">
        <v>6</v>
      </c>
      <c r="G2032">
        <v>3</v>
      </c>
      <c r="H2032">
        <v>0</v>
      </c>
      <c r="I2032" t="s">
        <v>66</v>
      </c>
      <c r="J2032">
        <v>1</v>
      </c>
    </row>
    <row r="2033" spans="2:10" x14ac:dyDescent="0.45">
      <c r="B2033">
        <v>17296</v>
      </c>
      <c r="C2033" t="s">
        <v>90</v>
      </c>
      <c r="D2033">
        <v>6</v>
      </c>
      <c r="E2033">
        <v>13</v>
      </c>
      <c r="F2033" t="s">
        <v>87</v>
      </c>
      <c r="G2033">
        <v>0</v>
      </c>
      <c r="H2033">
        <v>0</v>
      </c>
      <c r="I2033" t="s">
        <v>4</v>
      </c>
      <c r="J2033">
        <v>0</v>
      </c>
    </row>
    <row r="2034" spans="2:10" x14ac:dyDescent="0.45">
      <c r="B2034">
        <v>17297</v>
      </c>
      <c r="C2034" t="s">
        <v>90</v>
      </c>
      <c r="D2034">
        <v>6</v>
      </c>
      <c r="E2034">
        <v>13</v>
      </c>
      <c r="F2034" t="s">
        <v>82</v>
      </c>
      <c r="G2034">
        <v>2</v>
      </c>
      <c r="H2034">
        <v>2</v>
      </c>
      <c r="I2034" t="s">
        <v>13</v>
      </c>
      <c r="J2034">
        <v>0</v>
      </c>
    </row>
    <row r="2035" spans="2:10" x14ac:dyDescent="0.45">
      <c r="B2035">
        <v>17298</v>
      </c>
      <c r="C2035" t="s">
        <v>90</v>
      </c>
      <c r="D2035">
        <v>6</v>
      </c>
      <c r="E2035">
        <v>13</v>
      </c>
      <c r="F2035" t="s">
        <v>56</v>
      </c>
      <c r="G2035">
        <v>1</v>
      </c>
      <c r="H2035">
        <v>3</v>
      </c>
      <c r="I2035" t="s">
        <v>77</v>
      </c>
      <c r="J2035">
        <v>-1</v>
      </c>
    </row>
    <row r="2036" spans="2:10" x14ac:dyDescent="0.45">
      <c r="B2036">
        <v>17299</v>
      </c>
      <c r="C2036" t="s">
        <v>90</v>
      </c>
      <c r="D2036">
        <v>6</v>
      </c>
      <c r="E2036">
        <v>14</v>
      </c>
      <c r="F2036" t="s">
        <v>7</v>
      </c>
      <c r="G2036">
        <v>2</v>
      </c>
      <c r="H2036">
        <v>2</v>
      </c>
      <c r="I2036" t="s">
        <v>85</v>
      </c>
      <c r="J2036">
        <v>0</v>
      </c>
    </row>
    <row r="2037" spans="2:10" x14ac:dyDescent="0.45">
      <c r="B2037">
        <v>17300</v>
      </c>
      <c r="C2037" t="s">
        <v>90</v>
      </c>
      <c r="D2037">
        <v>6</v>
      </c>
      <c r="E2037">
        <v>14</v>
      </c>
      <c r="F2037" t="s">
        <v>77</v>
      </c>
      <c r="G2037">
        <v>0</v>
      </c>
      <c r="H2037">
        <v>0</v>
      </c>
      <c r="I2037" t="s">
        <v>6</v>
      </c>
      <c r="J2037">
        <v>0</v>
      </c>
    </row>
    <row r="2038" spans="2:10" x14ac:dyDescent="0.45">
      <c r="B2038">
        <v>17301</v>
      </c>
      <c r="C2038" t="s">
        <v>90</v>
      </c>
      <c r="D2038">
        <v>6</v>
      </c>
      <c r="E2038">
        <v>14</v>
      </c>
      <c r="F2038" t="s">
        <v>89</v>
      </c>
      <c r="G2038">
        <v>1</v>
      </c>
      <c r="H2038">
        <v>0</v>
      </c>
      <c r="I2038" t="s">
        <v>10</v>
      </c>
      <c r="J2038">
        <v>1</v>
      </c>
    </row>
    <row r="2039" spans="2:10" x14ac:dyDescent="0.45">
      <c r="B2039">
        <v>17302</v>
      </c>
      <c r="C2039" t="s">
        <v>90</v>
      </c>
      <c r="D2039">
        <v>6</v>
      </c>
      <c r="E2039">
        <v>14</v>
      </c>
      <c r="F2039" t="s">
        <v>0</v>
      </c>
      <c r="G2039">
        <v>1</v>
      </c>
      <c r="H2039">
        <v>1</v>
      </c>
      <c r="I2039" t="s">
        <v>3</v>
      </c>
      <c r="J2039">
        <v>0</v>
      </c>
    </row>
    <row r="2040" spans="2:10" x14ac:dyDescent="0.45">
      <c r="B2040">
        <v>17303</v>
      </c>
      <c r="C2040" t="s">
        <v>90</v>
      </c>
      <c r="D2040">
        <v>6</v>
      </c>
      <c r="E2040">
        <v>14</v>
      </c>
      <c r="F2040" t="s">
        <v>9</v>
      </c>
      <c r="G2040">
        <v>0</v>
      </c>
      <c r="H2040">
        <v>1</v>
      </c>
      <c r="I2040" t="s">
        <v>87</v>
      </c>
      <c r="J2040">
        <v>-1</v>
      </c>
    </row>
    <row r="2041" spans="2:10" x14ac:dyDescent="0.45">
      <c r="B2041">
        <v>17304</v>
      </c>
      <c r="C2041" t="s">
        <v>90</v>
      </c>
      <c r="D2041">
        <v>6</v>
      </c>
      <c r="E2041">
        <v>14</v>
      </c>
      <c r="F2041" t="s">
        <v>13</v>
      </c>
      <c r="G2041">
        <v>4</v>
      </c>
      <c r="H2041">
        <v>1</v>
      </c>
      <c r="I2041" t="s">
        <v>69</v>
      </c>
      <c r="J2041">
        <v>1</v>
      </c>
    </row>
    <row r="2042" spans="2:10" x14ac:dyDescent="0.45">
      <c r="B2042">
        <v>17305</v>
      </c>
      <c r="C2042" t="s">
        <v>90</v>
      </c>
      <c r="D2042">
        <v>6</v>
      </c>
      <c r="E2042">
        <v>14</v>
      </c>
      <c r="F2042" t="s">
        <v>1</v>
      </c>
      <c r="G2042">
        <v>0</v>
      </c>
      <c r="H2042">
        <v>3</v>
      </c>
      <c r="I2042" t="s">
        <v>14</v>
      </c>
      <c r="J2042">
        <v>-1</v>
      </c>
    </row>
    <row r="2043" spans="2:10" x14ac:dyDescent="0.45">
      <c r="B2043">
        <v>17306</v>
      </c>
      <c r="C2043" t="s">
        <v>90</v>
      </c>
      <c r="D2043">
        <v>6</v>
      </c>
      <c r="E2043">
        <v>14</v>
      </c>
      <c r="F2043" t="s">
        <v>15</v>
      </c>
      <c r="G2043">
        <v>0</v>
      </c>
      <c r="H2043">
        <v>0</v>
      </c>
      <c r="I2043" t="s">
        <v>24</v>
      </c>
      <c r="J2043">
        <v>0</v>
      </c>
    </row>
    <row r="2044" spans="2:10" x14ac:dyDescent="0.45">
      <c r="B2044">
        <v>17307</v>
      </c>
      <c r="C2044" t="s">
        <v>90</v>
      </c>
      <c r="D2044">
        <v>6</v>
      </c>
      <c r="E2044">
        <v>14</v>
      </c>
      <c r="F2044" t="s">
        <v>4</v>
      </c>
      <c r="G2044">
        <v>0</v>
      </c>
      <c r="H2044">
        <v>0</v>
      </c>
      <c r="I2044" t="s">
        <v>56</v>
      </c>
      <c r="J2044">
        <v>0</v>
      </c>
    </row>
    <row r="2045" spans="2:10" x14ac:dyDescent="0.45">
      <c r="B2045">
        <v>17308</v>
      </c>
      <c r="C2045" t="s">
        <v>90</v>
      </c>
      <c r="D2045">
        <v>6</v>
      </c>
      <c r="E2045">
        <v>14</v>
      </c>
      <c r="F2045" t="s">
        <v>66</v>
      </c>
      <c r="G2045">
        <v>3</v>
      </c>
      <c r="H2045">
        <v>1</v>
      </c>
      <c r="I2045" t="s">
        <v>82</v>
      </c>
      <c r="J2045">
        <v>1</v>
      </c>
    </row>
    <row r="2046" spans="2:10" x14ac:dyDescent="0.45">
      <c r="B2046">
        <v>17309</v>
      </c>
      <c r="C2046" t="s">
        <v>90</v>
      </c>
      <c r="D2046">
        <v>6</v>
      </c>
      <c r="E2046">
        <v>15</v>
      </c>
      <c r="F2046" t="s">
        <v>85</v>
      </c>
      <c r="G2046">
        <v>0</v>
      </c>
      <c r="H2046">
        <v>0</v>
      </c>
      <c r="I2046" t="s">
        <v>3</v>
      </c>
      <c r="J2046">
        <v>0</v>
      </c>
    </row>
    <row r="2047" spans="2:10" x14ac:dyDescent="0.45">
      <c r="B2047">
        <v>17310</v>
      </c>
      <c r="C2047" t="s">
        <v>90</v>
      </c>
      <c r="D2047">
        <v>6</v>
      </c>
      <c r="E2047">
        <v>15</v>
      </c>
      <c r="F2047" t="s">
        <v>14</v>
      </c>
      <c r="G2047">
        <v>0</v>
      </c>
      <c r="H2047">
        <v>0</v>
      </c>
      <c r="I2047" t="s">
        <v>0</v>
      </c>
      <c r="J2047">
        <v>0</v>
      </c>
    </row>
    <row r="2048" spans="2:10" x14ac:dyDescent="0.45">
      <c r="B2048">
        <v>17311</v>
      </c>
      <c r="C2048" t="s">
        <v>90</v>
      </c>
      <c r="D2048">
        <v>6</v>
      </c>
      <c r="E2048">
        <v>15</v>
      </c>
      <c r="F2048" t="s">
        <v>10</v>
      </c>
      <c r="G2048">
        <v>1</v>
      </c>
      <c r="H2048">
        <v>0</v>
      </c>
      <c r="I2048" t="s">
        <v>15</v>
      </c>
      <c r="J2048">
        <v>1</v>
      </c>
    </row>
    <row r="2049" spans="2:10" x14ac:dyDescent="0.45">
      <c r="B2049">
        <v>17312</v>
      </c>
      <c r="C2049" t="s">
        <v>90</v>
      </c>
      <c r="D2049">
        <v>6</v>
      </c>
      <c r="E2049">
        <v>15</v>
      </c>
      <c r="F2049" t="s">
        <v>69</v>
      </c>
      <c r="G2049">
        <v>1</v>
      </c>
      <c r="H2049">
        <v>2</v>
      </c>
      <c r="I2049" t="s">
        <v>66</v>
      </c>
      <c r="J2049">
        <v>-1</v>
      </c>
    </row>
    <row r="2050" spans="2:10" x14ac:dyDescent="0.45">
      <c r="B2050">
        <v>17313</v>
      </c>
      <c r="C2050" t="s">
        <v>90</v>
      </c>
      <c r="D2050">
        <v>6</v>
      </c>
      <c r="E2050">
        <v>15</v>
      </c>
      <c r="F2050" t="s">
        <v>7</v>
      </c>
      <c r="G2050">
        <v>0</v>
      </c>
      <c r="H2050">
        <v>1</v>
      </c>
      <c r="I2050" t="s">
        <v>89</v>
      </c>
      <c r="J2050">
        <v>-1</v>
      </c>
    </row>
    <row r="2051" spans="2:10" x14ac:dyDescent="0.45">
      <c r="B2051">
        <v>17314</v>
      </c>
      <c r="C2051" t="s">
        <v>90</v>
      </c>
      <c r="D2051">
        <v>6</v>
      </c>
      <c r="E2051">
        <v>15</v>
      </c>
      <c r="F2051" t="s">
        <v>6</v>
      </c>
      <c r="G2051">
        <v>2</v>
      </c>
      <c r="H2051">
        <v>1</v>
      </c>
      <c r="I2051" t="s">
        <v>4</v>
      </c>
      <c r="J2051">
        <v>1</v>
      </c>
    </row>
    <row r="2052" spans="2:10" x14ac:dyDescent="0.45">
      <c r="B2052">
        <v>17315</v>
      </c>
      <c r="C2052" t="s">
        <v>90</v>
      </c>
      <c r="D2052">
        <v>6</v>
      </c>
      <c r="E2052">
        <v>15</v>
      </c>
      <c r="F2052" t="s">
        <v>24</v>
      </c>
      <c r="G2052">
        <v>2</v>
      </c>
      <c r="H2052">
        <v>2</v>
      </c>
      <c r="I2052" t="s">
        <v>13</v>
      </c>
      <c r="J2052">
        <v>0</v>
      </c>
    </row>
    <row r="2053" spans="2:10" x14ac:dyDescent="0.45">
      <c r="B2053">
        <v>17316</v>
      </c>
      <c r="C2053" t="s">
        <v>90</v>
      </c>
      <c r="D2053">
        <v>6</v>
      </c>
      <c r="E2053">
        <v>15</v>
      </c>
      <c r="F2053" t="s">
        <v>87</v>
      </c>
      <c r="G2053">
        <v>1</v>
      </c>
      <c r="H2053">
        <v>1</v>
      </c>
      <c r="I2053" t="s">
        <v>1</v>
      </c>
      <c r="J2053">
        <v>0</v>
      </c>
    </row>
    <row r="2054" spans="2:10" x14ac:dyDescent="0.45">
      <c r="B2054">
        <v>17317</v>
      </c>
      <c r="C2054" t="s">
        <v>90</v>
      </c>
      <c r="D2054">
        <v>6</v>
      </c>
      <c r="E2054">
        <v>15</v>
      </c>
      <c r="F2054" t="s">
        <v>82</v>
      </c>
      <c r="G2054">
        <v>4</v>
      </c>
      <c r="H2054">
        <v>0</v>
      </c>
      <c r="I2054" t="s">
        <v>77</v>
      </c>
      <c r="J2054">
        <v>1</v>
      </c>
    </row>
    <row r="2055" spans="2:10" x14ac:dyDescent="0.45">
      <c r="B2055">
        <v>17318</v>
      </c>
      <c r="C2055" t="s">
        <v>90</v>
      </c>
      <c r="D2055">
        <v>6</v>
      </c>
      <c r="E2055">
        <v>15</v>
      </c>
      <c r="F2055" t="s">
        <v>56</v>
      </c>
      <c r="G2055">
        <v>1</v>
      </c>
      <c r="H2055">
        <v>0</v>
      </c>
      <c r="I2055" t="s">
        <v>9</v>
      </c>
      <c r="J2055">
        <v>1</v>
      </c>
    </row>
    <row r="2056" spans="2:10" x14ac:dyDescent="0.45">
      <c r="B2056">
        <v>17319</v>
      </c>
      <c r="C2056" t="s">
        <v>90</v>
      </c>
      <c r="D2056">
        <v>6</v>
      </c>
      <c r="E2056">
        <v>16</v>
      </c>
      <c r="F2056" t="s">
        <v>13</v>
      </c>
      <c r="G2056">
        <v>3</v>
      </c>
      <c r="H2056">
        <v>1</v>
      </c>
      <c r="I2056" t="s">
        <v>10</v>
      </c>
      <c r="J2056">
        <v>1</v>
      </c>
    </row>
    <row r="2057" spans="2:10" x14ac:dyDescent="0.45">
      <c r="B2057">
        <v>17320</v>
      </c>
      <c r="C2057" t="s">
        <v>90</v>
      </c>
      <c r="D2057">
        <v>6</v>
      </c>
      <c r="E2057">
        <v>16</v>
      </c>
      <c r="F2057" t="s">
        <v>15</v>
      </c>
      <c r="G2057">
        <v>0</v>
      </c>
      <c r="H2057">
        <v>2</v>
      </c>
      <c r="I2057" t="s">
        <v>7</v>
      </c>
      <c r="J2057">
        <v>-1</v>
      </c>
    </row>
    <row r="2058" spans="2:10" x14ac:dyDescent="0.45">
      <c r="B2058">
        <v>17321</v>
      </c>
      <c r="C2058" t="s">
        <v>90</v>
      </c>
      <c r="D2058">
        <v>6</v>
      </c>
      <c r="E2058">
        <v>16</v>
      </c>
      <c r="F2058" t="s">
        <v>77</v>
      </c>
      <c r="G2058">
        <v>0</v>
      </c>
      <c r="H2058">
        <v>0</v>
      </c>
      <c r="I2058" t="s">
        <v>69</v>
      </c>
      <c r="J2058">
        <v>0</v>
      </c>
    </row>
    <row r="2059" spans="2:10" x14ac:dyDescent="0.45">
      <c r="B2059">
        <v>17322</v>
      </c>
      <c r="C2059" t="s">
        <v>90</v>
      </c>
      <c r="D2059">
        <v>6</v>
      </c>
      <c r="E2059">
        <v>16</v>
      </c>
      <c r="F2059" t="s">
        <v>89</v>
      </c>
      <c r="G2059">
        <v>0</v>
      </c>
      <c r="H2059">
        <v>0</v>
      </c>
      <c r="I2059" t="s">
        <v>85</v>
      </c>
      <c r="J2059">
        <v>0</v>
      </c>
    </row>
    <row r="2060" spans="2:10" x14ac:dyDescent="0.45">
      <c r="B2060">
        <v>17323</v>
      </c>
      <c r="C2060" t="s">
        <v>90</v>
      </c>
      <c r="D2060">
        <v>6</v>
      </c>
      <c r="E2060">
        <v>16</v>
      </c>
      <c r="F2060" t="s">
        <v>0</v>
      </c>
      <c r="G2060">
        <v>0</v>
      </c>
      <c r="H2060">
        <v>0</v>
      </c>
      <c r="I2060" t="s">
        <v>87</v>
      </c>
      <c r="J2060">
        <v>0</v>
      </c>
    </row>
    <row r="2061" spans="2:10" x14ac:dyDescent="0.45">
      <c r="B2061">
        <v>17324</v>
      </c>
      <c r="C2061" t="s">
        <v>90</v>
      </c>
      <c r="D2061">
        <v>6</v>
      </c>
      <c r="E2061">
        <v>16</v>
      </c>
      <c r="F2061" t="s">
        <v>9</v>
      </c>
      <c r="G2061">
        <v>0</v>
      </c>
      <c r="H2061">
        <v>1</v>
      </c>
      <c r="I2061" t="s">
        <v>6</v>
      </c>
      <c r="J2061">
        <v>-1</v>
      </c>
    </row>
    <row r="2062" spans="2:10" x14ac:dyDescent="0.45">
      <c r="B2062">
        <v>17325</v>
      </c>
      <c r="C2062" t="s">
        <v>90</v>
      </c>
      <c r="D2062">
        <v>6</v>
      </c>
      <c r="E2062">
        <v>16</v>
      </c>
      <c r="F2062" t="s">
        <v>3</v>
      </c>
      <c r="G2062">
        <v>1</v>
      </c>
      <c r="H2062">
        <v>2</v>
      </c>
      <c r="I2062" t="s">
        <v>14</v>
      </c>
      <c r="J2062">
        <v>-1</v>
      </c>
    </row>
    <row r="2063" spans="2:10" x14ac:dyDescent="0.45">
      <c r="B2063">
        <v>17326</v>
      </c>
      <c r="C2063" t="s">
        <v>90</v>
      </c>
      <c r="D2063">
        <v>6</v>
      </c>
      <c r="E2063">
        <v>16</v>
      </c>
      <c r="F2063" t="s">
        <v>1</v>
      </c>
      <c r="G2063">
        <v>2</v>
      </c>
      <c r="H2063">
        <v>0</v>
      </c>
      <c r="I2063" t="s">
        <v>56</v>
      </c>
      <c r="J2063">
        <v>1</v>
      </c>
    </row>
    <row r="2064" spans="2:10" x14ac:dyDescent="0.45">
      <c r="B2064">
        <v>17327</v>
      </c>
      <c r="C2064" t="s">
        <v>90</v>
      </c>
      <c r="D2064">
        <v>6</v>
      </c>
      <c r="E2064">
        <v>16</v>
      </c>
      <c r="F2064" t="s">
        <v>4</v>
      </c>
      <c r="G2064">
        <v>1</v>
      </c>
      <c r="H2064">
        <v>0</v>
      </c>
      <c r="I2064" t="s">
        <v>82</v>
      </c>
      <c r="J2064">
        <v>1</v>
      </c>
    </row>
    <row r="2065" spans="2:10" x14ac:dyDescent="0.45">
      <c r="B2065">
        <v>17328</v>
      </c>
      <c r="C2065" t="s">
        <v>90</v>
      </c>
      <c r="D2065">
        <v>6</v>
      </c>
      <c r="E2065">
        <v>16</v>
      </c>
      <c r="F2065" t="s">
        <v>66</v>
      </c>
      <c r="G2065">
        <v>2</v>
      </c>
      <c r="H2065">
        <v>2</v>
      </c>
      <c r="I2065" t="s">
        <v>24</v>
      </c>
      <c r="J2065">
        <v>0</v>
      </c>
    </row>
    <row r="2066" spans="2:10" x14ac:dyDescent="0.45">
      <c r="B2066">
        <v>17329</v>
      </c>
      <c r="C2066" t="s">
        <v>90</v>
      </c>
      <c r="D2066">
        <v>6</v>
      </c>
      <c r="E2066">
        <v>17</v>
      </c>
      <c r="F2066" t="s">
        <v>85</v>
      </c>
      <c r="G2066">
        <v>1</v>
      </c>
      <c r="H2066">
        <v>1</v>
      </c>
      <c r="I2066" t="s">
        <v>14</v>
      </c>
      <c r="J2066">
        <v>0</v>
      </c>
    </row>
    <row r="2067" spans="2:10" x14ac:dyDescent="0.45">
      <c r="B2067">
        <v>17330</v>
      </c>
      <c r="C2067" t="s">
        <v>90</v>
      </c>
      <c r="D2067">
        <v>6</v>
      </c>
      <c r="E2067">
        <v>17</v>
      </c>
      <c r="F2067" t="s">
        <v>89</v>
      </c>
      <c r="G2067">
        <v>2</v>
      </c>
      <c r="H2067">
        <v>1</v>
      </c>
      <c r="I2067" t="s">
        <v>15</v>
      </c>
      <c r="J2067">
        <v>1</v>
      </c>
    </row>
    <row r="2068" spans="2:10" x14ac:dyDescent="0.45">
      <c r="B2068">
        <v>17331</v>
      </c>
      <c r="C2068" t="s">
        <v>90</v>
      </c>
      <c r="D2068">
        <v>6</v>
      </c>
      <c r="E2068">
        <v>17</v>
      </c>
      <c r="F2068" t="s">
        <v>10</v>
      </c>
      <c r="G2068">
        <v>2</v>
      </c>
      <c r="H2068">
        <v>2</v>
      </c>
      <c r="I2068" t="s">
        <v>66</v>
      </c>
      <c r="J2068">
        <v>0</v>
      </c>
    </row>
    <row r="2069" spans="2:10" x14ac:dyDescent="0.45">
      <c r="B2069">
        <v>17332</v>
      </c>
      <c r="C2069" t="s">
        <v>90</v>
      </c>
      <c r="D2069">
        <v>6</v>
      </c>
      <c r="E2069">
        <v>17</v>
      </c>
      <c r="F2069" t="s">
        <v>69</v>
      </c>
      <c r="G2069">
        <v>1</v>
      </c>
      <c r="H2069">
        <v>0</v>
      </c>
      <c r="I2069" t="s">
        <v>4</v>
      </c>
      <c r="J2069">
        <v>1</v>
      </c>
    </row>
    <row r="2070" spans="2:10" x14ac:dyDescent="0.45">
      <c r="B2070">
        <v>17333</v>
      </c>
      <c r="C2070" t="s">
        <v>90</v>
      </c>
      <c r="D2070">
        <v>6</v>
      </c>
      <c r="E2070">
        <v>17</v>
      </c>
      <c r="F2070" t="s">
        <v>7</v>
      </c>
      <c r="G2070">
        <v>2</v>
      </c>
      <c r="H2070">
        <v>3</v>
      </c>
      <c r="I2070" t="s">
        <v>13</v>
      </c>
      <c r="J2070">
        <v>-1</v>
      </c>
    </row>
    <row r="2071" spans="2:10" x14ac:dyDescent="0.45">
      <c r="B2071">
        <v>17334</v>
      </c>
      <c r="C2071" t="s">
        <v>90</v>
      </c>
      <c r="D2071">
        <v>6</v>
      </c>
      <c r="E2071">
        <v>17</v>
      </c>
      <c r="F2071" t="s">
        <v>24</v>
      </c>
      <c r="G2071">
        <v>2</v>
      </c>
      <c r="H2071">
        <v>1</v>
      </c>
      <c r="I2071" t="s">
        <v>77</v>
      </c>
      <c r="J2071">
        <v>1</v>
      </c>
    </row>
    <row r="2072" spans="2:10" x14ac:dyDescent="0.45">
      <c r="B2072">
        <v>17335</v>
      </c>
      <c r="C2072" t="s">
        <v>90</v>
      </c>
      <c r="D2072">
        <v>6</v>
      </c>
      <c r="E2072">
        <v>17</v>
      </c>
      <c r="F2072" t="s">
        <v>87</v>
      </c>
      <c r="G2072">
        <v>2</v>
      </c>
      <c r="H2072">
        <v>0</v>
      </c>
      <c r="I2072" t="s">
        <v>3</v>
      </c>
      <c r="J2072">
        <v>1</v>
      </c>
    </row>
    <row r="2073" spans="2:10" x14ac:dyDescent="0.45">
      <c r="B2073">
        <v>17336</v>
      </c>
      <c r="C2073" t="s">
        <v>90</v>
      </c>
      <c r="D2073">
        <v>6</v>
      </c>
      <c r="E2073">
        <v>17</v>
      </c>
      <c r="F2073" t="s">
        <v>6</v>
      </c>
      <c r="G2073">
        <v>0</v>
      </c>
      <c r="H2073">
        <v>0</v>
      </c>
      <c r="I2073" t="s">
        <v>1</v>
      </c>
      <c r="J2073">
        <v>0</v>
      </c>
    </row>
    <row r="2074" spans="2:10" x14ac:dyDescent="0.45">
      <c r="B2074">
        <v>17337</v>
      </c>
      <c r="C2074" t="s">
        <v>90</v>
      </c>
      <c r="D2074">
        <v>6</v>
      </c>
      <c r="E2074">
        <v>17</v>
      </c>
      <c r="F2074" t="s">
        <v>82</v>
      </c>
      <c r="G2074">
        <v>1</v>
      </c>
      <c r="H2074">
        <v>0</v>
      </c>
      <c r="I2074" t="s">
        <v>9</v>
      </c>
      <c r="J2074">
        <v>1</v>
      </c>
    </row>
    <row r="2075" spans="2:10" x14ac:dyDescent="0.45">
      <c r="B2075">
        <v>17338</v>
      </c>
      <c r="C2075" t="s">
        <v>90</v>
      </c>
      <c r="D2075">
        <v>6</v>
      </c>
      <c r="E2075">
        <v>17</v>
      </c>
      <c r="F2075" t="s">
        <v>56</v>
      </c>
      <c r="G2075">
        <v>2</v>
      </c>
      <c r="H2075">
        <v>1</v>
      </c>
      <c r="I2075" t="s">
        <v>0</v>
      </c>
      <c r="J2075">
        <v>1</v>
      </c>
    </row>
    <row r="2076" spans="2:10" x14ac:dyDescent="0.45">
      <c r="B2076">
        <v>17339</v>
      </c>
      <c r="C2076" t="s">
        <v>90</v>
      </c>
      <c r="D2076">
        <v>6</v>
      </c>
      <c r="E2076">
        <v>18</v>
      </c>
      <c r="F2076" t="s">
        <v>3</v>
      </c>
      <c r="G2076">
        <v>1</v>
      </c>
      <c r="H2076">
        <v>1</v>
      </c>
      <c r="I2076" t="s">
        <v>56</v>
      </c>
      <c r="J2076">
        <v>0</v>
      </c>
    </row>
    <row r="2077" spans="2:10" x14ac:dyDescent="0.45">
      <c r="B2077">
        <v>17340</v>
      </c>
      <c r="C2077" t="s">
        <v>90</v>
      </c>
      <c r="D2077">
        <v>6</v>
      </c>
      <c r="E2077">
        <v>18</v>
      </c>
      <c r="F2077" t="s">
        <v>77</v>
      </c>
      <c r="G2077">
        <v>3</v>
      </c>
      <c r="H2077">
        <v>2</v>
      </c>
      <c r="I2077" t="s">
        <v>10</v>
      </c>
      <c r="J2077">
        <v>1</v>
      </c>
    </row>
    <row r="2078" spans="2:10" x14ac:dyDescent="0.45">
      <c r="B2078">
        <v>17341</v>
      </c>
      <c r="C2078" t="s">
        <v>90</v>
      </c>
      <c r="D2078">
        <v>6</v>
      </c>
      <c r="E2078">
        <v>18</v>
      </c>
      <c r="F2078" t="s">
        <v>14</v>
      </c>
      <c r="G2078">
        <v>0</v>
      </c>
      <c r="H2078">
        <v>1</v>
      </c>
      <c r="I2078" t="s">
        <v>87</v>
      </c>
      <c r="J2078">
        <v>-1</v>
      </c>
    </row>
    <row r="2079" spans="2:10" x14ac:dyDescent="0.45">
      <c r="B2079">
        <v>17342</v>
      </c>
      <c r="C2079" t="s">
        <v>90</v>
      </c>
      <c r="D2079">
        <v>6</v>
      </c>
      <c r="E2079">
        <v>18</v>
      </c>
      <c r="F2079" t="s">
        <v>0</v>
      </c>
      <c r="G2079">
        <v>3</v>
      </c>
      <c r="H2079">
        <v>2</v>
      </c>
      <c r="I2079" t="s">
        <v>6</v>
      </c>
      <c r="J2079">
        <v>1</v>
      </c>
    </row>
    <row r="2080" spans="2:10" x14ac:dyDescent="0.45">
      <c r="B2080">
        <v>17343</v>
      </c>
      <c r="C2080" t="s">
        <v>90</v>
      </c>
      <c r="D2080">
        <v>6</v>
      </c>
      <c r="E2080">
        <v>18</v>
      </c>
      <c r="F2080" t="s">
        <v>9</v>
      </c>
      <c r="G2080">
        <v>0</v>
      </c>
      <c r="H2080">
        <v>4</v>
      </c>
      <c r="I2080" t="s">
        <v>69</v>
      </c>
      <c r="J2080">
        <v>-1</v>
      </c>
    </row>
    <row r="2081" spans="2:10" x14ac:dyDescent="0.45">
      <c r="B2081">
        <v>17344</v>
      </c>
      <c r="C2081" t="s">
        <v>90</v>
      </c>
      <c r="D2081">
        <v>6</v>
      </c>
      <c r="E2081">
        <v>18</v>
      </c>
      <c r="F2081" t="s">
        <v>13</v>
      </c>
      <c r="G2081">
        <v>1</v>
      </c>
      <c r="H2081">
        <v>2</v>
      </c>
      <c r="I2081" t="s">
        <v>89</v>
      </c>
      <c r="J2081">
        <v>-1</v>
      </c>
    </row>
    <row r="2082" spans="2:10" x14ac:dyDescent="0.45">
      <c r="B2082">
        <v>17345</v>
      </c>
      <c r="C2082" t="s">
        <v>90</v>
      </c>
      <c r="D2082">
        <v>6</v>
      </c>
      <c r="E2082">
        <v>18</v>
      </c>
      <c r="F2082" t="s">
        <v>1</v>
      </c>
      <c r="G2082">
        <v>0</v>
      </c>
      <c r="H2082">
        <v>1</v>
      </c>
      <c r="I2082" t="s">
        <v>82</v>
      </c>
      <c r="J2082">
        <v>-1</v>
      </c>
    </row>
    <row r="2083" spans="2:10" x14ac:dyDescent="0.45">
      <c r="B2083">
        <v>17346</v>
      </c>
      <c r="C2083" t="s">
        <v>90</v>
      </c>
      <c r="D2083">
        <v>6</v>
      </c>
      <c r="E2083">
        <v>18</v>
      </c>
      <c r="F2083" t="s">
        <v>85</v>
      </c>
      <c r="G2083">
        <v>0</v>
      </c>
      <c r="H2083">
        <v>0</v>
      </c>
      <c r="I2083" t="s">
        <v>15</v>
      </c>
      <c r="J2083">
        <v>0</v>
      </c>
    </row>
    <row r="2084" spans="2:10" x14ac:dyDescent="0.45">
      <c r="B2084">
        <v>17347</v>
      </c>
      <c r="C2084" t="s">
        <v>90</v>
      </c>
      <c r="D2084">
        <v>6</v>
      </c>
      <c r="E2084">
        <v>18</v>
      </c>
      <c r="F2084" t="s">
        <v>4</v>
      </c>
      <c r="G2084">
        <v>1</v>
      </c>
      <c r="H2084">
        <v>2</v>
      </c>
      <c r="I2084" t="s">
        <v>24</v>
      </c>
      <c r="J2084">
        <v>-1</v>
      </c>
    </row>
    <row r="2085" spans="2:10" x14ac:dyDescent="0.45">
      <c r="B2085">
        <v>17348</v>
      </c>
      <c r="C2085" t="s">
        <v>90</v>
      </c>
      <c r="D2085">
        <v>6</v>
      </c>
      <c r="E2085">
        <v>18</v>
      </c>
      <c r="F2085" t="s">
        <v>66</v>
      </c>
      <c r="G2085">
        <v>2</v>
      </c>
      <c r="H2085">
        <v>2</v>
      </c>
      <c r="I2085" t="s">
        <v>7</v>
      </c>
      <c r="J2085">
        <v>0</v>
      </c>
    </row>
    <row r="2086" spans="2:10" x14ac:dyDescent="0.45">
      <c r="B2086">
        <v>17349</v>
      </c>
      <c r="C2086" t="s">
        <v>90</v>
      </c>
      <c r="D2086">
        <v>6</v>
      </c>
      <c r="E2086">
        <v>19</v>
      </c>
      <c r="F2086" t="s">
        <v>15</v>
      </c>
      <c r="G2086">
        <v>0</v>
      </c>
      <c r="H2086">
        <v>4</v>
      </c>
      <c r="I2086" t="s">
        <v>13</v>
      </c>
      <c r="J2086">
        <v>-1</v>
      </c>
    </row>
    <row r="2087" spans="2:10" x14ac:dyDescent="0.45">
      <c r="B2087">
        <v>17350</v>
      </c>
      <c r="C2087" t="s">
        <v>90</v>
      </c>
      <c r="D2087">
        <v>6</v>
      </c>
      <c r="E2087">
        <v>19</v>
      </c>
      <c r="F2087" t="s">
        <v>89</v>
      </c>
      <c r="G2087">
        <v>0</v>
      </c>
      <c r="H2087">
        <v>0</v>
      </c>
      <c r="I2087" t="s">
        <v>66</v>
      </c>
      <c r="J2087">
        <v>0</v>
      </c>
    </row>
    <row r="2088" spans="2:10" x14ac:dyDescent="0.45">
      <c r="B2088">
        <v>17351</v>
      </c>
      <c r="C2088" t="s">
        <v>90</v>
      </c>
      <c r="D2088">
        <v>6</v>
      </c>
      <c r="E2088">
        <v>19</v>
      </c>
      <c r="F2088" t="s">
        <v>10</v>
      </c>
      <c r="G2088">
        <v>1</v>
      </c>
      <c r="H2088">
        <v>2</v>
      </c>
      <c r="I2088" t="s">
        <v>4</v>
      </c>
      <c r="J2088">
        <v>-1</v>
      </c>
    </row>
    <row r="2089" spans="2:10" x14ac:dyDescent="0.45">
      <c r="B2089">
        <v>17352</v>
      </c>
      <c r="C2089" t="s">
        <v>90</v>
      </c>
      <c r="D2089">
        <v>6</v>
      </c>
      <c r="E2089">
        <v>19</v>
      </c>
      <c r="F2089" t="s">
        <v>69</v>
      </c>
      <c r="G2089">
        <v>0</v>
      </c>
      <c r="H2089">
        <v>0</v>
      </c>
      <c r="I2089" t="s">
        <v>1</v>
      </c>
      <c r="J2089">
        <v>0</v>
      </c>
    </row>
    <row r="2090" spans="2:10" x14ac:dyDescent="0.45">
      <c r="B2090">
        <v>17353</v>
      </c>
      <c r="C2090" t="s">
        <v>90</v>
      </c>
      <c r="D2090">
        <v>6</v>
      </c>
      <c r="E2090">
        <v>19</v>
      </c>
      <c r="F2090" t="s">
        <v>7</v>
      </c>
      <c r="G2090">
        <v>1</v>
      </c>
      <c r="H2090">
        <v>1</v>
      </c>
      <c r="I2090" t="s">
        <v>77</v>
      </c>
      <c r="J2090">
        <v>0</v>
      </c>
    </row>
    <row r="2091" spans="2:10" x14ac:dyDescent="0.45">
      <c r="B2091">
        <v>17354</v>
      </c>
      <c r="C2091" t="s">
        <v>90</v>
      </c>
      <c r="D2091">
        <v>6</v>
      </c>
      <c r="E2091">
        <v>19</v>
      </c>
      <c r="F2091" t="s">
        <v>87</v>
      </c>
      <c r="G2091">
        <v>0</v>
      </c>
      <c r="H2091">
        <v>1</v>
      </c>
      <c r="I2091" t="s">
        <v>85</v>
      </c>
      <c r="J2091">
        <v>-1</v>
      </c>
    </row>
    <row r="2092" spans="2:10" x14ac:dyDescent="0.45">
      <c r="B2092">
        <v>17355</v>
      </c>
      <c r="C2092" t="s">
        <v>90</v>
      </c>
      <c r="D2092">
        <v>6</v>
      </c>
      <c r="E2092">
        <v>19</v>
      </c>
      <c r="F2092" t="s">
        <v>24</v>
      </c>
      <c r="G2092">
        <v>1</v>
      </c>
      <c r="H2092">
        <v>0</v>
      </c>
      <c r="I2092" t="s">
        <v>9</v>
      </c>
      <c r="J2092">
        <v>1</v>
      </c>
    </row>
    <row r="2093" spans="2:10" x14ac:dyDescent="0.45">
      <c r="B2093">
        <v>17356</v>
      </c>
      <c r="C2093" t="s">
        <v>90</v>
      </c>
      <c r="D2093">
        <v>6</v>
      </c>
      <c r="E2093">
        <v>19</v>
      </c>
      <c r="F2093" t="s">
        <v>82</v>
      </c>
      <c r="G2093">
        <v>2</v>
      </c>
      <c r="H2093">
        <v>1</v>
      </c>
      <c r="I2093" t="s">
        <v>0</v>
      </c>
      <c r="J2093">
        <v>1</v>
      </c>
    </row>
    <row r="2094" spans="2:10" x14ac:dyDescent="0.45">
      <c r="B2094">
        <v>17357</v>
      </c>
      <c r="C2094" t="s">
        <v>90</v>
      </c>
      <c r="D2094">
        <v>6</v>
      </c>
      <c r="E2094">
        <v>19</v>
      </c>
      <c r="F2094" t="s">
        <v>56</v>
      </c>
      <c r="G2094">
        <v>1</v>
      </c>
      <c r="H2094">
        <v>1</v>
      </c>
      <c r="I2094" t="s">
        <v>14</v>
      </c>
      <c r="J2094">
        <v>0</v>
      </c>
    </row>
    <row r="2095" spans="2:10" x14ac:dyDescent="0.45">
      <c r="B2095">
        <v>17358</v>
      </c>
      <c r="C2095" t="s">
        <v>90</v>
      </c>
      <c r="D2095">
        <v>6</v>
      </c>
      <c r="E2095">
        <v>19</v>
      </c>
      <c r="F2095" t="s">
        <v>6</v>
      </c>
      <c r="G2095">
        <v>0</v>
      </c>
      <c r="H2095">
        <v>0</v>
      </c>
      <c r="I2095" t="s">
        <v>3</v>
      </c>
      <c r="J2095">
        <v>0</v>
      </c>
    </row>
    <row r="2096" spans="2:10" x14ac:dyDescent="0.45">
      <c r="B2096">
        <v>17359</v>
      </c>
      <c r="C2096" t="s">
        <v>90</v>
      </c>
      <c r="D2096">
        <v>6</v>
      </c>
      <c r="E2096">
        <v>20</v>
      </c>
      <c r="F2096" t="s">
        <v>13</v>
      </c>
      <c r="G2096">
        <v>2</v>
      </c>
      <c r="H2096">
        <v>1</v>
      </c>
      <c r="I2096" t="s">
        <v>85</v>
      </c>
      <c r="J2096">
        <v>1</v>
      </c>
    </row>
    <row r="2097" spans="2:10" x14ac:dyDescent="0.45">
      <c r="B2097">
        <v>17360</v>
      </c>
      <c r="C2097" t="s">
        <v>90</v>
      </c>
      <c r="D2097">
        <v>6</v>
      </c>
      <c r="E2097">
        <v>20</v>
      </c>
      <c r="F2097" t="s">
        <v>15</v>
      </c>
      <c r="G2097">
        <v>1</v>
      </c>
      <c r="H2097">
        <v>1</v>
      </c>
      <c r="I2097" t="s">
        <v>66</v>
      </c>
      <c r="J2097">
        <v>0</v>
      </c>
    </row>
    <row r="2098" spans="2:10" x14ac:dyDescent="0.45">
      <c r="B2098">
        <v>17361</v>
      </c>
      <c r="C2098" t="s">
        <v>90</v>
      </c>
      <c r="D2098">
        <v>6</v>
      </c>
      <c r="E2098">
        <v>20</v>
      </c>
      <c r="F2098" t="s">
        <v>89</v>
      </c>
      <c r="G2098">
        <v>1</v>
      </c>
      <c r="H2098">
        <v>0</v>
      </c>
      <c r="I2098" t="s">
        <v>77</v>
      </c>
      <c r="J2098">
        <v>1</v>
      </c>
    </row>
    <row r="2099" spans="2:10" x14ac:dyDescent="0.45">
      <c r="B2099">
        <v>17362</v>
      </c>
      <c r="C2099" t="s">
        <v>90</v>
      </c>
      <c r="D2099">
        <v>6</v>
      </c>
      <c r="E2099">
        <v>20</v>
      </c>
      <c r="F2099" t="s">
        <v>10</v>
      </c>
      <c r="G2099">
        <v>2</v>
      </c>
      <c r="H2099">
        <v>0</v>
      </c>
      <c r="I2099" t="s">
        <v>9</v>
      </c>
      <c r="J2099">
        <v>1</v>
      </c>
    </row>
    <row r="2100" spans="2:10" x14ac:dyDescent="0.45">
      <c r="B2100">
        <v>17363</v>
      </c>
      <c r="C2100" t="s">
        <v>90</v>
      </c>
      <c r="D2100">
        <v>6</v>
      </c>
      <c r="E2100">
        <v>20</v>
      </c>
      <c r="F2100" t="s">
        <v>69</v>
      </c>
      <c r="G2100">
        <v>2</v>
      </c>
      <c r="H2100">
        <v>2</v>
      </c>
      <c r="I2100" t="s">
        <v>0</v>
      </c>
      <c r="J2100">
        <v>0</v>
      </c>
    </row>
    <row r="2101" spans="2:10" x14ac:dyDescent="0.45">
      <c r="B2101">
        <v>17364</v>
      </c>
      <c r="C2101" t="s">
        <v>90</v>
      </c>
      <c r="D2101">
        <v>6</v>
      </c>
      <c r="E2101">
        <v>20</v>
      </c>
      <c r="F2101" t="s">
        <v>7</v>
      </c>
      <c r="G2101">
        <v>0</v>
      </c>
      <c r="H2101">
        <v>2</v>
      </c>
      <c r="I2101" t="s">
        <v>4</v>
      </c>
      <c r="J2101">
        <v>-1</v>
      </c>
    </row>
    <row r="2102" spans="2:10" x14ac:dyDescent="0.45">
      <c r="B2102">
        <v>17365</v>
      </c>
      <c r="C2102" t="s">
        <v>90</v>
      </c>
      <c r="D2102">
        <v>6</v>
      </c>
      <c r="E2102">
        <v>20</v>
      </c>
      <c r="F2102" t="s">
        <v>6</v>
      </c>
      <c r="G2102">
        <v>3</v>
      </c>
      <c r="H2102">
        <v>2</v>
      </c>
      <c r="I2102" t="s">
        <v>14</v>
      </c>
      <c r="J2102">
        <v>1</v>
      </c>
    </row>
    <row r="2103" spans="2:10" x14ac:dyDescent="0.45">
      <c r="B2103">
        <v>17366</v>
      </c>
      <c r="C2103" t="s">
        <v>90</v>
      </c>
      <c r="D2103">
        <v>6</v>
      </c>
      <c r="E2103">
        <v>20</v>
      </c>
      <c r="F2103" t="s">
        <v>24</v>
      </c>
      <c r="G2103">
        <v>0</v>
      </c>
      <c r="H2103">
        <v>0</v>
      </c>
      <c r="I2103" t="s">
        <v>1</v>
      </c>
      <c r="J2103">
        <v>0</v>
      </c>
    </row>
    <row r="2104" spans="2:10" x14ac:dyDescent="0.45">
      <c r="B2104">
        <v>17367</v>
      </c>
      <c r="C2104" t="s">
        <v>90</v>
      </c>
      <c r="D2104">
        <v>6</v>
      </c>
      <c r="E2104">
        <v>20</v>
      </c>
      <c r="F2104" t="s">
        <v>56</v>
      </c>
      <c r="G2104">
        <v>0</v>
      </c>
      <c r="H2104">
        <v>0</v>
      </c>
      <c r="I2104" t="s">
        <v>87</v>
      </c>
      <c r="J2104">
        <v>0</v>
      </c>
    </row>
    <row r="2105" spans="2:10" x14ac:dyDescent="0.45">
      <c r="B2105">
        <v>17368</v>
      </c>
      <c r="C2105" t="s">
        <v>90</v>
      </c>
      <c r="D2105">
        <v>6</v>
      </c>
      <c r="E2105">
        <v>20</v>
      </c>
      <c r="F2105" t="s">
        <v>82</v>
      </c>
      <c r="G2105">
        <v>3</v>
      </c>
      <c r="H2105">
        <v>2</v>
      </c>
      <c r="I2105" t="s">
        <v>3</v>
      </c>
      <c r="J2105">
        <v>1</v>
      </c>
    </row>
    <row r="2106" spans="2:10" x14ac:dyDescent="0.45">
      <c r="B2106">
        <v>17369</v>
      </c>
      <c r="C2106" t="s">
        <v>90</v>
      </c>
      <c r="D2106">
        <v>6</v>
      </c>
      <c r="E2106">
        <v>21</v>
      </c>
      <c r="F2106" t="s">
        <v>3</v>
      </c>
      <c r="G2106">
        <v>0</v>
      </c>
      <c r="H2106">
        <v>1</v>
      </c>
      <c r="I2106" t="s">
        <v>69</v>
      </c>
      <c r="J2106">
        <v>-1</v>
      </c>
    </row>
    <row r="2107" spans="2:10" x14ac:dyDescent="0.45">
      <c r="B2107">
        <v>17370</v>
      </c>
      <c r="C2107" t="s">
        <v>90</v>
      </c>
      <c r="D2107">
        <v>6</v>
      </c>
      <c r="E2107">
        <v>21</v>
      </c>
      <c r="F2107" t="s">
        <v>85</v>
      </c>
      <c r="G2107">
        <v>0</v>
      </c>
      <c r="H2107">
        <v>1</v>
      </c>
      <c r="I2107" t="s">
        <v>56</v>
      </c>
      <c r="J2107">
        <v>-1</v>
      </c>
    </row>
    <row r="2108" spans="2:10" x14ac:dyDescent="0.45">
      <c r="B2108">
        <v>17371</v>
      </c>
      <c r="C2108" t="s">
        <v>90</v>
      </c>
      <c r="D2108">
        <v>6</v>
      </c>
      <c r="E2108">
        <v>21</v>
      </c>
      <c r="F2108" t="s">
        <v>77</v>
      </c>
      <c r="G2108">
        <v>2</v>
      </c>
      <c r="H2108">
        <v>3</v>
      </c>
      <c r="I2108" t="s">
        <v>15</v>
      </c>
      <c r="J2108">
        <v>-1</v>
      </c>
    </row>
    <row r="2109" spans="2:10" x14ac:dyDescent="0.45">
      <c r="B2109">
        <v>17372</v>
      </c>
      <c r="C2109" t="s">
        <v>90</v>
      </c>
      <c r="D2109">
        <v>6</v>
      </c>
      <c r="E2109">
        <v>21</v>
      </c>
      <c r="F2109" t="s">
        <v>14</v>
      </c>
      <c r="G2109">
        <v>2</v>
      </c>
      <c r="H2109">
        <v>0</v>
      </c>
      <c r="I2109" t="s">
        <v>82</v>
      </c>
      <c r="J2109">
        <v>1</v>
      </c>
    </row>
    <row r="2110" spans="2:10" x14ac:dyDescent="0.45">
      <c r="B2110">
        <v>17373</v>
      </c>
      <c r="C2110" t="s">
        <v>90</v>
      </c>
      <c r="D2110">
        <v>6</v>
      </c>
      <c r="E2110">
        <v>21</v>
      </c>
      <c r="F2110" t="s">
        <v>0</v>
      </c>
      <c r="G2110">
        <v>0</v>
      </c>
      <c r="H2110">
        <v>2</v>
      </c>
      <c r="I2110" t="s">
        <v>24</v>
      </c>
      <c r="J2110">
        <v>-1</v>
      </c>
    </row>
    <row r="2111" spans="2:10" x14ac:dyDescent="0.45">
      <c r="B2111">
        <v>17374</v>
      </c>
      <c r="C2111" t="s">
        <v>90</v>
      </c>
      <c r="D2111">
        <v>6</v>
      </c>
      <c r="E2111">
        <v>21</v>
      </c>
      <c r="F2111" t="s">
        <v>9</v>
      </c>
      <c r="G2111">
        <v>0</v>
      </c>
      <c r="H2111">
        <v>0</v>
      </c>
      <c r="I2111" t="s">
        <v>7</v>
      </c>
      <c r="J2111">
        <v>0</v>
      </c>
    </row>
    <row r="2112" spans="2:10" x14ac:dyDescent="0.45">
      <c r="B2112">
        <v>17375</v>
      </c>
      <c r="C2112" t="s">
        <v>90</v>
      </c>
      <c r="D2112">
        <v>6</v>
      </c>
      <c r="E2112">
        <v>21</v>
      </c>
      <c r="F2112" t="s">
        <v>1</v>
      </c>
      <c r="G2112">
        <v>0</v>
      </c>
      <c r="H2112">
        <v>0</v>
      </c>
      <c r="I2112" t="s">
        <v>10</v>
      </c>
      <c r="J2112">
        <v>0</v>
      </c>
    </row>
    <row r="2113" spans="2:10" x14ac:dyDescent="0.45">
      <c r="B2113">
        <v>17376</v>
      </c>
      <c r="C2113" t="s">
        <v>90</v>
      </c>
      <c r="D2113">
        <v>6</v>
      </c>
      <c r="E2113">
        <v>21</v>
      </c>
      <c r="F2113" t="s">
        <v>4</v>
      </c>
      <c r="G2113">
        <v>2</v>
      </c>
      <c r="H2113">
        <v>2</v>
      </c>
      <c r="I2113" t="s">
        <v>89</v>
      </c>
      <c r="J2113">
        <v>0</v>
      </c>
    </row>
    <row r="2114" spans="2:10" x14ac:dyDescent="0.45">
      <c r="B2114">
        <v>17377</v>
      </c>
      <c r="C2114" t="s">
        <v>90</v>
      </c>
      <c r="D2114">
        <v>6</v>
      </c>
      <c r="E2114">
        <v>21</v>
      </c>
      <c r="F2114" t="s">
        <v>87</v>
      </c>
      <c r="G2114">
        <v>5</v>
      </c>
      <c r="H2114">
        <v>0</v>
      </c>
      <c r="I2114" t="s">
        <v>6</v>
      </c>
      <c r="J2114">
        <v>1</v>
      </c>
    </row>
    <row r="2115" spans="2:10" x14ac:dyDescent="0.45">
      <c r="B2115">
        <v>17378</v>
      </c>
      <c r="C2115" t="s">
        <v>90</v>
      </c>
      <c r="D2115">
        <v>6</v>
      </c>
      <c r="E2115">
        <v>21</v>
      </c>
      <c r="F2115" t="s">
        <v>66</v>
      </c>
      <c r="G2115">
        <v>0</v>
      </c>
      <c r="H2115">
        <v>0</v>
      </c>
      <c r="I2115" t="s">
        <v>13</v>
      </c>
      <c r="J2115">
        <v>0</v>
      </c>
    </row>
    <row r="2116" spans="2:10" x14ac:dyDescent="0.45">
      <c r="B2116">
        <v>17379</v>
      </c>
      <c r="C2116" t="s">
        <v>90</v>
      </c>
      <c r="D2116">
        <v>6</v>
      </c>
      <c r="E2116">
        <v>22</v>
      </c>
      <c r="F2116" t="s">
        <v>13</v>
      </c>
      <c r="G2116">
        <v>2</v>
      </c>
      <c r="H2116">
        <v>2</v>
      </c>
      <c r="I2116" t="s">
        <v>77</v>
      </c>
      <c r="J2116">
        <v>0</v>
      </c>
    </row>
    <row r="2117" spans="2:10" x14ac:dyDescent="0.45">
      <c r="B2117">
        <v>17380</v>
      </c>
      <c r="C2117" t="s">
        <v>90</v>
      </c>
      <c r="D2117">
        <v>6</v>
      </c>
      <c r="E2117">
        <v>22</v>
      </c>
      <c r="F2117" t="s">
        <v>15</v>
      </c>
      <c r="G2117">
        <v>2</v>
      </c>
      <c r="H2117">
        <v>2</v>
      </c>
      <c r="I2117" t="s">
        <v>4</v>
      </c>
      <c r="J2117">
        <v>0</v>
      </c>
    </row>
    <row r="2118" spans="2:10" x14ac:dyDescent="0.45">
      <c r="B2118">
        <v>17381</v>
      </c>
      <c r="C2118" t="s">
        <v>90</v>
      </c>
      <c r="D2118">
        <v>6</v>
      </c>
      <c r="E2118">
        <v>22</v>
      </c>
      <c r="F2118" t="s">
        <v>89</v>
      </c>
      <c r="G2118">
        <v>2</v>
      </c>
      <c r="H2118">
        <v>0</v>
      </c>
      <c r="I2118" t="s">
        <v>9</v>
      </c>
      <c r="J2118">
        <v>1</v>
      </c>
    </row>
    <row r="2119" spans="2:10" x14ac:dyDescent="0.45">
      <c r="B2119">
        <v>17382</v>
      </c>
      <c r="C2119" t="s">
        <v>90</v>
      </c>
      <c r="D2119">
        <v>6</v>
      </c>
      <c r="E2119">
        <v>22</v>
      </c>
      <c r="F2119" t="s">
        <v>10</v>
      </c>
      <c r="G2119">
        <v>0</v>
      </c>
      <c r="H2119">
        <v>0</v>
      </c>
      <c r="I2119" t="s">
        <v>0</v>
      </c>
      <c r="J2119">
        <v>0</v>
      </c>
    </row>
    <row r="2120" spans="2:10" x14ac:dyDescent="0.45">
      <c r="B2120">
        <v>17383</v>
      </c>
      <c r="C2120" t="s">
        <v>90</v>
      </c>
      <c r="D2120">
        <v>6</v>
      </c>
      <c r="E2120">
        <v>22</v>
      </c>
      <c r="F2120" t="s">
        <v>69</v>
      </c>
      <c r="G2120">
        <v>1</v>
      </c>
      <c r="H2120">
        <v>2</v>
      </c>
      <c r="I2120" t="s">
        <v>14</v>
      </c>
      <c r="J2120">
        <v>-1</v>
      </c>
    </row>
    <row r="2121" spans="2:10" x14ac:dyDescent="0.45">
      <c r="B2121">
        <v>17384</v>
      </c>
      <c r="C2121" t="s">
        <v>90</v>
      </c>
      <c r="D2121">
        <v>6</v>
      </c>
      <c r="E2121">
        <v>22</v>
      </c>
      <c r="F2121" t="s">
        <v>7</v>
      </c>
      <c r="G2121">
        <v>0</v>
      </c>
      <c r="H2121">
        <v>0</v>
      </c>
      <c r="I2121" t="s">
        <v>1</v>
      </c>
      <c r="J2121">
        <v>0</v>
      </c>
    </row>
    <row r="2122" spans="2:10" x14ac:dyDescent="0.45">
      <c r="B2122">
        <v>17385</v>
      </c>
      <c r="C2122" t="s">
        <v>90</v>
      </c>
      <c r="D2122">
        <v>6</v>
      </c>
      <c r="E2122">
        <v>22</v>
      </c>
      <c r="F2122" t="s">
        <v>24</v>
      </c>
      <c r="G2122">
        <v>0</v>
      </c>
      <c r="H2122">
        <v>0</v>
      </c>
      <c r="I2122" t="s">
        <v>3</v>
      </c>
      <c r="J2122">
        <v>0</v>
      </c>
    </row>
    <row r="2123" spans="2:10" x14ac:dyDescent="0.45">
      <c r="B2123">
        <v>17386</v>
      </c>
      <c r="C2123" t="s">
        <v>90</v>
      </c>
      <c r="D2123">
        <v>6</v>
      </c>
      <c r="E2123">
        <v>22</v>
      </c>
      <c r="F2123" t="s">
        <v>6</v>
      </c>
      <c r="G2123">
        <v>0</v>
      </c>
      <c r="H2123">
        <v>0</v>
      </c>
      <c r="I2123" t="s">
        <v>56</v>
      </c>
      <c r="J2123">
        <v>0</v>
      </c>
    </row>
    <row r="2124" spans="2:10" x14ac:dyDescent="0.45">
      <c r="B2124">
        <v>17387</v>
      </c>
      <c r="C2124" t="s">
        <v>90</v>
      </c>
      <c r="D2124">
        <v>6</v>
      </c>
      <c r="E2124">
        <v>22</v>
      </c>
      <c r="F2124" t="s">
        <v>82</v>
      </c>
      <c r="G2124">
        <v>0</v>
      </c>
      <c r="H2124">
        <v>0</v>
      </c>
      <c r="I2124" t="s">
        <v>87</v>
      </c>
      <c r="J2124">
        <v>0</v>
      </c>
    </row>
    <row r="2125" spans="2:10" x14ac:dyDescent="0.45">
      <c r="B2125">
        <v>17388</v>
      </c>
      <c r="C2125" t="s">
        <v>90</v>
      </c>
      <c r="D2125">
        <v>6</v>
      </c>
      <c r="E2125">
        <v>22</v>
      </c>
      <c r="F2125" t="s">
        <v>66</v>
      </c>
      <c r="G2125">
        <v>2</v>
      </c>
      <c r="H2125">
        <v>0</v>
      </c>
      <c r="I2125" t="s">
        <v>85</v>
      </c>
      <c r="J2125">
        <v>1</v>
      </c>
    </row>
    <row r="2126" spans="2:10" x14ac:dyDescent="0.45">
      <c r="B2126">
        <v>17389</v>
      </c>
      <c r="C2126" t="s">
        <v>90</v>
      </c>
      <c r="D2126">
        <v>6</v>
      </c>
      <c r="E2126">
        <v>23</v>
      </c>
      <c r="F2126" t="s">
        <v>1</v>
      </c>
      <c r="G2126">
        <v>1</v>
      </c>
      <c r="H2126">
        <v>0</v>
      </c>
      <c r="I2126" t="s">
        <v>89</v>
      </c>
      <c r="J2126">
        <v>1</v>
      </c>
    </row>
    <row r="2127" spans="2:10" x14ac:dyDescent="0.45">
      <c r="B2127">
        <v>17390</v>
      </c>
      <c r="C2127" t="s">
        <v>90</v>
      </c>
      <c r="D2127">
        <v>6</v>
      </c>
      <c r="E2127">
        <v>23</v>
      </c>
      <c r="F2127" t="s">
        <v>85</v>
      </c>
      <c r="G2127">
        <v>1</v>
      </c>
      <c r="H2127">
        <v>1</v>
      </c>
      <c r="I2127" t="s">
        <v>6</v>
      </c>
      <c r="J2127">
        <v>0</v>
      </c>
    </row>
    <row r="2128" spans="2:10" x14ac:dyDescent="0.45">
      <c r="B2128">
        <v>17391</v>
      </c>
      <c r="C2128" t="s">
        <v>90</v>
      </c>
      <c r="D2128">
        <v>6</v>
      </c>
      <c r="E2128">
        <v>23</v>
      </c>
      <c r="F2128" t="s">
        <v>77</v>
      </c>
      <c r="G2128">
        <v>0</v>
      </c>
      <c r="H2128">
        <v>0</v>
      </c>
      <c r="I2128" t="s">
        <v>66</v>
      </c>
      <c r="J2128">
        <v>0</v>
      </c>
    </row>
    <row r="2129" spans="2:10" x14ac:dyDescent="0.45">
      <c r="B2129">
        <v>17392</v>
      </c>
      <c r="C2129" t="s">
        <v>90</v>
      </c>
      <c r="D2129">
        <v>6</v>
      </c>
      <c r="E2129">
        <v>23</v>
      </c>
      <c r="F2129" t="s">
        <v>14</v>
      </c>
      <c r="G2129">
        <v>0</v>
      </c>
      <c r="H2129">
        <v>0</v>
      </c>
      <c r="I2129" t="s">
        <v>24</v>
      </c>
      <c r="J2129">
        <v>0</v>
      </c>
    </row>
    <row r="2130" spans="2:10" x14ac:dyDescent="0.45">
      <c r="B2130">
        <v>17393</v>
      </c>
      <c r="C2130" t="s">
        <v>90</v>
      </c>
      <c r="D2130">
        <v>6</v>
      </c>
      <c r="E2130">
        <v>23</v>
      </c>
      <c r="F2130" t="s">
        <v>0</v>
      </c>
      <c r="G2130">
        <v>0</v>
      </c>
      <c r="H2130">
        <v>0</v>
      </c>
      <c r="I2130" t="s">
        <v>7</v>
      </c>
      <c r="J2130">
        <v>0</v>
      </c>
    </row>
    <row r="2131" spans="2:10" x14ac:dyDescent="0.45">
      <c r="B2131">
        <v>17394</v>
      </c>
      <c r="C2131" t="s">
        <v>90</v>
      </c>
      <c r="D2131">
        <v>6</v>
      </c>
      <c r="E2131">
        <v>23</v>
      </c>
      <c r="F2131" t="s">
        <v>9</v>
      </c>
      <c r="G2131">
        <v>0</v>
      </c>
      <c r="H2131">
        <v>0</v>
      </c>
      <c r="I2131" t="s">
        <v>15</v>
      </c>
      <c r="J2131">
        <v>0</v>
      </c>
    </row>
    <row r="2132" spans="2:10" x14ac:dyDescent="0.45">
      <c r="B2132">
        <v>17395</v>
      </c>
      <c r="C2132" t="s">
        <v>90</v>
      </c>
      <c r="D2132">
        <v>6</v>
      </c>
      <c r="E2132">
        <v>23</v>
      </c>
      <c r="F2132" t="s">
        <v>3</v>
      </c>
      <c r="G2132">
        <v>2</v>
      </c>
      <c r="H2132">
        <v>0</v>
      </c>
      <c r="I2132" t="s">
        <v>10</v>
      </c>
      <c r="J2132">
        <v>1</v>
      </c>
    </row>
    <row r="2133" spans="2:10" x14ac:dyDescent="0.45">
      <c r="B2133">
        <v>17396</v>
      </c>
      <c r="C2133" t="s">
        <v>90</v>
      </c>
      <c r="D2133">
        <v>6</v>
      </c>
      <c r="E2133">
        <v>23</v>
      </c>
      <c r="F2133" t="s">
        <v>4</v>
      </c>
      <c r="G2133">
        <v>1</v>
      </c>
      <c r="H2133">
        <v>2</v>
      </c>
      <c r="I2133" t="s">
        <v>13</v>
      </c>
      <c r="J2133">
        <v>-1</v>
      </c>
    </row>
    <row r="2134" spans="2:10" x14ac:dyDescent="0.45">
      <c r="B2134">
        <v>17397</v>
      </c>
      <c r="C2134" t="s">
        <v>90</v>
      </c>
      <c r="D2134">
        <v>6</v>
      </c>
      <c r="E2134">
        <v>23</v>
      </c>
      <c r="F2134" t="s">
        <v>87</v>
      </c>
      <c r="G2134">
        <v>1</v>
      </c>
      <c r="H2134">
        <v>0</v>
      </c>
      <c r="I2134" t="s">
        <v>69</v>
      </c>
      <c r="J2134">
        <v>1</v>
      </c>
    </row>
    <row r="2135" spans="2:10" x14ac:dyDescent="0.45">
      <c r="B2135">
        <v>17398</v>
      </c>
      <c r="C2135" t="s">
        <v>90</v>
      </c>
      <c r="D2135">
        <v>6</v>
      </c>
      <c r="E2135">
        <v>23</v>
      </c>
      <c r="F2135" t="s">
        <v>56</v>
      </c>
      <c r="G2135">
        <v>0</v>
      </c>
      <c r="H2135">
        <v>0</v>
      </c>
      <c r="I2135" t="s">
        <v>82</v>
      </c>
      <c r="J2135">
        <v>0</v>
      </c>
    </row>
    <row r="2136" spans="2:10" x14ac:dyDescent="0.45">
      <c r="B2136">
        <v>17399</v>
      </c>
      <c r="C2136" t="s">
        <v>90</v>
      </c>
      <c r="D2136">
        <v>6</v>
      </c>
      <c r="E2136">
        <v>24</v>
      </c>
      <c r="F2136" t="s">
        <v>13</v>
      </c>
      <c r="G2136">
        <v>1</v>
      </c>
      <c r="H2136">
        <v>0</v>
      </c>
      <c r="I2136" t="s">
        <v>9</v>
      </c>
      <c r="J2136">
        <v>1</v>
      </c>
    </row>
    <row r="2137" spans="2:10" x14ac:dyDescent="0.45">
      <c r="B2137">
        <v>17400</v>
      </c>
      <c r="C2137" t="s">
        <v>90</v>
      </c>
      <c r="D2137">
        <v>6</v>
      </c>
      <c r="E2137">
        <v>24</v>
      </c>
      <c r="F2137" t="s">
        <v>15</v>
      </c>
      <c r="G2137">
        <v>0</v>
      </c>
      <c r="H2137">
        <v>0</v>
      </c>
      <c r="I2137" t="s">
        <v>1</v>
      </c>
      <c r="J2137">
        <v>0</v>
      </c>
    </row>
    <row r="2138" spans="2:10" x14ac:dyDescent="0.45">
      <c r="B2138">
        <v>17401</v>
      </c>
      <c r="C2138" t="s">
        <v>90</v>
      </c>
      <c r="D2138">
        <v>6</v>
      </c>
      <c r="E2138">
        <v>24</v>
      </c>
      <c r="F2138" t="s">
        <v>77</v>
      </c>
      <c r="G2138">
        <v>1</v>
      </c>
      <c r="H2138">
        <v>0</v>
      </c>
      <c r="I2138" t="s">
        <v>85</v>
      </c>
      <c r="J2138">
        <v>1</v>
      </c>
    </row>
    <row r="2139" spans="2:10" x14ac:dyDescent="0.45">
      <c r="B2139">
        <v>17402</v>
      </c>
      <c r="C2139" t="s">
        <v>90</v>
      </c>
      <c r="D2139">
        <v>6</v>
      </c>
      <c r="E2139">
        <v>24</v>
      </c>
      <c r="F2139" t="s">
        <v>89</v>
      </c>
      <c r="G2139">
        <v>1</v>
      </c>
      <c r="H2139">
        <v>1</v>
      </c>
      <c r="I2139" t="s">
        <v>0</v>
      </c>
      <c r="J2139">
        <v>0</v>
      </c>
    </row>
    <row r="2140" spans="2:10" x14ac:dyDescent="0.45">
      <c r="B2140">
        <v>17403</v>
      </c>
      <c r="C2140" t="s">
        <v>90</v>
      </c>
      <c r="D2140">
        <v>6</v>
      </c>
      <c r="E2140">
        <v>24</v>
      </c>
      <c r="F2140" t="s">
        <v>10</v>
      </c>
      <c r="G2140">
        <v>0</v>
      </c>
      <c r="H2140">
        <v>0</v>
      </c>
      <c r="I2140" t="s">
        <v>14</v>
      </c>
      <c r="J2140">
        <v>0</v>
      </c>
    </row>
    <row r="2141" spans="2:10" x14ac:dyDescent="0.45">
      <c r="B2141">
        <v>17404</v>
      </c>
      <c r="C2141" t="s">
        <v>90</v>
      </c>
      <c r="D2141">
        <v>6</v>
      </c>
      <c r="E2141">
        <v>24</v>
      </c>
      <c r="F2141" t="s">
        <v>7</v>
      </c>
      <c r="G2141">
        <v>3</v>
      </c>
      <c r="H2141">
        <v>1</v>
      </c>
      <c r="I2141" t="s">
        <v>3</v>
      </c>
      <c r="J2141">
        <v>1</v>
      </c>
    </row>
    <row r="2142" spans="2:10" x14ac:dyDescent="0.45">
      <c r="B2142">
        <v>17405</v>
      </c>
      <c r="C2142" t="s">
        <v>90</v>
      </c>
      <c r="D2142">
        <v>6</v>
      </c>
      <c r="E2142">
        <v>24</v>
      </c>
      <c r="F2142" t="s">
        <v>24</v>
      </c>
      <c r="G2142">
        <v>3</v>
      </c>
      <c r="H2142">
        <v>1</v>
      </c>
      <c r="I2142" t="s">
        <v>87</v>
      </c>
      <c r="J2142">
        <v>1</v>
      </c>
    </row>
    <row r="2143" spans="2:10" x14ac:dyDescent="0.45">
      <c r="B2143">
        <v>17406</v>
      </c>
      <c r="C2143" t="s">
        <v>90</v>
      </c>
      <c r="D2143">
        <v>6</v>
      </c>
      <c r="E2143">
        <v>24</v>
      </c>
      <c r="F2143" t="s">
        <v>82</v>
      </c>
      <c r="G2143">
        <v>6</v>
      </c>
      <c r="H2143">
        <v>2</v>
      </c>
      <c r="I2143" t="s">
        <v>6</v>
      </c>
      <c r="J2143">
        <v>1</v>
      </c>
    </row>
    <row r="2144" spans="2:10" x14ac:dyDescent="0.45">
      <c r="B2144">
        <v>17407</v>
      </c>
      <c r="C2144" t="s">
        <v>90</v>
      </c>
      <c r="D2144">
        <v>6</v>
      </c>
      <c r="E2144">
        <v>24</v>
      </c>
      <c r="F2144" t="s">
        <v>66</v>
      </c>
      <c r="G2144">
        <v>2</v>
      </c>
      <c r="H2144">
        <v>1</v>
      </c>
      <c r="I2144" t="s">
        <v>4</v>
      </c>
      <c r="J2144">
        <v>1</v>
      </c>
    </row>
    <row r="2145" spans="2:10" x14ac:dyDescent="0.45">
      <c r="B2145">
        <v>17408</v>
      </c>
      <c r="C2145" t="s">
        <v>90</v>
      </c>
      <c r="D2145">
        <v>6</v>
      </c>
      <c r="E2145">
        <v>24</v>
      </c>
      <c r="F2145" t="s">
        <v>69</v>
      </c>
      <c r="G2145">
        <v>1</v>
      </c>
      <c r="H2145">
        <v>1</v>
      </c>
      <c r="I2145" t="s">
        <v>56</v>
      </c>
      <c r="J2145">
        <v>0</v>
      </c>
    </row>
    <row r="2146" spans="2:10" x14ac:dyDescent="0.45">
      <c r="B2146">
        <v>17409</v>
      </c>
      <c r="C2146" t="s">
        <v>90</v>
      </c>
      <c r="D2146">
        <v>6</v>
      </c>
      <c r="E2146">
        <v>25</v>
      </c>
      <c r="F2146" t="s">
        <v>85</v>
      </c>
      <c r="G2146">
        <v>2</v>
      </c>
      <c r="H2146">
        <v>0</v>
      </c>
      <c r="I2146" t="s">
        <v>82</v>
      </c>
      <c r="J2146">
        <v>1</v>
      </c>
    </row>
    <row r="2147" spans="2:10" x14ac:dyDescent="0.45">
      <c r="B2147">
        <v>17410</v>
      </c>
      <c r="C2147" t="s">
        <v>90</v>
      </c>
      <c r="D2147">
        <v>6</v>
      </c>
      <c r="E2147">
        <v>25</v>
      </c>
      <c r="F2147" t="s">
        <v>14</v>
      </c>
      <c r="G2147">
        <v>0</v>
      </c>
      <c r="H2147">
        <v>2</v>
      </c>
      <c r="I2147" t="s">
        <v>7</v>
      </c>
      <c r="J2147">
        <v>-1</v>
      </c>
    </row>
    <row r="2148" spans="2:10" x14ac:dyDescent="0.45">
      <c r="B2148">
        <v>17411</v>
      </c>
      <c r="C2148" t="s">
        <v>90</v>
      </c>
      <c r="D2148">
        <v>6</v>
      </c>
      <c r="E2148">
        <v>25</v>
      </c>
      <c r="F2148" t="s">
        <v>0</v>
      </c>
      <c r="G2148">
        <v>0</v>
      </c>
      <c r="H2148">
        <v>0</v>
      </c>
      <c r="I2148" t="s">
        <v>15</v>
      </c>
      <c r="J2148">
        <v>0</v>
      </c>
    </row>
    <row r="2149" spans="2:10" x14ac:dyDescent="0.45">
      <c r="B2149">
        <v>17412</v>
      </c>
      <c r="C2149" t="s">
        <v>90</v>
      </c>
      <c r="D2149">
        <v>6</v>
      </c>
      <c r="E2149">
        <v>25</v>
      </c>
      <c r="F2149" t="s">
        <v>9</v>
      </c>
      <c r="G2149">
        <v>1</v>
      </c>
      <c r="H2149">
        <v>0</v>
      </c>
      <c r="I2149" t="s">
        <v>66</v>
      </c>
      <c r="J2149">
        <v>1</v>
      </c>
    </row>
    <row r="2150" spans="2:10" x14ac:dyDescent="0.45">
      <c r="B2150">
        <v>17413</v>
      </c>
      <c r="C2150" t="s">
        <v>90</v>
      </c>
      <c r="D2150">
        <v>6</v>
      </c>
      <c r="E2150">
        <v>25</v>
      </c>
      <c r="F2150" t="s">
        <v>3</v>
      </c>
      <c r="G2150">
        <v>5</v>
      </c>
      <c r="H2150">
        <v>0</v>
      </c>
      <c r="I2150" t="s">
        <v>89</v>
      </c>
      <c r="J2150">
        <v>1</v>
      </c>
    </row>
    <row r="2151" spans="2:10" x14ac:dyDescent="0.45">
      <c r="B2151">
        <v>17414</v>
      </c>
      <c r="C2151" t="s">
        <v>90</v>
      </c>
      <c r="D2151">
        <v>6</v>
      </c>
      <c r="E2151">
        <v>25</v>
      </c>
      <c r="F2151" t="s">
        <v>6</v>
      </c>
      <c r="G2151">
        <v>0</v>
      </c>
      <c r="H2151">
        <v>0</v>
      </c>
      <c r="I2151" t="s">
        <v>69</v>
      </c>
      <c r="J2151">
        <v>0</v>
      </c>
    </row>
    <row r="2152" spans="2:10" x14ac:dyDescent="0.45">
      <c r="B2152">
        <v>17415</v>
      </c>
      <c r="C2152" t="s">
        <v>90</v>
      </c>
      <c r="D2152">
        <v>6</v>
      </c>
      <c r="E2152">
        <v>25</v>
      </c>
      <c r="F2152" t="s">
        <v>4</v>
      </c>
      <c r="G2152">
        <v>1</v>
      </c>
      <c r="H2152">
        <v>0</v>
      </c>
      <c r="I2152" t="s">
        <v>77</v>
      </c>
      <c r="J2152">
        <v>1</v>
      </c>
    </row>
    <row r="2153" spans="2:10" x14ac:dyDescent="0.45">
      <c r="B2153">
        <v>17416</v>
      </c>
      <c r="C2153" t="s">
        <v>90</v>
      </c>
      <c r="D2153">
        <v>6</v>
      </c>
      <c r="E2153">
        <v>25</v>
      </c>
      <c r="F2153" t="s">
        <v>87</v>
      </c>
      <c r="G2153">
        <v>4</v>
      </c>
      <c r="H2153">
        <v>3</v>
      </c>
      <c r="I2153" t="s">
        <v>10</v>
      </c>
      <c r="J2153">
        <v>1</v>
      </c>
    </row>
    <row r="2154" spans="2:10" x14ac:dyDescent="0.45">
      <c r="B2154">
        <v>17417</v>
      </c>
      <c r="C2154" t="s">
        <v>90</v>
      </c>
      <c r="D2154">
        <v>6</v>
      </c>
      <c r="E2154">
        <v>25</v>
      </c>
      <c r="F2154" t="s">
        <v>1</v>
      </c>
      <c r="G2154">
        <v>0</v>
      </c>
      <c r="H2154">
        <v>0</v>
      </c>
      <c r="I2154" t="s">
        <v>13</v>
      </c>
      <c r="J2154">
        <v>0</v>
      </c>
    </row>
    <row r="2155" spans="2:10" x14ac:dyDescent="0.45">
      <c r="B2155">
        <v>17418</v>
      </c>
      <c r="C2155" t="s">
        <v>90</v>
      </c>
      <c r="D2155">
        <v>6</v>
      </c>
      <c r="E2155">
        <v>25</v>
      </c>
      <c r="F2155" t="s">
        <v>56</v>
      </c>
      <c r="G2155">
        <v>3</v>
      </c>
      <c r="H2155">
        <v>2</v>
      </c>
      <c r="I2155" t="s">
        <v>24</v>
      </c>
      <c r="J2155">
        <v>1</v>
      </c>
    </row>
    <row r="2156" spans="2:10" x14ac:dyDescent="0.45">
      <c r="B2156">
        <v>17419</v>
      </c>
      <c r="C2156" t="s">
        <v>90</v>
      </c>
      <c r="D2156">
        <v>6</v>
      </c>
      <c r="E2156">
        <v>26</v>
      </c>
      <c r="F2156" t="s">
        <v>13</v>
      </c>
      <c r="G2156">
        <v>0</v>
      </c>
      <c r="H2156">
        <v>0</v>
      </c>
      <c r="I2156" t="s">
        <v>0</v>
      </c>
      <c r="J2156">
        <v>0</v>
      </c>
    </row>
    <row r="2157" spans="2:10" x14ac:dyDescent="0.45">
      <c r="B2157">
        <v>17420</v>
      </c>
      <c r="C2157" t="s">
        <v>90</v>
      </c>
      <c r="D2157">
        <v>6</v>
      </c>
      <c r="E2157">
        <v>26</v>
      </c>
      <c r="F2157" t="s">
        <v>15</v>
      </c>
      <c r="G2157">
        <v>1</v>
      </c>
      <c r="H2157">
        <v>2</v>
      </c>
      <c r="I2157" t="s">
        <v>3</v>
      </c>
      <c r="J2157">
        <v>-1</v>
      </c>
    </row>
    <row r="2158" spans="2:10" x14ac:dyDescent="0.45">
      <c r="B2158">
        <v>17421</v>
      </c>
      <c r="C2158" t="s">
        <v>90</v>
      </c>
      <c r="D2158">
        <v>6</v>
      </c>
      <c r="E2158">
        <v>26</v>
      </c>
      <c r="F2158" t="s">
        <v>77</v>
      </c>
      <c r="G2158">
        <v>2</v>
      </c>
      <c r="H2158">
        <v>1</v>
      </c>
      <c r="I2158" t="s">
        <v>9</v>
      </c>
      <c r="J2158">
        <v>1</v>
      </c>
    </row>
    <row r="2159" spans="2:10" x14ac:dyDescent="0.45">
      <c r="B2159">
        <v>17422</v>
      </c>
      <c r="C2159" t="s">
        <v>90</v>
      </c>
      <c r="D2159">
        <v>6</v>
      </c>
      <c r="E2159">
        <v>26</v>
      </c>
      <c r="F2159" t="s">
        <v>7</v>
      </c>
      <c r="G2159">
        <v>0</v>
      </c>
      <c r="H2159">
        <v>0</v>
      </c>
      <c r="I2159" t="s">
        <v>87</v>
      </c>
      <c r="J2159">
        <v>0</v>
      </c>
    </row>
    <row r="2160" spans="2:10" x14ac:dyDescent="0.45">
      <c r="B2160">
        <v>17423</v>
      </c>
      <c r="C2160" t="s">
        <v>90</v>
      </c>
      <c r="D2160">
        <v>6</v>
      </c>
      <c r="E2160">
        <v>26</v>
      </c>
      <c r="F2160" t="s">
        <v>10</v>
      </c>
      <c r="G2160">
        <v>0</v>
      </c>
      <c r="H2160">
        <v>1</v>
      </c>
      <c r="I2160" t="s">
        <v>56</v>
      </c>
      <c r="J2160">
        <v>-1</v>
      </c>
    </row>
    <row r="2161" spans="2:10" x14ac:dyDescent="0.45">
      <c r="B2161">
        <v>17424</v>
      </c>
      <c r="C2161" t="s">
        <v>90</v>
      </c>
      <c r="D2161">
        <v>6</v>
      </c>
      <c r="E2161">
        <v>26</v>
      </c>
      <c r="F2161" t="s">
        <v>69</v>
      </c>
      <c r="G2161">
        <v>2</v>
      </c>
      <c r="H2161">
        <v>1</v>
      </c>
      <c r="I2161" t="s">
        <v>82</v>
      </c>
      <c r="J2161">
        <v>1</v>
      </c>
    </row>
    <row r="2162" spans="2:10" x14ac:dyDescent="0.45">
      <c r="B2162">
        <v>17425</v>
      </c>
      <c r="C2162" t="s">
        <v>90</v>
      </c>
      <c r="D2162">
        <v>6</v>
      </c>
      <c r="E2162">
        <v>26</v>
      </c>
      <c r="F2162" t="s">
        <v>89</v>
      </c>
      <c r="G2162">
        <v>0</v>
      </c>
      <c r="H2162">
        <v>1</v>
      </c>
      <c r="I2162" t="s">
        <v>14</v>
      </c>
      <c r="J2162">
        <v>-1</v>
      </c>
    </row>
    <row r="2163" spans="2:10" x14ac:dyDescent="0.45">
      <c r="B2163">
        <v>17426</v>
      </c>
      <c r="C2163" t="s">
        <v>90</v>
      </c>
      <c r="D2163">
        <v>6</v>
      </c>
      <c r="E2163">
        <v>26</v>
      </c>
      <c r="F2163" t="s">
        <v>4</v>
      </c>
      <c r="G2163">
        <v>4</v>
      </c>
      <c r="H2163">
        <v>1</v>
      </c>
      <c r="I2163" t="s">
        <v>85</v>
      </c>
      <c r="J2163">
        <v>1</v>
      </c>
    </row>
    <row r="2164" spans="2:10" x14ac:dyDescent="0.45">
      <c r="B2164">
        <v>17427</v>
      </c>
      <c r="C2164" t="s">
        <v>90</v>
      </c>
      <c r="D2164">
        <v>6</v>
      </c>
      <c r="E2164">
        <v>26</v>
      </c>
      <c r="F2164" t="s">
        <v>24</v>
      </c>
      <c r="G2164">
        <v>2</v>
      </c>
      <c r="H2164">
        <v>1</v>
      </c>
      <c r="I2164" t="s">
        <v>6</v>
      </c>
      <c r="J2164">
        <v>1</v>
      </c>
    </row>
    <row r="2165" spans="2:10" x14ac:dyDescent="0.45">
      <c r="B2165">
        <v>17428</v>
      </c>
      <c r="C2165" t="s">
        <v>90</v>
      </c>
      <c r="D2165">
        <v>6</v>
      </c>
      <c r="E2165">
        <v>26</v>
      </c>
      <c r="F2165" t="s">
        <v>66</v>
      </c>
      <c r="G2165">
        <v>0</v>
      </c>
      <c r="H2165">
        <v>0</v>
      </c>
      <c r="I2165" t="s">
        <v>1</v>
      </c>
      <c r="J2165">
        <v>0</v>
      </c>
    </row>
    <row r="2166" spans="2:10" x14ac:dyDescent="0.45">
      <c r="B2166">
        <v>17429</v>
      </c>
      <c r="C2166" t="s">
        <v>90</v>
      </c>
      <c r="D2166">
        <v>6</v>
      </c>
      <c r="E2166">
        <v>27</v>
      </c>
      <c r="F2166" t="s">
        <v>85</v>
      </c>
      <c r="G2166">
        <v>2</v>
      </c>
      <c r="H2166">
        <v>1</v>
      </c>
      <c r="I2166" t="s">
        <v>69</v>
      </c>
      <c r="J2166">
        <v>1</v>
      </c>
    </row>
    <row r="2167" spans="2:10" x14ac:dyDescent="0.45">
      <c r="B2167">
        <v>17430</v>
      </c>
      <c r="C2167" t="s">
        <v>90</v>
      </c>
      <c r="D2167">
        <v>6</v>
      </c>
      <c r="E2167">
        <v>27</v>
      </c>
      <c r="F2167" t="s">
        <v>14</v>
      </c>
      <c r="G2167">
        <v>2</v>
      </c>
      <c r="H2167">
        <v>0</v>
      </c>
      <c r="I2167" t="s">
        <v>15</v>
      </c>
      <c r="J2167">
        <v>1</v>
      </c>
    </row>
    <row r="2168" spans="2:10" x14ac:dyDescent="0.45">
      <c r="B2168">
        <v>17431</v>
      </c>
      <c r="C2168" t="s">
        <v>90</v>
      </c>
      <c r="D2168">
        <v>6</v>
      </c>
      <c r="E2168">
        <v>27</v>
      </c>
      <c r="F2168" t="s">
        <v>0</v>
      </c>
      <c r="G2168">
        <v>0</v>
      </c>
      <c r="H2168">
        <v>0</v>
      </c>
      <c r="I2168" t="s">
        <v>66</v>
      </c>
      <c r="J2168">
        <v>0</v>
      </c>
    </row>
    <row r="2169" spans="2:10" x14ac:dyDescent="0.45">
      <c r="B2169">
        <v>17432</v>
      </c>
      <c r="C2169" t="s">
        <v>90</v>
      </c>
      <c r="D2169">
        <v>6</v>
      </c>
      <c r="E2169">
        <v>27</v>
      </c>
      <c r="F2169" t="s">
        <v>9</v>
      </c>
      <c r="G2169">
        <v>0</v>
      </c>
      <c r="H2169">
        <v>0</v>
      </c>
      <c r="I2169" t="s">
        <v>4</v>
      </c>
      <c r="J2169">
        <v>0</v>
      </c>
    </row>
    <row r="2170" spans="2:10" x14ac:dyDescent="0.45">
      <c r="B2170">
        <v>17433</v>
      </c>
      <c r="C2170" t="s">
        <v>90</v>
      </c>
      <c r="D2170">
        <v>6</v>
      </c>
      <c r="E2170">
        <v>27</v>
      </c>
      <c r="F2170" t="s">
        <v>3</v>
      </c>
      <c r="G2170">
        <v>1</v>
      </c>
      <c r="H2170">
        <v>1</v>
      </c>
      <c r="I2170" t="s">
        <v>13</v>
      </c>
      <c r="J2170">
        <v>0</v>
      </c>
    </row>
    <row r="2171" spans="2:10" x14ac:dyDescent="0.45">
      <c r="B2171">
        <v>17434</v>
      </c>
      <c r="C2171" t="s">
        <v>90</v>
      </c>
      <c r="D2171">
        <v>6</v>
      </c>
      <c r="E2171">
        <v>27</v>
      </c>
      <c r="F2171" t="s">
        <v>1</v>
      </c>
      <c r="G2171">
        <v>0</v>
      </c>
      <c r="H2171">
        <v>0</v>
      </c>
      <c r="I2171" t="s">
        <v>77</v>
      </c>
      <c r="J2171">
        <v>0</v>
      </c>
    </row>
    <row r="2172" spans="2:10" x14ac:dyDescent="0.45">
      <c r="B2172">
        <v>17435</v>
      </c>
      <c r="C2172" t="s">
        <v>90</v>
      </c>
      <c r="D2172">
        <v>6</v>
      </c>
      <c r="E2172">
        <v>27</v>
      </c>
      <c r="F2172" t="s">
        <v>6</v>
      </c>
      <c r="G2172">
        <v>0</v>
      </c>
      <c r="H2172">
        <v>0</v>
      </c>
      <c r="I2172" t="s">
        <v>10</v>
      </c>
      <c r="J2172">
        <v>0</v>
      </c>
    </row>
    <row r="2173" spans="2:10" x14ac:dyDescent="0.45">
      <c r="B2173">
        <v>17436</v>
      </c>
      <c r="C2173" t="s">
        <v>90</v>
      </c>
      <c r="D2173">
        <v>6</v>
      </c>
      <c r="E2173">
        <v>27</v>
      </c>
      <c r="F2173" t="s">
        <v>87</v>
      </c>
      <c r="G2173">
        <v>0</v>
      </c>
      <c r="H2173">
        <v>0</v>
      </c>
      <c r="I2173" t="s">
        <v>89</v>
      </c>
      <c r="J2173">
        <v>0</v>
      </c>
    </row>
    <row r="2174" spans="2:10" x14ac:dyDescent="0.45">
      <c r="B2174">
        <v>17437</v>
      </c>
      <c r="C2174" t="s">
        <v>90</v>
      </c>
      <c r="D2174">
        <v>6</v>
      </c>
      <c r="E2174">
        <v>27</v>
      </c>
      <c r="F2174" t="s">
        <v>56</v>
      </c>
      <c r="G2174">
        <v>1</v>
      </c>
      <c r="H2174">
        <v>0</v>
      </c>
      <c r="I2174" t="s">
        <v>7</v>
      </c>
      <c r="J2174">
        <v>1</v>
      </c>
    </row>
    <row r="2175" spans="2:10" x14ac:dyDescent="0.45">
      <c r="B2175">
        <v>17438</v>
      </c>
      <c r="C2175" t="s">
        <v>90</v>
      </c>
      <c r="D2175">
        <v>6</v>
      </c>
      <c r="E2175">
        <v>27</v>
      </c>
      <c r="F2175" t="s">
        <v>82</v>
      </c>
      <c r="G2175">
        <v>3</v>
      </c>
      <c r="H2175">
        <v>4</v>
      </c>
      <c r="I2175" t="s">
        <v>24</v>
      </c>
      <c r="J2175">
        <v>-1</v>
      </c>
    </row>
    <row r="2176" spans="2:10" x14ac:dyDescent="0.45">
      <c r="B2176">
        <v>17439</v>
      </c>
      <c r="C2176" t="s">
        <v>90</v>
      </c>
      <c r="D2176">
        <v>6</v>
      </c>
      <c r="E2176">
        <v>28</v>
      </c>
      <c r="F2176" t="s">
        <v>7</v>
      </c>
      <c r="G2176">
        <v>0</v>
      </c>
      <c r="H2176">
        <v>0</v>
      </c>
      <c r="I2176" t="s">
        <v>6</v>
      </c>
      <c r="J2176">
        <v>0</v>
      </c>
    </row>
    <row r="2177" spans="2:10" x14ac:dyDescent="0.45">
      <c r="B2177">
        <v>17440</v>
      </c>
      <c r="C2177" t="s">
        <v>90</v>
      </c>
      <c r="D2177">
        <v>6</v>
      </c>
      <c r="E2177">
        <v>28</v>
      </c>
      <c r="F2177" t="s">
        <v>77</v>
      </c>
      <c r="G2177">
        <v>3</v>
      </c>
      <c r="H2177">
        <v>2</v>
      </c>
      <c r="I2177" t="s">
        <v>0</v>
      </c>
      <c r="J2177">
        <v>1</v>
      </c>
    </row>
    <row r="2178" spans="2:10" x14ac:dyDescent="0.45">
      <c r="B2178">
        <v>17441</v>
      </c>
      <c r="C2178" t="s">
        <v>90</v>
      </c>
      <c r="D2178">
        <v>6</v>
      </c>
      <c r="E2178">
        <v>28</v>
      </c>
      <c r="F2178" t="s">
        <v>89</v>
      </c>
      <c r="G2178">
        <v>1</v>
      </c>
      <c r="H2178">
        <v>0</v>
      </c>
      <c r="I2178" t="s">
        <v>56</v>
      </c>
      <c r="J2178">
        <v>1</v>
      </c>
    </row>
    <row r="2179" spans="2:10" x14ac:dyDescent="0.45">
      <c r="B2179">
        <v>17442</v>
      </c>
      <c r="C2179" t="s">
        <v>90</v>
      </c>
      <c r="D2179">
        <v>6</v>
      </c>
      <c r="E2179">
        <v>28</v>
      </c>
      <c r="F2179" t="s">
        <v>10</v>
      </c>
      <c r="G2179">
        <v>1</v>
      </c>
      <c r="H2179">
        <v>0</v>
      </c>
      <c r="I2179" t="s">
        <v>82</v>
      </c>
      <c r="J2179">
        <v>1</v>
      </c>
    </row>
    <row r="2180" spans="2:10" x14ac:dyDescent="0.45">
      <c r="B2180">
        <v>17443</v>
      </c>
      <c r="C2180" t="s">
        <v>90</v>
      </c>
      <c r="D2180">
        <v>6</v>
      </c>
      <c r="E2180">
        <v>28</v>
      </c>
      <c r="F2180" t="s">
        <v>9</v>
      </c>
      <c r="G2180">
        <v>1</v>
      </c>
      <c r="H2180">
        <v>0</v>
      </c>
      <c r="I2180" t="s">
        <v>85</v>
      </c>
      <c r="J2180">
        <v>1</v>
      </c>
    </row>
    <row r="2181" spans="2:10" x14ac:dyDescent="0.45">
      <c r="B2181">
        <v>17444</v>
      </c>
      <c r="C2181" t="s">
        <v>90</v>
      </c>
      <c r="D2181">
        <v>6</v>
      </c>
      <c r="E2181">
        <v>28</v>
      </c>
      <c r="F2181" t="s">
        <v>13</v>
      </c>
      <c r="G2181">
        <v>2</v>
      </c>
      <c r="H2181">
        <v>2</v>
      </c>
      <c r="I2181" t="s">
        <v>14</v>
      </c>
      <c r="J2181">
        <v>0</v>
      </c>
    </row>
    <row r="2182" spans="2:10" x14ac:dyDescent="0.45">
      <c r="B2182">
        <v>17445</v>
      </c>
      <c r="C2182" t="s">
        <v>90</v>
      </c>
      <c r="D2182">
        <v>6</v>
      </c>
      <c r="E2182">
        <v>28</v>
      </c>
      <c r="F2182" t="s">
        <v>4</v>
      </c>
      <c r="G2182">
        <v>0</v>
      </c>
      <c r="H2182">
        <v>0</v>
      </c>
      <c r="I2182" t="s">
        <v>1</v>
      </c>
      <c r="J2182">
        <v>0</v>
      </c>
    </row>
    <row r="2183" spans="2:10" x14ac:dyDescent="0.45">
      <c r="B2183">
        <v>17446</v>
      </c>
      <c r="C2183" t="s">
        <v>90</v>
      </c>
      <c r="D2183">
        <v>6</v>
      </c>
      <c r="E2183">
        <v>28</v>
      </c>
      <c r="F2183" t="s">
        <v>24</v>
      </c>
      <c r="G2183">
        <v>0</v>
      </c>
      <c r="H2183">
        <v>0</v>
      </c>
      <c r="I2183" t="s">
        <v>69</v>
      </c>
      <c r="J2183">
        <v>0</v>
      </c>
    </row>
    <row r="2184" spans="2:10" x14ac:dyDescent="0.45">
      <c r="B2184">
        <v>17447</v>
      </c>
      <c r="C2184" t="s">
        <v>90</v>
      </c>
      <c r="D2184">
        <v>6</v>
      </c>
      <c r="E2184">
        <v>28</v>
      </c>
      <c r="F2184" t="s">
        <v>15</v>
      </c>
      <c r="G2184">
        <v>1</v>
      </c>
      <c r="H2184">
        <v>0</v>
      </c>
      <c r="I2184" t="s">
        <v>87</v>
      </c>
      <c r="J2184">
        <v>1</v>
      </c>
    </row>
    <row r="2185" spans="2:10" x14ac:dyDescent="0.45">
      <c r="B2185">
        <v>17448</v>
      </c>
      <c r="C2185" t="s">
        <v>90</v>
      </c>
      <c r="D2185">
        <v>6</v>
      </c>
      <c r="E2185">
        <v>28</v>
      </c>
      <c r="F2185" t="s">
        <v>66</v>
      </c>
      <c r="G2185">
        <v>2</v>
      </c>
      <c r="H2185">
        <v>0</v>
      </c>
      <c r="I2185" t="s">
        <v>3</v>
      </c>
      <c r="J2185">
        <v>1</v>
      </c>
    </row>
    <row r="2186" spans="2:10" x14ac:dyDescent="0.45">
      <c r="B2186">
        <v>17449</v>
      </c>
      <c r="C2186" t="s">
        <v>90</v>
      </c>
      <c r="D2186">
        <v>6</v>
      </c>
      <c r="E2186">
        <v>29</v>
      </c>
      <c r="F2186" t="s">
        <v>85</v>
      </c>
      <c r="G2186">
        <v>1</v>
      </c>
      <c r="H2186">
        <v>1</v>
      </c>
      <c r="I2186" t="s">
        <v>24</v>
      </c>
      <c r="J2186">
        <v>0</v>
      </c>
    </row>
    <row r="2187" spans="2:10" x14ac:dyDescent="0.45">
      <c r="B2187">
        <v>17450</v>
      </c>
      <c r="C2187" t="s">
        <v>90</v>
      </c>
      <c r="D2187">
        <v>6</v>
      </c>
      <c r="E2187">
        <v>29</v>
      </c>
      <c r="F2187" t="s">
        <v>14</v>
      </c>
      <c r="G2187">
        <v>2</v>
      </c>
      <c r="H2187">
        <v>1</v>
      </c>
      <c r="I2187" t="s">
        <v>66</v>
      </c>
      <c r="J2187">
        <v>1</v>
      </c>
    </row>
    <row r="2188" spans="2:10" x14ac:dyDescent="0.45">
      <c r="B2188">
        <v>17451</v>
      </c>
      <c r="C2188" t="s">
        <v>90</v>
      </c>
      <c r="D2188">
        <v>6</v>
      </c>
      <c r="E2188">
        <v>29</v>
      </c>
      <c r="F2188" t="s">
        <v>0</v>
      </c>
      <c r="G2188">
        <v>0</v>
      </c>
      <c r="H2188">
        <v>0</v>
      </c>
      <c r="I2188" t="s">
        <v>4</v>
      </c>
      <c r="J2188">
        <v>0</v>
      </c>
    </row>
    <row r="2189" spans="2:10" x14ac:dyDescent="0.45">
      <c r="B2189">
        <v>17452</v>
      </c>
      <c r="C2189" t="s">
        <v>90</v>
      </c>
      <c r="D2189">
        <v>6</v>
      </c>
      <c r="E2189">
        <v>29</v>
      </c>
      <c r="F2189" t="s">
        <v>69</v>
      </c>
      <c r="G2189">
        <v>3</v>
      </c>
      <c r="H2189">
        <v>1</v>
      </c>
      <c r="I2189" t="s">
        <v>10</v>
      </c>
      <c r="J2189">
        <v>1</v>
      </c>
    </row>
    <row r="2190" spans="2:10" x14ac:dyDescent="0.45">
      <c r="B2190">
        <v>17453</v>
      </c>
      <c r="C2190" t="s">
        <v>90</v>
      </c>
      <c r="D2190">
        <v>6</v>
      </c>
      <c r="E2190">
        <v>29</v>
      </c>
      <c r="F2190" t="s">
        <v>87</v>
      </c>
      <c r="G2190">
        <v>2</v>
      </c>
      <c r="H2190">
        <v>0</v>
      </c>
      <c r="I2190" t="s">
        <v>13</v>
      </c>
      <c r="J2190">
        <v>1</v>
      </c>
    </row>
    <row r="2191" spans="2:10" x14ac:dyDescent="0.45">
      <c r="B2191">
        <v>17454</v>
      </c>
      <c r="C2191" t="s">
        <v>90</v>
      </c>
      <c r="D2191">
        <v>6</v>
      </c>
      <c r="E2191">
        <v>29</v>
      </c>
      <c r="F2191" t="s">
        <v>1</v>
      </c>
      <c r="G2191">
        <v>0</v>
      </c>
      <c r="H2191">
        <v>0</v>
      </c>
      <c r="I2191" t="s">
        <v>9</v>
      </c>
      <c r="J2191">
        <v>0</v>
      </c>
    </row>
    <row r="2192" spans="2:10" x14ac:dyDescent="0.45">
      <c r="B2192">
        <v>17455</v>
      </c>
      <c r="C2192" t="s">
        <v>90</v>
      </c>
      <c r="D2192">
        <v>6</v>
      </c>
      <c r="E2192">
        <v>29</v>
      </c>
      <c r="F2192" t="s">
        <v>6</v>
      </c>
      <c r="G2192">
        <v>0</v>
      </c>
      <c r="H2192">
        <v>0</v>
      </c>
      <c r="I2192" t="s">
        <v>89</v>
      </c>
      <c r="J2192">
        <v>0</v>
      </c>
    </row>
    <row r="2193" spans="2:10" x14ac:dyDescent="0.45">
      <c r="B2193">
        <v>17456</v>
      </c>
      <c r="C2193" t="s">
        <v>90</v>
      </c>
      <c r="D2193">
        <v>6</v>
      </c>
      <c r="E2193">
        <v>29</v>
      </c>
      <c r="F2193" t="s">
        <v>3</v>
      </c>
      <c r="G2193">
        <v>3</v>
      </c>
      <c r="H2193">
        <v>1</v>
      </c>
      <c r="I2193" t="s">
        <v>77</v>
      </c>
      <c r="J2193">
        <v>1</v>
      </c>
    </row>
    <row r="2194" spans="2:10" x14ac:dyDescent="0.45">
      <c r="B2194">
        <v>17457</v>
      </c>
      <c r="C2194" t="s">
        <v>90</v>
      </c>
      <c r="D2194">
        <v>6</v>
      </c>
      <c r="E2194">
        <v>29</v>
      </c>
      <c r="F2194" t="s">
        <v>56</v>
      </c>
      <c r="G2194">
        <v>1</v>
      </c>
      <c r="H2194">
        <v>1</v>
      </c>
      <c r="I2194" t="s">
        <v>15</v>
      </c>
      <c r="J2194">
        <v>0</v>
      </c>
    </row>
    <row r="2195" spans="2:10" x14ac:dyDescent="0.45">
      <c r="B2195">
        <v>17458</v>
      </c>
      <c r="C2195" t="s">
        <v>90</v>
      </c>
      <c r="D2195">
        <v>6</v>
      </c>
      <c r="E2195">
        <v>29</v>
      </c>
      <c r="F2195" t="s">
        <v>82</v>
      </c>
      <c r="G2195">
        <v>0</v>
      </c>
      <c r="H2195">
        <v>1</v>
      </c>
      <c r="I2195" t="s">
        <v>7</v>
      </c>
      <c r="J2195">
        <v>-1</v>
      </c>
    </row>
    <row r="2196" spans="2:10" x14ac:dyDescent="0.45">
      <c r="B2196">
        <v>17459</v>
      </c>
      <c r="C2196" t="s">
        <v>90</v>
      </c>
      <c r="D2196">
        <v>6</v>
      </c>
      <c r="E2196">
        <v>30</v>
      </c>
      <c r="F2196" t="s">
        <v>7</v>
      </c>
      <c r="G2196">
        <v>3</v>
      </c>
      <c r="H2196">
        <v>1</v>
      </c>
      <c r="I2196" t="s">
        <v>69</v>
      </c>
      <c r="J2196">
        <v>1</v>
      </c>
    </row>
    <row r="2197" spans="2:10" x14ac:dyDescent="0.45">
      <c r="B2197">
        <v>17460</v>
      </c>
      <c r="C2197" t="s">
        <v>90</v>
      </c>
      <c r="D2197">
        <v>6</v>
      </c>
      <c r="E2197">
        <v>30</v>
      </c>
      <c r="F2197" t="s">
        <v>77</v>
      </c>
      <c r="G2197">
        <v>2</v>
      </c>
      <c r="H2197">
        <v>1</v>
      </c>
      <c r="I2197" t="s">
        <v>14</v>
      </c>
      <c r="J2197">
        <v>1</v>
      </c>
    </row>
    <row r="2198" spans="2:10" x14ac:dyDescent="0.45">
      <c r="B2198">
        <v>17461</v>
      </c>
      <c r="C2198" t="s">
        <v>90</v>
      </c>
      <c r="D2198">
        <v>6</v>
      </c>
      <c r="E2198">
        <v>30</v>
      </c>
      <c r="F2198" t="s">
        <v>89</v>
      </c>
      <c r="G2198">
        <v>1</v>
      </c>
      <c r="H2198">
        <v>1</v>
      </c>
      <c r="I2198" t="s">
        <v>82</v>
      </c>
      <c r="J2198">
        <v>0</v>
      </c>
    </row>
    <row r="2199" spans="2:10" x14ac:dyDescent="0.45">
      <c r="B2199">
        <v>17462</v>
      </c>
      <c r="C2199" t="s">
        <v>90</v>
      </c>
      <c r="D2199">
        <v>6</v>
      </c>
      <c r="E2199">
        <v>30</v>
      </c>
      <c r="F2199" t="s">
        <v>10</v>
      </c>
      <c r="G2199">
        <v>0</v>
      </c>
      <c r="H2199">
        <v>0</v>
      </c>
      <c r="I2199" t="s">
        <v>24</v>
      </c>
      <c r="J2199">
        <v>0</v>
      </c>
    </row>
    <row r="2200" spans="2:10" x14ac:dyDescent="0.45">
      <c r="B2200">
        <v>17463</v>
      </c>
      <c r="C2200" t="s">
        <v>90</v>
      </c>
      <c r="D2200">
        <v>6</v>
      </c>
      <c r="E2200">
        <v>30</v>
      </c>
      <c r="F2200" t="s">
        <v>9</v>
      </c>
      <c r="G2200">
        <v>0</v>
      </c>
      <c r="H2200">
        <v>0</v>
      </c>
      <c r="I2200" t="s">
        <v>0</v>
      </c>
      <c r="J2200">
        <v>0</v>
      </c>
    </row>
    <row r="2201" spans="2:10" x14ac:dyDescent="0.45">
      <c r="B2201">
        <v>17464</v>
      </c>
      <c r="C2201" t="s">
        <v>90</v>
      </c>
      <c r="D2201">
        <v>6</v>
      </c>
      <c r="E2201">
        <v>30</v>
      </c>
      <c r="F2201" t="s">
        <v>13</v>
      </c>
      <c r="G2201">
        <v>2</v>
      </c>
      <c r="H2201">
        <v>1</v>
      </c>
      <c r="I2201" t="s">
        <v>56</v>
      </c>
      <c r="J2201">
        <v>1</v>
      </c>
    </row>
    <row r="2202" spans="2:10" x14ac:dyDescent="0.45">
      <c r="B2202">
        <v>17465</v>
      </c>
      <c r="C2202" t="s">
        <v>90</v>
      </c>
      <c r="D2202">
        <v>6</v>
      </c>
      <c r="E2202">
        <v>30</v>
      </c>
      <c r="F2202" t="s">
        <v>4</v>
      </c>
      <c r="G2202">
        <v>0</v>
      </c>
      <c r="H2202">
        <v>0</v>
      </c>
      <c r="I2202" t="s">
        <v>3</v>
      </c>
      <c r="J2202">
        <v>0</v>
      </c>
    </row>
    <row r="2203" spans="2:10" x14ac:dyDescent="0.45">
      <c r="B2203">
        <v>17466</v>
      </c>
      <c r="C2203" t="s">
        <v>90</v>
      </c>
      <c r="D2203">
        <v>6</v>
      </c>
      <c r="E2203">
        <v>30</v>
      </c>
      <c r="F2203" t="s">
        <v>1</v>
      </c>
      <c r="G2203">
        <v>0</v>
      </c>
      <c r="H2203">
        <v>0</v>
      </c>
      <c r="I2203" t="s">
        <v>85</v>
      </c>
      <c r="J2203">
        <v>0</v>
      </c>
    </row>
    <row r="2204" spans="2:10" x14ac:dyDescent="0.45">
      <c r="B2204">
        <v>17467</v>
      </c>
      <c r="C2204" t="s">
        <v>90</v>
      </c>
      <c r="D2204">
        <v>6</v>
      </c>
      <c r="E2204">
        <v>30</v>
      </c>
      <c r="F2204" t="s">
        <v>15</v>
      </c>
      <c r="G2204">
        <v>0</v>
      </c>
      <c r="H2204">
        <v>0</v>
      </c>
      <c r="I2204" t="s">
        <v>6</v>
      </c>
      <c r="J2204">
        <v>0</v>
      </c>
    </row>
    <row r="2205" spans="2:10" x14ac:dyDescent="0.45">
      <c r="B2205">
        <v>17468</v>
      </c>
      <c r="C2205" t="s">
        <v>90</v>
      </c>
      <c r="D2205">
        <v>6</v>
      </c>
      <c r="E2205">
        <v>30</v>
      </c>
      <c r="F2205" t="s">
        <v>66</v>
      </c>
      <c r="G2205">
        <v>1</v>
      </c>
      <c r="H2205">
        <v>1</v>
      </c>
      <c r="I2205" t="s">
        <v>87</v>
      </c>
      <c r="J2205">
        <v>0</v>
      </c>
    </row>
    <row r="2206" spans="2:10" x14ac:dyDescent="0.45">
      <c r="B2206">
        <v>17469</v>
      </c>
      <c r="C2206" t="s">
        <v>90</v>
      </c>
      <c r="D2206">
        <v>6</v>
      </c>
      <c r="E2206">
        <v>31</v>
      </c>
      <c r="F2206" t="s">
        <v>85</v>
      </c>
      <c r="G2206">
        <v>0</v>
      </c>
      <c r="H2206">
        <v>0</v>
      </c>
      <c r="I2206" t="s">
        <v>10</v>
      </c>
      <c r="J2206">
        <v>0</v>
      </c>
    </row>
    <row r="2207" spans="2:10" x14ac:dyDescent="0.45">
      <c r="B2207">
        <v>17470</v>
      </c>
      <c r="C2207" t="s">
        <v>90</v>
      </c>
      <c r="D2207">
        <v>6</v>
      </c>
      <c r="E2207">
        <v>31</v>
      </c>
      <c r="F2207" t="s">
        <v>14</v>
      </c>
      <c r="G2207">
        <v>0</v>
      </c>
      <c r="H2207">
        <v>1</v>
      </c>
      <c r="I2207" t="s">
        <v>4</v>
      </c>
      <c r="J2207">
        <v>-1</v>
      </c>
    </row>
    <row r="2208" spans="2:10" x14ac:dyDescent="0.45">
      <c r="B2208">
        <v>17471</v>
      </c>
      <c r="C2208" t="s">
        <v>90</v>
      </c>
      <c r="D2208">
        <v>6</v>
      </c>
      <c r="E2208">
        <v>31</v>
      </c>
      <c r="F2208" t="s">
        <v>0</v>
      </c>
      <c r="G2208">
        <v>0</v>
      </c>
      <c r="H2208">
        <v>0</v>
      </c>
      <c r="I2208" t="s">
        <v>1</v>
      </c>
      <c r="J2208">
        <v>0</v>
      </c>
    </row>
    <row r="2209" spans="2:10" x14ac:dyDescent="0.45">
      <c r="B2209">
        <v>17472</v>
      </c>
      <c r="C2209" t="s">
        <v>90</v>
      </c>
      <c r="D2209">
        <v>6</v>
      </c>
      <c r="E2209">
        <v>31</v>
      </c>
      <c r="F2209" t="s">
        <v>69</v>
      </c>
      <c r="G2209">
        <v>2</v>
      </c>
      <c r="H2209">
        <v>1</v>
      </c>
      <c r="I2209" t="s">
        <v>89</v>
      </c>
      <c r="J2209">
        <v>1</v>
      </c>
    </row>
    <row r="2210" spans="2:10" x14ac:dyDescent="0.45">
      <c r="B2210">
        <v>17473</v>
      </c>
      <c r="C2210" t="s">
        <v>90</v>
      </c>
      <c r="D2210">
        <v>6</v>
      </c>
      <c r="E2210">
        <v>31</v>
      </c>
      <c r="F2210" t="s">
        <v>6</v>
      </c>
      <c r="G2210">
        <v>0</v>
      </c>
      <c r="H2210">
        <v>0</v>
      </c>
      <c r="I2210" t="s">
        <v>13</v>
      </c>
      <c r="J2210">
        <v>0</v>
      </c>
    </row>
    <row r="2211" spans="2:10" x14ac:dyDescent="0.45">
      <c r="B2211">
        <v>17474</v>
      </c>
      <c r="C2211" t="s">
        <v>90</v>
      </c>
      <c r="D2211">
        <v>6</v>
      </c>
      <c r="E2211">
        <v>31</v>
      </c>
      <c r="F2211" t="s">
        <v>24</v>
      </c>
      <c r="G2211">
        <v>3</v>
      </c>
      <c r="H2211">
        <v>2</v>
      </c>
      <c r="I2211" t="s">
        <v>7</v>
      </c>
      <c r="J2211">
        <v>1</v>
      </c>
    </row>
    <row r="2212" spans="2:10" x14ac:dyDescent="0.45">
      <c r="B2212">
        <v>17475</v>
      </c>
      <c r="C2212" t="s">
        <v>90</v>
      </c>
      <c r="D2212">
        <v>6</v>
      </c>
      <c r="E2212">
        <v>31</v>
      </c>
      <c r="F2212" t="s">
        <v>87</v>
      </c>
      <c r="G2212">
        <v>1</v>
      </c>
      <c r="H2212">
        <v>1</v>
      </c>
      <c r="I2212" t="s">
        <v>77</v>
      </c>
      <c r="J2212">
        <v>0</v>
      </c>
    </row>
    <row r="2213" spans="2:10" x14ac:dyDescent="0.45">
      <c r="B2213">
        <v>17476</v>
      </c>
      <c r="C2213" t="s">
        <v>90</v>
      </c>
      <c r="D2213">
        <v>6</v>
      </c>
      <c r="E2213">
        <v>31</v>
      </c>
      <c r="F2213" t="s">
        <v>56</v>
      </c>
      <c r="G2213">
        <v>1</v>
      </c>
      <c r="H2213">
        <v>0</v>
      </c>
      <c r="I2213" t="s">
        <v>66</v>
      </c>
      <c r="J2213">
        <v>1</v>
      </c>
    </row>
    <row r="2214" spans="2:10" x14ac:dyDescent="0.45">
      <c r="B2214">
        <v>17477</v>
      </c>
      <c r="C2214" t="s">
        <v>90</v>
      </c>
      <c r="D2214">
        <v>6</v>
      </c>
      <c r="E2214">
        <v>31</v>
      </c>
      <c r="F2214" t="s">
        <v>82</v>
      </c>
      <c r="G2214">
        <v>6</v>
      </c>
      <c r="H2214">
        <v>0</v>
      </c>
      <c r="I2214" t="s">
        <v>15</v>
      </c>
      <c r="J2214">
        <v>1</v>
      </c>
    </row>
    <row r="2215" spans="2:10" x14ac:dyDescent="0.45">
      <c r="B2215">
        <v>17478</v>
      </c>
      <c r="C2215" t="s">
        <v>90</v>
      </c>
      <c r="D2215">
        <v>6</v>
      </c>
      <c r="E2215">
        <v>31</v>
      </c>
      <c r="F2215" t="s">
        <v>3</v>
      </c>
      <c r="G2215">
        <v>2</v>
      </c>
      <c r="H2215">
        <v>1</v>
      </c>
      <c r="I2215" t="s">
        <v>9</v>
      </c>
      <c r="J2215">
        <v>1</v>
      </c>
    </row>
    <row r="2216" spans="2:10" x14ac:dyDescent="0.45">
      <c r="B2216">
        <v>17479</v>
      </c>
      <c r="C2216" t="s">
        <v>90</v>
      </c>
      <c r="D2216">
        <v>6</v>
      </c>
      <c r="E2216">
        <v>32</v>
      </c>
      <c r="F2216" t="s">
        <v>13</v>
      </c>
      <c r="G2216">
        <v>2</v>
      </c>
      <c r="H2216">
        <v>0</v>
      </c>
      <c r="I2216" t="s">
        <v>82</v>
      </c>
      <c r="J2216">
        <v>1</v>
      </c>
    </row>
    <row r="2217" spans="2:10" x14ac:dyDescent="0.45">
      <c r="B2217">
        <v>17480</v>
      </c>
      <c r="C2217" t="s">
        <v>90</v>
      </c>
      <c r="D2217">
        <v>6</v>
      </c>
      <c r="E2217">
        <v>32</v>
      </c>
      <c r="F2217" t="s">
        <v>15</v>
      </c>
      <c r="G2217">
        <v>0</v>
      </c>
      <c r="H2217">
        <v>0</v>
      </c>
      <c r="I2217" t="s">
        <v>69</v>
      </c>
      <c r="J2217">
        <v>0</v>
      </c>
    </row>
    <row r="2218" spans="2:10" x14ac:dyDescent="0.45">
      <c r="B2218">
        <v>17481</v>
      </c>
      <c r="C2218" t="s">
        <v>90</v>
      </c>
      <c r="D2218">
        <v>6</v>
      </c>
      <c r="E2218">
        <v>32</v>
      </c>
      <c r="F2218" t="s">
        <v>77</v>
      </c>
      <c r="G2218">
        <v>2</v>
      </c>
      <c r="H2218">
        <v>2</v>
      </c>
      <c r="I2218" t="s">
        <v>56</v>
      </c>
      <c r="J2218">
        <v>0</v>
      </c>
    </row>
    <row r="2219" spans="2:10" x14ac:dyDescent="0.45">
      <c r="B2219">
        <v>17482</v>
      </c>
      <c r="C2219" t="s">
        <v>90</v>
      </c>
      <c r="D2219">
        <v>6</v>
      </c>
      <c r="E2219">
        <v>32</v>
      </c>
      <c r="F2219" t="s">
        <v>7</v>
      </c>
      <c r="G2219">
        <v>2</v>
      </c>
      <c r="H2219">
        <v>0</v>
      </c>
      <c r="I2219" t="s">
        <v>10</v>
      </c>
      <c r="J2219">
        <v>1</v>
      </c>
    </row>
    <row r="2220" spans="2:10" x14ac:dyDescent="0.45">
      <c r="B2220">
        <v>17483</v>
      </c>
      <c r="C2220" t="s">
        <v>90</v>
      </c>
      <c r="D2220">
        <v>6</v>
      </c>
      <c r="E2220">
        <v>32</v>
      </c>
      <c r="F2220" t="s">
        <v>9</v>
      </c>
      <c r="G2220">
        <v>0</v>
      </c>
      <c r="H2220">
        <v>3</v>
      </c>
      <c r="I2220" t="s">
        <v>14</v>
      </c>
      <c r="J2220">
        <v>-1</v>
      </c>
    </row>
    <row r="2221" spans="2:10" x14ac:dyDescent="0.45">
      <c r="B2221">
        <v>17484</v>
      </c>
      <c r="C2221" t="s">
        <v>90</v>
      </c>
      <c r="D2221">
        <v>6</v>
      </c>
      <c r="E2221">
        <v>32</v>
      </c>
      <c r="F2221" t="s">
        <v>89</v>
      </c>
      <c r="G2221">
        <v>2</v>
      </c>
      <c r="H2221">
        <v>1</v>
      </c>
      <c r="I2221" t="s">
        <v>24</v>
      </c>
      <c r="J2221">
        <v>1</v>
      </c>
    </row>
    <row r="2222" spans="2:10" x14ac:dyDescent="0.45">
      <c r="B2222">
        <v>17485</v>
      </c>
      <c r="C2222" t="s">
        <v>90</v>
      </c>
      <c r="D2222">
        <v>6</v>
      </c>
      <c r="E2222">
        <v>32</v>
      </c>
      <c r="F2222" t="s">
        <v>1</v>
      </c>
      <c r="G2222">
        <v>0</v>
      </c>
      <c r="H2222">
        <v>0</v>
      </c>
      <c r="I2222" t="s">
        <v>3</v>
      </c>
      <c r="J2222">
        <v>0</v>
      </c>
    </row>
    <row r="2223" spans="2:10" x14ac:dyDescent="0.45">
      <c r="B2223">
        <v>17486</v>
      </c>
      <c r="C2223" t="s">
        <v>90</v>
      </c>
      <c r="D2223">
        <v>6</v>
      </c>
      <c r="E2223">
        <v>32</v>
      </c>
      <c r="F2223" t="s">
        <v>4</v>
      </c>
      <c r="G2223">
        <v>1</v>
      </c>
      <c r="H2223">
        <v>0</v>
      </c>
      <c r="I2223" t="s">
        <v>87</v>
      </c>
      <c r="J2223">
        <v>1</v>
      </c>
    </row>
    <row r="2224" spans="2:10" x14ac:dyDescent="0.45">
      <c r="B2224">
        <v>17487</v>
      </c>
      <c r="C2224" t="s">
        <v>90</v>
      </c>
      <c r="D2224">
        <v>6</v>
      </c>
      <c r="E2224">
        <v>32</v>
      </c>
      <c r="F2224" t="s">
        <v>0</v>
      </c>
      <c r="G2224">
        <v>0</v>
      </c>
      <c r="H2224">
        <v>0</v>
      </c>
      <c r="I2224" t="s">
        <v>85</v>
      </c>
      <c r="J2224">
        <v>0</v>
      </c>
    </row>
    <row r="2225" spans="2:10" x14ac:dyDescent="0.45">
      <c r="B2225">
        <v>17488</v>
      </c>
      <c r="C2225" t="s">
        <v>90</v>
      </c>
      <c r="D2225">
        <v>6</v>
      </c>
      <c r="E2225">
        <v>32</v>
      </c>
      <c r="F2225" t="s">
        <v>66</v>
      </c>
      <c r="G2225">
        <v>0</v>
      </c>
      <c r="H2225">
        <v>0</v>
      </c>
      <c r="I2225" t="s">
        <v>6</v>
      </c>
      <c r="J2225">
        <v>0</v>
      </c>
    </row>
    <row r="2226" spans="2:10" x14ac:dyDescent="0.45">
      <c r="B2226">
        <v>17489</v>
      </c>
      <c r="C2226" t="s">
        <v>90</v>
      </c>
      <c r="D2226">
        <v>6</v>
      </c>
      <c r="E2226">
        <v>33</v>
      </c>
      <c r="F2226" t="s">
        <v>85</v>
      </c>
      <c r="G2226">
        <v>0</v>
      </c>
      <c r="H2226">
        <v>2</v>
      </c>
      <c r="I2226" t="s">
        <v>7</v>
      </c>
      <c r="J2226">
        <v>-1</v>
      </c>
    </row>
    <row r="2227" spans="2:10" x14ac:dyDescent="0.45">
      <c r="B2227">
        <v>17490</v>
      </c>
      <c r="C2227" t="s">
        <v>90</v>
      </c>
      <c r="D2227">
        <v>6</v>
      </c>
      <c r="E2227">
        <v>33</v>
      </c>
      <c r="F2227" t="s">
        <v>14</v>
      </c>
      <c r="G2227">
        <v>0</v>
      </c>
      <c r="H2227">
        <v>0</v>
      </c>
      <c r="I2227" t="s">
        <v>1</v>
      </c>
      <c r="J2227">
        <v>0</v>
      </c>
    </row>
    <row r="2228" spans="2:10" x14ac:dyDescent="0.45">
      <c r="B2228">
        <v>17491</v>
      </c>
      <c r="C2228" t="s">
        <v>90</v>
      </c>
      <c r="D2228">
        <v>6</v>
      </c>
      <c r="E2228">
        <v>33</v>
      </c>
      <c r="F2228" t="s">
        <v>10</v>
      </c>
      <c r="G2228">
        <v>1</v>
      </c>
      <c r="H2228">
        <v>2</v>
      </c>
      <c r="I2228" t="s">
        <v>89</v>
      </c>
      <c r="J2228">
        <v>-1</v>
      </c>
    </row>
    <row r="2229" spans="2:10" x14ac:dyDescent="0.45">
      <c r="B2229">
        <v>17492</v>
      </c>
      <c r="C2229" t="s">
        <v>90</v>
      </c>
      <c r="D2229">
        <v>6</v>
      </c>
      <c r="E2229">
        <v>33</v>
      </c>
      <c r="F2229" t="s">
        <v>69</v>
      </c>
      <c r="G2229">
        <v>1</v>
      </c>
      <c r="H2229">
        <v>5</v>
      </c>
      <c r="I2229" t="s">
        <v>13</v>
      </c>
      <c r="J2229">
        <v>-1</v>
      </c>
    </row>
    <row r="2230" spans="2:10" x14ac:dyDescent="0.45">
      <c r="B2230">
        <v>17493</v>
      </c>
      <c r="C2230" t="s">
        <v>90</v>
      </c>
      <c r="D2230">
        <v>6</v>
      </c>
      <c r="E2230">
        <v>33</v>
      </c>
      <c r="F2230" t="s">
        <v>3</v>
      </c>
      <c r="G2230">
        <v>0</v>
      </c>
      <c r="H2230">
        <v>0</v>
      </c>
      <c r="I2230" t="s">
        <v>0</v>
      </c>
      <c r="J2230">
        <v>0</v>
      </c>
    </row>
    <row r="2231" spans="2:10" x14ac:dyDescent="0.45">
      <c r="B2231">
        <v>17494</v>
      </c>
      <c r="C2231" t="s">
        <v>90</v>
      </c>
      <c r="D2231">
        <v>6</v>
      </c>
      <c r="E2231">
        <v>33</v>
      </c>
      <c r="F2231" t="s">
        <v>24</v>
      </c>
      <c r="G2231">
        <v>6</v>
      </c>
      <c r="H2231">
        <v>0</v>
      </c>
      <c r="I2231" t="s">
        <v>15</v>
      </c>
      <c r="J2231">
        <v>1</v>
      </c>
    </row>
    <row r="2232" spans="2:10" x14ac:dyDescent="0.45">
      <c r="B2232">
        <v>17495</v>
      </c>
      <c r="C2232" t="s">
        <v>90</v>
      </c>
      <c r="D2232">
        <v>6</v>
      </c>
      <c r="E2232">
        <v>33</v>
      </c>
      <c r="F2232" t="s">
        <v>6</v>
      </c>
      <c r="G2232">
        <v>0</v>
      </c>
      <c r="H2232">
        <v>0</v>
      </c>
      <c r="I2232" t="s">
        <v>77</v>
      </c>
      <c r="J2232">
        <v>0</v>
      </c>
    </row>
    <row r="2233" spans="2:10" x14ac:dyDescent="0.45">
      <c r="B2233">
        <v>17496</v>
      </c>
      <c r="C2233" t="s">
        <v>90</v>
      </c>
      <c r="D2233">
        <v>6</v>
      </c>
      <c r="E2233">
        <v>33</v>
      </c>
      <c r="F2233" t="s">
        <v>87</v>
      </c>
      <c r="G2233">
        <v>2</v>
      </c>
      <c r="H2233">
        <v>1</v>
      </c>
      <c r="I2233" t="s">
        <v>9</v>
      </c>
      <c r="J2233">
        <v>1</v>
      </c>
    </row>
    <row r="2234" spans="2:10" x14ac:dyDescent="0.45">
      <c r="B2234">
        <v>17497</v>
      </c>
      <c r="C2234" t="s">
        <v>90</v>
      </c>
      <c r="D2234">
        <v>6</v>
      </c>
      <c r="E2234">
        <v>33</v>
      </c>
      <c r="F2234" t="s">
        <v>82</v>
      </c>
      <c r="G2234">
        <v>2</v>
      </c>
      <c r="H2234">
        <v>1</v>
      </c>
      <c r="I2234" t="s">
        <v>66</v>
      </c>
      <c r="J2234">
        <v>1</v>
      </c>
    </row>
    <row r="2235" spans="2:10" x14ac:dyDescent="0.45">
      <c r="B2235">
        <v>17498</v>
      </c>
      <c r="C2235" t="s">
        <v>90</v>
      </c>
      <c r="D2235">
        <v>6</v>
      </c>
      <c r="E2235">
        <v>33</v>
      </c>
      <c r="F2235" t="s">
        <v>56</v>
      </c>
      <c r="G2235">
        <v>1</v>
      </c>
      <c r="H2235">
        <v>2</v>
      </c>
      <c r="I2235" t="s">
        <v>4</v>
      </c>
      <c r="J2235">
        <v>-1</v>
      </c>
    </row>
    <row r="2236" spans="2:10" x14ac:dyDescent="0.45">
      <c r="B2236">
        <v>17499</v>
      </c>
      <c r="C2236" t="s">
        <v>90</v>
      </c>
      <c r="D2236">
        <v>6</v>
      </c>
      <c r="E2236">
        <v>34</v>
      </c>
      <c r="F2236" t="s">
        <v>15</v>
      </c>
      <c r="G2236">
        <v>2</v>
      </c>
      <c r="H2236">
        <v>1</v>
      </c>
      <c r="I2236" t="s">
        <v>10</v>
      </c>
      <c r="J2236">
        <v>1</v>
      </c>
    </row>
    <row r="2237" spans="2:10" x14ac:dyDescent="0.45">
      <c r="B2237">
        <v>17500</v>
      </c>
      <c r="C2237" t="s">
        <v>90</v>
      </c>
      <c r="D2237">
        <v>6</v>
      </c>
      <c r="E2237">
        <v>34</v>
      </c>
      <c r="F2237" t="s">
        <v>13</v>
      </c>
      <c r="G2237">
        <v>4</v>
      </c>
      <c r="H2237">
        <v>1</v>
      </c>
      <c r="I2237" t="s">
        <v>24</v>
      </c>
      <c r="J2237">
        <v>1</v>
      </c>
    </row>
    <row r="2238" spans="2:10" x14ac:dyDescent="0.45">
      <c r="B2238">
        <v>17501</v>
      </c>
      <c r="C2238" t="s">
        <v>90</v>
      </c>
      <c r="D2238">
        <v>6</v>
      </c>
      <c r="E2238">
        <v>34</v>
      </c>
      <c r="F2238" t="s">
        <v>77</v>
      </c>
      <c r="G2238">
        <v>1</v>
      </c>
      <c r="H2238">
        <v>1</v>
      </c>
      <c r="I2238" t="s">
        <v>82</v>
      </c>
      <c r="J2238">
        <v>0</v>
      </c>
    </row>
    <row r="2239" spans="2:10" x14ac:dyDescent="0.45">
      <c r="B2239">
        <v>17502</v>
      </c>
      <c r="C2239" t="s">
        <v>90</v>
      </c>
      <c r="D2239">
        <v>6</v>
      </c>
      <c r="E2239">
        <v>34</v>
      </c>
      <c r="F2239" t="s">
        <v>3</v>
      </c>
      <c r="G2239">
        <v>1</v>
      </c>
      <c r="H2239">
        <v>1</v>
      </c>
      <c r="I2239" t="s">
        <v>85</v>
      </c>
      <c r="J2239">
        <v>0</v>
      </c>
    </row>
    <row r="2240" spans="2:10" x14ac:dyDescent="0.45">
      <c r="B2240">
        <v>17503</v>
      </c>
      <c r="C2240" t="s">
        <v>90</v>
      </c>
      <c r="D2240">
        <v>6</v>
      </c>
      <c r="E2240">
        <v>34</v>
      </c>
      <c r="F2240" t="s">
        <v>9</v>
      </c>
      <c r="G2240">
        <v>1</v>
      </c>
      <c r="H2240">
        <v>1</v>
      </c>
      <c r="I2240" t="s">
        <v>56</v>
      </c>
      <c r="J2240">
        <v>0</v>
      </c>
    </row>
    <row r="2241" spans="2:10" x14ac:dyDescent="0.45">
      <c r="B2241">
        <v>17504</v>
      </c>
      <c r="C2241" t="s">
        <v>90</v>
      </c>
      <c r="D2241">
        <v>6</v>
      </c>
      <c r="E2241">
        <v>34</v>
      </c>
      <c r="F2241" t="s">
        <v>89</v>
      </c>
      <c r="G2241">
        <v>1</v>
      </c>
      <c r="H2241">
        <v>0</v>
      </c>
      <c r="I2241" t="s">
        <v>7</v>
      </c>
      <c r="J2241">
        <v>1</v>
      </c>
    </row>
    <row r="2242" spans="2:10" x14ac:dyDescent="0.45">
      <c r="B2242">
        <v>17505</v>
      </c>
      <c r="C2242" t="s">
        <v>90</v>
      </c>
      <c r="D2242">
        <v>6</v>
      </c>
      <c r="E2242">
        <v>34</v>
      </c>
      <c r="F2242" t="s">
        <v>4</v>
      </c>
      <c r="G2242">
        <v>0</v>
      </c>
      <c r="H2242">
        <v>0</v>
      </c>
      <c r="I2242" t="s">
        <v>6</v>
      </c>
      <c r="J2242">
        <v>0</v>
      </c>
    </row>
    <row r="2243" spans="2:10" x14ac:dyDescent="0.45">
      <c r="B2243">
        <v>17506</v>
      </c>
      <c r="C2243" t="s">
        <v>90</v>
      </c>
      <c r="D2243">
        <v>6</v>
      </c>
      <c r="E2243">
        <v>34</v>
      </c>
      <c r="F2243" t="s">
        <v>0</v>
      </c>
      <c r="G2243">
        <v>0</v>
      </c>
      <c r="H2243">
        <v>0</v>
      </c>
      <c r="I2243" t="s">
        <v>14</v>
      </c>
      <c r="J2243">
        <v>0</v>
      </c>
    </row>
    <row r="2244" spans="2:10" x14ac:dyDescent="0.45">
      <c r="B2244">
        <v>17507</v>
      </c>
      <c r="C2244" t="s">
        <v>90</v>
      </c>
      <c r="D2244">
        <v>6</v>
      </c>
      <c r="E2244">
        <v>34</v>
      </c>
      <c r="F2244" t="s">
        <v>1</v>
      </c>
      <c r="G2244">
        <v>0</v>
      </c>
      <c r="H2244">
        <v>0</v>
      </c>
      <c r="I2244" t="s">
        <v>87</v>
      </c>
      <c r="J2244">
        <v>0</v>
      </c>
    </row>
    <row r="2245" spans="2:10" x14ac:dyDescent="0.45">
      <c r="B2245">
        <v>17508</v>
      </c>
      <c r="C2245" t="s">
        <v>90</v>
      </c>
      <c r="D2245">
        <v>6</v>
      </c>
      <c r="E2245">
        <v>34</v>
      </c>
      <c r="F2245" t="s">
        <v>66</v>
      </c>
      <c r="G2245">
        <v>1</v>
      </c>
      <c r="H2245">
        <v>5</v>
      </c>
      <c r="I2245" t="s">
        <v>69</v>
      </c>
      <c r="J2245">
        <v>-1</v>
      </c>
    </row>
    <row r="2246" spans="2:10" x14ac:dyDescent="0.45">
      <c r="B2246">
        <v>17509</v>
      </c>
      <c r="C2246" t="s">
        <v>90</v>
      </c>
      <c r="D2246">
        <v>6</v>
      </c>
      <c r="E2246">
        <v>35</v>
      </c>
      <c r="F2246" t="s">
        <v>85</v>
      </c>
      <c r="G2246">
        <v>1</v>
      </c>
      <c r="H2246">
        <v>1</v>
      </c>
      <c r="I2246" t="s">
        <v>89</v>
      </c>
      <c r="J2246">
        <v>0</v>
      </c>
    </row>
    <row r="2247" spans="2:10" x14ac:dyDescent="0.45">
      <c r="B2247">
        <v>17510</v>
      </c>
      <c r="C2247" t="s">
        <v>90</v>
      </c>
      <c r="D2247">
        <v>6</v>
      </c>
      <c r="E2247">
        <v>35</v>
      </c>
      <c r="F2247" t="s">
        <v>14</v>
      </c>
      <c r="G2247">
        <v>0</v>
      </c>
      <c r="H2247">
        <v>0</v>
      </c>
      <c r="I2247" t="s">
        <v>3</v>
      </c>
      <c r="J2247">
        <v>0</v>
      </c>
    </row>
    <row r="2248" spans="2:10" x14ac:dyDescent="0.45">
      <c r="B2248">
        <v>17511</v>
      </c>
      <c r="C2248" t="s">
        <v>90</v>
      </c>
      <c r="D2248">
        <v>6</v>
      </c>
      <c r="E2248">
        <v>35</v>
      </c>
      <c r="F2248" t="s">
        <v>10</v>
      </c>
      <c r="G2248">
        <v>2</v>
      </c>
      <c r="H2248">
        <v>1</v>
      </c>
      <c r="I2248" t="s">
        <v>13</v>
      </c>
      <c r="J2248">
        <v>1</v>
      </c>
    </row>
    <row r="2249" spans="2:10" x14ac:dyDescent="0.45">
      <c r="B2249">
        <v>17512</v>
      </c>
      <c r="C2249" t="s">
        <v>90</v>
      </c>
      <c r="D2249">
        <v>6</v>
      </c>
      <c r="E2249">
        <v>35</v>
      </c>
      <c r="F2249" t="s">
        <v>69</v>
      </c>
      <c r="G2249">
        <v>3</v>
      </c>
      <c r="H2249">
        <v>1</v>
      </c>
      <c r="I2249" t="s">
        <v>77</v>
      </c>
      <c r="J2249">
        <v>1</v>
      </c>
    </row>
    <row r="2250" spans="2:10" x14ac:dyDescent="0.45">
      <c r="B2250">
        <v>17513</v>
      </c>
      <c r="C2250" t="s">
        <v>90</v>
      </c>
      <c r="D2250">
        <v>6</v>
      </c>
      <c r="E2250">
        <v>35</v>
      </c>
      <c r="F2250" t="s">
        <v>7</v>
      </c>
      <c r="G2250">
        <v>5</v>
      </c>
      <c r="H2250">
        <v>0</v>
      </c>
      <c r="I2250" t="s">
        <v>15</v>
      </c>
      <c r="J2250">
        <v>1</v>
      </c>
    </row>
    <row r="2251" spans="2:10" x14ac:dyDescent="0.45">
      <c r="B2251">
        <v>17514</v>
      </c>
      <c r="C2251" t="s">
        <v>90</v>
      </c>
      <c r="D2251">
        <v>6</v>
      </c>
      <c r="E2251">
        <v>35</v>
      </c>
      <c r="F2251" t="s">
        <v>24</v>
      </c>
      <c r="G2251">
        <v>0</v>
      </c>
      <c r="H2251">
        <v>0</v>
      </c>
      <c r="I2251" t="s">
        <v>66</v>
      </c>
      <c r="J2251">
        <v>0</v>
      </c>
    </row>
    <row r="2252" spans="2:10" x14ac:dyDescent="0.45">
      <c r="B2252">
        <v>17515</v>
      </c>
      <c r="C2252" t="s">
        <v>90</v>
      </c>
      <c r="D2252">
        <v>6</v>
      </c>
      <c r="E2252">
        <v>35</v>
      </c>
      <c r="F2252" t="s">
        <v>6</v>
      </c>
      <c r="G2252">
        <v>6</v>
      </c>
      <c r="H2252">
        <v>1</v>
      </c>
      <c r="I2252" t="s">
        <v>9</v>
      </c>
      <c r="J2252">
        <v>1</v>
      </c>
    </row>
    <row r="2253" spans="2:10" x14ac:dyDescent="0.45">
      <c r="B2253">
        <v>17516</v>
      </c>
      <c r="C2253" t="s">
        <v>90</v>
      </c>
      <c r="D2253">
        <v>6</v>
      </c>
      <c r="E2253">
        <v>35</v>
      </c>
      <c r="F2253" t="s">
        <v>87</v>
      </c>
      <c r="G2253">
        <v>0</v>
      </c>
      <c r="H2253">
        <v>0</v>
      </c>
      <c r="I2253" t="s">
        <v>0</v>
      </c>
      <c r="J2253">
        <v>0</v>
      </c>
    </row>
    <row r="2254" spans="2:10" x14ac:dyDescent="0.45">
      <c r="B2254">
        <v>17517</v>
      </c>
      <c r="C2254" t="s">
        <v>90</v>
      </c>
      <c r="D2254">
        <v>6</v>
      </c>
      <c r="E2254">
        <v>35</v>
      </c>
      <c r="F2254" t="s">
        <v>56</v>
      </c>
      <c r="G2254">
        <v>0</v>
      </c>
      <c r="H2254">
        <v>0</v>
      </c>
      <c r="I2254" t="s">
        <v>1</v>
      </c>
      <c r="J2254">
        <v>0</v>
      </c>
    </row>
    <row r="2255" spans="2:10" x14ac:dyDescent="0.45">
      <c r="B2255">
        <v>17518</v>
      </c>
      <c r="C2255" t="s">
        <v>90</v>
      </c>
      <c r="D2255">
        <v>6</v>
      </c>
      <c r="E2255">
        <v>35</v>
      </c>
      <c r="F2255" t="s">
        <v>82</v>
      </c>
      <c r="G2255">
        <v>1</v>
      </c>
      <c r="H2255">
        <v>0</v>
      </c>
      <c r="I2255" t="s">
        <v>4</v>
      </c>
      <c r="J2255">
        <v>1</v>
      </c>
    </row>
    <row r="2256" spans="2:10" x14ac:dyDescent="0.45">
      <c r="B2256">
        <v>17519</v>
      </c>
      <c r="C2256" t="s">
        <v>90</v>
      </c>
      <c r="D2256">
        <v>6</v>
      </c>
      <c r="E2256">
        <v>36</v>
      </c>
      <c r="F2256" t="s">
        <v>3</v>
      </c>
      <c r="G2256">
        <v>1</v>
      </c>
      <c r="H2256">
        <v>1</v>
      </c>
      <c r="I2256" t="s">
        <v>87</v>
      </c>
      <c r="J2256">
        <v>0</v>
      </c>
    </row>
    <row r="2257" spans="2:10" x14ac:dyDescent="0.45">
      <c r="B2257">
        <v>17520</v>
      </c>
      <c r="C2257" t="s">
        <v>90</v>
      </c>
      <c r="D2257">
        <v>6</v>
      </c>
      <c r="E2257">
        <v>36</v>
      </c>
      <c r="F2257" t="s">
        <v>77</v>
      </c>
      <c r="G2257">
        <v>1</v>
      </c>
      <c r="H2257">
        <v>1</v>
      </c>
      <c r="I2257" t="s">
        <v>24</v>
      </c>
      <c r="J2257">
        <v>0</v>
      </c>
    </row>
    <row r="2258" spans="2:10" x14ac:dyDescent="0.45">
      <c r="B2258">
        <v>17521</v>
      </c>
      <c r="C2258" t="s">
        <v>90</v>
      </c>
      <c r="D2258">
        <v>6</v>
      </c>
      <c r="E2258">
        <v>36</v>
      </c>
      <c r="F2258" t="s">
        <v>14</v>
      </c>
      <c r="G2258">
        <v>2</v>
      </c>
      <c r="H2258">
        <v>0</v>
      </c>
      <c r="I2258" t="s">
        <v>85</v>
      </c>
      <c r="J2258">
        <v>1</v>
      </c>
    </row>
    <row r="2259" spans="2:10" x14ac:dyDescent="0.45">
      <c r="B2259">
        <v>17522</v>
      </c>
      <c r="C2259" t="s">
        <v>90</v>
      </c>
      <c r="D2259">
        <v>6</v>
      </c>
      <c r="E2259">
        <v>36</v>
      </c>
      <c r="F2259" t="s">
        <v>0</v>
      </c>
      <c r="G2259">
        <v>0</v>
      </c>
      <c r="H2259">
        <v>0</v>
      </c>
      <c r="I2259" t="s">
        <v>56</v>
      </c>
      <c r="J2259">
        <v>0</v>
      </c>
    </row>
    <row r="2260" spans="2:10" x14ac:dyDescent="0.45">
      <c r="B2260">
        <v>17523</v>
      </c>
      <c r="C2260" t="s">
        <v>90</v>
      </c>
      <c r="D2260">
        <v>6</v>
      </c>
      <c r="E2260">
        <v>36</v>
      </c>
      <c r="F2260" t="s">
        <v>9</v>
      </c>
      <c r="G2260">
        <v>1</v>
      </c>
      <c r="H2260">
        <v>2</v>
      </c>
      <c r="I2260" t="s">
        <v>82</v>
      </c>
      <c r="J2260">
        <v>-1</v>
      </c>
    </row>
    <row r="2261" spans="2:10" x14ac:dyDescent="0.45">
      <c r="B2261">
        <v>17524</v>
      </c>
      <c r="C2261" t="s">
        <v>90</v>
      </c>
      <c r="D2261">
        <v>6</v>
      </c>
      <c r="E2261">
        <v>36</v>
      </c>
      <c r="F2261" t="s">
        <v>13</v>
      </c>
      <c r="G2261">
        <v>0</v>
      </c>
      <c r="H2261">
        <v>1</v>
      </c>
      <c r="I2261" t="s">
        <v>7</v>
      </c>
      <c r="J2261">
        <v>-1</v>
      </c>
    </row>
    <row r="2262" spans="2:10" x14ac:dyDescent="0.45">
      <c r="B2262">
        <v>17525</v>
      </c>
      <c r="C2262" t="s">
        <v>90</v>
      </c>
      <c r="D2262">
        <v>6</v>
      </c>
      <c r="E2262">
        <v>36</v>
      </c>
      <c r="F2262" t="s">
        <v>1</v>
      </c>
      <c r="G2262">
        <v>0</v>
      </c>
      <c r="H2262">
        <v>0</v>
      </c>
      <c r="I2262" t="s">
        <v>6</v>
      </c>
      <c r="J2262">
        <v>0</v>
      </c>
    </row>
    <row r="2263" spans="2:10" x14ac:dyDescent="0.45">
      <c r="B2263">
        <v>17526</v>
      </c>
      <c r="C2263" t="s">
        <v>90</v>
      </c>
      <c r="D2263">
        <v>6</v>
      </c>
      <c r="E2263">
        <v>36</v>
      </c>
      <c r="F2263" t="s">
        <v>15</v>
      </c>
      <c r="G2263">
        <v>2</v>
      </c>
      <c r="H2263">
        <v>4</v>
      </c>
      <c r="I2263" t="s">
        <v>89</v>
      </c>
      <c r="J2263">
        <v>-1</v>
      </c>
    </row>
    <row r="2264" spans="2:10" x14ac:dyDescent="0.45">
      <c r="B2264">
        <v>17527</v>
      </c>
      <c r="C2264" t="s">
        <v>90</v>
      </c>
      <c r="D2264">
        <v>6</v>
      </c>
      <c r="E2264">
        <v>36</v>
      </c>
      <c r="F2264" t="s">
        <v>4</v>
      </c>
      <c r="G2264">
        <v>3</v>
      </c>
      <c r="H2264">
        <v>0</v>
      </c>
      <c r="I2264" t="s">
        <v>69</v>
      </c>
      <c r="J2264">
        <v>1</v>
      </c>
    </row>
    <row r="2265" spans="2:10" x14ac:dyDescent="0.45">
      <c r="B2265">
        <v>17528</v>
      </c>
      <c r="C2265" t="s">
        <v>90</v>
      </c>
      <c r="D2265">
        <v>6</v>
      </c>
      <c r="E2265">
        <v>36</v>
      </c>
      <c r="F2265" t="s">
        <v>66</v>
      </c>
      <c r="G2265">
        <v>2</v>
      </c>
      <c r="H2265">
        <v>0</v>
      </c>
      <c r="I2265" t="s">
        <v>10</v>
      </c>
      <c r="J2265">
        <v>1</v>
      </c>
    </row>
    <row r="2266" spans="2:10" x14ac:dyDescent="0.45">
      <c r="B2266">
        <v>17529</v>
      </c>
      <c r="C2266" t="s">
        <v>90</v>
      </c>
      <c r="D2266">
        <v>6</v>
      </c>
      <c r="E2266">
        <v>37</v>
      </c>
      <c r="F2266" t="s">
        <v>15</v>
      </c>
      <c r="G2266">
        <v>3</v>
      </c>
      <c r="H2266">
        <v>3</v>
      </c>
      <c r="I2266" t="s">
        <v>85</v>
      </c>
      <c r="J2266">
        <v>0</v>
      </c>
    </row>
    <row r="2267" spans="2:10" x14ac:dyDescent="0.45">
      <c r="B2267">
        <v>17530</v>
      </c>
      <c r="C2267" t="s">
        <v>90</v>
      </c>
      <c r="D2267">
        <v>6</v>
      </c>
      <c r="E2267">
        <v>37</v>
      </c>
      <c r="F2267" t="s">
        <v>7</v>
      </c>
      <c r="G2267">
        <v>1</v>
      </c>
      <c r="H2267">
        <v>0</v>
      </c>
      <c r="I2267" t="s">
        <v>66</v>
      </c>
      <c r="J2267">
        <v>1</v>
      </c>
    </row>
    <row r="2268" spans="2:10" x14ac:dyDescent="0.45">
      <c r="B2268">
        <v>17531</v>
      </c>
      <c r="C2268" t="s">
        <v>90</v>
      </c>
      <c r="D2268">
        <v>6</v>
      </c>
      <c r="E2268">
        <v>37</v>
      </c>
      <c r="F2268" t="s">
        <v>10</v>
      </c>
      <c r="G2268">
        <v>2</v>
      </c>
      <c r="H2268">
        <v>2</v>
      </c>
      <c r="I2268" t="s">
        <v>77</v>
      </c>
      <c r="J2268">
        <v>0</v>
      </c>
    </row>
    <row r="2269" spans="2:10" x14ac:dyDescent="0.45">
      <c r="B2269">
        <v>17532</v>
      </c>
      <c r="C2269" t="s">
        <v>90</v>
      </c>
      <c r="D2269">
        <v>6</v>
      </c>
      <c r="E2269">
        <v>37</v>
      </c>
      <c r="F2269" t="s">
        <v>69</v>
      </c>
      <c r="G2269">
        <v>0</v>
      </c>
      <c r="H2269">
        <v>0</v>
      </c>
      <c r="I2269" t="s">
        <v>9</v>
      </c>
      <c r="J2269">
        <v>0</v>
      </c>
    </row>
    <row r="2270" spans="2:10" x14ac:dyDescent="0.45">
      <c r="B2270">
        <v>17533</v>
      </c>
      <c r="C2270" t="s">
        <v>90</v>
      </c>
      <c r="D2270">
        <v>6</v>
      </c>
      <c r="E2270">
        <v>37</v>
      </c>
      <c r="F2270" t="s">
        <v>89</v>
      </c>
      <c r="G2270">
        <v>1</v>
      </c>
      <c r="H2270">
        <v>1</v>
      </c>
      <c r="I2270" t="s">
        <v>13</v>
      </c>
      <c r="J2270">
        <v>0</v>
      </c>
    </row>
    <row r="2271" spans="2:10" x14ac:dyDescent="0.45">
      <c r="B2271">
        <v>17534</v>
      </c>
      <c r="C2271" t="s">
        <v>90</v>
      </c>
      <c r="D2271">
        <v>6</v>
      </c>
      <c r="E2271">
        <v>37</v>
      </c>
      <c r="F2271" t="s">
        <v>24</v>
      </c>
      <c r="G2271">
        <v>3</v>
      </c>
      <c r="H2271">
        <v>2</v>
      </c>
      <c r="I2271" t="s">
        <v>4</v>
      </c>
      <c r="J2271">
        <v>1</v>
      </c>
    </row>
    <row r="2272" spans="2:10" x14ac:dyDescent="0.45">
      <c r="B2272">
        <v>17535</v>
      </c>
      <c r="C2272" t="s">
        <v>90</v>
      </c>
      <c r="D2272">
        <v>6</v>
      </c>
      <c r="E2272">
        <v>37</v>
      </c>
      <c r="F2272" t="s">
        <v>6</v>
      </c>
      <c r="G2272">
        <v>0</v>
      </c>
      <c r="H2272">
        <v>0</v>
      </c>
      <c r="I2272" t="s">
        <v>0</v>
      </c>
      <c r="J2272">
        <v>0</v>
      </c>
    </row>
    <row r="2273" spans="2:10" x14ac:dyDescent="0.45">
      <c r="B2273">
        <v>17536</v>
      </c>
      <c r="C2273" t="s">
        <v>90</v>
      </c>
      <c r="D2273">
        <v>6</v>
      </c>
      <c r="E2273">
        <v>37</v>
      </c>
      <c r="F2273" t="s">
        <v>87</v>
      </c>
      <c r="G2273">
        <v>0</v>
      </c>
      <c r="H2273">
        <v>0</v>
      </c>
      <c r="I2273" t="s">
        <v>14</v>
      </c>
      <c r="J2273">
        <v>0</v>
      </c>
    </row>
    <row r="2274" spans="2:10" x14ac:dyDescent="0.45">
      <c r="B2274">
        <v>17537</v>
      </c>
      <c r="C2274" t="s">
        <v>90</v>
      </c>
      <c r="D2274">
        <v>6</v>
      </c>
      <c r="E2274">
        <v>37</v>
      </c>
      <c r="F2274" t="s">
        <v>82</v>
      </c>
      <c r="G2274">
        <v>0</v>
      </c>
      <c r="H2274">
        <v>0</v>
      </c>
      <c r="I2274" t="s">
        <v>1</v>
      </c>
      <c r="J2274">
        <v>0</v>
      </c>
    </row>
    <row r="2275" spans="2:10" x14ac:dyDescent="0.45">
      <c r="B2275">
        <v>17538</v>
      </c>
      <c r="C2275" t="s">
        <v>90</v>
      </c>
      <c r="D2275">
        <v>6</v>
      </c>
      <c r="E2275">
        <v>37</v>
      </c>
      <c r="F2275" t="s">
        <v>56</v>
      </c>
      <c r="G2275">
        <v>2</v>
      </c>
      <c r="H2275">
        <v>0</v>
      </c>
      <c r="I2275" t="s">
        <v>3</v>
      </c>
      <c r="J2275">
        <v>1</v>
      </c>
    </row>
    <row r="2276" spans="2:10" x14ac:dyDescent="0.45">
      <c r="B2276">
        <v>17539</v>
      </c>
      <c r="C2276" t="s">
        <v>90</v>
      </c>
      <c r="D2276">
        <v>6</v>
      </c>
      <c r="E2276">
        <v>38</v>
      </c>
      <c r="F2276" t="s">
        <v>3</v>
      </c>
      <c r="G2276">
        <v>0</v>
      </c>
      <c r="H2276">
        <v>0</v>
      </c>
      <c r="I2276" t="s">
        <v>6</v>
      </c>
      <c r="J2276">
        <v>0</v>
      </c>
    </row>
    <row r="2277" spans="2:10" x14ac:dyDescent="0.45">
      <c r="B2277">
        <v>17540</v>
      </c>
      <c r="C2277" t="s">
        <v>90</v>
      </c>
      <c r="D2277">
        <v>6</v>
      </c>
      <c r="E2277">
        <v>38</v>
      </c>
      <c r="F2277" t="s">
        <v>77</v>
      </c>
      <c r="G2277">
        <v>2</v>
      </c>
      <c r="H2277">
        <v>1</v>
      </c>
      <c r="I2277" t="s">
        <v>7</v>
      </c>
      <c r="J2277">
        <v>1</v>
      </c>
    </row>
    <row r="2278" spans="2:10" x14ac:dyDescent="0.45">
      <c r="B2278">
        <v>17541</v>
      </c>
      <c r="C2278" t="s">
        <v>90</v>
      </c>
      <c r="D2278">
        <v>6</v>
      </c>
      <c r="E2278">
        <v>38</v>
      </c>
      <c r="F2278" t="s">
        <v>14</v>
      </c>
      <c r="G2278">
        <v>0</v>
      </c>
      <c r="H2278">
        <v>0</v>
      </c>
      <c r="I2278" t="s">
        <v>56</v>
      </c>
      <c r="J2278">
        <v>0</v>
      </c>
    </row>
    <row r="2279" spans="2:10" x14ac:dyDescent="0.45">
      <c r="B2279">
        <v>17542</v>
      </c>
      <c r="C2279" t="s">
        <v>90</v>
      </c>
      <c r="D2279">
        <v>6</v>
      </c>
      <c r="E2279">
        <v>38</v>
      </c>
      <c r="F2279" t="s">
        <v>0</v>
      </c>
      <c r="G2279">
        <v>1</v>
      </c>
      <c r="H2279">
        <v>1</v>
      </c>
      <c r="I2279" t="s">
        <v>82</v>
      </c>
      <c r="J2279">
        <v>0</v>
      </c>
    </row>
    <row r="2280" spans="2:10" x14ac:dyDescent="0.45">
      <c r="B2280">
        <v>17543</v>
      </c>
      <c r="C2280" t="s">
        <v>90</v>
      </c>
      <c r="D2280">
        <v>6</v>
      </c>
      <c r="E2280">
        <v>38</v>
      </c>
      <c r="F2280" t="s">
        <v>9</v>
      </c>
      <c r="G2280">
        <v>2</v>
      </c>
      <c r="H2280">
        <v>2</v>
      </c>
      <c r="I2280" t="s">
        <v>24</v>
      </c>
      <c r="J2280">
        <v>0</v>
      </c>
    </row>
    <row r="2281" spans="2:10" x14ac:dyDescent="0.45">
      <c r="B2281">
        <v>17544</v>
      </c>
      <c r="C2281" t="s">
        <v>90</v>
      </c>
      <c r="D2281">
        <v>6</v>
      </c>
      <c r="E2281">
        <v>38</v>
      </c>
      <c r="F2281" t="s">
        <v>13</v>
      </c>
      <c r="G2281">
        <v>0</v>
      </c>
      <c r="H2281">
        <v>0</v>
      </c>
      <c r="I2281" t="s">
        <v>15</v>
      </c>
      <c r="J2281">
        <v>0</v>
      </c>
    </row>
    <row r="2282" spans="2:10" x14ac:dyDescent="0.45">
      <c r="B2282">
        <v>17545</v>
      </c>
      <c r="C2282" t="s">
        <v>90</v>
      </c>
      <c r="D2282">
        <v>6</v>
      </c>
      <c r="E2282">
        <v>38</v>
      </c>
      <c r="F2282" t="s">
        <v>1</v>
      </c>
      <c r="G2282">
        <v>1</v>
      </c>
      <c r="H2282">
        <v>0</v>
      </c>
      <c r="I2282" t="s">
        <v>69</v>
      </c>
      <c r="J2282">
        <v>1</v>
      </c>
    </row>
    <row r="2283" spans="2:10" x14ac:dyDescent="0.45">
      <c r="B2283">
        <v>17546</v>
      </c>
      <c r="C2283" t="s">
        <v>90</v>
      </c>
      <c r="D2283">
        <v>6</v>
      </c>
      <c r="E2283">
        <v>38</v>
      </c>
      <c r="F2283" t="s">
        <v>4</v>
      </c>
      <c r="G2283">
        <v>0</v>
      </c>
      <c r="H2283">
        <v>0</v>
      </c>
      <c r="I2283" t="s">
        <v>10</v>
      </c>
      <c r="J2283">
        <v>0</v>
      </c>
    </row>
    <row r="2284" spans="2:10" x14ac:dyDescent="0.45">
      <c r="B2284">
        <v>17547</v>
      </c>
      <c r="C2284" t="s">
        <v>90</v>
      </c>
      <c r="D2284">
        <v>6</v>
      </c>
      <c r="E2284">
        <v>38</v>
      </c>
      <c r="F2284" t="s">
        <v>85</v>
      </c>
      <c r="G2284">
        <v>1</v>
      </c>
      <c r="H2284">
        <v>0</v>
      </c>
      <c r="I2284" t="s">
        <v>87</v>
      </c>
      <c r="J2284">
        <v>1</v>
      </c>
    </row>
    <row r="2285" spans="2:10" x14ac:dyDescent="0.45">
      <c r="B2285">
        <v>17548</v>
      </c>
      <c r="C2285" t="s">
        <v>90</v>
      </c>
      <c r="D2285">
        <v>6</v>
      </c>
      <c r="E2285">
        <v>38</v>
      </c>
      <c r="F2285" t="s">
        <v>66</v>
      </c>
      <c r="G2285">
        <v>0</v>
      </c>
      <c r="H2285">
        <v>0</v>
      </c>
      <c r="I2285" t="s">
        <v>89</v>
      </c>
      <c r="J2285">
        <v>0</v>
      </c>
    </row>
    <row r="2286" spans="2:10" x14ac:dyDescent="0.45">
      <c r="B2286">
        <v>16748</v>
      </c>
      <c r="C2286" t="s">
        <v>88</v>
      </c>
      <c r="D2286">
        <v>7</v>
      </c>
      <c r="E2286">
        <v>1</v>
      </c>
      <c r="F2286" t="s">
        <v>15</v>
      </c>
      <c r="G2286">
        <v>0</v>
      </c>
      <c r="H2286">
        <v>0</v>
      </c>
      <c r="I2286" t="s">
        <v>66</v>
      </c>
      <c r="J2286">
        <v>0</v>
      </c>
    </row>
    <row r="2287" spans="2:10" x14ac:dyDescent="0.45">
      <c r="B2287">
        <v>16749</v>
      </c>
      <c r="C2287" t="s">
        <v>88</v>
      </c>
      <c r="D2287">
        <v>7</v>
      </c>
      <c r="E2287">
        <v>1</v>
      </c>
      <c r="F2287" t="s">
        <v>89</v>
      </c>
      <c r="G2287">
        <v>2</v>
      </c>
      <c r="H2287">
        <v>2</v>
      </c>
      <c r="I2287" t="s">
        <v>77</v>
      </c>
      <c r="J2287">
        <v>0</v>
      </c>
    </row>
    <row r="2288" spans="2:10" x14ac:dyDescent="0.45">
      <c r="B2288">
        <v>16750</v>
      </c>
      <c r="C2288" t="s">
        <v>88</v>
      </c>
      <c r="D2288">
        <v>7</v>
      </c>
      <c r="E2288">
        <v>1</v>
      </c>
      <c r="F2288" t="s">
        <v>14</v>
      </c>
      <c r="G2288">
        <v>1</v>
      </c>
      <c r="H2288">
        <v>1</v>
      </c>
      <c r="I2288" t="s">
        <v>4</v>
      </c>
      <c r="J2288">
        <v>0</v>
      </c>
    </row>
    <row r="2289" spans="2:10" x14ac:dyDescent="0.45">
      <c r="B2289">
        <v>16751</v>
      </c>
      <c r="C2289" t="s">
        <v>88</v>
      </c>
      <c r="D2289">
        <v>7</v>
      </c>
      <c r="E2289">
        <v>1</v>
      </c>
      <c r="F2289" t="s">
        <v>9</v>
      </c>
      <c r="G2289">
        <v>0</v>
      </c>
      <c r="H2289">
        <v>2</v>
      </c>
      <c r="I2289" t="s">
        <v>0</v>
      </c>
      <c r="J2289">
        <v>-1</v>
      </c>
    </row>
    <row r="2290" spans="2:10" x14ac:dyDescent="0.45">
      <c r="B2290">
        <v>16752</v>
      </c>
      <c r="C2290" t="s">
        <v>88</v>
      </c>
      <c r="D2290">
        <v>7</v>
      </c>
      <c r="E2290">
        <v>1</v>
      </c>
      <c r="F2290" t="s">
        <v>13</v>
      </c>
      <c r="G2290">
        <v>0</v>
      </c>
      <c r="H2290">
        <v>0</v>
      </c>
      <c r="I2290" t="s">
        <v>82</v>
      </c>
      <c r="J2290">
        <v>0</v>
      </c>
    </row>
    <row r="2291" spans="2:10" x14ac:dyDescent="0.45">
      <c r="B2291">
        <v>16753</v>
      </c>
      <c r="C2291" t="s">
        <v>88</v>
      </c>
      <c r="D2291">
        <v>7</v>
      </c>
      <c r="E2291">
        <v>1</v>
      </c>
      <c r="F2291" t="s">
        <v>6</v>
      </c>
      <c r="G2291">
        <v>0</v>
      </c>
      <c r="H2291">
        <v>0</v>
      </c>
      <c r="I2291" t="s">
        <v>87</v>
      </c>
      <c r="J2291">
        <v>0</v>
      </c>
    </row>
    <row r="2292" spans="2:10" x14ac:dyDescent="0.45">
      <c r="B2292">
        <v>16754</v>
      </c>
      <c r="C2292" t="s">
        <v>88</v>
      </c>
      <c r="D2292">
        <v>7</v>
      </c>
      <c r="E2292">
        <v>1</v>
      </c>
      <c r="F2292" t="s">
        <v>24</v>
      </c>
      <c r="G2292">
        <v>2</v>
      </c>
      <c r="H2292">
        <v>0</v>
      </c>
      <c r="I2292" t="s">
        <v>1</v>
      </c>
      <c r="J2292">
        <v>1</v>
      </c>
    </row>
    <row r="2293" spans="2:10" x14ac:dyDescent="0.45">
      <c r="B2293">
        <v>16755</v>
      </c>
      <c r="C2293" t="s">
        <v>88</v>
      </c>
      <c r="D2293">
        <v>7</v>
      </c>
      <c r="E2293">
        <v>1</v>
      </c>
      <c r="F2293" t="s">
        <v>5</v>
      </c>
      <c r="G2293">
        <v>0</v>
      </c>
      <c r="H2293">
        <v>0</v>
      </c>
      <c r="I2293" t="s">
        <v>7</v>
      </c>
      <c r="J2293">
        <v>0</v>
      </c>
    </row>
    <row r="2294" spans="2:10" x14ac:dyDescent="0.45">
      <c r="B2294">
        <v>16756</v>
      </c>
      <c r="C2294" t="s">
        <v>88</v>
      </c>
      <c r="D2294">
        <v>7</v>
      </c>
      <c r="E2294">
        <v>1</v>
      </c>
      <c r="F2294" t="s">
        <v>56</v>
      </c>
      <c r="G2294">
        <v>1</v>
      </c>
      <c r="H2294">
        <v>1</v>
      </c>
      <c r="I2294" t="s">
        <v>3</v>
      </c>
      <c r="J2294">
        <v>0</v>
      </c>
    </row>
    <row r="2295" spans="2:10" x14ac:dyDescent="0.45">
      <c r="B2295">
        <v>16757</v>
      </c>
      <c r="C2295" t="s">
        <v>88</v>
      </c>
      <c r="D2295">
        <v>7</v>
      </c>
      <c r="E2295">
        <v>1</v>
      </c>
      <c r="F2295" t="s">
        <v>10</v>
      </c>
      <c r="G2295">
        <v>1</v>
      </c>
      <c r="H2295">
        <v>0</v>
      </c>
      <c r="I2295" t="s">
        <v>69</v>
      </c>
      <c r="J2295">
        <v>1</v>
      </c>
    </row>
    <row r="2296" spans="2:10" x14ac:dyDescent="0.45">
      <c r="B2296">
        <v>16758</v>
      </c>
      <c r="C2296" t="s">
        <v>88</v>
      </c>
      <c r="D2296">
        <v>7</v>
      </c>
      <c r="E2296">
        <v>2</v>
      </c>
      <c r="F2296" t="s">
        <v>3</v>
      </c>
      <c r="G2296">
        <v>3</v>
      </c>
      <c r="H2296">
        <v>0</v>
      </c>
      <c r="I2296" t="s">
        <v>6</v>
      </c>
      <c r="J2296">
        <v>1</v>
      </c>
    </row>
    <row r="2297" spans="2:10" x14ac:dyDescent="0.45">
      <c r="B2297">
        <v>16759</v>
      </c>
      <c r="C2297" t="s">
        <v>88</v>
      </c>
      <c r="D2297">
        <v>7</v>
      </c>
      <c r="E2297">
        <v>2</v>
      </c>
      <c r="F2297" t="s">
        <v>77</v>
      </c>
      <c r="G2297">
        <v>0</v>
      </c>
      <c r="H2297">
        <v>0</v>
      </c>
      <c r="I2297" t="s">
        <v>5</v>
      </c>
      <c r="J2297">
        <v>0</v>
      </c>
    </row>
    <row r="2298" spans="2:10" x14ac:dyDescent="0.45">
      <c r="B2298">
        <v>16760</v>
      </c>
      <c r="C2298" t="s">
        <v>88</v>
      </c>
      <c r="D2298">
        <v>7</v>
      </c>
      <c r="E2298">
        <v>2</v>
      </c>
      <c r="F2298" t="s">
        <v>0</v>
      </c>
      <c r="G2298">
        <v>2</v>
      </c>
      <c r="H2298">
        <v>2</v>
      </c>
      <c r="I2298" t="s">
        <v>24</v>
      </c>
      <c r="J2298">
        <v>0</v>
      </c>
    </row>
    <row r="2299" spans="2:10" x14ac:dyDescent="0.45">
      <c r="B2299">
        <v>16761</v>
      </c>
      <c r="C2299" t="s">
        <v>88</v>
      </c>
      <c r="D2299">
        <v>7</v>
      </c>
      <c r="E2299">
        <v>2</v>
      </c>
      <c r="F2299" t="s">
        <v>69</v>
      </c>
      <c r="G2299">
        <v>3</v>
      </c>
      <c r="H2299">
        <v>1</v>
      </c>
      <c r="I2299" t="s">
        <v>13</v>
      </c>
      <c r="J2299">
        <v>1</v>
      </c>
    </row>
    <row r="2300" spans="2:10" x14ac:dyDescent="0.45">
      <c r="B2300">
        <v>16762</v>
      </c>
      <c r="C2300" t="s">
        <v>88</v>
      </c>
      <c r="D2300">
        <v>7</v>
      </c>
      <c r="E2300">
        <v>2</v>
      </c>
      <c r="F2300" t="s">
        <v>7</v>
      </c>
      <c r="G2300">
        <v>3</v>
      </c>
      <c r="H2300">
        <v>1</v>
      </c>
      <c r="I2300" t="s">
        <v>14</v>
      </c>
      <c r="J2300">
        <v>1</v>
      </c>
    </row>
    <row r="2301" spans="2:10" x14ac:dyDescent="0.45">
      <c r="B2301">
        <v>16763</v>
      </c>
      <c r="C2301" t="s">
        <v>88</v>
      </c>
      <c r="D2301">
        <v>7</v>
      </c>
      <c r="E2301">
        <v>2</v>
      </c>
      <c r="F2301" t="s">
        <v>4</v>
      </c>
      <c r="G2301">
        <v>0</v>
      </c>
      <c r="H2301">
        <v>0</v>
      </c>
      <c r="I2301" t="s">
        <v>56</v>
      </c>
      <c r="J2301">
        <v>0</v>
      </c>
    </row>
    <row r="2302" spans="2:10" x14ac:dyDescent="0.45">
      <c r="B2302">
        <v>16764</v>
      </c>
      <c r="C2302" t="s">
        <v>88</v>
      </c>
      <c r="D2302">
        <v>7</v>
      </c>
      <c r="E2302">
        <v>2</v>
      </c>
      <c r="F2302" t="s">
        <v>87</v>
      </c>
      <c r="G2302">
        <v>1</v>
      </c>
      <c r="H2302">
        <v>1</v>
      </c>
      <c r="I2302" t="s">
        <v>9</v>
      </c>
      <c r="J2302">
        <v>0</v>
      </c>
    </row>
    <row r="2303" spans="2:10" x14ac:dyDescent="0.45">
      <c r="B2303">
        <v>16765</v>
      </c>
      <c r="C2303" t="s">
        <v>88</v>
      </c>
      <c r="D2303">
        <v>7</v>
      </c>
      <c r="E2303">
        <v>2</v>
      </c>
      <c r="F2303" t="s">
        <v>66</v>
      </c>
      <c r="G2303">
        <v>0</v>
      </c>
      <c r="H2303">
        <v>0</v>
      </c>
      <c r="I2303" t="s">
        <v>89</v>
      </c>
      <c r="J2303">
        <v>0</v>
      </c>
    </row>
    <row r="2304" spans="2:10" x14ac:dyDescent="0.45">
      <c r="B2304">
        <v>16766</v>
      </c>
      <c r="C2304" t="s">
        <v>88</v>
      </c>
      <c r="D2304">
        <v>7</v>
      </c>
      <c r="E2304">
        <v>2</v>
      </c>
      <c r="F2304" t="s">
        <v>82</v>
      </c>
      <c r="G2304">
        <v>4</v>
      </c>
      <c r="H2304">
        <v>1</v>
      </c>
      <c r="I2304" t="s">
        <v>15</v>
      </c>
      <c r="J2304">
        <v>1</v>
      </c>
    </row>
    <row r="2305" spans="2:10" x14ac:dyDescent="0.45">
      <c r="B2305">
        <v>16767</v>
      </c>
      <c r="C2305" t="s">
        <v>88</v>
      </c>
      <c r="D2305">
        <v>7</v>
      </c>
      <c r="E2305">
        <v>2</v>
      </c>
      <c r="F2305" t="s">
        <v>1</v>
      </c>
      <c r="G2305">
        <v>0</v>
      </c>
      <c r="H2305">
        <v>0</v>
      </c>
      <c r="I2305" t="s">
        <v>10</v>
      </c>
      <c r="J2305">
        <v>0</v>
      </c>
    </row>
    <row r="2306" spans="2:10" x14ac:dyDescent="0.45">
      <c r="B2306">
        <v>16768</v>
      </c>
      <c r="C2306" t="s">
        <v>88</v>
      </c>
      <c r="D2306">
        <v>7</v>
      </c>
      <c r="E2306">
        <v>3</v>
      </c>
      <c r="F2306" t="s">
        <v>15</v>
      </c>
      <c r="G2306">
        <v>0</v>
      </c>
      <c r="H2306">
        <v>1</v>
      </c>
      <c r="I2306" t="s">
        <v>69</v>
      </c>
      <c r="J2306">
        <v>-1</v>
      </c>
    </row>
    <row r="2307" spans="2:10" x14ac:dyDescent="0.45">
      <c r="B2307">
        <v>16769</v>
      </c>
      <c r="C2307" t="s">
        <v>88</v>
      </c>
      <c r="D2307">
        <v>7</v>
      </c>
      <c r="E2307">
        <v>3</v>
      </c>
      <c r="F2307" t="s">
        <v>77</v>
      </c>
      <c r="G2307">
        <v>0</v>
      </c>
      <c r="H2307">
        <v>0</v>
      </c>
      <c r="I2307" t="s">
        <v>66</v>
      </c>
      <c r="J2307">
        <v>0</v>
      </c>
    </row>
    <row r="2308" spans="2:10" x14ac:dyDescent="0.45">
      <c r="B2308">
        <v>16770</v>
      </c>
      <c r="C2308" t="s">
        <v>88</v>
      </c>
      <c r="D2308">
        <v>7</v>
      </c>
      <c r="E2308">
        <v>3</v>
      </c>
      <c r="F2308" t="s">
        <v>89</v>
      </c>
      <c r="G2308">
        <v>0</v>
      </c>
      <c r="H2308">
        <v>0</v>
      </c>
      <c r="I2308" t="s">
        <v>82</v>
      </c>
      <c r="J2308">
        <v>0</v>
      </c>
    </row>
    <row r="2309" spans="2:10" x14ac:dyDescent="0.45">
      <c r="B2309">
        <v>16771</v>
      </c>
      <c r="C2309" t="s">
        <v>88</v>
      </c>
      <c r="D2309">
        <v>7</v>
      </c>
      <c r="E2309">
        <v>3</v>
      </c>
      <c r="F2309" t="s">
        <v>10</v>
      </c>
      <c r="G2309">
        <v>3</v>
      </c>
      <c r="H2309">
        <v>0</v>
      </c>
      <c r="I2309" t="s">
        <v>0</v>
      </c>
      <c r="J2309">
        <v>1</v>
      </c>
    </row>
    <row r="2310" spans="2:10" x14ac:dyDescent="0.45">
      <c r="B2310">
        <v>16772</v>
      </c>
      <c r="C2310" t="s">
        <v>88</v>
      </c>
      <c r="D2310">
        <v>7</v>
      </c>
      <c r="E2310">
        <v>3</v>
      </c>
      <c r="F2310" t="s">
        <v>24</v>
      </c>
      <c r="G2310">
        <v>1</v>
      </c>
      <c r="H2310">
        <v>1</v>
      </c>
      <c r="I2310" t="s">
        <v>87</v>
      </c>
      <c r="J2310">
        <v>0</v>
      </c>
    </row>
    <row r="2311" spans="2:10" x14ac:dyDescent="0.45">
      <c r="B2311">
        <v>16773</v>
      </c>
      <c r="C2311" t="s">
        <v>88</v>
      </c>
      <c r="D2311">
        <v>7</v>
      </c>
      <c r="E2311">
        <v>3</v>
      </c>
      <c r="F2311" t="s">
        <v>13</v>
      </c>
      <c r="G2311">
        <v>0</v>
      </c>
      <c r="H2311">
        <v>0</v>
      </c>
      <c r="I2311" t="s">
        <v>1</v>
      </c>
      <c r="J2311">
        <v>0</v>
      </c>
    </row>
    <row r="2312" spans="2:10" x14ac:dyDescent="0.45">
      <c r="B2312">
        <v>16774</v>
      </c>
      <c r="C2312" t="s">
        <v>88</v>
      </c>
      <c r="D2312">
        <v>7</v>
      </c>
      <c r="E2312">
        <v>3</v>
      </c>
      <c r="F2312" t="s">
        <v>9</v>
      </c>
      <c r="G2312">
        <v>0</v>
      </c>
      <c r="H2312">
        <v>3</v>
      </c>
      <c r="I2312" t="s">
        <v>3</v>
      </c>
      <c r="J2312">
        <v>-1</v>
      </c>
    </row>
    <row r="2313" spans="2:10" x14ac:dyDescent="0.45">
      <c r="B2313">
        <v>16775</v>
      </c>
      <c r="C2313" t="s">
        <v>88</v>
      </c>
      <c r="D2313">
        <v>7</v>
      </c>
      <c r="E2313">
        <v>3</v>
      </c>
      <c r="F2313" t="s">
        <v>5</v>
      </c>
      <c r="G2313">
        <v>0</v>
      </c>
      <c r="H2313">
        <v>0</v>
      </c>
      <c r="I2313" t="s">
        <v>14</v>
      </c>
      <c r="J2313">
        <v>0</v>
      </c>
    </row>
    <row r="2314" spans="2:10" x14ac:dyDescent="0.45">
      <c r="B2314">
        <v>16776</v>
      </c>
      <c r="C2314" t="s">
        <v>88</v>
      </c>
      <c r="D2314">
        <v>7</v>
      </c>
      <c r="E2314">
        <v>3</v>
      </c>
      <c r="F2314" t="s">
        <v>6</v>
      </c>
      <c r="G2314">
        <v>4</v>
      </c>
      <c r="H2314">
        <v>1</v>
      </c>
      <c r="I2314" t="s">
        <v>4</v>
      </c>
      <c r="J2314">
        <v>1</v>
      </c>
    </row>
    <row r="2315" spans="2:10" x14ac:dyDescent="0.45">
      <c r="B2315">
        <v>16777</v>
      </c>
      <c r="C2315" t="s">
        <v>88</v>
      </c>
      <c r="D2315">
        <v>7</v>
      </c>
      <c r="E2315">
        <v>3</v>
      </c>
      <c r="F2315" t="s">
        <v>56</v>
      </c>
      <c r="G2315">
        <v>1</v>
      </c>
      <c r="H2315">
        <v>3</v>
      </c>
      <c r="I2315" t="s">
        <v>7</v>
      </c>
      <c r="J2315">
        <v>-1</v>
      </c>
    </row>
    <row r="2316" spans="2:10" x14ac:dyDescent="0.45">
      <c r="B2316">
        <v>16778</v>
      </c>
      <c r="C2316" t="s">
        <v>88</v>
      </c>
      <c r="D2316">
        <v>7</v>
      </c>
      <c r="E2316">
        <v>4</v>
      </c>
      <c r="F2316" t="s">
        <v>3</v>
      </c>
      <c r="G2316">
        <v>2</v>
      </c>
      <c r="H2316">
        <v>1</v>
      </c>
      <c r="I2316" t="s">
        <v>24</v>
      </c>
      <c r="J2316">
        <v>1</v>
      </c>
    </row>
    <row r="2317" spans="2:10" x14ac:dyDescent="0.45">
      <c r="B2317">
        <v>16779</v>
      </c>
      <c r="C2317" t="s">
        <v>88</v>
      </c>
      <c r="D2317">
        <v>7</v>
      </c>
      <c r="E2317">
        <v>4</v>
      </c>
      <c r="F2317" t="s">
        <v>14</v>
      </c>
      <c r="G2317">
        <v>1</v>
      </c>
      <c r="H2317">
        <v>1</v>
      </c>
      <c r="I2317" t="s">
        <v>56</v>
      </c>
      <c r="J2317">
        <v>0</v>
      </c>
    </row>
    <row r="2318" spans="2:10" x14ac:dyDescent="0.45">
      <c r="B2318">
        <v>16780</v>
      </c>
      <c r="C2318" t="s">
        <v>88</v>
      </c>
      <c r="D2318">
        <v>7</v>
      </c>
      <c r="E2318">
        <v>4</v>
      </c>
      <c r="F2318" t="s">
        <v>0</v>
      </c>
      <c r="G2318">
        <v>1</v>
      </c>
      <c r="H2318">
        <v>5</v>
      </c>
      <c r="I2318" t="s">
        <v>13</v>
      </c>
      <c r="J2318">
        <v>-1</v>
      </c>
    </row>
    <row r="2319" spans="2:10" x14ac:dyDescent="0.45">
      <c r="B2319">
        <v>16781</v>
      </c>
      <c r="C2319" t="s">
        <v>88</v>
      </c>
      <c r="D2319">
        <v>7</v>
      </c>
      <c r="E2319">
        <v>4</v>
      </c>
      <c r="F2319" t="s">
        <v>1</v>
      </c>
      <c r="G2319">
        <v>2</v>
      </c>
      <c r="H2319">
        <v>1</v>
      </c>
      <c r="I2319" t="s">
        <v>15</v>
      </c>
      <c r="J2319">
        <v>1</v>
      </c>
    </row>
    <row r="2320" spans="2:10" x14ac:dyDescent="0.45">
      <c r="B2320">
        <v>16782</v>
      </c>
      <c r="C2320" t="s">
        <v>88</v>
      </c>
      <c r="D2320">
        <v>7</v>
      </c>
      <c r="E2320">
        <v>4</v>
      </c>
      <c r="F2320" t="s">
        <v>7</v>
      </c>
      <c r="G2320">
        <v>0</v>
      </c>
      <c r="H2320">
        <v>1</v>
      </c>
      <c r="I2320" t="s">
        <v>6</v>
      </c>
      <c r="J2320">
        <v>-1</v>
      </c>
    </row>
    <row r="2321" spans="2:10" x14ac:dyDescent="0.45">
      <c r="B2321">
        <v>16783</v>
      </c>
      <c r="C2321" t="s">
        <v>88</v>
      </c>
      <c r="D2321">
        <v>7</v>
      </c>
      <c r="E2321">
        <v>4</v>
      </c>
      <c r="F2321" t="s">
        <v>69</v>
      </c>
      <c r="G2321">
        <v>0</v>
      </c>
      <c r="H2321">
        <v>1</v>
      </c>
      <c r="I2321" t="s">
        <v>89</v>
      </c>
      <c r="J2321">
        <v>-1</v>
      </c>
    </row>
    <row r="2322" spans="2:10" x14ac:dyDescent="0.45">
      <c r="B2322">
        <v>16784</v>
      </c>
      <c r="C2322" t="s">
        <v>88</v>
      </c>
      <c r="D2322">
        <v>7</v>
      </c>
      <c r="E2322">
        <v>4</v>
      </c>
      <c r="F2322" t="s">
        <v>87</v>
      </c>
      <c r="G2322">
        <v>1</v>
      </c>
      <c r="H2322">
        <v>0</v>
      </c>
      <c r="I2322" t="s">
        <v>10</v>
      </c>
      <c r="J2322">
        <v>1</v>
      </c>
    </row>
    <row r="2323" spans="2:10" x14ac:dyDescent="0.45">
      <c r="B2323">
        <v>16785</v>
      </c>
      <c r="C2323" t="s">
        <v>88</v>
      </c>
      <c r="D2323">
        <v>7</v>
      </c>
      <c r="E2323">
        <v>4</v>
      </c>
      <c r="F2323" t="s">
        <v>4</v>
      </c>
      <c r="G2323">
        <v>3</v>
      </c>
      <c r="H2323">
        <v>1</v>
      </c>
      <c r="I2323" t="s">
        <v>9</v>
      </c>
      <c r="J2323">
        <v>1</v>
      </c>
    </row>
    <row r="2324" spans="2:10" x14ac:dyDescent="0.45">
      <c r="B2324">
        <v>16786</v>
      </c>
      <c r="C2324" t="s">
        <v>88</v>
      </c>
      <c r="D2324">
        <v>7</v>
      </c>
      <c r="E2324">
        <v>4</v>
      </c>
      <c r="F2324" t="s">
        <v>66</v>
      </c>
      <c r="G2324">
        <v>2</v>
      </c>
      <c r="H2324">
        <v>3</v>
      </c>
      <c r="I2324" t="s">
        <v>5</v>
      </c>
      <c r="J2324">
        <v>-1</v>
      </c>
    </row>
    <row r="2325" spans="2:10" x14ac:dyDescent="0.45">
      <c r="B2325">
        <v>16787</v>
      </c>
      <c r="C2325" t="s">
        <v>88</v>
      </c>
      <c r="D2325">
        <v>7</v>
      </c>
      <c r="E2325">
        <v>4</v>
      </c>
      <c r="F2325" t="s">
        <v>82</v>
      </c>
      <c r="G2325">
        <v>3</v>
      </c>
      <c r="H2325">
        <v>1</v>
      </c>
      <c r="I2325" t="s">
        <v>77</v>
      </c>
      <c r="J2325">
        <v>1</v>
      </c>
    </row>
    <row r="2326" spans="2:10" x14ac:dyDescent="0.45">
      <c r="B2326">
        <v>16788</v>
      </c>
      <c r="C2326" t="s">
        <v>88</v>
      </c>
      <c r="D2326">
        <v>7</v>
      </c>
      <c r="E2326">
        <v>5</v>
      </c>
      <c r="F2326" t="s">
        <v>13</v>
      </c>
      <c r="G2326">
        <v>0</v>
      </c>
      <c r="H2326">
        <v>0</v>
      </c>
      <c r="I2326" t="s">
        <v>87</v>
      </c>
      <c r="J2326">
        <v>0</v>
      </c>
    </row>
    <row r="2327" spans="2:10" x14ac:dyDescent="0.45">
      <c r="B2327">
        <v>16789</v>
      </c>
      <c r="C2327" t="s">
        <v>88</v>
      </c>
      <c r="D2327">
        <v>7</v>
      </c>
      <c r="E2327">
        <v>5</v>
      </c>
      <c r="F2327" t="s">
        <v>15</v>
      </c>
      <c r="G2327">
        <v>1</v>
      </c>
      <c r="H2327">
        <v>2</v>
      </c>
      <c r="I2327" t="s">
        <v>0</v>
      </c>
      <c r="J2327">
        <v>-1</v>
      </c>
    </row>
    <row r="2328" spans="2:10" x14ac:dyDescent="0.45">
      <c r="B2328">
        <v>16790</v>
      </c>
      <c r="C2328" t="s">
        <v>88</v>
      </c>
      <c r="D2328">
        <v>7</v>
      </c>
      <c r="E2328">
        <v>5</v>
      </c>
      <c r="F2328" t="s">
        <v>77</v>
      </c>
      <c r="G2328">
        <v>1</v>
      </c>
      <c r="H2328">
        <v>1</v>
      </c>
      <c r="I2328" t="s">
        <v>69</v>
      </c>
      <c r="J2328">
        <v>0</v>
      </c>
    </row>
    <row r="2329" spans="2:10" x14ac:dyDescent="0.45">
      <c r="B2329">
        <v>16791</v>
      </c>
      <c r="C2329" t="s">
        <v>88</v>
      </c>
      <c r="D2329">
        <v>7</v>
      </c>
      <c r="E2329">
        <v>5</v>
      </c>
      <c r="F2329" t="s">
        <v>10</v>
      </c>
      <c r="G2329">
        <v>2</v>
      </c>
      <c r="H2329">
        <v>1</v>
      </c>
      <c r="I2329" t="s">
        <v>3</v>
      </c>
      <c r="J2329">
        <v>1</v>
      </c>
    </row>
    <row r="2330" spans="2:10" x14ac:dyDescent="0.45">
      <c r="B2330">
        <v>16792</v>
      </c>
      <c r="C2330" t="s">
        <v>88</v>
      </c>
      <c r="D2330">
        <v>7</v>
      </c>
      <c r="E2330">
        <v>5</v>
      </c>
      <c r="F2330" t="s">
        <v>24</v>
      </c>
      <c r="G2330">
        <v>2</v>
      </c>
      <c r="H2330">
        <v>2</v>
      </c>
      <c r="I2330" t="s">
        <v>4</v>
      </c>
      <c r="J2330">
        <v>0</v>
      </c>
    </row>
    <row r="2331" spans="2:10" x14ac:dyDescent="0.45">
      <c r="B2331">
        <v>16793</v>
      </c>
      <c r="C2331" t="s">
        <v>88</v>
      </c>
      <c r="D2331">
        <v>7</v>
      </c>
      <c r="E2331">
        <v>5</v>
      </c>
      <c r="F2331" t="s">
        <v>89</v>
      </c>
      <c r="G2331">
        <v>3</v>
      </c>
      <c r="H2331">
        <v>1</v>
      </c>
      <c r="I2331" t="s">
        <v>1</v>
      </c>
      <c r="J2331">
        <v>1</v>
      </c>
    </row>
    <row r="2332" spans="2:10" x14ac:dyDescent="0.45">
      <c r="B2332">
        <v>16794</v>
      </c>
      <c r="C2332" t="s">
        <v>88</v>
      </c>
      <c r="D2332">
        <v>7</v>
      </c>
      <c r="E2332">
        <v>5</v>
      </c>
      <c r="F2332" t="s">
        <v>9</v>
      </c>
      <c r="G2332">
        <v>1</v>
      </c>
      <c r="H2332">
        <v>2</v>
      </c>
      <c r="I2332" t="s">
        <v>7</v>
      </c>
      <c r="J2332">
        <v>-1</v>
      </c>
    </row>
    <row r="2333" spans="2:10" x14ac:dyDescent="0.45">
      <c r="B2333">
        <v>16795</v>
      </c>
      <c r="C2333" t="s">
        <v>88</v>
      </c>
      <c r="D2333">
        <v>7</v>
      </c>
      <c r="E2333">
        <v>5</v>
      </c>
      <c r="F2333" t="s">
        <v>6</v>
      </c>
      <c r="G2333">
        <v>3</v>
      </c>
      <c r="H2333">
        <v>4</v>
      </c>
      <c r="I2333" t="s">
        <v>14</v>
      </c>
      <c r="J2333">
        <v>-1</v>
      </c>
    </row>
    <row r="2334" spans="2:10" x14ac:dyDescent="0.45">
      <c r="B2334">
        <v>16796</v>
      </c>
      <c r="C2334" t="s">
        <v>88</v>
      </c>
      <c r="D2334">
        <v>7</v>
      </c>
      <c r="E2334">
        <v>5</v>
      </c>
      <c r="F2334" t="s">
        <v>5</v>
      </c>
      <c r="G2334">
        <v>0</v>
      </c>
      <c r="H2334">
        <v>0</v>
      </c>
      <c r="I2334" t="s">
        <v>56</v>
      </c>
      <c r="J2334">
        <v>0</v>
      </c>
    </row>
    <row r="2335" spans="2:10" x14ac:dyDescent="0.45">
      <c r="B2335">
        <v>16797</v>
      </c>
      <c r="C2335" t="s">
        <v>88</v>
      </c>
      <c r="D2335">
        <v>7</v>
      </c>
      <c r="E2335">
        <v>5</v>
      </c>
      <c r="F2335" t="s">
        <v>66</v>
      </c>
      <c r="G2335">
        <v>0</v>
      </c>
      <c r="H2335">
        <v>0</v>
      </c>
      <c r="I2335" t="s">
        <v>82</v>
      </c>
      <c r="J2335">
        <v>0</v>
      </c>
    </row>
    <row r="2336" spans="2:10" x14ac:dyDescent="0.45">
      <c r="B2336">
        <v>16798</v>
      </c>
      <c r="C2336" t="s">
        <v>88</v>
      </c>
      <c r="D2336">
        <v>7</v>
      </c>
      <c r="E2336">
        <v>6</v>
      </c>
      <c r="F2336" t="s">
        <v>7</v>
      </c>
      <c r="G2336">
        <v>3</v>
      </c>
      <c r="H2336">
        <v>1</v>
      </c>
      <c r="I2336" t="s">
        <v>24</v>
      </c>
      <c r="J2336">
        <v>1</v>
      </c>
    </row>
    <row r="2337" spans="2:10" x14ac:dyDescent="0.45">
      <c r="B2337">
        <v>16799</v>
      </c>
      <c r="C2337" t="s">
        <v>88</v>
      </c>
      <c r="D2337">
        <v>7</v>
      </c>
      <c r="E2337">
        <v>6</v>
      </c>
      <c r="F2337" t="s">
        <v>14</v>
      </c>
      <c r="G2337">
        <v>0</v>
      </c>
      <c r="H2337">
        <v>1</v>
      </c>
      <c r="I2337" t="s">
        <v>9</v>
      </c>
      <c r="J2337">
        <v>-1</v>
      </c>
    </row>
    <row r="2338" spans="2:10" x14ac:dyDescent="0.45">
      <c r="B2338">
        <v>16800</v>
      </c>
      <c r="C2338" t="s">
        <v>88</v>
      </c>
      <c r="D2338">
        <v>7</v>
      </c>
      <c r="E2338">
        <v>6</v>
      </c>
      <c r="F2338" t="s">
        <v>69</v>
      </c>
      <c r="G2338">
        <v>0</v>
      </c>
      <c r="H2338">
        <v>0</v>
      </c>
      <c r="I2338" t="s">
        <v>66</v>
      </c>
      <c r="J2338">
        <v>0</v>
      </c>
    </row>
    <row r="2339" spans="2:10" x14ac:dyDescent="0.45">
      <c r="B2339">
        <v>16801</v>
      </c>
      <c r="C2339" t="s">
        <v>88</v>
      </c>
      <c r="D2339">
        <v>7</v>
      </c>
      <c r="E2339">
        <v>6</v>
      </c>
      <c r="F2339" t="s">
        <v>87</v>
      </c>
      <c r="G2339">
        <v>4</v>
      </c>
      <c r="H2339">
        <v>0</v>
      </c>
      <c r="I2339" t="s">
        <v>15</v>
      </c>
      <c r="J2339">
        <v>1</v>
      </c>
    </row>
    <row r="2340" spans="2:10" x14ac:dyDescent="0.45">
      <c r="B2340">
        <v>16802</v>
      </c>
      <c r="C2340" t="s">
        <v>88</v>
      </c>
      <c r="D2340">
        <v>7</v>
      </c>
      <c r="E2340">
        <v>6</v>
      </c>
      <c r="F2340" t="s">
        <v>0</v>
      </c>
      <c r="G2340">
        <v>0</v>
      </c>
      <c r="H2340">
        <v>0</v>
      </c>
      <c r="I2340" t="s">
        <v>89</v>
      </c>
      <c r="J2340">
        <v>0</v>
      </c>
    </row>
    <row r="2341" spans="2:10" x14ac:dyDescent="0.45">
      <c r="B2341">
        <v>16803</v>
      </c>
      <c r="C2341" t="s">
        <v>88</v>
      </c>
      <c r="D2341">
        <v>7</v>
      </c>
      <c r="E2341">
        <v>6</v>
      </c>
      <c r="F2341" t="s">
        <v>4</v>
      </c>
      <c r="G2341">
        <v>1</v>
      </c>
      <c r="H2341">
        <v>1</v>
      </c>
      <c r="I2341" t="s">
        <v>10</v>
      </c>
      <c r="J2341">
        <v>0</v>
      </c>
    </row>
    <row r="2342" spans="2:10" x14ac:dyDescent="0.45">
      <c r="B2342">
        <v>16804</v>
      </c>
      <c r="C2342" t="s">
        <v>88</v>
      </c>
      <c r="D2342">
        <v>7</v>
      </c>
      <c r="E2342">
        <v>6</v>
      </c>
      <c r="F2342" t="s">
        <v>56</v>
      </c>
      <c r="G2342">
        <v>0</v>
      </c>
      <c r="H2342">
        <v>0</v>
      </c>
      <c r="I2342" t="s">
        <v>6</v>
      </c>
      <c r="J2342">
        <v>0</v>
      </c>
    </row>
    <row r="2343" spans="2:10" x14ac:dyDescent="0.45">
      <c r="B2343">
        <v>16805</v>
      </c>
      <c r="C2343" t="s">
        <v>88</v>
      </c>
      <c r="D2343">
        <v>7</v>
      </c>
      <c r="E2343">
        <v>6</v>
      </c>
      <c r="F2343" t="s">
        <v>3</v>
      </c>
      <c r="G2343">
        <v>2</v>
      </c>
      <c r="H2343">
        <v>0</v>
      </c>
      <c r="I2343" t="s">
        <v>13</v>
      </c>
      <c r="J2343">
        <v>1</v>
      </c>
    </row>
    <row r="2344" spans="2:10" x14ac:dyDescent="0.45">
      <c r="B2344">
        <v>16806</v>
      </c>
      <c r="C2344" t="s">
        <v>88</v>
      </c>
      <c r="D2344">
        <v>7</v>
      </c>
      <c r="E2344">
        <v>6</v>
      </c>
      <c r="F2344" t="s">
        <v>1</v>
      </c>
      <c r="G2344">
        <v>0</v>
      </c>
      <c r="H2344">
        <v>0</v>
      </c>
      <c r="I2344" t="s">
        <v>77</v>
      </c>
      <c r="J2344">
        <v>0</v>
      </c>
    </row>
    <row r="2345" spans="2:10" x14ac:dyDescent="0.45">
      <c r="B2345">
        <v>16807</v>
      </c>
      <c r="C2345" t="s">
        <v>88</v>
      </c>
      <c r="D2345">
        <v>7</v>
      </c>
      <c r="E2345">
        <v>6</v>
      </c>
      <c r="F2345" t="s">
        <v>82</v>
      </c>
      <c r="G2345">
        <v>0</v>
      </c>
      <c r="H2345">
        <v>0</v>
      </c>
      <c r="I2345" t="s">
        <v>5</v>
      </c>
      <c r="J2345">
        <v>0</v>
      </c>
    </row>
    <row r="2346" spans="2:10" x14ac:dyDescent="0.45">
      <c r="B2346">
        <v>16808</v>
      </c>
      <c r="C2346" t="s">
        <v>88</v>
      </c>
      <c r="D2346">
        <v>7</v>
      </c>
      <c r="E2346">
        <v>7</v>
      </c>
      <c r="F2346" t="s">
        <v>89</v>
      </c>
      <c r="G2346">
        <v>0</v>
      </c>
      <c r="H2346">
        <v>1</v>
      </c>
      <c r="I2346" t="s">
        <v>87</v>
      </c>
      <c r="J2346">
        <v>-1</v>
      </c>
    </row>
    <row r="2347" spans="2:10" x14ac:dyDescent="0.45">
      <c r="B2347">
        <v>16809</v>
      </c>
      <c r="C2347" t="s">
        <v>88</v>
      </c>
      <c r="D2347">
        <v>7</v>
      </c>
      <c r="E2347">
        <v>7</v>
      </c>
      <c r="F2347" t="s">
        <v>10</v>
      </c>
      <c r="G2347">
        <v>2</v>
      </c>
      <c r="H2347">
        <v>2</v>
      </c>
      <c r="I2347" t="s">
        <v>7</v>
      </c>
      <c r="J2347">
        <v>0</v>
      </c>
    </row>
    <row r="2348" spans="2:10" x14ac:dyDescent="0.45">
      <c r="B2348">
        <v>16810</v>
      </c>
      <c r="C2348" t="s">
        <v>88</v>
      </c>
      <c r="D2348">
        <v>7</v>
      </c>
      <c r="E2348">
        <v>7</v>
      </c>
      <c r="F2348" t="s">
        <v>9</v>
      </c>
      <c r="G2348">
        <v>0</v>
      </c>
      <c r="H2348">
        <v>0</v>
      </c>
      <c r="I2348" t="s">
        <v>56</v>
      </c>
      <c r="J2348">
        <v>0</v>
      </c>
    </row>
    <row r="2349" spans="2:10" x14ac:dyDescent="0.45">
      <c r="B2349">
        <v>16811</v>
      </c>
      <c r="C2349" t="s">
        <v>88</v>
      </c>
      <c r="D2349">
        <v>7</v>
      </c>
      <c r="E2349">
        <v>7</v>
      </c>
      <c r="F2349" t="s">
        <v>13</v>
      </c>
      <c r="G2349">
        <v>3</v>
      </c>
      <c r="H2349">
        <v>2</v>
      </c>
      <c r="I2349" t="s">
        <v>4</v>
      </c>
      <c r="J2349">
        <v>1</v>
      </c>
    </row>
    <row r="2350" spans="2:10" x14ac:dyDescent="0.45">
      <c r="B2350">
        <v>16812</v>
      </c>
      <c r="C2350" t="s">
        <v>88</v>
      </c>
      <c r="D2350">
        <v>7</v>
      </c>
      <c r="E2350">
        <v>7</v>
      </c>
      <c r="F2350" t="s">
        <v>15</v>
      </c>
      <c r="G2350">
        <v>3</v>
      </c>
      <c r="H2350">
        <v>2</v>
      </c>
      <c r="I2350" t="s">
        <v>3</v>
      </c>
      <c r="J2350">
        <v>1</v>
      </c>
    </row>
    <row r="2351" spans="2:10" x14ac:dyDescent="0.45">
      <c r="B2351">
        <v>16813</v>
      </c>
      <c r="C2351" t="s">
        <v>88</v>
      </c>
      <c r="D2351">
        <v>7</v>
      </c>
      <c r="E2351">
        <v>7</v>
      </c>
      <c r="F2351" t="s">
        <v>5</v>
      </c>
      <c r="G2351">
        <v>0</v>
      </c>
      <c r="H2351">
        <v>0</v>
      </c>
      <c r="I2351" t="s">
        <v>6</v>
      </c>
      <c r="J2351">
        <v>0</v>
      </c>
    </row>
    <row r="2352" spans="2:10" x14ac:dyDescent="0.45">
      <c r="B2352">
        <v>16814</v>
      </c>
      <c r="C2352" t="s">
        <v>88</v>
      </c>
      <c r="D2352">
        <v>7</v>
      </c>
      <c r="E2352">
        <v>7</v>
      </c>
      <c r="F2352" t="s">
        <v>77</v>
      </c>
      <c r="G2352">
        <v>2</v>
      </c>
      <c r="H2352">
        <v>1</v>
      </c>
      <c r="I2352" t="s">
        <v>0</v>
      </c>
      <c r="J2352">
        <v>1</v>
      </c>
    </row>
    <row r="2353" spans="2:10" x14ac:dyDescent="0.45">
      <c r="B2353">
        <v>16815</v>
      </c>
      <c r="C2353" t="s">
        <v>88</v>
      </c>
      <c r="D2353">
        <v>7</v>
      </c>
      <c r="E2353">
        <v>7</v>
      </c>
      <c r="F2353" t="s">
        <v>24</v>
      </c>
      <c r="G2353">
        <v>0</v>
      </c>
      <c r="H2353">
        <v>0</v>
      </c>
      <c r="I2353" t="s">
        <v>14</v>
      </c>
      <c r="J2353">
        <v>0</v>
      </c>
    </row>
    <row r="2354" spans="2:10" x14ac:dyDescent="0.45">
      <c r="B2354">
        <v>16816</v>
      </c>
      <c r="C2354" t="s">
        <v>88</v>
      </c>
      <c r="D2354">
        <v>7</v>
      </c>
      <c r="E2354">
        <v>7</v>
      </c>
      <c r="F2354" t="s">
        <v>82</v>
      </c>
      <c r="G2354">
        <v>1</v>
      </c>
      <c r="H2354">
        <v>0</v>
      </c>
      <c r="I2354" t="s">
        <v>69</v>
      </c>
      <c r="J2354">
        <v>1</v>
      </c>
    </row>
    <row r="2355" spans="2:10" x14ac:dyDescent="0.45">
      <c r="B2355">
        <v>16817</v>
      </c>
      <c r="C2355" t="s">
        <v>88</v>
      </c>
      <c r="D2355">
        <v>7</v>
      </c>
      <c r="E2355">
        <v>7</v>
      </c>
      <c r="F2355" t="s">
        <v>66</v>
      </c>
      <c r="G2355">
        <v>4</v>
      </c>
      <c r="H2355">
        <v>0</v>
      </c>
      <c r="I2355" t="s">
        <v>1</v>
      </c>
      <c r="J2355">
        <v>1</v>
      </c>
    </row>
    <row r="2356" spans="2:10" x14ac:dyDescent="0.45">
      <c r="B2356">
        <v>16818</v>
      </c>
      <c r="C2356" t="s">
        <v>88</v>
      </c>
      <c r="D2356">
        <v>7</v>
      </c>
      <c r="E2356">
        <v>8</v>
      </c>
      <c r="F2356" t="s">
        <v>3</v>
      </c>
      <c r="G2356">
        <v>2</v>
      </c>
      <c r="H2356">
        <v>2</v>
      </c>
      <c r="I2356" t="s">
        <v>89</v>
      </c>
      <c r="J2356">
        <v>0</v>
      </c>
    </row>
    <row r="2357" spans="2:10" x14ac:dyDescent="0.45">
      <c r="B2357">
        <v>16819</v>
      </c>
      <c r="C2357" t="s">
        <v>88</v>
      </c>
      <c r="D2357">
        <v>7</v>
      </c>
      <c r="E2357">
        <v>8</v>
      </c>
      <c r="F2357" t="s">
        <v>14</v>
      </c>
      <c r="G2357">
        <v>0</v>
      </c>
      <c r="H2357">
        <v>1</v>
      </c>
      <c r="I2357" t="s">
        <v>10</v>
      </c>
      <c r="J2357">
        <v>-1</v>
      </c>
    </row>
    <row r="2358" spans="2:10" x14ac:dyDescent="0.45">
      <c r="B2358">
        <v>16820</v>
      </c>
      <c r="C2358" t="s">
        <v>88</v>
      </c>
      <c r="D2358">
        <v>7</v>
      </c>
      <c r="E2358">
        <v>8</v>
      </c>
      <c r="F2358" t="s">
        <v>0</v>
      </c>
      <c r="G2358">
        <v>4</v>
      </c>
      <c r="H2358">
        <v>3</v>
      </c>
      <c r="I2358" t="s">
        <v>66</v>
      </c>
      <c r="J2358">
        <v>1</v>
      </c>
    </row>
    <row r="2359" spans="2:10" x14ac:dyDescent="0.45">
      <c r="B2359">
        <v>16821</v>
      </c>
      <c r="C2359" t="s">
        <v>88</v>
      </c>
      <c r="D2359">
        <v>7</v>
      </c>
      <c r="E2359">
        <v>8</v>
      </c>
      <c r="F2359" t="s">
        <v>69</v>
      </c>
      <c r="G2359">
        <v>0</v>
      </c>
      <c r="H2359">
        <v>0</v>
      </c>
      <c r="I2359" t="s">
        <v>5</v>
      </c>
      <c r="J2359">
        <v>0</v>
      </c>
    </row>
    <row r="2360" spans="2:10" x14ac:dyDescent="0.45">
      <c r="B2360">
        <v>16822</v>
      </c>
      <c r="C2360" t="s">
        <v>88</v>
      </c>
      <c r="D2360">
        <v>7</v>
      </c>
      <c r="E2360">
        <v>8</v>
      </c>
      <c r="F2360" t="s">
        <v>7</v>
      </c>
      <c r="G2360">
        <v>3</v>
      </c>
      <c r="H2360">
        <v>1</v>
      </c>
      <c r="I2360" t="s">
        <v>13</v>
      </c>
      <c r="J2360">
        <v>1</v>
      </c>
    </row>
    <row r="2361" spans="2:10" x14ac:dyDescent="0.45">
      <c r="B2361">
        <v>16823</v>
      </c>
      <c r="C2361" t="s">
        <v>88</v>
      </c>
      <c r="D2361">
        <v>7</v>
      </c>
      <c r="E2361">
        <v>8</v>
      </c>
      <c r="F2361" t="s">
        <v>1</v>
      </c>
      <c r="G2361">
        <v>1</v>
      </c>
      <c r="H2361">
        <v>3</v>
      </c>
      <c r="I2361" t="s">
        <v>82</v>
      </c>
      <c r="J2361">
        <v>-1</v>
      </c>
    </row>
    <row r="2362" spans="2:10" x14ac:dyDescent="0.45">
      <c r="B2362">
        <v>16824</v>
      </c>
      <c r="C2362" t="s">
        <v>88</v>
      </c>
      <c r="D2362">
        <v>7</v>
      </c>
      <c r="E2362">
        <v>8</v>
      </c>
      <c r="F2362" t="s">
        <v>4</v>
      </c>
      <c r="G2362">
        <v>3</v>
      </c>
      <c r="H2362">
        <v>3</v>
      </c>
      <c r="I2362" t="s">
        <v>15</v>
      </c>
      <c r="J2362">
        <v>0</v>
      </c>
    </row>
    <row r="2363" spans="2:10" x14ac:dyDescent="0.45">
      <c r="B2363">
        <v>16825</v>
      </c>
      <c r="C2363" t="s">
        <v>88</v>
      </c>
      <c r="D2363">
        <v>7</v>
      </c>
      <c r="E2363">
        <v>8</v>
      </c>
      <c r="F2363" t="s">
        <v>6</v>
      </c>
      <c r="G2363">
        <v>1</v>
      </c>
      <c r="H2363">
        <v>0</v>
      </c>
      <c r="I2363" t="s">
        <v>9</v>
      </c>
      <c r="J2363">
        <v>1</v>
      </c>
    </row>
    <row r="2364" spans="2:10" x14ac:dyDescent="0.45">
      <c r="B2364">
        <v>16826</v>
      </c>
      <c r="C2364" t="s">
        <v>88</v>
      </c>
      <c r="D2364">
        <v>7</v>
      </c>
      <c r="E2364">
        <v>8</v>
      </c>
      <c r="F2364" t="s">
        <v>87</v>
      </c>
      <c r="G2364">
        <v>2</v>
      </c>
      <c r="H2364">
        <v>1</v>
      </c>
      <c r="I2364" t="s">
        <v>77</v>
      </c>
      <c r="J2364">
        <v>1</v>
      </c>
    </row>
    <row r="2365" spans="2:10" x14ac:dyDescent="0.45">
      <c r="B2365">
        <v>16827</v>
      </c>
      <c r="C2365" t="s">
        <v>88</v>
      </c>
      <c r="D2365">
        <v>7</v>
      </c>
      <c r="E2365">
        <v>8</v>
      </c>
      <c r="F2365" t="s">
        <v>56</v>
      </c>
      <c r="G2365">
        <v>5</v>
      </c>
      <c r="H2365">
        <v>0</v>
      </c>
      <c r="I2365" t="s">
        <v>24</v>
      </c>
      <c r="J2365">
        <v>1</v>
      </c>
    </row>
    <row r="2366" spans="2:10" x14ac:dyDescent="0.45">
      <c r="B2366">
        <v>16828</v>
      </c>
      <c r="C2366" t="s">
        <v>88</v>
      </c>
      <c r="D2366">
        <v>7</v>
      </c>
      <c r="E2366">
        <v>9</v>
      </c>
      <c r="F2366" t="s">
        <v>15</v>
      </c>
      <c r="G2366">
        <v>2</v>
      </c>
      <c r="H2366">
        <v>4</v>
      </c>
      <c r="I2366" t="s">
        <v>7</v>
      </c>
      <c r="J2366">
        <v>-1</v>
      </c>
    </row>
    <row r="2367" spans="2:10" x14ac:dyDescent="0.45">
      <c r="B2367">
        <v>16829</v>
      </c>
      <c r="C2367" t="s">
        <v>88</v>
      </c>
      <c r="D2367">
        <v>7</v>
      </c>
      <c r="E2367">
        <v>9</v>
      </c>
      <c r="F2367" t="s">
        <v>77</v>
      </c>
      <c r="G2367">
        <v>2</v>
      </c>
      <c r="H2367">
        <v>1</v>
      </c>
      <c r="I2367" t="s">
        <v>3</v>
      </c>
      <c r="J2367">
        <v>1</v>
      </c>
    </row>
    <row r="2368" spans="2:10" x14ac:dyDescent="0.45">
      <c r="B2368">
        <v>16830</v>
      </c>
      <c r="C2368" t="s">
        <v>88</v>
      </c>
      <c r="D2368">
        <v>7</v>
      </c>
      <c r="E2368">
        <v>9</v>
      </c>
      <c r="F2368" t="s">
        <v>89</v>
      </c>
      <c r="G2368">
        <v>2</v>
      </c>
      <c r="H2368">
        <v>2</v>
      </c>
      <c r="I2368" t="s">
        <v>4</v>
      </c>
      <c r="J2368">
        <v>0</v>
      </c>
    </row>
    <row r="2369" spans="2:10" x14ac:dyDescent="0.45">
      <c r="B2369">
        <v>16831</v>
      </c>
      <c r="C2369" t="s">
        <v>88</v>
      </c>
      <c r="D2369">
        <v>7</v>
      </c>
      <c r="E2369">
        <v>9</v>
      </c>
      <c r="F2369" t="s">
        <v>10</v>
      </c>
      <c r="G2369">
        <v>2</v>
      </c>
      <c r="H2369">
        <v>2</v>
      </c>
      <c r="I2369" t="s">
        <v>56</v>
      </c>
      <c r="J2369">
        <v>0</v>
      </c>
    </row>
    <row r="2370" spans="2:10" x14ac:dyDescent="0.45">
      <c r="B2370">
        <v>16832</v>
      </c>
      <c r="C2370" t="s">
        <v>88</v>
      </c>
      <c r="D2370">
        <v>7</v>
      </c>
      <c r="E2370">
        <v>9</v>
      </c>
      <c r="F2370" t="s">
        <v>24</v>
      </c>
      <c r="G2370">
        <v>0</v>
      </c>
      <c r="H2370">
        <v>1</v>
      </c>
      <c r="I2370" t="s">
        <v>6</v>
      </c>
      <c r="J2370">
        <v>-1</v>
      </c>
    </row>
    <row r="2371" spans="2:10" x14ac:dyDescent="0.45">
      <c r="B2371">
        <v>16833</v>
      </c>
      <c r="C2371" t="s">
        <v>88</v>
      </c>
      <c r="D2371">
        <v>7</v>
      </c>
      <c r="E2371">
        <v>9</v>
      </c>
      <c r="F2371" t="s">
        <v>13</v>
      </c>
      <c r="G2371">
        <v>1</v>
      </c>
      <c r="H2371">
        <v>0</v>
      </c>
      <c r="I2371" t="s">
        <v>14</v>
      </c>
      <c r="J2371">
        <v>1</v>
      </c>
    </row>
    <row r="2372" spans="2:10" x14ac:dyDescent="0.45">
      <c r="B2372">
        <v>16834</v>
      </c>
      <c r="C2372" t="s">
        <v>88</v>
      </c>
      <c r="D2372">
        <v>7</v>
      </c>
      <c r="E2372">
        <v>9</v>
      </c>
      <c r="F2372" t="s">
        <v>69</v>
      </c>
      <c r="G2372">
        <v>1</v>
      </c>
      <c r="H2372">
        <v>1</v>
      </c>
      <c r="I2372" t="s">
        <v>1</v>
      </c>
      <c r="J2372">
        <v>0</v>
      </c>
    </row>
    <row r="2373" spans="2:10" x14ac:dyDescent="0.45">
      <c r="B2373">
        <v>16835</v>
      </c>
      <c r="C2373" t="s">
        <v>88</v>
      </c>
      <c r="D2373">
        <v>7</v>
      </c>
      <c r="E2373">
        <v>9</v>
      </c>
      <c r="F2373" t="s">
        <v>5</v>
      </c>
      <c r="G2373">
        <v>0</v>
      </c>
      <c r="H2373">
        <v>0</v>
      </c>
      <c r="I2373" t="s">
        <v>9</v>
      </c>
      <c r="J2373">
        <v>0</v>
      </c>
    </row>
    <row r="2374" spans="2:10" x14ac:dyDescent="0.45">
      <c r="B2374">
        <v>16836</v>
      </c>
      <c r="C2374" t="s">
        <v>88</v>
      </c>
      <c r="D2374">
        <v>7</v>
      </c>
      <c r="E2374">
        <v>9</v>
      </c>
      <c r="F2374" t="s">
        <v>82</v>
      </c>
      <c r="G2374">
        <v>3</v>
      </c>
      <c r="H2374">
        <v>1</v>
      </c>
      <c r="I2374" t="s">
        <v>0</v>
      </c>
      <c r="J2374">
        <v>1</v>
      </c>
    </row>
    <row r="2375" spans="2:10" x14ac:dyDescent="0.45">
      <c r="B2375">
        <v>16837</v>
      </c>
      <c r="C2375" t="s">
        <v>88</v>
      </c>
      <c r="D2375">
        <v>7</v>
      </c>
      <c r="E2375">
        <v>9</v>
      </c>
      <c r="F2375" t="s">
        <v>66</v>
      </c>
      <c r="G2375">
        <v>2</v>
      </c>
      <c r="H2375">
        <v>3</v>
      </c>
      <c r="I2375" t="s">
        <v>87</v>
      </c>
      <c r="J2375">
        <v>-1</v>
      </c>
    </row>
    <row r="2376" spans="2:10" x14ac:dyDescent="0.45">
      <c r="B2376">
        <v>16838</v>
      </c>
      <c r="C2376" t="s">
        <v>88</v>
      </c>
      <c r="D2376">
        <v>7</v>
      </c>
      <c r="E2376">
        <v>10</v>
      </c>
      <c r="F2376" t="s">
        <v>7</v>
      </c>
      <c r="G2376">
        <v>2</v>
      </c>
      <c r="H2376">
        <v>0</v>
      </c>
      <c r="I2376" t="s">
        <v>89</v>
      </c>
      <c r="J2376">
        <v>1</v>
      </c>
    </row>
    <row r="2377" spans="2:10" x14ac:dyDescent="0.45">
      <c r="B2377">
        <v>16839</v>
      </c>
      <c r="C2377" t="s">
        <v>88</v>
      </c>
      <c r="D2377">
        <v>7</v>
      </c>
      <c r="E2377">
        <v>10</v>
      </c>
      <c r="F2377" t="s">
        <v>14</v>
      </c>
      <c r="G2377">
        <v>2</v>
      </c>
      <c r="H2377">
        <v>0</v>
      </c>
      <c r="I2377" t="s">
        <v>15</v>
      </c>
      <c r="J2377">
        <v>1</v>
      </c>
    </row>
    <row r="2378" spans="2:10" x14ac:dyDescent="0.45">
      <c r="B2378">
        <v>16840</v>
      </c>
      <c r="C2378" t="s">
        <v>88</v>
      </c>
      <c r="D2378">
        <v>7</v>
      </c>
      <c r="E2378">
        <v>10</v>
      </c>
      <c r="F2378" t="s">
        <v>0</v>
      </c>
      <c r="G2378">
        <v>1</v>
      </c>
      <c r="H2378">
        <v>1</v>
      </c>
      <c r="I2378" t="s">
        <v>69</v>
      </c>
      <c r="J2378">
        <v>0</v>
      </c>
    </row>
    <row r="2379" spans="2:10" x14ac:dyDescent="0.45">
      <c r="B2379">
        <v>16841</v>
      </c>
      <c r="C2379" t="s">
        <v>88</v>
      </c>
      <c r="D2379">
        <v>7</v>
      </c>
      <c r="E2379">
        <v>10</v>
      </c>
      <c r="F2379" t="s">
        <v>1</v>
      </c>
      <c r="G2379">
        <v>0</v>
      </c>
      <c r="H2379">
        <v>0</v>
      </c>
      <c r="I2379" t="s">
        <v>5</v>
      </c>
      <c r="J2379">
        <v>0</v>
      </c>
    </row>
    <row r="2380" spans="2:10" x14ac:dyDescent="0.45">
      <c r="B2380">
        <v>16842</v>
      </c>
      <c r="C2380" t="s">
        <v>88</v>
      </c>
      <c r="D2380">
        <v>7</v>
      </c>
      <c r="E2380">
        <v>10</v>
      </c>
      <c r="F2380" t="s">
        <v>3</v>
      </c>
      <c r="G2380">
        <v>0</v>
      </c>
      <c r="H2380">
        <v>1</v>
      </c>
      <c r="I2380" t="s">
        <v>66</v>
      </c>
      <c r="J2380">
        <v>-1</v>
      </c>
    </row>
    <row r="2381" spans="2:10" x14ac:dyDescent="0.45">
      <c r="B2381">
        <v>16843</v>
      </c>
      <c r="C2381" t="s">
        <v>88</v>
      </c>
      <c r="D2381">
        <v>7</v>
      </c>
      <c r="E2381">
        <v>10</v>
      </c>
      <c r="F2381" t="s">
        <v>9</v>
      </c>
      <c r="G2381">
        <v>1</v>
      </c>
      <c r="H2381">
        <v>0</v>
      </c>
      <c r="I2381" t="s">
        <v>24</v>
      </c>
      <c r="J2381">
        <v>1</v>
      </c>
    </row>
    <row r="2382" spans="2:10" x14ac:dyDescent="0.45">
      <c r="B2382">
        <v>16844</v>
      </c>
      <c r="C2382" t="s">
        <v>88</v>
      </c>
      <c r="D2382">
        <v>7</v>
      </c>
      <c r="E2382">
        <v>10</v>
      </c>
      <c r="F2382" t="s">
        <v>6</v>
      </c>
      <c r="G2382">
        <v>2</v>
      </c>
      <c r="H2382">
        <v>0</v>
      </c>
      <c r="I2382" t="s">
        <v>10</v>
      </c>
      <c r="J2382">
        <v>1</v>
      </c>
    </row>
    <row r="2383" spans="2:10" x14ac:dyDescent="0.45">
      <c r="B2383">
        <v>16845</v>
      </c>
      <c r="C2383" t="s">
        <v>88</v>
      </c>
      <c r="D2383">
        <v>7</v>
      </c>
      <c r="E2383">
        <v>10</v>
      </c>
      <c r="F2383" t="s">
        <v>4</v>
      </c>
      <c r="G2383">
        <v>1</v>
      </c>
      <c r="H2383">
        <v>1</v>
      </c>
      <c r="I2383" t="s">
        <v>77</v>
      </c>
      <c r="J2383">
        <v>0</v>
      </c>
    </row>
    <row r="2384" spans="2:10" x14ac:dyDescent="0.45">
      <c r="B2384">
        <v>16846</v>
      </c>
      <c r="C2384" t="s">
        <v>88</v>
      </c>
      <c r="D2384">
        <v>7</v>
      </c>
      <c r="E2384">
        <v>10</v>
      </c>
      <c r="F2384" t="s">
        <v>87</v>
      </c>
      <c r="G2384">
        <v>1</v>
      </c>
      <c r="H2384">
        <v>1</v>
      </c>
      <c r="I2384" t="s">
        <v>82</v>
      </c>
      <c r="J2384">
        <v>0</v>
      </c>
    </row>
    <row r="2385" spans="2:10" x14ac:dyDescent="0.45">
      <c r="B2385">
        <v>16847</v>
      </c>
      <c r="C2385" t="s">
        <v>88</v>
      </c>
      <c r="D2385">
        <v>7</v>
      </c>
      <c r="E2385">
        <v>10</v>
      </c>
      <c r="F2385" t="s">
        <v>56</v>
      </c>
      <c r="G2385">
        <v>1</v>
      </c>
      <c r="H2385">
        <v>1</v>
      </c>
      <c r="I2385" t="s">
        <v>13</v>
      </c>
      <c r="J2385">
        <v>0</v>
      </c>
    </row>
    <row r="2386" spans="2:10" x14ac:dyDescent="0.45">
      <c r="B2386">
        <v>16848</v>
      </c>
      <c r="C2386" t="s">
        <v>88</v>
      </c>
      <c r="D2386">
        <v>7</v>
      </c>
      <c r="E2386">
        <v>11</v>
      </c>
      <c r="F2386" t="s">
        <v>13</v>
      </c>
      <c r="G2386">
        <v>3</v>
      </c>
      <c r="H2386">
        <v>3</v>
      </c>
      <c r="I2386" t="s">
        <v>6</v>
      </c>
      <c r="J2386">
        <v>0</v>
      </c>
    </row>
    <row r="2387" spans="2:10" x14ac:dyDescent="0.45">
      <c r="B2387">
        <v>16849</v>
      </c>
      <c r="C2387" t="s">
        <v>88</v>
      </c>
      <c r="D2387">
        <v>7</v>
      </c>
      <c r="E2387">
        <v>11</v>
      </c>
      <c r="F2387" t="s">
        <v>15</v>
      </c>
      <c r="G2387">
        <v>0</v>
      </c>
      <c r="H2387">
        <v>0</v>
      </c>
      <c r="I2387" t="s">
        <v>56</v>
      </c>
      <c r="J2387">
        <v>0</v>
      </c>
    </row>
    <row r="2388" spans="2:10" x14ac:dyDescent="0.45">
      <c r="B2388">
        <v>16850</v>
      </c>
      <c r="C2388" t="s">
        <v>88</v>
      </c>
      <c r="D2388">
        <v>7</v>
      </c>
      <c r="E2388">
        <v>11</v>
      </c>
      <c r="F2388" t="s">
        <v>77</v>
      </c>
      <c r="G2388">
        <v>1</v>
      </c>
      <c r="H2388">
        <v>0</v>
      </c>
      <c r="I2388" t="s">
        <v>7</v>
      </c>
      <c r="J2388">
        <v>1</v>
      </c>
    </row>
    <row r="2389" spans="2:10" x14ac:dyDescent="0.45">
      <c r="B2389">
        <v>16851</v>
      </c>
      <c r="C2389" t="s">
        <v>88</v>
      </c>
      <c r="D2389">
        <v>7</v>
      </c>
      <c r="E2389">
        <v>11</v>
      </c>
      <c r="F2389" t="s">
        <v>10</v>
      </c>
      <c r="G2389">
        <v>0</v>
      </c>
      <c r="H2389">
        <v>1</v>
      </c>
      <c r="I2389" t="s">
        <v>9</v>
      </c>
      <c r="J2389">
        <v>-1</v>
      </c>
    </row>
    <row r="2390" spans="2:10" x14ac:dyDescent="0.45">
      <c r="B2390">
        <v>16852</v>
      </c>
      <c r="C2390" t="s">
        <v>88</v>
      </c>
      <c r="D2390">
        <v>7</v>
      </c>
      <c r="E2390">
        <v>11</v>
      </c>
      <c r="F2390" t="s">
        <v>69</v>
      </c>
      <c r="G2390">
        <v>2</v>
      </c>
      <c r="H2390">
        <v>1</v>
      </c>
      <c r="I2390" t="s">
        <v>87</v>
      </c>
      <c r="J2390">
        <v>1</v>
      </c>
    </row>
    <row r="2391" spans="2:10" x14ac:dyDescent="0.45">
      <c r="B2391">
        <v>16853</v>
      </c>
      <c r="C2391" t="s">
        <v>88</v>
      </c>
      <c r="D2391">
        <v>7</v>
      </c>
      <c r="E2391">
        <v>11</v>
      </c>
      <c r="F2391" t="s">
        <v>89</v>
      </c>
      <c r="G2391">
        <v>1</v>
      </c>
      <c r="H2391">
        <v>3</v>
      </c>
      <c r="I2391" t="s">
        <v>14</v>
      </c>
      <c r="J2391">
        <v>-1</v>
      </c>
    </row>
    <row r="2392" spans="2:10" x14ac:dyDescent="0.45">
      <c r="B2392">
        <v>16854</v>
      </c>
      <c r="C2392" t="s">
        <v>88</v>
      </c>
      <c r="D2392">
        <v>7</v>
      </c>
      <c r="E2392">
        <v>11</v>
      </c>
      <c r="F2392" t="s">
        <v>1</v>
      </c>
      <c r="G2392">
        <v>1</v>
      </c>
      <c r="H2392">
        <v>2</v>
      </c>
      <c r="I2392" t="s">
        <v>0</v>
      </c>
      <c r="J2392">
        <v>-1</v>
      </c>
    </row>
    <row r="2393" spans="2:10" x14ac:dyDescent="0.45">
      <c r="B2393">
        <v>16855</v>
      </c>
      <c r="C2393" t="s">
        <v>88</v>
      </c>
      <c r="D2393">
        <v>7</v>
      </c>
      <c r="E2393">
        <v>11</v>
      </c>
      <c r="F2393" t="s">
        <v>5</v>
      </c>
      <c r="G2393">
        <v>0</v>
      </c>
      <c r="H2393">
        <v>0</v>
      </c>
      <c r="I2393" t="s">
        <v>24</v>
      </c>
      <c r="J2393">
        <v>0</v>
      </c>
    </row>
    <row r="2394" spans="2:10" x14ac:dyDescent="0.45">
      <c r="B2394">
        <v>16856</v>
      </c>
      <c r="C2394" t="s">
        <v>88</v>
      </c>
      <c r="D2394">
        <v>7</v>
      </c>
      <c r="E2394">
        <v>11</v>
      </c>
      <c r="F2394" t="s">
        <v>82</v>
      </c>
      <c r="G2394">
        <v>0</v>
      </c>
      <c r="H2394">
        <v>0</v>
      </c>
      <c r="I2394" t="s">
        <v>3</v>
      </c>
      <c r="J2394">
        <v>0</v>
      </c>
    </row>
    <row r="2395" spans="2:10" x14ac:dyDescent="0.45">
      <c r="B2395">
        <v>16857</v>
      </c>
      <c r="C2395" t="s">
        <v>88</v>
      </c>
      <c r="D2395">
        <v>7</v>
      </c>
      <c r="E2395">
        <v>11</v>
      </c>
      <c r="F2395" t="s">
        <v>66</v>
      </c>
      <c r="G2395">
        <v>0</v>
      </c>
      <c r="H2395">
        <v>0</v>
      </c>
      <c r="I2395" t="s">
        <v>4</v>
      </c>
      <c r="J2395">
        <v>0</v>
      </c>
    </row>
    <row r="2396" spans="2:10" x14ac:dyDescent="0.45">
      <c r="B2396">
        <v>16858</v>
      </c>
      <c r="C2396" t="s">
        <v>88</v>
      </c>
      <c r="D2396">
        <v>7</v>
      </c>
      <c r="E2396">
        <v>12</v>
      </c>
      <c r="F2396" t="s">
        <v>7</v>
      </c>
      <c r="G2396">
        <v>0</v>
      </c>
      <c r="H2396">
        <v>0</v>
      </c>
      <c r="I2396" t="s">
        <v>66</v>
      </c>
      <c r="J2396">
        <v>0</v>
      </c>
    </row>
    <row r="2397" spans="2:10" x14ac:dyDescent="0.45">
      <c r="B2397">
        <v>16859</v>
      </c>
      <c r="C2397" t="s">
        <v>88</v>
      </c>
      <c r="D2397">
        <v>7</v>
      </c>
      <c r="E2397">
        <v>12</v>
      </c>
      <c r="F2397" t="s">
        <v>14</v>
      </c>
      <c r="G2397">
        <v>1</v>
      </c>
      <c r="H2397">
        <v>1</v>
      </c>
      <c r="I2397" t="s">
        <v>77</v>
      </c>
      <c r="J2397">
        <v>0</v>
      </c>
    </row>
    <row r="2398" spans="2:10" x14ac:dyDescent="0.45">
      <c r="B2398">
        <v>16860</v>
      </c>
      <c r="C2398" t="s">
        <v>88</v>
      </c>
      <c r="D2398">
        <v>7</v>
      </c>
      <c r="E2398">
        <v>12</v>
      </c>
      <c r="F2398" t="s">
        <v>0</v>
      </c>
      <c r="G2398">
        <v>0</v>
      </c>
      <c r="H2398">
        <v>0</v>
      </c>
      <c r="I2398" t="s">
        <v>5</v>
      </c>
      <c r="J2398">
        <v>0</v>
      </c>
    </row>
    <row r="2399" spans="2:10" x14ac:dyDescent="0.45">
      <c r="B2399">
        <v>16861</v>
      </c>
      <c r="C2399" t="s">
        <v>88</v>
      </c>
      <c r="D2399">
        <v>7</v>
      </c>
      <c r="E2399">
        <v>12</v>
      </c>
      <c r="F2399" t="s">
        <v>24</v>
      </c>
      <c r="G2399">
        <v>1</v>
      </c>
      <c r="H2399">
        <v>0</v>
      </c>
      <c r="I2399" t="s">
        <v>10</v>
      </c>
      <c r="J2399">
        <v>1</v>
      </c>
    </row>
    <row r="2400" spans="2:10" x14ac:dyDescent="0.45">
      <c r="B2400">
        <v>16862</v>
      </c>
      <c r="C2400" t="s">
        <v>88</v>
      </c>
      <c r="D2400">
        <v>7</v>
      </c>
      <c r="E2400">
        <v>12</v>
      </c>
      <c r="F2400" t="s">
        <v>3</v>
      </c>
      <c r="G2400">
        <v>1</v>
      </c>
      <c r="H2400">
        <v>0</v>
      </c>
      <c r="I2400" t="s">
        <v>69</v>
      </c>
      <c r="J2400">
        <v>1</v>
      </c>
    </row>
    <row r="2401" spans="2:10" x14ac:dyDescent="0.45">
      <c r="B2401">
        <v>16863</v>
      </c>
      <c r="C2401" t="s">
        <v>88</v>
      </c>
      <c r="D2401">
        <v>7</v>
      </c>
      <c r="E2401">
        <v>12</v>
      </c>
      <c r="F2401" t="s">
        <v>4</v>
      </c>
      <c r="G2401">
        <v>0</v>
      </c>
      <c r="H2401">
        <v>1</v>
      </c>
      <c r="I2401" t="s">
        <v>82</v>
      </c>
      <c r="J2401">
        <v>-1</v>
      </c>
    </row>
    <row r="2402" spans="2:10" x14ac:dyDescent="0.45">
      <c r="B2402">
        <v>16864</v>
      </c>
      <c r="C2402" t="s">
        <v>88</v>
      </c>
      <c r="D2402">
        <v>7</v>
      </c>
      <c r="E2402">
        <v>12</v>
      </c>
      <c r="F2402" t="s">
        <v>6</v>
      </c>
      <c r="G2402">
        <v>2</v>
      </c>
      <c r="H2402">
        <v>0</v>
      </c>
      <c r="I2402" t="s">
        <v>15</v>
      </c>
      <c r="J2402">
        <v>1</v>
      </c>
    </row>
    <row r="2403" spans="2:10" x14ac:dyDescent="0.45">
      <c r="B2403">
        <v>16865</v>
      </c>
      <c r="C2403" t="s">
        <v>88</v>
      </c>
      <c r="D2403">
        <v>7</v>
      </c>
      <c r="E2403">
        <v>12</v>
      </c>
      <c r="F2403" t="s">
        <v>87</v>
      </c>
      <c r="G2403">
        <v>1</v>
      </c>
      <c r="H2403">
        <v>1</v>
      </c>
      <c r="I2403" t="s">
        <v>1</v>
      </c>
      <c r="J2403">
        <v>0</v>
      </c>
    </row>
    <row r="2404" spans="2:10" x14ac:dyDescent="0.45">
      <c r="B2404">
        <v>16866</v>
      </c>
      <c r="C2404" t="s">
        <v>88</v>
      </c>
      <c r="D2404">
        <v>7</v>
      </c>
      <c r="E2404">
        <v>12</v>
      </c>
      <c r="F2404" t="s">
        <v>56</v>
      </c>
      <c r="G2404">
        <v>4</v>
      </c>
      <c r="H2404">
        <v>3</v>
      </c>
      <c r="I2404" t="s">
        <v>89</v>
      </c>
      <c r="J2404">
        <v>1</v>
      </c>
    </row>
    <row r="2405" spans="2:10" x14ac:dyDescent="0.45">
      <c r="B2405">
        <v>16867</v>
      </c>
      <c r="C2405" t="s">
        <v>88</v>
      </c>
      <c r="D2405">
        <v>7</v>
      </c>
      <c r="E2405">
        <v>12</v>
      </c>
      <c r="F2405" t="s">
        <v>9</v>
      </c>
      <c r="G2405">
        <v>2</v>
      </c>
      <c r="H2405">
        <v>1</v>
      </c>
      <c r="I2405" t="s">
        <v>13</v>
      </c>
      <c r="J2405">
        <v>1</v>
      </c>
    </row>
    <row r="2406" spans="2:10" x14ac:dyDescent="0.45">
      <c r="B2406">
        <v>16868</v>
      </c>
      <c r="C2406" t="s">
        <v>88</v>
      </c>
      <c r="D2406">
        <v>7</v>
      </c>
      <c r="E2406">
        <v>13</v>
      </c>
      <c r="F2406" t="s">
        <v>15</v>
      </c>
      <c r="G2406">
        <v>0</v>
      </c>
      <c r="H2406">
        <v>0</v>
      </c>
      <c r="I2406" t="s">
        <v>9</v>
      </c>
      <c r="J2406">
        <v>0</v>
      </c>
    </row>
    <row r="2407" spans="2:10" x14ac:dyDescent="0.45">
      <c r="B2407">
        <v>16869</v>
      </c>
      <c r="C2407" t="s">
        <v>88</v>
      </c>
      <c r="D2407">
        <v>7</v>
      </c>
      <c r="E2407">
        <v>13</v>
      </c>
      <c r="F2407" t="s">
        <v>77</v>
      </c>
      <c r="G2407">
        <v>3</v>
      </c>
      <c r="H2407">
        <v>1</v>
      </c>
      <c r="I2407" t="s">
        <v>56</v>
      </c>
      <c r="J2407">
        <v>1</v>
      </c>
    </row>
    <row r="2408" spans="2:10" x14ac:dyDescent="0.45">
      <c r="B2408">
        <v>16870</v>
      </c>
      <c r="C2408" t="s">
        <v>88</v>
      </c>
      <c r="D2408">
        <v>7</v>
      </c>
      <c r="E2408">
        <v>13</v>
      </c>
      <c r="F2408" t="s">
        <v>89</v>
      </c>
      <c r="G2408">
        <v>3</v>
      </c>
      <c r="H2408">
        <v>0</v>
      </c>
      <c r="I2408" t="s">
        <v>6</v>
      </c>
      <c r="J2408">
        <v>1</v>
      </c>
    </row>
    <row r="2409" spans="2:10" x14ac:dyDescent="0.45">
      <c r="B2409">
        <v>16871</v>
      </c>
      <c r="C2409" t="s">
        <v>88</v>
      </c>
      <c r="D2409">
        <v>7</v>
      </c>
      <c r="E2409">
        <v>13</v>
      </c>
      <c r="F2409" t="s">
        <v>0</v>
      </c>
      <c r="G2409">
        <v>2</v>
      </c>
      <c r="H2409">
        <v>0</v>
      </c>
      <c r="I2409" t="s">
        <v>87</v>
      </c>
      <c r="J2409">
        <v>1</v>
      </c>
    </row>
    <row r="2410" spans="2:10" x14ac:dyDescent="0.45">
      <c r="B2410">
        <v>16872</v>
      </c>
      <c r="C2410" t="s">
        <v>88</v>
      </c>
      <c r="D2410">
        <v>7</v>
      </c>
      <c r="E2410">
        <v>13</v>
      </c>
      <c r="F2410" t="s">
        <v>69</v>
      </c>
      <c r="G2410">
        <v>0</v>
      </c>
      <c r="H2410">
        <v>1</v>
      </c>
      <c r="I2410" t="s">
        <v>4</v>
      </c>
      <c r="J2410">
        <v>-1</v>
      </c>
    </row>
    <row r="2411" spans="2:10" x14ac:dyDescent="0.45">
      <c r="B2411">
        <v>16873</v>
      </c>
      <c r="C2411" t="s">
        <v>88</v>
      </c>
      <c r="D2411">
        <v>7</v>
      </c>
      <c r="E2411">
        <v>13</v>
      </c>
      <c r="F2411" t="s">
        <v>13</v>
      </c>
      <c r="G2411">
        <v>2</v>
      </c>
      <c r="H2411">
        <v>2</v>
      </c>
      <c r="I2411" t="s">
        <v>24</v>
      </c>
      <c r="J2411">
        <v>0</v>
      </c>
    </row>
    <row r="2412" spans="2:10" x14ac:dyDescent="0.45">
      <c r="B2412">
        <v>16874</v>
      </c>
      <c r="C2412" t="s">
        <v>88</v>
      </c>
      <c r="D2412">
        <v>7</v>
      </c>
      <c r="E2412">
        <v>13</v>
      </c>
      <c r="F2412" t="s">
        <v>1</v>
      </c>
      <c r="G2412">
        <v>2</v>
      </c>
      <c r="H2412">
        <v>0</v>
      </c>
      <c r="I2412" t="s">
        <v>3</v>
      </c>
      <c r="J2412">
        <v>1</v>
      </c>
    </row>
    <row r="2413" spans="2:10" x14ac:dyDescent="0.45">
      <c r="B2413">
        <v>16875</v>
      </c>
      <c r="C2413" t="s">
        <v>88</v>
      </c>
      <c r="D2413">
        <v>7</v>
      </c>
      <c r="E2413">
        <v>13</v>
      </c>
      <c r="F2413" t="s">
        <v>5</v>
      </c>
      <c r="G2413">
        <v>0</v>
      </c>
      <c r="H2413">
        <v>0</v>
      </c>
      <c r="I2413" t="s">
        <v>10</v>
      </c>
      <c r="J2413">
        <v>0</v>
      </c>
    </row>
    <row r="2414" spans="2:10" x14ac:dyDescent="0.45">
      <c r="B2414">
        <v>16876</v>
      </c>
      <c r="C2414" t="s">
        <v>88</v>
      </c>
      <c r="D2414">
        <v>7</v>
      </c>
      <c r="E2414">
        <v>13</v>
      </c>
      <c r="F2414" t="s">
        <v>82</v>
      </c>
      <c r="G2414">
        <v>1</v>
      </c>
      <c r="H2414">
        <v>2</v>
      </c>
      <c r="I2414" t="s">
        <v>7</v>
      </c>
      <c r="J2414">
        <v>-1</v>
      </c>
    </row>
    <row r="2415" spans="2:10" x14ac:dyDescent="0.45">
      <c r="B2415">
        <v>16877</v>
      </c>
      <c r="C2415" t="s">
        <v>88</v>
      </c>
      <c r="D2415">
        <v>7</v>
      </c>
      <c r="E2415">
        <v>13</v>
      </c>
      <c r="F2415" t="s">
        <v>66</v>
      </c>
      <c r="G2415">
        <v>0</v>
      </c>
      <c r="H2415">
        <v>1</v>
      </c>
      <c r="I2415" t="s">
        <v>14</v>
      </c>
      <c r="J2415">
        <v>-1</v>
      </c>
    </row>
    <row r="2416" spans="2:10" x14ac:dyDescent="0.45">
      <c r="B2416">
        <v>16878</v>
      </c>
      <c r="C2416" t="s">
        <v>88</v>
      </c>
      <c r="D2416">
        <v>7</v>
      </c>
      <c r="E2416">
        <v>14</v>
      </c>
      <c r="F2416" t="s">
        <v>7</v>
      </c>
      <c r="G2416">
        <v>1</v>
      </c>
      <c r="H2416">
        <v>1</v>
      </c>
      <c r="I2416" t="s">
        <v>69</v>
      </c>
      <c r="J2416">
        <v>0</v>
      </c>
    </row>
    <row r="2417" spans="2:10" x14ac:dyDescent="0.45">
      <c r="B2417">
        <v>16879</v>
      </c>
      <c r="C2417" t="s">
        <v>88</v>
      </c>
      <c r="D2417">
        <v>7</v>
      </c>
      <c r="E2417">
        <v>14</v>
      </c>
      <c r="F2417" t="s">
        <v>14</v>
      </c>
      <c r="G2417">
        <v>1</v>
      </c>
      <c r="H2417">
        <v>1</v>
      </c>
      <c r="I2417" t="s">
        <v>82</v>
      </c>
      <c r="J2417">
        <v>0</v>
      </c>
    </row>
    <row r="2418" spans="2:10" x14ac:dyDescent="0.45">
      <c r="B2418">
        <v>16880</v>
      </c>
      <c r="C2418" t="s">
        <v>88</v>
      </c>
      <c r="D2418">
        <v>7</v>
      </c>
      <c r="E2418">
        <v>14</v>
      </c>
      <c r="F2418" t="s">
        <v>10</v>
      </c>
      <c r="G2418">
        <v>3</v>
      </c>
      <c r="H2418">
        <v>2</v>
      </c>
      <c r="I2418" t="s">
        <v>13</v>
      </c>
      <c r="J2418">
        <v>1</v>
      </c>
    </row>
    <row r="2419" spans="2:10" x14ac:dyDescent="0.45">
      <c r="B2419">
        <v>16881</v>
      </c>
      <c r="C2419" t="s">
        <v>88</v>
      </c>
      <c r="D2419">
        <v>7</v>
      </c>
      <c r="E2419">
        <v>14</v>
      </c>
      <c r="F2419" t="s">
        <v>9</v>
      </c>
      <c r="G2419">
        <v>2</v>
      </c>
      <c r="H2419">
        <v>1</v>
      </c>
      <c r="I2419" t="s">
        <v>89</v>
      </c>
      <c r="J2419">
        <v>1</v>
      </c>
    </row>
    <row r="2420" spans="2:10" x14ac:dyDescent="0.45">
      <c r="B2420">
        <v>16882</v>
      </c>
      <c r="C2420" t="s">
        <v>88</v>
      </c>
      <c r="D2420">
        <v>7</v>
      </c>
      <c r="E2420">
        <v>14</v>
      </c>
      <c r="F2420" t="s">
        <v>3</v>
      </c>
      <c r="G2420">
        <v>5</v>
      </c>
      <c r="H2420">
        <v>0</v>
      </c>
      <c r="I2420" t="s">
        <v>0</v>
      </c>
      <c r="J2420">
        <v>1</v>
      </c>
    </row>
    <row r="2421" spans="2:10" x14ac:dyDescent="0.45">
      <c r="B2421">
        <v>16883</v>
      </c>
      <c r="C2421" t="s">
        <v>88</v>
      </c>
      <c r="D2421">
        <v>7</v>
      </c>
      <c r="E2421">
        <v>14</v>
      </c>
      <c r="F2421" t="s">
        <v>4</v>
      </c>
      <c r="G2421">
        <v>0</v>
      </c>
      <c r="H2421">
        <v>0</v>
      </c>
      <c r="I2421" t="s">
        <v>1</v>
      </c>
      <c r="J2421">
        <v>0</v>
      </c>
    </row>
    <row r="2422" spans="2:10" x14ac:dyDescent="0.45">
      <c r="B2422">
        <v>16884</v>
      </c>
      <c r="C2422" t="s">
        <v>88</v>
      </c>
      <c r="D2422">
        <v>7</v>
      </c>
      <c r="E2422">
        <v>14</v>
      </c>
      <c r="F2422" t="s">
        <v>24</v>
      </c>
      <c r="G2422">
        <v>0</v>
      </c>
      <c r="H2422">
        <v>0</v>
      </c>
      <c r="I2422" t="s">
        <v>15</v>
      </c>
      <c r="J2422">
        <v>0</v>
      </c>
    </row>
    <row r="2423" spans="2:10" x14ac:dyDescent="0.45">
      <c r="B2423">
        <v>16885</v>
      </c>
      <c r="C2423" t="s">
        <v>88</v>
      </c>
      <c r="D2423">
        <v>7</v>
      </c>
      <c r="E2423">
        <v>14</v>
      </c>
      <c r="F2423" t="s">
        <v>87</v>
      </c>
      <c r="G2423">
        <v>0</v>
      </c>
      <c r="H2423">
        <v>0</v>
      </c>
      <c r="I2423" t="s">
        <v>5</v>
      </c>
      <c r="J2423">
        <v>0</v>
      </c>
    </row>
    <row r="2424" spans="2:10" x14ac:dyDescent="0.45">
      <c r="B2424">
        <v>16886</v>
      </c>
      <c r="C2424" t="s">
        <v>88</v>
      </c>
      <c r="D2424">
        <v>7</v>
      </c>
      <c r="E2424">
        <v>14</v>
      </c>
      <c r="F2424" t="s">
        <v>6</v>
      </c>
      <c r="G2424">
        <v>2</v>
      </c>
      <c r="H2424">
        <v>2</v>
      </c>
      <c r="I2424" t="s">
        <v>77</v>
      </c>
      <c r="J2424">
        <v>0</v>
      </c>
    </row>
    <row r="2425" spans="2:10" x14ac:dyDescent="0.45">
      <c r="B2425">
        <v>16887</v>
      </c>
      <c r="C2425" t="s">
        <v>88</v>
      </c>
      <c r="D2425">
        <v>7</v>
      </c>
      <c r="E2425">
        <v>14</v>
      </c>
      <c r="F2425" t="s">
        <v>56</v>
      </c>
      <c r="G2425">
        <v>0</v>
      </c>
      <c r="H2425">
        <v>0</v>
      </c>
      <c r="I2425" t="s">
        <v>66</v>
      </c>
      <c r="J2425">
        <v>0</v>
      </c>
    </row>
    <row r="2426" spans="2:10" x14ac:dyDescent="0.45">
      <c r="B2426">
        <v>16888</v>
      </c>
      <c r="C2426" t="s">
        <v>88</v>
      </c>
      <c r="D2426">
        <v>7</v>
      </c>
      <c r="E2426">
        <v>15</v>
      </c>
      <c r="F2426" t="s">
        <v>15</v>
      </c>
      <c r="G2426">
        <v>0</v>
      </c>
      <c r="H2426">
        <v>0</v>
      </c>
      <c r="I2426" t="s">
        <v>10</v>
      </c>
      <c r="J2426">
        <v>0</v>
      </c>
    </row>
    <row r="2427" spans="2:10" x14ac:dyDescent="0.45">
      <c r="B2427">
        <v>16889</v>
      </c>
      <c r="C2427" t="s">
        <v>88</v>
      </c>
      <c r="D2427">
        <v>7</v>
      </c>
      <c r="E2427">
        <v>15</v>
      </c>
      <c r="F2427" t="s">
        <v>77</v>
      </c>
      <c r="G2427">
        <v>1</v>
      </c>
      <c r="H2427">
        <v>1</v>
      </c>
      <c r="I2427" t="s">
        <v>9</v>
      </c>
      <c r="J2427">
        <v>0</v>
      </c>
    </row>
    <row r="2428" spans="2:10" x14ac:dyDescent="0.45">
      <c r="B2428">
        <v>16890</v>
      </c>
      <c r="C2428" t="s">
        <v>88</v>
      </c>
      <c r="D2428">
        <v>7</v>
      </c>
      <c r="E2428">
        <v>15</v>
      </c>
      <c r="F2428" t="s">
        <v>0</v>
      </c>
      <c r="G2428">
        <v>0</v>
      </c>
      <c r="H2428">
        <v>1</v>
      </c>
      <c r="I2428" t="s">
        <v>4</v>
      </c>
      <c r="J2428">
        <v>-1</v>
      </c>
    </row>
    <row r="2429" spans="2:10" x14ac:dyDescent="0.45">
      <c r="B2429">
        <v>16891</v>
      </c>
      <c r="C2429" t="s">
        <v>88</v>
      </c>
      <c r="D2429">
        <v>7</v>
      </c>
      <c r="E2429">
        <v>15</v>
      </c>
      <c r="F2429" t="s">
        <v>1</v>
      </c>
      <c r="G2429">
        <v>0</v>
      </c>
      <c r="H2429">
        <v>2</v>
      </c>
      <c r="I2429" t="s">
        <v>7</v>
      </c>
      <c r="J2429">
        <v>-1</v>
      </c>
    </row>
    <row r="2430" spans="2:10" x14ac:dyDescent="0.45">
      <c r="B2430">
        <v>16892</v>
      </c>
      <c r="C2430" t="s">
        <v>88</v>
      </c>
      <c r="D2430">
        <v>7</v>
      </c>
      <c r="E2430">
        <v>15</v>
      </c>
      <c r="F2430" t="s">
        <v>89</v>
      </c>
      <c r="G2430">
        <v>3</v>
      </c>
      <c r="H2430">
        <v>1</v>
      </c>
      <c r="I2430" t="s">
        <v>24</v>
      </c>
      <c r="J2430">
        <v>1</v>
      </c>
    </row>
    <row r="2431" spans="2:10" x14ac:dyDescent="0.45">
      <c r="B2431">
        <v>16893</v>
      </c>
      <c r="C2431" t="s">
        <v>88</v>
      </c>
      <c r="D2431">
        <v>7</v>
      </c>
      <c r="E2431">
        <v>15</v>
      </c>
      <c r="F2431" t="s">
        <v>69</v>
      </c>
      <c r="G2431">
        <v>1</v>
      </c>
      <c r="H2431">
        <v>1</v>
      </c>
      <c r="I2431" t="s">
        <v>14</v>
      </c>
      <c r="J2431">
        <v>0</v>
      </c>
    </row>
    <row r="2432" spans="2:10" x14ac:dyDescent="0.45">
      <c r="B2432">
        <v>16894</v>
      </c>
      <c r="C2432" t="s">
        <v>88</v>
      </c>
      <c r="D2432">
        <v>7</v>
      </c>
      <c r="E2432">
        <v>15</v>
      </c>
      <c r="F2432" t="s">
        <v>87</v>
      </c>
      <c r="G2432">
        <v>2</v>
      </c>
      <c r="H2432">
        <v>1</v>
      </c>
      <c r="I2432" t="s">
        <v>3</v>
      </c>
      <c r="J2432">
        <v>1</v>
      </c>
    </row>
    <row r="2433" spans="2:10" x14ac:dyDescent="0.45">
      <c r="B2433">
        <v>16895</v>
      </c>
      <c r="C2433" t="s">
        <v>88</v>
      </c>
      <c r="D2433">
        <v>7</v>
      </c>
      <c r="E2433">
        <v>15</v>
      </c>
      <c r="F2433" t="s">
        <v>5</v>
      </c>
      <c r="G2433">
        <v>0</v>
      </c>
      <c r="H2433">
        <v>2</v>
      </c>
      <c r="I2433" t="s">
        <v>13</v>
      </c>
      <c r="J2433">
        <v>-1</v>
      </c>
    </row>
    <row r="2434" spans="2:10" x14ac:dyDescent="0.45">
      <c r="B2434">
        <v>16896</v>
      </c>
      <c r="C2434" t="s">
        <v>88</v>
      </c>
      <c r="D2434">
        <v>7</v>
      </c>
      <c r="E2434">
        <v>15</v>
      </c>
      <c r="F2434" t="s">
        <v>82</v>
      </c>
      <c r="G2434">
        <v>1</v>
      </c>
      <c r="H2434">
        <v>1</v>
      </c>
      <c r="I2434" t="s">
        <v>56</v>
      </c>
      <c r="J2434">
        <v>0</v>
      </c>
    </row>
    <row r="2435" spans="2:10" x14ac:dyDescent="0.45">
      <c r="B2435">
        <v>16897</v>
      </c>
      <c r="C2435" t="s">
        <v>88</v>
      </c>
      <c r="D2435">
        <v>7</v>
      </c>
      <c r="E2435">
        <v>15</v>
      </c>
      <c r="F2435" t="s">
        <v>66</v>
      </c>
      <c r="G2435">
        <v>3</v>
      </c>
      <c r="H2435">
        <v>2</v>
      </c>
      <c r="I2435" t="s">
        <v>6</v>
      </c>
      <c r="J2435">
        <v>1</v>
      </c>
    </row>
    <row r="2436" spans="2:10" x14ac:dyDescent="0.45">
      <c r="B2436">
        <v>16898</v>
      </c>
      <c r="C2436" t="s">
        <v>88</v>
      </c>
      <c r="D2436">
        <v>7</v>
      </c>
      <c r="E2436">
        <v>16</v>
      </c>
      <c r="F2436" t="s">
        <v>3</v>
      </c>
      <c r="G2436">
        <v>0</v>
      </c>
      <c r="H2436">
        <v>0</v>
      </c>
      <c r="I2436" t="s">
        <v>5</v>
      </c>
      <c r="J2436">
        <v>0</v>
      </c>
    </row>
    <row r="2437" spans="2:10" x14ac:dyDescent="0.45">
      <c r="B2437">
        <v>16899</v>
      </c>
      <c r="C2437" t="s">
        <v>88</v>
      </c>
      <c r="D2437">
        <v>7</v>
      </c>
      <c r="E2437">
        <v>16</v>
      </c>
      <c r="F2437" t="s">
        <v>13</v>
      </c>
      <c r="G2437">
        <v>0</v>
      </c>
      <c r="H2437">
        <v>0</v>
      </c>
      <c r="I2437" t="s">
        <v>15</v>
      </c>
      <c r="J2437">
        <v>0</v>
      </c>
    </row>
    <row r="2438" spans="2:10" x14ac:dyDescent="0.45">
      <c r="B2438">
        <v>16900</v>
      </c>
      <c r="C2438" t="s">
        <v>88</v>
      </c>
      <c r="D2438">
        <v>7</v>
      </c>
      <c r="E2438">
        <v>16</v>
      </c>
      <c r="F2438" t="s">
        <v>14</v>
      </c>
      <c r="G2438">
        <v>4</v>
      </c>
      <c r="H2438">
        <v>2</v>
      </c>
      <c r="I2438" t="s">
        <v>1</v>
      </c>
      <c r="J2438">
        <v>1</v>
      </c>
    </row>
    <row r="2439" spans="2:10" x14ac:dyDescent="0.45">
      <c r="B2439">
        <v>16901</v>
      </c>
      <c r="C2439" t="s">
        <v>88</v>
      </c>
      <c r="D2439">
        <v>7</v>
      </c>
      <c r="E2439">
        <v>16</v>
      </c>
      <c r="F2439" t="s">
        <v>10</v>
      </c>
      <c r="G2439">
        <v>0</v>
      </c>
      <c r="H2439">
        <v>0</v>
      </c>
      <c r="I2439" t="s">
        <v>89</v>
      </c>
      <c r="J2439">
        <v>0</v>
      </c>
    </row>
    <row r="2440" spans="2:10" x14ac:dyDescent="0.45">
      <c r="B2440">
        <v>16902</v>
      </c>
      <c r="C2440" t="s">
        <v>88</v>
      </c>
      <c r="D2440">
        <v>7</v>
      </c>
      <c r="E2440">
        <v>16</v>
      </c>
      <c r="F2440" t="s">
        <v>9</v>
      </c>
      <c r="G2440">
        <v>0</v>
      </c>
      <c r="H2440">
        <v>0</v>
      </c>
      <c r="I2440" t="s">
        <v>66</v>
      </c>
      <c r="J2440">
        <v>0</v>
      </c>
    </row>
    <row r="2441" spans="2:10" x14ac:dyDescent="0.45">
      <c r="B2441">
        <v>16903</v>
      </c>
      <c r="C2441" t="s">
        <v>88</v>
      </c>
      <c r="D2441">
        <v>7</v>
      </c>
      <c r="E2441">
        <v>16</v>
      </c>
      <c r="F2441" t="s">
        <v>7</v>
      </c>
      <c r="G2441">
        <v>0</v>
      </c>
      <c r="H2441">
        <v>0</v>
      </c>
      <c r="I2441" t="s">
        <v>0</v>
      </c>
      <c r="J2441">
        <v>0</v>
      </c>
    </row>
    <row r="2442" spans="2:10" x14ac:dyDescent="0.45">
      <c r="B2442">
        <v>16904</v>
      </c>
      <c r="C2442" t="s">
        <v>88</v>
      </c>
      <c r="D2442">
        <v>7</v>
      </c>
      <c r="E2442">
        <v>16</v>
      </c>
      <c r="F2442" t="s">
        <v>24</v>
      </c>
      <c r="G2442">
        <v>0</v>
      </c>
      <c r="H2442">
        <v>0</v>
      </c>
      <c r="I2442" t="s">
        <v>77</v>
      </c>
      <c r="J2442">
        <v>0</v>
      </c>
    </row>
    <row r="2443" spans="2:10" x14ac:dyDescent="0.45">
      <c r="B2443">
        <v>16905</v>
      </c>
      <c r="C2443" t="s">
        <v>88</v>
      </c>
      <c r="D2443">
        <v>7</v>
      </c>
      <c r="E2443">
        <v>16</v>
      </c>
      <c r="F2443" t="s">
        <v>4</v>
      </c>
      <c r="G2443">
        <v>2</v>
      </c>
      <c r="H2443">
        <v>1</v>
      </c>
      <c r="I2443" t="s">
        <v>87</v>
      </c>
      <c r="J2443">
        <v>1</v>
      </c>
    </row>
    <row r="2444" spans="2:10" x14ac:dyDescent="0.45">
      <c r="B2444">
        <v>16906</v>
      </c>
      <c r="C2444" t="s">
        <v>88</v>
      </c>
      <c r="D2444">
        <v>7</v>
      </c>
      <c r="E2444">
        <v>16</v>
      </c>
      <c r="F2444" t="s">
        <v>6</v>
      </c>
      <c r="G2444">
        <v>2</v>
      </c>
      <c r="H2444">
        <v>1</v>
      </c>
      <c r="I2444" t="s">
        <v>82</v>
      </c>
      <c r="J2444">
        <v>1</v>
      </c>
    </row>
    <row r="2445" spans="2:10" x14ac:dyDescent="0.45">
      <c r="B2445">
        <v>16907</v>
      </c>
      <c r="C2445" t="s">
        <v>88</v>
      </c>
      <c r="D2445">
        <v>7</v>
      </c>
      <c r="E2445">
        <v>16</v>
      </c>
      <c r="F2445" t="s">
        <v>56</v>
      </c>
      <c r="G2445">
        <v>0</v>
      </c>
      <c r="H2445">
        <v>0</v>
      </c>
      <c r="I2445" t="s">
        <v>69</v>
      </c>
      <c r="J2445">
        <v>0</v>
      </c>
    </row>
    <row r="2446" spans="2:10" x14ac:dyDescent="0.45">
      <c r="B2446">
        <v>16908</v>
      </c>
      <c r="C2446" t="s">
        <v>88</v>
      </c>
      <c r="D2446">
        <v>7</v>
      </c>
      <c r="E2446">
        <v>17</v>
      </c>
      <c r="F2446" t="s">
        <v>3</v>
      </c>
      <c r="G2446">
        <v>1</v>
      </c>
      <c r="H2446">
        <v>1</v>
      </c>
      <c r="I2446" t="s">
        <v>4</v>
      </c>
      <c r="J2446">
        <v>0</v>
      </c>
    </row>
    <row r="2447" spans="2:10" x14ac:dyDescent="0.45">
      <c r="B2447">
        <v>16909</v>
      </c>
      <c r="C2447" t="s">
        <v>88</v>
      </c>
      <c r="D2447">
        <v>7</v>
      </c>
      <c r="E2447">
        <v>17</v>
      </c>
      <c r="F2447" t="s">
        <v>77</v>
      </c>
      <c r="G2447">
        <v>2</v>
      </c>
      <c r="H2447">
        <v>2</v>
      </c>
      <c r="I2447" t="s">
        <v>10</v>
      </c>
      <c r="J2447">
        <v>0</v>
      </c>
    </row>
    <row r="2448" spans="2:10" x14ac:dyDescent="0.45">
      <c r="B2448">
        <v>16910</v>
      </c>
      <c r="C2448" t="s">
        <v>88</v>
      </c>
      <c r="D2448">
        <v>7</v>
      </c>
      <c r="E2448">
        <v>17</v>
      </c>
      <c r="F2448" t="s">
        <v>0</v>
      </c>
      <c r="G2448">
        <v>1</v>
      </c>
      <c r="H2448">
        <v>1</v>
      </c>
      <c r="I2448" t="s">
        <v>14</v>
      </c>
      <c r="J2448">
        <v>0</v>
      </c>
    </row>
    <row r="2449" spans="2:10" x14ac:dyDescent="0.45">
      <c r="B2449">
        <v>16911</v>
      </c>
      <c r="C2449" t="s">
        <v>88</v>
      </c>
      <c r="D2449">
        <v>7</v>
      </c>
      <c r="E2449">
        <v>17</v>
      </c>
      <c r="F2449" t="s">
        <v>1</v>
      </c>
      <c r="G2449">
        <v>2</v>
      </c>
      <c r="H2449">
        <v>3</v>
      </c>
      <c r="I2449" t="s">
        <v>56</v>
      </c>
      <c r="J2449">
        <v>-1</v>
      </c>
    </row>
    <row r="2450" spans="2:10" x14ac:dyDescent="0.45">
      <c r="B2450">
        <v>16912</v>
      </c>
      <c r="C2450" t="s">
        <v>88</v>
      </c>
      <c r="D2450">
        <v>7</v>
      </c>
      <c r="E2450">
        <v>17</v>
      </c>
      <c r="F2450" t="s">
        <v>89</v>
      </c>
      <c r="G2450">
        <v>2</v>
      </c>
      <c r="H2450">
        <v>2</v>
      </c>
      <c r="I2450" t="s">
        <v>13</v>
      </c>
      <c r="J2450">
        <v>0</v>
      </c>
    </row>
    <row r="2451" spans="2:10" x14ac:dyDescent="0.45">
      <c r="B2451">
        <v>16913</v>
      </c>
      <c r="C2451" t="s">
        <v>88</v>
      </c>
      <c r="D2451">
        <v>7</v>
      </c>
      <c r="E2451">
        <v>17</v>
      </c>
      <c r="F2451" t="s">
        <v>87</v>
      </c>
      <c r="G2451">
        <v>2</v>
      </c>
      <c r="H2451">
        <v>2</v>
      </c>
      <c r="I2451" t="s">
        <v>7</v>
      </c>
      <c r="J2451">
        <v>0</v>
      </c>
    </row>
    <row r="2452" spans="2:10" x14ac:dyDescent="0.45">
      <c r="B2452">
        <v>16914</v>
      </c>
      <c r="C2452" t="s">
        <v>88</v>
      </c>
      <c r="D2452">
        <v>7</v>
      </c>
      <c r="E2452">
        <v>17</v>
      </c>
      <c r="F2452" t="s">
        <v>69</v>
      </c>
      <c r="G2452">
        <v>5</v>
      </c>
      <c r="H2452">
        <v>1</v>
      </c>
      <c r="I2452" t="s">
        <v>6</v>
      </c>
      <c r="J2452">
        <v>1</v>
      </c>
    </row>
    <row r="2453" spans="2:10" x14ac:dyDescent="0.45">
      <c r="B2453">
        <v>16915</v>
      </c>
      <c r="C2453" t="s">
        <v>88</v>
      </c>
      <c r="D2453">
        <v>7</v>
      </c>
      <c r="E2453">
        <v>17</v>
      </c>
      <c r="F2453" t="s">
        <v>5</v>
      </c>
      <c r="G2453">
        <v>0</v>
      </c>
      <c r="H2453">
        <v>0</v>
      </c>
      <c r="I2453" t="s">
        <v>15</v>
      </c>
      <c r="J2453">
        <v>0</v>
      </c>
    </row>
    <row r="2454" spans="2:10" x14ac:dyDescent="0.45">
      <c r="B2454">
        <v>16916</v>
      </c>
      <c r="C2454" t="s">
        <v>88</v>
      </c>
      <c r="D2454">
        <v>7</v>
      </c>
      <c r="E2454">
        <v>17</v>
      </c>
      <c r="F2454" t="s">
        <v>82</v>
      </c>
      <c r="G2454">
        <v>1</v>
      </c>
      <c r="H2454">
        <v>0</v>
      </c>
      <c r="I2454" t="s">
        <v>9</v>
      </c>
      <c r="J2454">
        <v>1</v>
      </c>
    </row>
    <row r="2455" spans="2:10" x14ac:dyDescent="0.45">
      <c r="B2455">
        <v>16917</v>
      </c>
      <c r="C2455" t="s">
        <v>88</v>
      </c>
      <c r="D2455">
        <v>7</v>
      </c>
      <c r="E2455">
        <v>17</v>
      </c>
      <c r="F2455" t="s">
        <v>66</v>
      </c>
      <c r="G2455">
        <v>0</v>
      </c>
      <c r="H2455">
        <v>0</v>
      </c>
      <c r="I2455" t="s">
        <v>24</v>
      </c>
      <c r="J2455">
        <v>0</v>
      </c>
    </row>
    <row r="2456" spans="2:10" x14ac:dyDescent="0.45">
      <c r="B2456">
        <v>16918</v>
      </c>
      <c r="C2456" t="s">
        <v>88</v>
      </c>
      <c r="D2456">
        <v>7</v>
      </c>
      <c r="E2456">
        <v>18</v>
      </c>
      <c r="F2456" t="s">
        <v>13</v>
      </c>
      <c r="G2456">
        <v>1</v>
      </c>
      <c r="H2456">
        <v>1</v>
      </c>
      <c r="I2456" t="s">
        <v>77</v>
      </c>
      <c r="J2456">
        <v>0</v>
      </c>
    </row>
    <row r="2457" spans="2:10" x14ac:dyDescent="0.45">
      <c r="B2457">
        <v>16919</v>
      </c>
      <c r="C2457" t="s">
        <v>88</v>
      </c>
      <c r="D2457">
        <v>7</v>
      </c>
      <c r="E2457">
        <v>18</v>
      </c>
      <c r="F2457" t="s">
        <v>15</v>
      </c>
      <c r="G2457">
        <v>1</v>
      </c>
      <c r="H2457">
        <v>1</v>
      </c>
      <c r="I2457" t="s">
        <v>89</v>
      </c>
      <c r="J2457">
        <v>0</v>
      </c>
    </row>
    <row r="2458" spans="2:10" x14ac:dyDescent="0.45">
      <c r="B2458">
        <v>16920</v>
      </c>
      <c r="C2458" t="s">
        <v>88</v>
      </c>
      <c r="D2458">
        <v>7</v>
      </c>
      <c r="E2458">
        <v>18</v>
      </c>
      <c r="F2458" t="s">
        <v>14</v>
      </c>
      <c r="G2458">
        <v>2</v>
      </c>
      <c r="H2458">
        <v>1</v>
      </c>
      <c r="I2458" t="s">
        <v>87</v>
      </c>
      <c r="J2458">
        <v>1</v>
      </c>
    </row>
    <row r="2459" spans="2:10" x14ac:dyDescent="0.45">
      <c r="B2459">
        <v>16921</v>
      </c>
      <c r="C2459" t="s">
        <v>88</v>
      </c>
      <c r="D2459">
        <v>7</v>
      </c>
      <c r="E2459">
        <v>18</v>
      </c>
      <c r="F2459" t="s">
        <v>10</v>
      </c>
      <c r="G2459">
        <v>4</v>
      </c>
      <c r="H2459">
        <v>1</v>
      </c>
      <c r="I2459" t="s">
        <v>66</v>
      </c>
      <c r="J2459">
        <v>1</v>
      </c>
    </row>
    <row r="2460" spans="2:10" x14ac:dyDescent="0.45">
      <c r="B2460">
        <v>16922</v>
      </c>
      <c r="C2460" t="s">
        <v>88</v>
      </c>
      <c r="D2460">
        <v>7</v>
      </c>
      <c r="E2460">
        <v>18</v>
      </c>
      <c r="F2460" t="s">
        <v>24</v>
      </c>
      <c r="G2460">
        <v>1</v>
      </c>
      <c r="H2460">
        <v>0</v>
      </c>
      <c r="I2460" t="s">
        <v>82</v>
      </c>
      <c r="J2460">
        <v>1</v>
      </c>
    </row>
    <row r="2461" spans="2:10" x14ac:dyDescent="0.45">
      <c r="B2461">
        <v>16923</v>
      </c>
      <c r="C2461" t="s">
        <v>88</v>
      </c>
      <c r="D2461">
        <v>7</v>
      </c>
      <c r="E2461">
        <v>18</v>
      </c>
      <c r="F2461" t="s">
        <v>7</v>
      </c>
      <c r="G2461">
        <v>0</v>
      </c>
      <c r="H2461">
        <v>0</v>
      </c>
      <c r="I2461" t="s">
        <v>3</v>
      </c>
      <c r="J2461">
        <v>0</v>
      </c>
    </row>
    <row r="2462" spans="2:10" x14ac:dyDescent="0.45">
      <c r="B2462">
        <v>16924</v>
      </c>
      <c r="C2462" t="s">
        <v>88</v>
      </c>
      <c r="D2462">
        <v>7</v>
      </c>
      <c r="E2462">
        <v>18</v>
      </c>
      <c r="F2462" t="s">
        <v>9</v>
      </c>
      <c r="G2462">
        <v>3</v>
      </c>
      <c r="H2462">
        <v>3</v>
      </c>
      <c r="I2462" t="s">
        <v>69</v>
      </c>
      <c r="J2462">
        <v>0</v>
      </c>
    </row>
    <row r="2463" spans="2:10" x14ac:dyDescent="0.45">
      <c r="B2463">
        <v>16925</v>
      </c>
      <c r="C2463" t="s">
        <v>88</v>
      </c>
      <c r="D2463">
        <v>7</v>
      </c>
      <c r="E2463">
        <v>18</v>
      </c>
      <c r="F2463" t="s">
        <v>6</v>
      </c>
      <c r="G2463">
        <v>2</v>
      </c>
      <c r="H2463">
        <v>2</v>
      </c>
      <c r="I2463" t="s">
        <v>1</v>
      </c>
      <c r="J2463">
        <v>0</v>
      </c>
    </row>
    <row r="2464" spans="2:10" x14ac:dyDescent="0.45">
      <c r="B2464">
        <v>16926</v>
      </c>
      <c r="C2464" t="s">
        <v>88</v>
      </c>
      <c r="D2464">
        <v>7</v>
      </c>
      <c r="E2464">
        <v>18</v>
      </c>
      <c r="F2464" t="s">
        <v>5</v>
      </c>
      <c r="G2464">
        <v>0</v>
      </c>
      <c r="H2464">
        <v>0</v>
      </c>
      <c r="I2464" t="s">
        <v>4</v>
      </c>
      <c r="J2464">
        <v>0</v>
      </c>
    </row>
    <row r="2465" spans="2:10" x14ac:dyDescent="0.45">
      <c r="B2465">
        <v>16927</v>
      </c>
      <c r="C2465" t="s">
        <v>88</v>
      </c>
      <c r="D2465">
        <v>7</v>
      </c>
      <c r="E2465">
        <v>18</v>
      </c>
      <c r="F2465" t="s">
        <v>56</v>
      </c>
      <c r="G2465">
        <v>1</v>
      </c>
      <c r="H2465">
        <v>1</v>
      </c>
      <c r="I2465" t="s">
        <v>0</v>
      </c>
      <c r="J2465">
        <v>0</v>
      </c>
    </row>
    <row r="2466" spans="2:10" x14ac:dyDescent="0.45">
      <c r="B2466">
        <v>16928</v>
      </c>
      <c r="C2466" t="s">
        <v>88</v>
      </c>
      <c r="D2466">
        <v>7</v>
      </c>
      <c r="E2466">
        <v>19</v>
      </c>
      <c r="F2466" t="s">
        <v>77</v>
      </c>
      <c r="G2466">
        <v>2</v>
      </c>
      <c r="H2466">
        <v>3</v>
      </c>
      <c r="I2466" t="s">
        <v>15</v>
      </c>
      <c r="J2466">
        <v>-1</v>
      </c>
    </row>
    <row r="2467" spans="2:10" x14ac:dyDescent="0.45">
      <c r="B2467">
        <v>16929</v>
      </c>
      <c r="C2467" t="s">
        <v>88</v>
      </c>
      <c r="D2467">
        <v>7</v>
      </c>
      <c r="E2467">
        <v>19</v>
      </c>
      <c r="F2467" t="s">
        <v>89</v>
      </c>
      <c r="G2467">
        <v>0</v>
      </c>
      <c r="H2467">
        <v>0</v>
      </c>
      <c r="I2467" t="s">
        <v>5</v>
      </c>
      <c r="J2467">
        <v>0</v>
      </c>
    </row>
    <row r="2468" spans="2:10" x14ac:dyDescent="0.45">
      <c r="B2468">
        <v>16930</v>
      </c>
      <c r="C2468" t="s">
        <v>88</v>
      </c>
      <c r="D2468">
        <v>7</v>
      </c>
      <c r="E2468">
        <v>19</v>
      </c>
      <c r="F2468" t="s">
        <v>0</v>
      </c>
      <c r="G2468">
        <v>0</v>
      </c>
      <c r="H2468">
        <v>0</v>
      </c>
      <c r="I2468" t="s">
        <v>6</v>
      </c>
      <c r="J2468">
        <v>0</v>
      </c>
    </row>
    <row r="2469" spans="2:10" x14ac:dyDescent="0.45">
      <c r="B2469">
        <v>16931</v>
      </c>
      <c r="C2469" t="s">
        <v>88</v>
      </c>
      <c r="D2469">
        <v>7</v>
      </c>
      <c r="E2469">
        <v>19</v>
      </c>
      <c r="F2469" t="s">
        <v>69</v>
      </c>
      <c r="G2469">
        <v>0</v>
      </c>
      <c r="H2469">
        <v>1</v>
      </c>
      <c r="I2469" t="s">
        <v>24</v>
      </c>
      <c r="J2469">
        <v>-1</v>
      </c>
    </row>
    <row r="2470" spans="2:10" x14ac:dyDescent="0.45">
      <c r="B2470">
        <v>16932</v>
      </c>
      <c r="C2470" t="s">
        <v>88</v>
      </c>
      <c r="D2470">
        <v>7</v>
      </c>
      <c r="E2470">
        <v>19</v>
      </c>
      <c r="F2470" t="s">
        <v>1</v>
      </c>
      <c r="G2470">
        <v>3</v>
      </c>
      <c r="H2470">
        <v>0</v>
      </c>
      <c r="I2470" t="s">
        <v>9</v>
      </c>
      <c r="J2470">
        <v>1</v>
      </c>
    </row>
    <row r="2471" spans="2:10" x14ac:dyDescent="0.45">
      <c r="B2471">
        <v>16933</v>
      </c>
      <c r="C2471" t="s">
        <v>88</v>
      </c>
      <c r="D2471">
        <v>7</v>
      </c>
      <c r="E2471">
        <v>19</v>
      </c>
      <c r="F2471" t="s">
        <v>4</v>
      </c>
      <c r="G2471">
        <v>1</v>
      </c>
      <c r="H2471">
        <v>3</v>
      </c>
      <c r="I2471" t="s">
        <v>7</v>
      </c>
      <c r="J2471">
        <v>-1</v>
      </c>
    </row>
    <row r="2472" spans="2:10" x14ac:dyDescent="0.45">
      <c r="B2472">
        <v>16934</v>
      </c>
      <c r="C2472" t="s">
        <v>88</v>
      </c>
      <c r="D2472">
        <v>7</v>
      </c>
      <c r="E2472">
        <v>19</v>
      </c>
      <c r="F2472" t="s">
        <v>87</v>
      </c>
      <c r="G2472">
        <v>0</v>
      </c>
      <c r="H2472">
        <v>2</v>
      </c>
      <c r="I2472" t="s">
        <v>56</v>
      </c>
      <c r="J2472">
        <v>-1</v>
      </c>
    </row>
    <row r="2473" spans="2:10" x14ac:dyDescent="0.45">
      <c r="B2473">
        <v>16935</v>
      </c>
      <c r="C2473" t="s">
        <v>88</v>
      </c>
      <c r="D2473">
        <v>7</v>
      </c>
      <c r="E2473">
        <v>19</v>
      </c>
      <c r="F2473" t="s">
        <v>3</v>
      </c>
      <c r="G2473">
        <v>0</v>
      </c>
      <c r="H2473">
        <v>0</v>
      </c>
      <c r="I2473" t="s">
        <v>14</v>
      </c>
      <c r="J2473">
        <v>0</v>
      </c>
    </row>
    <row r="2474" spans="2:10" x14ac:dyDescent="0.45">
      <c r="B2474">
        <v>16936</v>
      </c>
      <c r="C2474" t="s">
        <v>88</v>
      </c>
      <c r="D2474">
        <v>7</v>
      </c>
      <c r="E2474">
        <v>19</v>
      </c>
      <c r="F2474" t="s">
        <v>66</v>
      </c>
      <c r="G2474">
        <v>1</v>
      </c>
      <c r="H2474">
        <v>1</v>
      </c>
      <c r="I2474" t="s">
        <v>13</v>
      </c>
      <c r="J2474">
        <v>0</v>
      </c>
    </row>
    <row r="2475" spans="2:10" x14ac:dyDescent="0.45">
      <c r="B2475">
        <v>16937</v>
      </c>
      <c r="C2475" t="s">
        <v>88</v>
      </c>
      <c r="D2475">
        <v>7</v>
      </c>
      <c r="E2475">
        <v>19</v>
      </c>
      <c r="F2475" t="s">
        <v>82</v>
      </c>
      <c r="G2475">
        <v>1</v>
      </c>
      <c r="H2475">
        <v>1</v>
      </c>
      <c r="I2475" t="s">
        <v>10</v>
      </c>
      <c r="J2475">
        <v>0</v>
      </c>
    </row>
    <row r="2476" spans="2:10" x14ac:dyDescent="0.45">
      <c r="B2476">
        <v>16938</v>
      </c>
      <c r="C2476" t="s">
        <v>88</v>
      </c>
      <c r="D2476">
        <v>7</v>
      </c>
      <c r="E2476">
        <v>20</v>
      </c>
      <c r="F2476" t="s">
        <v>77</v>
      </c>
      <c r="G2476">
        <v>2</v>
      </c>
      <c r="H2476">
        <v>0</v>
      </c>
      <c r="I2476" t="s">
        <v>89</v>
      </c>
      <c r="J2476">
        <v>1</v>
      </c>
    </row>
    <row r="2477" spans="2:10" x14ac:dyDescent="0.45">
      <c r="B2477">
        <v>16939</v>
      </c>
      <c r="C2477" t="s">
        <v>88</v>
      </c>
      <c r="D2477">
        <v>7</v>
      </c>
      <c r="E2477">
        <v>20</v>
      </c>
      <c r="F2477" t="s">
        <v>7</v>
      </c>
      <c r="G2477">
        <v>0</v>
      </c>
      <c r="H2477">
        <v>0</v>
      </c>
      <c r="I2477" t="s">
        <v>5</v>
      </c>
      <c r="J2477">
        <v>0</v>
      </c>
    </row>
    <row r="2478" spans="2:10" x14ac:dyDescent="0.45">
      <c r="B2478">
        <v>16940</v>
      </c>
      <c r="C2478" t="s">
        <v>88</v>
      </c>
      <c r="D2478">
        <v>7</v>
      </c>
      <c r="E2478">
        <v>20</v>
      </c>
      <c r="F2478" t="s">
        <v>0</v>
      </c>
      <c r="G2478">
        <v>2</v>
      </c>
      <c r="H2478">
        <v>1</v>
      </c>
      <c r="I2478" t="s">
        <v>9</v>
      </c>
      <c r="J2478">
        <v>1</v>
      </c>
    </row>
    <row r="2479" spans="2:10" x14ac:dyDescent="0.45">
      <c r="B2479">
        <v>16941</v>
      </c>
      <c r="C2479" t="s">
        <v>88</v>
      </c>
      <c r="D2479">
        <v>7</v>
      </c>
      <c r="E2479">
        <v>20</v>
      </c>
      <c r="F2479" t="s">
        <v>1</v>
      </c>
      <c r="G2479">
        <v>2</v>
      </c>
      <c r="H2479">
        <v>2</v>
      </c>
      <c r="I2479" t="s">
        <v>24</v>
      </c>
      <c r="J2479">
        <v>0</v>
      </c>
    </row>
    <row r="2480" spans="2:10" x14ac:dyDescent="0.45">
      <c r="B2480">
        <v>16942</v>
      </c>
      <c r="C2480" t="s">
        <v>88</v>
      </c>
      <c r="D2480">
        <v>7</v>
      </c>
      <c r="E2480">
        <v>20</v>
      </c>
      <c r="F2480" t="s">
        <v>3</v>
      </c>
      <c r="G2480">
        <v>1</v>
      </c>
      <c r="H2480">
        <v>0</v>
      </c>
      <c r="I2480" t="s">
        <v>56</v>
      </c>
      <c r="J2480">
        <v>1</v>
      </c>
    </row>
    <row r="2481" spans="2:10" x14ac:dyDescent="0.45">
      <c r="B2481">
        <v>16943</v>
      </c>
      <c r="C2481" t="s">
        <v>88</v>
      </c>
      <c r="D2481">
        <v>7</v>
      </c>
      <c r="E2481">
        <v>20</v>
      </c>
      <c r="F2481" t="s">
        <v>4</v>
      </c>
      <c r="G2481">
        <v>1</v>
      </c>
      <c r="H2481">
        <v>2</v>
      </c>
      <c r="I2481" t="s">
        <v>14</v>
      </c>
      <c r="J2481">
        <v>-1</v>
      </c>
    </row>
    <row r="2482" spans="2:10" x14ac:dyDescent="0.45">
      <c r="B2482">
        <v>16944</v>
      </c>
      <c r="C2482" t="s">
        <v>88</v>
      </c>
      <c r="D2482">
        <v>7</v>
      </c>
      <c r="E2482">
        <v>20</v>
      </c>
      <c r="F2482" t="s">
        <v>87</v>
      </c>
      <c r="G2482">
        <v>2</v>
      </c>
      <c r="H2482">
        <v>1</v>
      </c>
      <c r="I2482" t="s">
        <v>6</v>
      </c>
      <c r="J2482">
        <v>1</v>
      </c>
    </row>
    <row r="2483" spans="2:10" x14ac:dyDescent="0.45">
      <c r="B2483">
        <v>16945</v>
      </c>
      <c r="C2483" t="s">
        <v>88</v>
      </c>
      <c r="D2483">
        <v>7</v>
      </c>
      <c r="E2483">
        <v>20</v>
      </c>
      <c r="F2483" t="s">
        <v>69</v>
      </c>
      <c r="G2483">
        <v>0</v>
      </c>
      <c r="H2483">
        <v>0</v>
      </c>
      <c r="I2483" t="s">
        <v>10</v>
      </c>
      <c r="J2483">
        <v>0</v>
      </c>
    </row>
    <row r="2484" spans="2:10" x14ac:dyDescent="0.45">
      <c r="B2484">
        <v>16946</v>
      </c>
      <c r="C2484" t="s">
        <v>88</v>
      </c>
      <c r="D2484">
        <v>7</v>
      </c>
      <c r="E2484">
        <v>20</v>
      </c>
      <c r="F2484" t="s">
        <v>66</v>
      </c>
      <c r="G2484">
        <v>1</v>
      </c>
      <c r="H2484">
        <v>1</v>
      </c>
      <c r="I2484" t="s">
        <v>15</v>
      </c>
      <c r="J2484">
        <v>0</v>
      </c>
    </row>
    <row r="2485" spans="2:10" x14ac:dyDescent="0.45">
      <c r="B2485">
        <v>16947</v>
      </c>
      <c r="C2485" t="s">
        <v>88</v>
      </c>
      <c r="D2485">
        <v>7</v>
      </c>
      <c r="E2485">
        <v>20</v>
      </c>
      <c r="F2485" t="s">
        <v>82</v>
      </c>
      <c r="G2485">
        <v>0</v>
      </c>
      <c r="H2485">
        <v>2</v>
      </c>
      <c r="I2485" t="s">
        <v>13</v>
      </c>
      <c r="J2485">
        <v>-1</v>
      </c>
    </row>
    <row r="2486" spans="2:10" x14ac:dyDescent="0.45">
      <c r="B2486">
        <v>16948</v>
      </c>
      <c r="C2486" t="s">
        <v>88</v>
      </c>
      <c r="D2486">
        <v>7</v>
      </c>
      <c r="E2486">
        <v>21</v>
      </c>
      <c r="F2486" t="s">
        <v>15</v>
      </c>
      <c r="G2486">
        <v>0</v>
      </c>
      <c r="H2486">
        <v>0</v>
      </c>
      <c r="I2486" t="s">
        <v>82</v>
      </c>
      <c r="J2486">
        <v>0</v>
      </c>
    </row>
    <row r="2487" spans="2:10" x14ac:dyDescent="0.45">
      <c r="B2487">
        <v>16949</v>
      </c>
      <c r="C2487" t="s">
        <v>88</v>
      </c>
      <c r="D2487">
        <v>7</v>
      </c>
      <c r="E2487">
        <v>21</v>
      </c>
      <c r="F2487" t="s">
        <v>89</v>
      </c>
      <c r="G2487">
        <v>0</v>
      </c>
      <c r="H2487">
        <v>0</v>
      </c>
      <c r="I2487" t="s">
        <v>66</v>
      </c>
      <c r="J2487">
        <v>0</v>
      </c>
    </row>
    <row r="2488" spans="2:10" x14ac:dyDescent="0.45">
      <c r="B2488">
        <v>16950</v>
      </c>
      <c r="C2488" t="s">
        <v>88</v>
      </c>
      <c r="D2488">
        <v>7</v>
      </c>
      <c r="E2488">
        <v>21</v>
      </c>
      <c r="F2488" t="s">
        <v>14</v>
      </c>
      <c r="G2488">
        <v>0</v>
      </c>
      <c r="H2488">
        <v>0</v>
      </c>
      <c r="I2488" t="s">
        <v>7</v>
      </c>
      <c r="J2488">
        <v>0</v>
      </c>
    </row>
    <row r="2489" spans="2:10" x14ac:dyDescent="0.45">
      <c r="B2489">
        <v>16951</v>
      </c>
      <c r="C2489" t="s">
        <v>88</v>
      </c>
      <c r="D2489">
        <v>7</v>
      </c>
      <c r="E2489">
        <v>21</v>
      </c>
      <c r="F2489" t="s">
        <v>10</v>
      </c>
      <c r="G2489">
        <v>0</v>
      </c>
      <c r="H2489">
        <v>0</v>
      </c>
      <c r="I2489" t="s">
        <v>1</v>
      </c>
      <c r="J2489">
        <v>0</v>
      </c>
    </row>
    <row r="2490" spans="2:10" x14ac:dyDescent="0.45">
      <c r="B2490">
        <v>16952</v>
      </c>
      <c r="C2490" t="s">
        <v>88</v>
      </c>
      <c r="D2490">
        <v>7</v>
      </c>
      <c r="E2490">
        <v>21</v>
      </c>
      <c r="F2490" t="s">
        <v>9</v>
      </c>
      <c r="G2490">
        <v>0</v>
      </c>
      <c r="H2490">
        <v>0</v>
      </c>
      <c r="I2490" t="s">
        <v>87</v>
      </c>
      <c r="J2490">
        <v>0</v>
      </c>
    </row>
    <row r="2491" spans="2:10" x14ac:dyDescent="0.45">
      <c r="B2491">
        <v>16953</v>
      </c>
      <c r="C2491" t="s">
        <v>88</v>
      </c>
      <c r="D2491">
        <v>7</v>
      </c>
      <c r="E2491">
        <v>21</v>
      </c>
      <c r="F2491" t="s">
        <v>13</v>
      </c>
      <c r="G2491">
        <v>0</v>
      </c>
      <c r="H2491">
        <v>0</v>
      </c>
      <c r="I2491" t="s">
        <v>69</v>
      </c>
      <c r="J2491">
        <v>0</v>
      </c>
    </row>
    <row r="2492" spans="2:10" x14ac:dyDescent="0.45">
      <c r="B2492">
        <v>16954</v>
      </c>
      <c r="C2492" t="s">
        <v>88</v>
      </c>
      <c r="D2492">
        <v>7</v>
      </c>
      <c r="E2492">
        <v>21</v>
      </c>
      <c r="F2492" t="s">
        <v>6</v>
      </c>
      <c r="G2492">
        <v>0</v>
      </c>
      <c r="H2492">
        <v>0</v>
      </c>
      <c r="I2492" t="s">
        <v>3</v>
      </c>
      <c r="J2492">
        <v>0</v>
      </c>
    </row>
    <row r="2493" spans="2:10" x14ac:dyDescent="0.45">
      <c r="B2493">
        <v>16955</v>
      </c>
      <c r="C2493" t="s">
        <v>88</v>
      </c>
      <c r="D2493">
        <v>7</v>
      </c>
      <c r="E2493">
        <v>21</v>
      </c>
      <c r="F2493" t="s">
        <v>24</v>
      </c>
      <c r="G2493">
        <v>1</v>
      </c>
      <c r="H2493">
        <v>1</v>
      </c>
      <c r="I2493" t="s">
        <v>0</v>
      </c>
      <c r="J2493">
        <v>0</v>
      </c>
    </row>
    <row r="2494" spans="2:10" x14ac:dyDescent="0.45">
      <c r="B2494">
        <v>16956</v>
      </c>
      <c r="C2494" t="s">
        <v>88</v>
      </c>
      <c r="D2494">
        <v>7</v>
      </c>
      <c r="E2494">
        <v>21</v>
      </c>
      <c r="F2494" t="s">
        <v>5</v>
      </c>
      <c r="G2494">
        <v>1</v>
      </c>
      <c r="H2494">
        <v>0</v>
      </c>
      <c r="I2494" t="s">
        <v>77</v>
      </c>
      <c r="J2494">
        <v>1</v>
      </c>
    </row>
    <row r="2495" spans="2:10" x14ac:dyDescent="0.45">
      <c r="B2495">
        <v>16957</v>
      </c>
      <c r="C2495" t="s">
        <v>88</v>
      </c>
      <c r="D2495">
        <v>7</v>
      </c>
      <c r="E2495">
        <v>21</v>
      </c>
      <c r="F2495" t="s">
        <v>56</v>
      </c>
      <c r="G2495">
        <v>0</v>
      </c>
      <c r="H2495">
        <v>0</v>
      </c>
      <c r="I2495" t="s">
        <v>4</v>
      </c>
      <c r="J2495">
        <v>0</v>
      </c>
    </row>
    <row r="2496" spans="2:10" x14ac:dyDescent="0.45">
      <c r="B2496">
        <v>16958</v>
      </c>
      <c r="C2496" t="s">
        <v>88</v>
      </c>
      <c r="D2496">
        <v>7</v>
      </c>
      <c r="E2496">
        <v>22</v>
      </c>
      <c r="F2496" t="s">
        <v>3</v>
      </c>
      <c r="G2496">
        <v>0</v>
      </c>
      <c r="H2496">
        <v>0</v>
      </c>
      <c r="I2496" t="s">
        <v>9</v>
      </c>
      <c r="J2496">
        <v>0</v>
      </c>
    </row>
    <row r="2497" spans="2:10" x14ac:dyDescent="0.45">
      <c r="B2497">
        <v>16959</v>
      </c>
      <c r="C2497" t="s">
        <v>88</v>
      </c>
      <c r="D2497">
        <v>7</v>
      </c>
      <c r="E2497">
        <v>22</v>
      </c>
      <c r="F2497" t="s">
        <v>14</v>
      </c>
      <c r="G2497">
        <v>0</v>
      </c>
      <c r="H2497">
        <v>1</v>
      </c>
      <c r="I2497" t="s">
        <v>5</v>
      </c>
      <c r="J2497">
        <v>-1</v>
      </c>
    </row>
    <row r="2498" spans="2:10" x14ac:dyDescent="0.45">
      <c r="B2498">
        <v>16960</v>
      </c>
      <c r="C2498" t="s">
        <v>88</v>
      </c>
      <c r="D2498">
        <v>7</v>
      </c>
      <c r="E2498">
        <v>22</v>
      </c>
      <c r="F2498" t="s">
        <v>0</v>
      </c>
      <c r="G2498">
        <v>1</v>
      </c>
      <c r="H2498">
        <v>1</v>
      </c>
      <c r="I2498" t="s">
        <v>10</v>
      </c>
      <c r="J2498">
        <v>0</v>
      </c>
    </row>
    <row r="2499" spans="2:10" x14ac:dyDescent="0.45">
      <c r="B2499">
        <v>16961</v>
      </c>
      <c r="C2499" t="s">
        <v>88</v>
      </c>
      <c r="D2499">
        <v>7</v>
      </c>
      <c r="E2499">
        <v>22</v>
      </c>
      <c r="F2499" t="s">
        <v>69</v>
      </c>
      <c r="G2499">
        <v>1</v>
      </c>
      <c r="H2499">
        <v>0</v>
      </c>
      <c r="I2499" t="s">
        <v>15</v>
      </c>
      <c r="J2499">
        <v>1</v>
      </c>
    </row>
    <row r="2500" spans="2:10" x14ac:dyDescent="0.45">
      <c r="B2500">
        <v>16962</v>
      </c>
      <c r="C2500" t="s">
        <v>88</v>
      </c>
      <c r="D2500">
        <v>7</v>
      </c>
      <c r="E2500">
        <v>22</v>
      </c>
      <c r="F2500" t="s">
        <v>7</v>
      </c>
      <c r="G2500">
        <v>1</v>
      </c>
      <c r="H2500">
        <v>1</v>
      </c>
      <c r="I2500" t="s">
        <v>56</v>
      </c>
      <c r="J2500">
        <v>0</v>
      </c>
    </row>
    <row r="2501" spans="2:10" x14ac:dyDescent="0.45">
      <c r="B2501">
        <v>16963</v>
      </c>
      <c r="C2501" t="s">
        <v>88</v>
      </c>
      <c r="D2501">
        <v>7</v>
      </c>
      <c r="E2501">
        <v>22</v>
      </c>
      <c r="F2501" t="s">
        <v>1</v>
      </c>
      <c r="G2501">
        <v>0</v>
      </c>
      <c r="H2501">
        <v>1</v>
      </c>
      <c r="I2501" t="s">
        <v>13</v>
      </c>
      <c r="J2501">
        <v>-1</v>
      </c>
    </row>
    <row r="2502" spans="2:10" x14ac:dyDescent="0.45">
      <c r="B2502">
        <v>16964</v>
      </c>
      <c r="C2502" t="s">
        <v>88</v>
      </c>
      <c r="D2502">
        <v>7</v>
      </c>
      <c r="E2502">
        <v>22</v>
      </c>
      <c r="F2502" t="s">
        <v>4</v>
      </c>
      <c r="G2502">
        <v>0</v>
      </c>
      <c r="H2502">
        <v>0</v>
      </c>
      <c r="I2502" t="s">
        <v>6</v>
      </c>
      <c r="J2502">
        <v>0</v>
      </c>
    </row>
    <row r="2503" spans="2:10" x14ac:dyDescent="0.45">
      <c r="B2503">
        <v>16965</v>
      </c>
      <c r="C2503" t="s">
        <v>88</v>
      </c>
      <c r="D2503">
        <v>7</v>
      </c>
      <c r="E2503">
        <v>22</v>
      </c>
      <c r="F2503" t="s">
        <v>87</v>
      </c>
      <c r="G2503">
        <v>1</v>
      </c>
      <c r="H2503">
        <v>0</v>
      </c>
      <c r="I2503" t="s">
        <v>24</v>
      </c>
      <c r="J2503">
        <v>1</v>
      </c>
    </row>
    <row r="2504" spans="2:10" x14ac:dyDescent="0.45">
      <c r="B2504">
        <v>16966</v>
      </c>
      <c r="C2504" t="s">
        <v>88</v>
      </c>
      <c r="D2504">
        <v>7</v>
      </c>
      <c r="E2504">
        <v>22</v>
      </c>
      <c r="F2504" t="s">
        <v>66</v>
      </c>
      <c r="G2504">
        <v>1</v>
      </c>
      <c r="H2504">
        <v>1</v>
      </c>
      <c r="I2504" t="s">
        <v>77</v>
      </c>
      <c r="J2504">
        <v>0</v>
      </c>
    </row>
    <row r="2505" spans="2:10" x14ac:dyDescent="0.45">
      <c r="B2505">
        <v>16967</v>
      </c>
      <c r="C2505" t="s">
        <v>88</v>
      </c>
      <c r="D2505">
        <v>7</v>
      </c>
      <c r="E2505">
        <v>22</v>
      </c>
      <c r="F2505" t="s">
        <v>82</v>
      </c>
      <c r="G2505">
        <v>2</v>
      </c>
      <c r="H2505">
        <v>1</v>
      </c>
      <c r="I2505" t="s">
        <v>89</v>
      </c>
      <c r="J2505">
        <v>1</v>
      </c>
    </row>
    <row r="2506" spans="2:10" x14ac:dyDescent="0.45">
      <c r="B2506">
        <v>16968</v>
      </c>
      <c r="C2506" t="s">
        <v>88</v>
      </c>
      <c r="D2506">
        <v>7</v>
      </c>
      <c r="E2506">
        <v>23</v>
      </c>
      <c r="F2506" t="s">
        <v>13</v>
      </c>
      <c r="G2506">
        <v>0</v>
      </c>
      <c r="H2506">
        <v>0</v>
      </c>
      <c r="I2506" t="s">
        <v>0</v>
      </c>
      <c r="J2506">
        <v>0</v>
      </c>
    </row>
    <row r="2507" spans="2:10" x14ac:dyDescent="0.45">
      <c r="B2507">
        <v>16969</v>
      </c>
      <c r="C2507" t="s">
        <v>88</v>
      </c>
      <c r="D2507">
        <v>7</v>
      </c>
      <c r="E2507">
        <v>23</v>
      </c>
      <c r="F2507" t="s">
        <v>15</v>
      </c>
      <c r="G2507">
        <v>1</v>
      </c>
      <c r="H2507">
        <v>1</v>
      </c>
      <c r="I2507" t="s">
        <v>1</v>
      </c>
      <c r="J2507">
        <v>0</v>
      </c>
    </row>
    <row r="2508" spans="2:10" x14ac:dyDescent="0.45">
      <c r="B2508">
        <v>16970</v>
      </c>
      <c r="C2508" t="s">
        <v>88</v>
      </c>
      <c r="D2508">
        <v>7</v>
      </c>
      <c r="E2508">
        <v>23</v>
      </c>
      <c r="F2508" t="s">
        <v>77</v>
      </c>
      <c r="G2508">
        <v>2</v>
      </c>
      <c r="H2508">
        <v>1</v>
      </c>
      <c r="I2508" t="s">
        <v>82</v>
      </c>
      <c r="J2508">
        <v>1</v>
      </c>
    </row>
    <row r="2509" spans="2:10" x14ac:dyDescent="0.45">
      <c r="B2509">
        <v>16971</v>
      </c>
      <c r="C2509" t="s">
        <v>88</v>
      </c>
      <c r="D2509">
        <v>7</v>
      </c>
      <c r="E2509">
        <v>23</v>
      </c>
      <c r="F2509" t="s">
        <v>10</v>
      </c>
      <c r="G2509">
        <v>0</v>
      </c>
      <c r="H2509">
        <v>0</v>
      </c>
      <c r="I2509" t="s">
        <v>87</v>
      </c>
      <c r="J2509">
        <v>0</v>
      </c>
    </row>
    <row r="2510" spans="2:10" x14ac:dyDescent="0.45">
      <c r="B2510">
        <v>16972</v>
      </c>
      <c r="C2510" t="s">
        <v>88</v>
      </c>
      <c r="D2510">
        <v>7</v>
      </c>
      <c r="E2510">
        <v>23</v>
      </c>
      <c r="F2510" t="s">
        <v>9</v>
      </c>
      <c r="G2510">
        <v>2</v>
      </c>
      <c r="H2510">
        <v>5</v>
      </c>
      <c r="I2510" t="s">
        <v>4</v>
      </c>
      <c r="J2510">
        <v>-1</v>
      </c>
    </row>
    <row r="2511" spans="2:10" x14ac:dyDescent="0.45">
      <c r="B2511">
        <v>16973</v>
      </c>
      <c r="C2511" t="s">
        <v>88</v>
      </c>
      <c r="D2511">
        <v>7</v>
      </c>
      <c r="E2511">
        <v>23</v>
      </c>
      <c r="F2511" t="s">
        <v>89</v>
      </c>
      <c r="G2511">
        <v>0</v>
      </c>
      <c r="H2511">
        <v>0</v>
      </c>
      <c r="I2511" t="s">
        <v>69</v>
      </c>
      <c r="J2511">
        <v>0</v>
      </c>
    </row>
    <row r="2512" spans="2:10" x14ac:dyDescent="0.45">
      <c r="B2512">
        <v>16974</v>
      </c>
      <c r="C2512" t="s">
        <v>88</v>
      </c>
      <c r="D2512">
        <v>7</v>
      </c>
      <c r="E2512">
        <v>23</v>
      </c>
      <c r="F2512" t="s">
        <v>6</v>
      </c>
      <c r="G2512">
        <v>2</v>
      </c>
      <c r="H2512">
        <v>1</v>
      </c>
      <c r="I2512" t="s">
        <v>7</v>
      </c>
      <c r="J2512">
        <v>1</v>
      </c>
    </row>
    <row r="2513" spans="2:10" x14ac:dyDescent="0.45">
      <c r="B2513">
        <v>16975</v>
      </c>
      <c r="C2513" t="s">
        <v>88</v>
      </c>
      <c r="D2513">
        <v>7</v>
      </c>
      <c r="E2513">
        <v>23</v>
      </c>
      <c r="F2513" t="s">
        <v>5</v>
      </c>
      <c r="G2513">
        <v>0</v>
      </c>
      <c r="H2513">
        <v>0</v>
      </c>
      <c r="I2513" t="s">
        <v>66</v>
      </c>
      <c r="J2513">
        <v>0</v>
      </c>
    </row>
    <row r="2514" spans="2:10" x14ac:dyDescent="0.45">
      <c r="B2514">
        <v>16976</v>
      </c>
      <c r="C2514" t="s">
        <v>88</v>
      </c>
      <c r="D2514">
        <v>7</v>
      </c>
      <c r="E2514">
        <v>23</v>
      </c>
      <c r="F2514" t="s">
        <v>56</v>
      </c>
      <c r="G2514">
        <v>3</v>
      </c>
      <c r="H2514">
        <v>2</v>
      </c>
      <c r="I2514" t="s">
        <v>14</v>
      </c>
      <c r="J2514">
        <v>1</v>
      </c>
    </row>
    <row r="2515" spans="2:10" x14ac:dyDescent="0.45">
      <c r="B2515">
        <v>18313</v>
      </c>
      <c r="C2515" t="s">
        <v>88</v>
      </c>
      <c r="D2515">
        <v>7</v>
      </c>
      <c r="E2515">
        <v>23</v>
      </c>
      <c r="F2515" t="s">
        <v>24</v>
      </c>
      <c r="G2515">
        <v>0</v>
      </c>
      <c r="H2515">
        <v>2</v>
      </c>
      <c r="I2515" t="s">
        <v>3</v>
      </c>
      <c r="J2515">
        <v>-1</v>
      </c>
    </row>
    <row r="2516" spans="2:10" x14ac:dyDescent="0.45">
      <c r="B2516">
        <v>16977</v>
      </c>
      <c r="C2516" t="s">
        <v>88</v>
      </c>
      <c r="D2516">
        <v>7</v>
      </c>
      <c r="E2516">
        <v>24</v>
      </c>
      <c r="F2516" t="s">
        <v>3</v>
      </c>
      <c r="G2516">
        <v>0</v>
      </c>
      <c r="H2516">
        <v>1</v>
      </c>
      <c r="I2516" t="s">
        <v>10</v>
      </c>
      <c r="J2516">
        <v>-1</v>
      </c>
    </row>
    <row r="2517" spans="2:10" x14ac:dyDescent="0.45">
      <c r="B2517">
        <v>16978</v>
      </c>
      <c r="C2517" t="s">
        <v>88</v>
      </c>
      <c r="D2517">
        <v>7</v>
      </c>
      <c r="E2517">
        <v>24</v>
      </c>
      <c r="F2517" t="s">
        <v>1</v>
      </c>
      <c r="G2517">
        <v>1</v>
      </c>
      <c r="H2517">
        <v>2</v>
      </c>
      <c r="I2517" t="s">
        <v>89</v>
      </c>
      <c r="J2517">
        <v>-1</v>
      </c>
    </row>
    <row r="2518" spans="2:10" x14ac:dyDescent="0.45">
      <c r="B2518">
        <v>16979</v>
      </c>
      <c r="C2518" t="s">
        <v>88</v>
      </c>
      <c r="D2518">
        <v>7</v>
      </c>
      <c r="E2518">
        <v>24</v>
      </c>
      <c r="F2518" t="s">
        <v>4</v>
      </c>
      <c r="G2518">
        <v>1</v>
      </c>
      <c r="H2518">
        <v>3</v>
      </c>
      <c r="I2518" t="s">
        <v>24</v>
      </c>
      <c r="J2518">
        <v>-1</v>
      </c>
    </row>
    <row r="2519" spans="2:10" x14ac:dyDescent="0.45">
      <c r="B2519">
        <v>16980</v>
      </c>
      <c r="C2519" t="s">
        <v>88</v>
      </c>
      <c r="D2519">
        <v>7</v>
      </c>
      <c r="E2519">
        <v>24</v>
      </c>
      <c r="F2519" t="s">
        <v>0</v>
      </c>
      <c r="G2519">
        <v>1</v>
      </c>
      <c r="H2519">
        <v>1</v>
      </c>
      <c r="I2519" t="s">
        <v>15</v>
      </c>
      <c r="J2519">
        <v>0</v>
      </c>
    </row>
    <row r="2520" spans="2:10" x14ac:dyDescent="0.45">
      <c r="B2520">
        <v>16981</v>
      </c>
      <c r="C2520" t="s">
        <v>88</v>
      </c>
      <c r="D2520">
        <v>7</v>
      </c>
      <c r="E2520">
        <v>24</v>
      </c>
      <c r="F2520" t="s">
        <v>56</v>
      </c>
      <c r="G2520">
        <v>0</v>
      </c>
      <c r="H2520">
        <v>0</v>
      </c>
      <c r="I2520" t="s">
        <v>5</v>
      </c>
      <c r="J2520">
        <v>0</v>
      </c>
    </row>
    <row r="2521" spans="2:10" x14ac:dyDescent="0.45">
      <c r="B2521">
        <v>16982</v>
      </c>
      <c r="C2521" t="s">
        <v>88</v>
      </c>
      <c r="D2521">
        <v>7</v>
      </c>
      <c r="E2521">
        <v>24</v>
      </c>
      <c r="F2521" t="s">
        <v>14</v>
      </c>
      <c r="G2521">
        <v>2</v>
      </c>
      <c r="H2521">
        <v>0</v>
      </c>
      <c r="I2521" t="s">
        <v>6</v>
      </c>
      <c r="J2521">
        <v>1</v>
      </c>
    </row>
    <row r="2522" spans="2:10" x14ac:dyDescent="0.45">
      <c r="B2522">
        <v>16983</v>
      </c>
      <c r="C2522" t="s">
        <v>88</v>
      </c>
      <c r="D2522">
        <v>7</v>
      </c>
      <c r="E2522">
        <v>24</v>
      </c>
      <c r="F2522" t="s">
        <v>7</v>
      </c>
      <c r="G2522">
        <v>1</v>
      </c>
      <c r="H2522">
        <v>0</v>
      </c>
      <c r="I2522" t="s">
        <v>9</v>
      </c>
      <c r="J2522">
        <v>1</v>
      </c>
    </row>
    <row r="2523" spans="2:10" x14ac:dyDescent="0.45">
      <c r="B2523">
        <v>16984</v>
      </c>
      <c r="C2523" t="s">
        <v>88</v>
      </c>
      <c r="D2523">
        <v>7</v>
      </c>
      <c r="E2523">
        <v>24</v>
      </c>
      <c r="F2523" t="s">
        <v>87</v>
      </c>
      <c r="G2523">
        <v>0</v>
      </c>
      <c r="H2523">
        <v>1</v>
      </c>
      <c r="I2523" t="s">
        <v>13</v>
      </c>
      <c r="J2523">
        <v>-1</v>
      </c>
    </row>
    <row r="2524" spans="2:10" x14ac:dyDescent="0.45">
      <c r="B2524">
        <v>16985</v>
      </c>
      <c r="C2524" t="s">
        <v>88</v>
      </c>
      <c r="D2524">
        <v>7</v>
      </c>
      <c r="E2524">
        <v>24</v>
      </c>
      <c r="F2524" t="s">
        <v>69</v>
      </c>
      <c r="G2524">
        <v>0</v>
      </c>
      <c r="H2524">
        <v>0</v>
      </c>
      <c r="I2524" t="s">
        <v>77</v>
      </c>
      <c r="J2524">
        <v>0</v>
      </c>
    </row>
    <row r="2525" spans="2:10" x14ac:dyDescent="0.45">
      <c r="B2525">
        <v>16986</v>
      </c>
      <c r="C2525" t="s">
        <v>88</v>
      </c>
      <c r="D2525">
        <v>7</v>
      </c>
      <c r="E2525">
        <v>24</v>
      </c>
      <c r="F2525" t="s">
        <v>82</v>
      </c>
      <c r="G2525">
        <v>0</v>
      </c>
      <c r="H2525">
        <v>0</v>
      </c>
      <c r="I2525" t="s">
        <v>66</v>
      </c>
      <c r="J2525">
        <v>0</v>
      </c>
    </row>
    <row r="2526" spans="2:10" x14ac:dyDescent="0.45">
      <c r="B2526">
        <v>16987</v>
      </c>
      <c r="C2526" t="s">
        <v>88</v>
      </c>
      <c r="D2526">
        <v>7</v>
      </c>
      <c r="E2526">
        <v>25</v>
      </c>
      <c r="F2526" t="s">
        <v>89</v>
      </c>
      <c r="G2526">
        <v>3</v>
      </c>
      <c r="H2526">
        <v>2</v>
      </c>
      <c r="I2526" t="s">
        <v>0</v>
      </c>
      <c r="J2526">
        <v>1</v>
      </c>
    </row>
    <row r="2527" spans="2:10" x14ac:dyDescent="0.45">
      <c r="B2527">
        <v>16988</v>
      </c>
      <c r="C2527" t="s">
        <v>88</v>
      </c>
      <c r="D2527">
        <v>7</v>
      </c>
      <c r="E2527">
        <v>25</v>
      </c>
      <c r="F2527" t="s">
        <v>10</v>
      </c>
      <c r="G2527">
        <v>0</v>
      </c>
      <c r="H2527">
        <v>1</v>
      </c>
      <c r="I2527" t="s">
        <v>4</v>
      </c>
      <c r="J2527">
        <v>-1</v>
      </c>
    </row>
    <row r="2528" spans="2:10" x14ac:dyDescent="0.45">
      <c r="B2528">
        <v>16989</v>
      </c>
      <c r="C2528" t="s">
        <v>88</v>
      </c>
      <c r="D2528">
        <v>7</v>
      </c>
      <c r="E2528">
        <v>25</v>
      </c>
      <c r="F2528" t="s">
        <v>9</v>
      </c>
      <c r="G2528">
        <v>1</v>
      </c>
      <c r="H2528">
        <v>3</v>
      </c>
      <c r="I2528" t="s">
        <v>14</v>
      </c>
      <c r="J2528">
        <v>-1</v>
      </c>
    </row>
    <row r="2529" spans="2:10" x14ac:dyDescent="0.45">
      <c r="B2529">
        <v>16990</v>
      </c>
      <c r="C2529" t="s">
        <v>88</v>
      </c>
      <c r="D2529">
        <v>7</v>
      </c>
      <c r="E2529">
        <v>25</v>
      </c>
      <c r="F2529" t="s">
        <v>13</v>
      </c>
      <c r="G2529">
        <v>0</v>
      </c>
      <c r="H2529">
        <v>0</v>
      </c>
      <c r="I2529" t="s">
        <v>3</v>
      </c>
      <c r="J2529">
        <v>0</v>
      </c>
    </row>
    <row r="2530" spans="2:10" x14ac:dyDescent="0.45">
      <c r="B2530">
        <v>16991</v>
      </c>
      <c r="C2530" t="s">
        <v>88</v>
      </c>
      <c r="D2530">
        <v>7</v>
      </c>
      <c r="E2530">
        <v>25</v>
      </c>
      <c r="F2530" t="s">
        <v>15</v>
      </c>
      <c r="G2530">
        <v>0</v>
      </c>
      <c r="H2530">
        <v>2</v>
      </c>
      <c r="I2530" t="s">
        <v>87</v>
      </c>
      <c r="J2530">
        <v>-1</v>
      </c>
    </row>
    <row r="2531" spans="2:10" x14ac:dyDescent="0.45">
      <c r="B2531">
        <v>16992</v>
      </c>
      <c r="C2531" t="s">
        <v>88</v>
      </c>
      <c r="D2531">
        <v>7</v>
      </c>
      <c r="E2531">
        <v>25</v>
      </c>
      <c r="F2531" t="s">
        <v>6</v>
      </c>
      <c r="G2531">
        <v>3</v>
      </c>
      <c r="H2531">
        <v>1</v>
      </c>
      <c r="I2531" t="s">
        <v>56</v>
      </c>
      <c r="J2531">
        <v>1</v>
      </c>
    </row>
    <row r="2532" spans="2:10" x14ac:dyDescent="0.45">
      <c r="B2532">
        <v>16993</v>
      </c>
      <c r="C2532" t="s">
        <v>88</v>
      </c>
      <c r="D2532">
        <v>7</v>
      </c>
      <c r="E2532">
        <v>25</v>
      </c>
      <c r="F2532" t="s">
        <v>5</v>
      </c>
      <c r="G2532">
        <v>0</v>
      </c>
      <c r="H2532">
        <v>0</v>
      </c>
      <c r="I2532" t="s">
        <v>82</v>
      </c>
      <c r="J2532">
        <v>0</v>
      </c>
    </row>
    <row r="2533" spans="2:10" x14ac:dyDescent="0.45">
      <c r="B2533">
        <v>16994</v>
      </c>
      <c r="C2533" t="s">
        <v>88</v>
      </c>
      <c r="D2533">
        <v>7</v>
      </c>
      <c r="E2533">
        <v>25</v>
      </c>
      <c r="F2533" t="s">
        <v>77</v>
      </c>
      <c r="G2533">
        <v>1</v>
      </c>
      <c r="H2533">
        <v>1</v>
      </c>
      <c r="I2533" t="s">
        <v>1</v>
      </c>
      <c r="J2533">
        <v>0</v>
      </c>
    </row>
    <row r="2534" spans="2:10" x14ac:dyDescent="0.45">
      <c r="B2534">
        <v>16995</v>
      </c>
      <c r="C2534" t="s">
        <v>88</v>
      </c>
      <c r="D2534">
        <v>7</v>
      </c>
      <c r="E2534">
        <v>25</v>
      </c>
      <c r="F2534" t="s">
        <v>66</v>
      </c>
      <c r="G2534">
        <v>0</v>
      </c>
      <c r="H2534">
        <v>0</v>
      </c>
      <c r="I2534" t="s">
        <v>69</v>
      </c>
      <c r="J2534">
        <v>0</v>
      </c>
    </row>
    <row r="2535" spans="2:10" x14ac:dyDescent="0.45">
      <c r="B2535">
        <v>16996</v>
      </c>
      <c r="C2535" t="s">
        <v>88</v>
      </c>
      <c r="D2535">
        <v>7</v>
      </c>
      <c r="E2535">
        <v>25</v>
      </c>
      <c r="F2535" t="s">
        <v>24</v>
      </c>
      <c r="G2535">
        <v>0</v>
      </c>
      <c r="H2535">
        <v>0</v>
      </c>
      <c r="I2535" t="s">
        <v>7</v>
      </c>
      <c r="J2535">
        <v>0</v>
      </c>
    </row>
    <row r="2536" spans="2:10" x14ac:dyDescent="0.45">
      <c r="B2536">
        <v>16997</v>
      </c>
      <c r="C2536" t="s">
        <v>88</v>
      </c>
      <c r="D2536">
        <v>7</v>
      </c>
      <c r="E2536">
        <v>26</v>
      </c>
      <c r="F2536" t="s">
        <v>7</v>
      </c>
      <c r="G2536">
        <v>1</v>
      </c>
      <c r="H2536">
        <v>1</v>
      </c>
      <c r="I2536" t="s">
        <v>10</v>
      </c>
      <c r="J2536">
        <v>0</v>
      </c>
    </row>
    <row r="2537" spans="2:10" x14ac:dyDescent="0.45">
      <c r="B2537">
        <v>16998</v>
      </c>
      <c r="C2537" t="s">
        <v>88</v>
      </c>
      <c r="D2537">
        <v>7</v>
      </c>
      <c r="E2537">
        <v>26</v>
      </c>
      <c r="F2537" t="s">
        <v>14</v>
      </c>
      <c r="G2537">
        <v>2</v>
      </c>
      <c r="H2537">
        <v>3</v>
      </c>
      <c r="I2537" t="s">
        <v>24</v>
      </c>
      <c r="J2537">
        <v>-1</v>
      </c>
    </row>
    <row r="2538" spans="2:10" x14ac:dyDescent="0.45">
      <c r="B2538">
        <v>16999</v>
      </c>
      <c r="C2538" t="s">
        <v>88</v>
      </c>
      <c r="D2538">
        <v>7</v>
      </c>
      <c r="E2538">
        <v>26</v>
      </c>
      <c r="F2538" t="s">
        <v>0</v>
      </c>
      <c r="G2538">
        <v>0</v>
      </c>
      <c r="H2538">
        <v>0</v>
      </c>
      <c r="I2538" t="s">
        <v>77</v>
      </c>
      <c r="J2538">
        <v>0</v>
      </c>
    </row>
    <row r="2539" spans="2:10" x14ac:dyDescent="0.45">
      <c r="B2539">
        <v>17000</v>
      </c>
      <c r="C2539" t="s">
        <v>88</v>
      </c>
      <c r="D2539">
        <v>7</v>
      </c>
      <c r="E2539">
        <v>26</v>
      </c>
      <c r="F2539" t="s">
        <v>1</v>
      </c>
      <c r="G2539">
        <v>0</v>
      </c>
      <c r="H2539">
        <v>0</v>
      </c>
      <c r="I2539" t="s">
        <v>66</v>
      </c>
      <c r="J2539">
        <v>0</v>
      </c>
    </row>
    <row r="2540" spans="2:10" x14ac:dyDescent="0.45">
      <c r="B2540">
        <v>17001</v>
      </c>
      <c r="C2540" t="s">
        <v>88</v>
      </c>
      <c r="D2540">
        <v>7</v>
      </c>
      <c r="E2540">
        <v>26</v>
      </c>
      <c r="F2540" t="s">
        <v>3</v>
      </c>
      <c r="G2540">
        <v>2</v>
      </c>
      <c r="H2540">
        <v>1</v>
      </c>
      <c r="I2540" t="s">
        <v>15</v>
      </c>
      <c r="J2540">
        <v>1</v>
      </c>
    </row>
    <row r="2541" spans="2:10" x14ac:dyDescent="0.45">
      <c r="B2541">
        <v>17002</v>
      </c>
      <c r="C2541" t="s">
        <v>88</v>
      </c>
      <c r="D2541">
        <v>7</v>
      </c>
      <c r="E2541">
        <v>26</v>
      </c>
      <c r="F2541" t="s">
        <v>69</v>
      </c>
      <c r="G2541">
        <v>0</v>
      </c>
      <c r="H2541">
        <v>0</v>
      </c>
      <c r="I2541" t="s">
        <v>82</v>
      </c>
      <c r="J2541">
        <v>0</v>
      </c>
    </row>
    <row r="2542" spans="2:10" x14ac:dyDescent="0.45">
      <c r="B2542">
        <v>17003</v>
      </c>
      <c r="C2542" t="s">
        <v>88</v>
      </c>
      <c r="D2542">
        <v>7</v>
      </c>
      <c r="E2542">
        <v>26</v>
      </c>
      <c r="F2542" t="s">
        <v>4</v>
      </c>
      <c r="G2542">
        <v>2</v>
      </c>
      <c r="H2542">
        <v>2</v>
      </c>
      <c r="I2542" t="s">
        <v>13</v>
      </c>
      <c r="J2542">
        <v>0</v>
      </c>
    </row>
    <row r="2543" spans="2:10" x14ac:dyDescent="0.45">
      <c r="B2543">
        <v>17004</v>
      </c>
      <c r="C2543" t="s">
        <v>88</v>
      </c>
      <c r="D2543">
        <v>7</v>
      </c>
      <c r="E2543">
        <v>26</v>
      </c>
      <c r="F2543" t="s">
        <v>6</v>
      </c>
      <c r="G2543">
        <v>1</v>
      </c>
      <c r="H2543">
        <v>0</v>
      </c>
      <c r="I2543" t="s">
        <v>5</v>
      </c>
      <c r="J2543">
        <v>1</v>
      </c>
    </row>
    <row r="2544" spans="2:10" x14ac:dyDescent="0.45">
      <c r="B2544">
        <v>17005</v>
      </c>
      <c r="C2544" t="s">
        <v>88</v>
      </c>
      <c r="D2544">
        <v>7</v>
      </c>
      <c r="E2544">
        <v>26</v>
      </c>
      <c r="F2544" t="s">
        <v>87</v>
      </c>
      <c r="G2544">
        <v>1</v>
      </c>
      <c r="H2544">
        <v>1</v>
      </c>
      <c r="I2544" t="s">
        <v>89</v>
      </c>
      <c r="J2544">
        <v>0</v>
      </c>
    </row>
    <row r="2545" spans="2:10" x14ac:dyDescent="0.45">
      <c r="B2545">
        <v>17006</v>
      </c>
      <c r="C2545" t="s">
        <v>88</v>
      </c>
      <c r="D2545">
        <v>7</v>
      </c>
      <c r="E2545">
        <v>26</v>
      </c>
      <c r="F2545" t="s">
        <v>56</v>
      </c>
      <c r="G2545">
        <v>1</v>
      </c>
      <c r="H2545">
        <v>0</v>
      </c>
      <c r="I2545" t="s">
        <v>9</v>
      </c>
      <c r="J2545">
        <v>1</v>
      </c>
    </row>
    <row r="2546" spans="2:10" x14ac:dyDescent="0.45">
      <c r="B2546">
        <v>17007</v>
      </c>
      <c r="C2546" t="s">
        <v>88</v>
      </c>
      <c r="D2546">
        <v>7</v>
      </c>
      <c r="E2546">
        <v>27</v>
      </c>
      <c r="F2546" t="s">
        <v>13</v>
      </c>
      <c r="G2546">
        <v>1</v>
      </c>
      <c r="H2546">
        <v>2</v>
      </c>
      <c r="I2546" t="s">
        <v>7</v>
      </c>
      <c r="J2546">
        <v>-1</v>
      </c>
    </row>
    <row r="2547" spans="2:10" x14ac:dyDescent="0.45">
      <c r="B2547">
        <v>17008</v>
      </c>
      <c r="C2547" t="s">
        <v>88</v>
      </c>
      <c r="D2547">
        <v>7</v>
      </c>
      <c r="E2547">
        <v>27</v>
      </c>
      <c r="F2547" t="s">
        <v>15</v>
      </c>
      <c r="G2547">
        <v>3</v>
      </c>
      <c r="H2547">
        <v>1</v>
      </c>
      <c r="I2547" t="s">
        <v>4</v>
      </c>
      <c r="J2547">
        <v>1</v>
      </c>
    </row>
    <row r="2548" spans="2:10" x14ac:dyDescent="0.45">
      <c r="B2548">
        <v>17009</v>
      </c>
      <c r="C2548" t="s">
        <v>88</v>
      </c>
      <c r="D2548">
        <v>7</v>
      </c>
      <c r="E2548">
        <v>27</v>
      </c>
      <c r="F2548" t="s">
        <v>77</v>
      </c>
      <c r="G2548">
        <v>1</v>
      </c>
      <c r="H2548">
        <v>0</v>
      </c>
      <c r="I2548" t="s">
        <v>87</v>
      </c>
      <c r="J2548">
        <v>1</v>
      </c>
    </row>
    <row r="2549" spans="2:10" x14ac:dyDescent="0.45">
      <c r="B2549">
        <v>17010</v>
      </c>
      <c r="C2549" t="s">
        <v>88</v>
      </c>
      <c r="D2549">
        <v>7</v>
      </c>
      <c r="E2549">
        <v>27</v>
      </c>
      <c r="F2549" t="s">
        <v>10</v>
      </c>
      <c r="G2549">
        <v>1</v>
      </c>
      <c r="H2549">
        <v>1</v>
      </c>
      <c r="I2549" t="s">
        <v>14</v>
      </c>
      <c r="J2549">
        <v>0</v>
      </c>
    </row>
    <row r="2550" spans="2:10" x14ac:dyDescent="0.45">
      <c r="B2550">
        <v>17011</v>
      </c>
      <c r="C2550" t="s">
        <v>88</v>
      </c>
      <c r="D2550">
        <v>7</v>
      </c>
      <c r="E2550">
        <v>27</v>
      </c>
      <c r="F2550" t="s">
        <v>9</v>
      </c>
      <c r="G2550">
        <v>1</v>
      </c>
      <c r="H2550">
        <v>3</v>
      </c>
      <c r="I2550" t="s">
        <v>6</v>
      </c>
      <c r="J2550">
        <v>-1</v>
      </c>
    </row>
    <row r="2551" spans="2:10" x14ac:dyDescent="0.45">
      <c r="B2551">
        <v>17012</v>
      </c>
      <c r="C2551" t="s">
        <v>88</v>
      </c>
      <c r="D2551">
        <v>7</v>
      </c>
      <c r="E2551">
        <v>27</v>
      </c>
      <c r="F2551" t="s">
        <v>89</v>
      </c>
      <c r="G2551">
        <v>1</v>
      </c>
      <c r="H2551">
        <v>2</v>
      </c>
      <c r="I2551" t="s">
        <v>3</v>
      </c>
      <c r="J2551">
        <v>-1</v>
      </c>
    </row>
    <row r="2552" spans="2:10" x14ac:dyDescent="0.45">
      <c r="B2552">
        <v>17013</v>
      </c>
      <c r="C2552" t="s">
        <v>88</v>
      </c>
      <c r="D2552">
        <v>7</v>
      </c>
      <c r="E2552">
        <v>27</v>
      </c>
      <c r="F2552" t="s">
        <v>24</v>
      </c>
      <c r="G2552">
        <v>1</v>
      </c>
      <c r="H2552">
        <v>1</v>
      </c>
      <c r="I2552" t="s">
        <v>56</v>
      </c>
      <c r="J2552">
        <v>0</v>
      </c>
    </row>
    <row r="2553" spans="2:10" x14ac:dyDescent="0.45">
      <c r="B2553">
        <v>17014</v>
      </c>
      <c r="C2553" t="s">
        <v>88</v>
      </c>
      <c r="D2553">
        <v>7</v>
      </c>
      <c r="E2553">
        <v>27</v>
      </c>
      <c r="F2553" t="s">
        <v>5</v>
      </c>
      <c r="G2553">
        <v>0</v>
      </c>
      <c r="H2553">
        <v>0</v>
      </c>
      <c r="I2553" t="s">
        <v>69</v>
      </c>
      <c r="J2553">
        <v>0</v>
      </c>
    </row>
    <row r="2554" spans="2:10" x14ac:dyDescent="0.45">
      <c r="B2554">
        <v>17015</v>
      </c>
      <c r="C2554" t="s">
        <v>88</v>
      </c>
      <c r="D2554">
        <v>7</v>
      </c>
      <c r="E2554">
        <v>27</v>
      </c>
      <c r="F2554" t="s">
        <v>66</v>
      </c>
      <c r="G2554">
        <v>0</v>
      </c>
      <c r="H2554">
        <v>0</v>
      </c>
      <c r="I2554" t="s">
        <v>0</v>
      </c>
      <c r="J2554">
        <v>0</v>
      </c>
    </row>
    <row r="2555" spans="2:10" x14ac:dyDescent="0.45">
      <c r="B2555">
        <v>17016</v>
      </c>
      <c r="C2555" t="s">
        <v>88</v>
      </c>
      <c r="D2555">
        <v>7</v>
      </c>
      <c r="E2555">
        <v>27</v>
      </c>
      <c r="F2555" t="s">
        <v>82</v>
      </c>
      <c r="G2555">
        <v>0</v>
      </c>
      <c r="H2555">
        <v>0</v>
      </c>
      <c r="I2555" t="s">
        <v>1</v>
      </c>
      <c r="J2555">
        <v>0</v>
      </c>
    </row>
    <row r="2556" spans="2:10" x14ac:dyDescent="0.45">
      <c r="B2556">
        <v>17017</v>
      </c>
      <c r="C2556" t="s">
        <v>88</v>
      </c>
      <c r="D2556">
        <v>7</v>
      </c>
      <c r="E2556">
        <v>28</v>
      </c>
      <c r="F2556" t="s">
        <v>0</v>
      </c>
      <c r="G2556">
        <v>0</v>
      </c>
      <c r="H2556">
        <v>2</v>
      </c>
      <c r="I2556" t="s">
        <v>82</v>
      </c>
      <c r="J2556">
        <v>-1</v>
      </c>
    </row>
    <row r="2557" spans="2:10" x14ac:dyDescent="0.45">
      <c r="B2557">
        <v>17018</v>
      </c>
      <c r="C2557" t="s">
        <v>88</v>
      </c>
      <c r="D2557">
        <v>7</v>
      </c>
      <c r="E2557">
        <v>28</v>
      </c>
      <c r="F2557" t="s">
        <v>3</v>
      </c>
      <c r="G2557">
        <v>1</v>
      </c>
      <c r="H2557">
        <v>0</v>
      </c>
      <c r="I2557" t="s">
        <v>77</v>
      </c>
      <c r="J2557">
        <v>1</v>
      </c>
    </row>
    <row r="2558" spans="2:10" x14ac:dyDescent="0.45">
      <c r="B2558">
        <v>17019</v>
      </c>
      <c r="C2558" t="s">
        <v>88</v>
      </c>
      <c r="D2558">
        <v>7</v>
      </c>
      <c r="E2558">
        <v>28</v>
      </c>
      <c r="F2558" t="s">
        <v>14</v>
      </c>
      <c r="G2558">
        <v>2</v>
      </c>
      <c r="H2558">
        <v>1</v>
      </c>
      <c r="I2558" t="s">
        <v>13</v>
      </c>
      <c r="J2558">
        <v>1</v>
      </c>
    </row>
    <row r="2559" spans="2:10" x14ac:dyDescent="0.45">
      <c r="B2559">
        <v>17020</v>
      </c>
      <c r="C2559" t="s">
        <v>88</v>
      </c>
      <c r="D2559">
        <v>7</v>
      </c>
      <c r="E2559">
        <v>28</v>
      </c>
      <c r="F2559" t="s">
        <v>9</v>
      </c>
      <c r="G2559">
        <v>2</v>
      </c>
      <c r="H2559">
        <v>1</v>
      </c>
      <c r="I2559" t="s">
        <v>5</v>
      </c>
      <c r="J2559">
        <v>1</v>
      </c>
    </row>
    <row r="2560" spans="2:10" x14ac:dyDescent="0.45">
      <c r="B2560">
        <v>17021</v>
      </c>
      <c r="C2560" t="s">
        <v>88</v>
      </c>
      <c r="D2560">
        <v>7</v>
      </c>
      <c r="E2560">
        <v>28</v>
      </c>
      <c r="F2560" t="s">
        <v>7</v>
      </c>
      <c r="G2560">
        <v>1</v>
      </c>
      <c r="H2560">
        <v>0</v>
      </c>
      <c r="I2560" t="s">
        <v>15</v>
      </c>
      <c r="J2560">
        <v>1</v>
      </c>
    </row>
    <row r="2561" spans="2:10" x14ac:dyDescent="0.45">
      <c r="B2561">
        <v>17022</v>
      </c>
      <c r="C2561" t="s">
        <v>88</v>
      </c>
      <c r="D2561">
        <v>7</v>
      </c>
      <c r="E2561">
        <v>28</v>
      </c>
      <c r="F2561" t="s">
        <v>1</v>
      </c>
      <c r="G2561">
        <v>0</v>
      </c>
      <c r="H2561">
        <v>0</v>
      </c>
      <c r="I2561" t="s">
        <v>69</v>
      </c>
      <c r="J2561">
        <v>0</v>
      </c>
    </row>
    <row r="2562" spans="2:10" x14ac:dyDescent="0.45">
      <c r="B2562">
        <v>17023</v>
      </c>
      <c r="C2562" t="s">
        <v>88</v>
      </c>
      <c r="D2562">
        <v>7</v>
      </c>
      <c r="E2562">
        <v>28</v>
      </c>
      <c r="F2562" t="s">
        <v>4</v>
      </c>
      <c r="G2562">
        <v>2</v>
      </c>
      <c r="H2562">
        <v>0</v>
      </c>
      <c r="I2562" t="s">
        <v>89</v>
      </c>
      <c r="J2562">
        <v>1</v>
      </c>
    </row>
    <row r="2563" spans="2:10" x14ac:dyDescent="0.45">
      <c r="B2563">
        <v>17024</v>
      </c>
      <c r="C2563" t="s">
        <v>88</v>
      </c>
      <c r="D2563">
        <v>7</v>
      </c>
      <c r="E2563">
        <v>28</v>
      </c>
      <c r="F2563" t="s">
        <v>6</v>
      </c>
      <c r="G2563">
        <v>1</v>
      </c>
      <c r="H2563">
        <v>1</v>
      </c>
      <c r="I2563" t="s">
        <v>24</v>
      </c>
      <c r="J2563">
        <v>0</v>
      </c>
    </row>
    <row r="2564" spans="2:10" x14ac:dyDescent="0.45">
      <c r="B2564">
        <v>17025</v>
      </c>
      <c r="C2564" t="s">
        <v>88</v>
      </c>
      <c r="D2564">
        <v>7</v>
      </c>
      <c r="E2564">
        <v>28</v>
      </c>
      <c r="F2564" t="s">
        <v>87</v>
      </c>
      <c r="G2564">
        <v>0</v>
      </c>
      <c r="H2564">
        <v>0</v>
      </c>
      <c r="I2564" t="s">
        <v>66</v>
      </c>
      <c r="J2564">
        <v>0</v>
      </c>
    </row>
    <row r="2565" spans="2:10" x14ac:dyDescent="0.45">
      <c r="B2565">
        <v>17026</v>
      </c>
      <c r="C2565" t="s">
        <v>88</v>
      </c>
      <c r="D2565">
        <v>7</v>
      </c>
      <c r="E2565">
        <v>28</v>
      </c>
      <c r="F2565" t="s">
        <v>56</v>
      </c>
      <c r="G2565">
        <v>2</v>
      </c>
      <c r="H2565">
        <v>1</v>
      </c>
      <c r="I2565" t="s">
        <v>10</v>
      </c>
      <c r="J2565">
        <v>1</v>
      </c>
    </row>
    <row r="2566" spans="2:10" x14ac:dyDescent="0.45">
      <c r="B2566">
        <v>17027</v>
      </c>
      <c r="C2566" t="s">
        <v>88</v>
      </c>
      <c r="D2566">
        <v>7</v>
      </c>
      <c r="E2566">
        <v>29</v>
      </c>
      <c r="F2566" t="s">
        <v>89</v>
      </c>
      <c r="G2566">
        <v>1</v>
      </c>
      <c r="H2566">
        <v>2</v>
      </c>
      <c r="I2566" t="s">
        <v>7</v>
      </c>
      <c r="J2566">
        <v>-1</v>
      </c>
    </row>
    <row r="2567" spans="2:10" x14ac:dyDescent="0.45">
      <c r="B2567">
        <v>17028</v>
      </c>
      <c r="C2567" t="s">
        <v>88</v>
      </c>
      <c r="D2567">
        <v>7</v>
      </c>
      <c r="E2567">
        <v>29</v>
      </c>
      <c r="F2567" t="s">
        <v>10</v>
      </c>
      <c r="G2567">
        <v>1</v>
      </c>
      <c r="H2567">
        <v>2</v>
      </c>
      <c r="I2567" t="s">
        <v>6</v>
      </c>
      <c r="J2567">
        <v>-1</v>
      </c>
    </row>
    <row r="2568" spans="2:10" x14ac:dyDescent="0.45">
      <c r="B2568">
        <v>17029</v>
      </c>
      <c r="C2568" t="s">
        <v>88</v>
      </c>
      <c r="D2568">
        <v>7</v>
      </c>
      <c r="E2568">
        <v>29</v>
      </c>
      <c r="F2568" t="s">
        <v>15</v>
      </c>
      <c r="G2568">
        <v>1</v>
      </c>
      <c r="H2568">
        <v>1</v>
      </c>
      <c r="I2568" t="s">
        <v>14</v>
      </c>
      <c r="J2568">
        <v>0</v>
      </c>
    </row>
    <row r="2569" spans="2:10" x14ac:dyDescent="0.45">
      <c r="B2569">
        <v>17030</v>
      </c>
      <c r="C2569" t="s">
        <v>88</v>
      </c>
      <c r="D2569">
        <v>7</v>
      </c>
      <c r="E2569">
        <v>29</v>
      </c>
      <c r="F2569" t="s">
        <v>77</v>
      </c>
      <c r="G2569">
        <v>1</v>
      </c>
      <c r="H2569">
        <v>0</v>
      </c>
      <c r="I2569" t="s">
        <v>4</v>
      </c>
      <c r="J2569">
        <v>1</v>
      </c>
    </row>
    <row r="2570" spans="2:10" x14ac:dyDescent="0.45">
      <c r="B2570">
        <v>17031</v>
      </c>
      <c r="C2570" t="s">
        <v>88</v>
      </c>
      <c r="D2570">
        <v>7</v>
      </c>
      <c r="E2570">
        <v>29</v>
      </c>
      <c r="F2570" t="s">
        <v>66</v>
      </c>
      <c r="G2570">
        <v>0</v>
      </c>
      <c r="H2570">
        <v>0</v>
      </c>
      <c r="I2570" t="s">
        <v>3</v>
      </c>
      <c r="J2570">
        <v>0</v>
      </c>
    </row>
    <row r="2571" spans="2:10" x14ac:dyDescent="0.45">
      <c r="B2571">
        <v>17032</v>
      </c>
      <c r="C2571" t="s">
        <v>88</v>
      </c>
      <c r="D2571">
        <v>7</v>
      </c>
      <c r="E2571">
        <v>29</v>
      </c>
      <c r="F2571" t="s">
        <v>5</v>
      </c>
      <c r="G2571">
        <v>1</v>
      </c>
      <c r="H2571">
        <v>0</v>
      </c>
      <c r="I2571" t="s">
        <v>1</v>
      </c>
      <c r="J2571">
        <v>1</v>
      </c>
    </row>
    <row r="2572" spans="2:10" x14ac:dyDescent="0.45">
      <c r="B2572">
        <v>17033</v>
      </c>
      <c r="C2572" t="s">
        <v>88</v>
      </c>
      <c r="D2572">
        <v>7</v>
      </c>
      <c r="E2572">
        <v>29</v>
      </c>
      <c r="F2572" t="s">
        <v>24</v>
      </c>
      <c r="G2572">
        <v>2</v>
      </c>
      <c r="H2572">
        <v>1</v>
      </c>
      <c r="I2572" t="s">
        <v>9</v>
      </c>
      <c r="J2572">
        <v>1</v>
      </c>
    </row>
    <row r="2573" spans="2:10" x14ac:dyDescent="0.45">
      <c r="B2573">
        <v>17034</v>
      </c>
      <c r="C2573" t="s">
        <v>88</v>
      </c>
      <c r="D2573">
        <v>7</v>
      </c>
      <c r="E2573">
        <v>29</v>
      </c>
      <c r="F2573" t="s">
        <v>13</v>
      </c>
      <c r="G2573">
        <v>1</v>
      </c>
      <c r="H2573">
        <v>2</v>
      </c>
      <c r="I2573" t="s">
        <v>56</v>
      </c>
      <c r="J2573">
        <v>-1</v>
      </c>
    </row>
    <row r="2574" spans="2:10" x14ac:dyDescent="0.45">
      <c r="B2574">
        <v>17035</v>
      </c>
      <c r="C2574" t="s">
        <v>88</v>
      </c>
      <c r="D2574">
        <v>7</v>
      </c>
      <c r="E2574">
        <v>29</v>
      </c>
      <c r="F2574" t="s">
        <v>82</v>
      </c>
      <c r="G2574">
        <v>1</v>
      </c>
      <c r="H2574">
        <v>0</v>
      </c>
      <c r="I2574" t="s">
        <v>87</v>
      </c>
      <c r="J2574">
        <v>1</v>
      </c>
    </row>
    <row r="2575" spans="2:10" x14ac:dyDescent="0.45">
      <c r="B2575">
        <v>17036</v>
      </c>
      <c r="C2575" t="s">
        <v>88</v>
      </c>
      <c r="D2575">
        <v>7</v>
      </c>
      <c r="E2575">
        <v>29</v>
      </c>
      <c r="F2575" t="s">
        <v>69</v>
      </c>
      <c r="G2575">
        <v>0</v>
      </c>
      <c r="H2575">
        <v>0</v>
      </c>
      <c r="I2575" t="s">
        <v>0</v>
      </c>
      <c r="J2575">
        <v>0</v>
      </c>
    </row>
    <row r="2576" spans="2:10" x14ac:dyDescent="0.45">
      <c r="B2576">
        <v>17037</v>
      </c>
      <c r="C2576" t="s">
        <v>88</v>
      </c>
      <c r="D2576">
        <v>7</v>
      </c>
      <c r="E2576">
        <v>30</v>
      </c>
      <c r="F2576" t="s">
        <v>7</v>
      </c>
      <c r="G2576">
        <v>0</v>
      </c>
      <c r="H2576">
        <v>0</v>
      </c>
      <c r="I2576" t="s">
        <v>77</v>
      </c>
      <c r="J2576">
        <v>0</v>
      </c>
    </row>
    <row r="2577" spans="2:10" x14ac:dyDescent="0.45">
      <c r="B2577">
        <v>17038</v>
      </c>
      <c r="C2577" t="s">
        <v>88</v>
      </c>
      <c r="D2577">
        <v>7</v>
      </c>
      <c r="E2577">
        <v>30</v>
      </c>
      <c r="F2577" t="s">
        <v>14</v>
      </c>
      <c r="G2577">
        <v>1</v>
      </c>
      <c r="H2577">
        <v>0</v>
      </c>
      <c r="I2577" t="s">
        <v>89</v>
      </c>
      <c r="J2577">
        <v>1</v>
      </c>
    </row>
    <row r="2578" spans="2:10" x14ac:dyDescent="0.45">
      <c r="B2578">
        <v>17039</v>
      </c>
      <c r="C2578" t="s">
        <v>88</v>
      </c>
      <c r="D2578">
        <v>7</v>
      </c>
      <c r="E2578">
        <v>30</v>
      </c>
      <c r="F2578" t="s">
        <v>0</v>
      </c>
      <c r="G2578">
        <v>0</v>
      </c>
      <c r="H2578">
        <v>0</v>
      </c>
      <c r="I2578" t="s">
        <v>1</v>
      </c>
      <c r="J2578">
        <v>0</v>
      </c>
    </row>
    <row r="2579" spans="2:10" x14ac:dyDescent="0.45">
      <c r="B2579">
        <v>17040</v>
      </c>
      <c r="C2579" t="s">
        <v>88</v>
      </c>
      <c r="D2579">
        <v>7</v>
      </c>
      <c r="E2579">
        <v>30</v>
      </c>
      <c r="F2579" t="s">
        <v>24</v>
      </c>
      <c r="G2579">
        <v>0</v>
      </c>
      <c r="H2579">
        <v>0</v>
      </c>
      <c r="I2579" t="s">
        <v>5</v>
      </c>
      <c r="J2579">
        <v>0</v>
      </c>
    </row>
    <row r="2580" spans="2:10" x14ac:dyDescent="0.45">
      <c r="B2580">
        <v>17041</v>
      </c>
      <c r="C2580" t="s">
        <v>88</v>
      </c>
      <c r="D2580">
        <v>7</v>
      </c>
      <c r="E2580">
        <v>30</v>
      </c>
      <c r="F2580" t="s">
        <v>3</v>
      </c>
      <c r="G2580">
        <v>0</v>
      </c>
      <c r="H2580">
        <v>0</v>
      </c>
      <c r="I2580" t="s">
        <v>82</v>
      </c>
      <c r="J2580">
        <v>0</v>
      </c>
    </row>
    <row r="2581" spans="2:10" x14ac:dyDescent="0.45">
      <c r="B2581">
        <v>17042</v>
      </c>
      <c r="C2581" t="s">
        <v>88</v>
      </c>
      <c r="D2581">
        <v>7</v>
      </c>
      <c r="E2581">
        <v>30</v>
      </c>
      <c r="F2581" t="s">
        <v>9</v>
      </c>
      <c r="G2581">
        <v>1</v>
      </c>
      <c r="H2581">
        <v>3</v>
      </c>
      <c r="I2581" t="s">
        <v>10</v>
      </c>
      <c r="J2581">
        <v>-1</v>
      </c>
    </row>
    <row r="2582" spans="2:10" x14ac:dyDescent="0.45">
      <c r="B2582">
        <v>17043</v>
      </c>
      <c r="C2582" t="s">
        <v>88</v>
      </c>
      <c r="D2582">
        <v>7</v>
      </c>
      <c r="E2582">
        <v>30</v>
      </c>
      <c r="F2582" t="s">
        <v>6</v>
      </c>
      <c r="G2582">
        <v>1</v>
      </c>
      <c r="H2582">
        <v>1</v>
      </c>
      <c r="I2582" t="s">
        <v>13</v>
      </c>
      <c r="J2582">
        <v>0</v>
      </c>
    </row>
    <row r="2583" spans="2:10" x14ac:dyDescent="0.45">
      <c r="B2583">
        <v>17044</v>
      </c>
      <c r="C2583" t="s">
        <v>88</v>
      </c>
      <c r="D2583">
        <v>7</v>
      </c>
      <c r="E2583">
        <v>30</v>
      </c>
      <c r="F2583" t="s">
        <v>87</v>
      </c>
      <c r="G2583">
        <v>1</v>
      </c>
      <c r="H2583">
        <v>1</v>
      </c>
      <c r="I2583" t="s">
        <v>69</v>
      </c>
      <c r="J2583">
        <v>0</v>
      </c>
    </row>
    <row r="2584" spans="2:10" x14ac:dyDescent="0.45">
      <c r="B2584">
        <v>17045</v>
      </c>
      <c r="C2584" t="s">
        <v>88</v>
      </c>
      <c r="D2584">
        <v>7</v>
      </c>
      <c r="E2584">
        <v>30</v>
      </c>
      <c r="F2584" t="s">
        <v>4</v>
      </c>
      <c r="G2584">
        <v>0</v>
      </c>
      <c r="H2584">
        <v>0</v>
      </c>
      <c r="I2584" t="s">
        <v>66</v>
      </c>
      <c r="J2584">
        <v>0</v>
      </c>
    </row>
    <row r="2585" spans="2:10" x14ac:dyDescent="0.45">
      <c r="B2585">
        <v>17046</v>
      </c>
      <c r="C2585" t="s">
        <v>88</v>
      </c>
      <c r="D2585">
        <v>7</v>
      </c>
      <c r="E2585">
        <v>30</v>
      </c>
      <c r="F2585" t="s">
        <v>56</v>
      </c>
      <c r="G2585">
        <v>2</v>
      </c>
      <c r="H2585">
        <v>1</v>
      </c>
      <c r="I2585" t="s">
        <v>15</v>
      </c>
      <c r="J2585">
        <v>1</v>
      </c>
    </row>
    <row r="2586" spans="2:10" x14ac:dyDescent="0.45">
      <c r="B2586">
        <v>17047</v>
      </c>
      <c r="C2586" t="s">
        <v>88</v>
      </c>
      <c r="D2586">
        <v>7</v>
      </c>
      <c r="E2586">
        <v>31</v>
      </c>
      <c r="F2586" t="s">
        <v>13</v>
      </c>
      <c r="G2586">
        <v>6</v>
      </c>
      <c r="H2586">
        <v>0</v>
      </c>
      <c r="I2586" t="s">
        <v>9</v>
      </c>
      <c r="J2586">
        <v>1</v>
      </c>
    </row>
    <row r="2587" spans="2:10" x14ac:dyDescent="0.45">
      <c r="B2587">
        <v>17048</v>
      </c>
      <c r="C2587" t="s">
        <v>88</v>
      </c>
      <c r="D2587">
        <v>7</v>
      </c>
      <c r="E2587">
        <v>31</v>
      </c>
      <c r="F2587" t="s">
        <v>15</v>
      </c>
      <c r="G2587">
        <v>1</v>
      </c>
      <c r="H2587">
        <v>1</v>
      </c>
      <c r="I2587" t="s">
        <v>6</v>
      </c>
      <c r="J2587">
        <v>0</v>
      </c>
    </row>
    <row r="2588" spans="2:10" x14ac:dyDescent="0.45">
      <c r="B2588">
        <v>17049</v>
      </c>
      <c r="C2588" t="s">
        <v>88</v>
      </c>
      <c r="D2588">
        <v>7</v>
      </c>
      <c r="E2588">
        <v>31</v>
      </c>
      <c r="F2588" t="s">
        <v>77</v>
      </c>
      <c r="G2588">
        <v>2</v>
      </c>
      <c r="H2588">
        <v>2</v>
      </c>
      <c r="I2588" t="s">
        <v>14</v>
      </c>
      <c r="J2588">
        <v>0</v>
      </c>
    </row>
    <row r="2589" spans="2:10" x14ac:dyDescent="0.45">
      <c r="B2589">
        <v>17050</v>
      </c>
      <c r="C2589" t="s">
        <v>88</v>
      </c>
      <c r="D2589">
        <v>7</v>
      </c>
      <c r="E2589">
        <v>31</v>
      </c>
      <c r="F2589" t="s">
        <v>10</v>
      </c>
      <c r="G2589">
        <v>1</v>
      </c>
      <c r="H2589">
        <v>3</v>
      </c>
      <c r="I2589" t="s">
        <v>24</v>
      </c>
      <c r="J2589">
        <v>-1</v>
      </c>
    </row>
    <row r="2590" spans="2:10" x14ac:dyDescent="0.45">
      <c r="B2590">
        <v>17051</v>
      </c>
      <c r="C2590" t="s">
        <v>88</v>
      </c>
      <c r="D2590">
        <v>7</v>
      </c>
      <c r="E2590">
        <v>31</v>
      </c>
      <c r="F2590" t="s">
        <v>1</v>
      </c>
      <c r="G2590">
        <v>1</v>
      </c>
      <c r="H2590">
        <v>1</v>
      </c>
      <c r="I2590" t="s">
        <v>87</v>
      </c>
      <c r="J2590">
        <v>0</v>
      </c>
    </row>
    <row r="2591" spans="2:10" x14ac:dyDescent="0.45">
      <c r="B2591">
        <v>17052</v>
      </c>
      <c r="C2591" t="s">
        <v>88</v>
      </c>
      <c r="D2591">
        <v>7</v>
      </c>
      <c r="E2591">
        <v>31</v>
      </c>
      <c r="F2591" t="s">
        <v>89</v>
      </c>
      <c r="G2591">
        <v>0</v>
      </c>
      <c r="H2591">
        <v>0</v>
      </c>
      <c r="I2591" t="s">
        <v>56</v>
      </c>
      <c r="J2591">
        <v>0</v>
      </c>
    </row>
    <row r="2592" spans="2:10" x14ac:dyDescent="0.45">
      <c r="B2592">
        <v>17053</v>
      </c>
      <c r="C2592" t="s">
        <v>88</v>
      </c>
      <c r="D2592">
        <v>7</v>
      </c>
      <c r="E2592">
        <v>31</v>
      </c>
      <c r="F2592" t="s">
        <v>69</v>
      </c>
      <c r="G2592">
        <v>2</v>
      </c>
      <c r="H2592">
        <v>2</v>
      </c>
      <c r="I2592" t="s">
        <v>3</v>
      </c>
      <c r="J2592">
        <v>0</v>
      </c>
    </row>
    <row r="2593" spans="2:10" x14ac:dyDescent="0.45">
      <c r="B2593">
        <v>17054</v>
      </c>
      <c r="C2593" t="s">
        <v>88</v>
      </c>
      <c r="D2593">
        <v>7</v>
      </c>
      <c r="E2593">
        <v>31</v>
      </c>
      <c r="F2593" t="s">
        <v>5</v>
      </c>
      <c r="G2593">
        <v>0</v>
      </c>
      <c r="H2593">
        <v>0</v>
      </c>
      <c r="I2593" t="s">
        <v>0</v>
      </c>
      <c r="J2593">
        <v>0</v>
      </c>
    </row>
    <row r="2594" spans="2:10" x14ac:dyDescent="0.45">
      <c r="B2594">
        <v>17055</v>
      </c>
      <c r="C2594" t="s">
        <v>88</v>
      </c>
      <c r="D2594">
        <v>7</v>
      </c>
      <c r="E2594">
        <v>31</v>
      </c>
      <c r="F2594" t="s">
        <v>82</v>
      </c>
      <c r="G2594">
        <v>4</v>
      </c>
      <c r="H2594">
        <v>0</v>
      </c>
      <c r="I2594" t="s">
        <v>4</v>
      </c>
      <c r="J2594">
        <v>1</v>
      </c>
    </row>
    <row r="2595" spans="2:10" x14ac:dyDescent="0.45">
      <c r="B2595">
        <v>17056</v>
      </c>
      <c r="C2595" t="s">
        <v>88</v>
      </c>
      <c r="D2595">
        <v>7</v>
      </c>
      <c r="E2595">
        <v>31</v>
      </c>
      <c r="F2595" t="s">
        <v>66</v>
      </c>
      <c r="G2595">
        <v>0</v>
      </c>
      <c r="H2595">
        <v>0</v>
      </c>
      <c r="I2595" t="s">
        <v>7</v>
      </c>
      <c r="J2595">
        <v>0</v>
      </c>
    </row>
    <row r="2596" spans="2:10" x14ac:dyDescent="0.45">
      <c r="B2596">
        <v>17057</v>
      </c>
      <c r="C2596" t="s">
        <v>88</v>
      </c>
      <c r="D2596">
        <v>7</v>
      </c>
      <c r="E2596">
        <v>32</v>
      </c>
      <c r="F2596" t="s">
        <v>7</v>
      </c>
      <c r="G2596">
        <v>0</v>
      </c>
      <c r="H2596">
        <v>1</v>
      </c>
      <c r="I2596" t="s">
        <v>82</v>
      </c>
      <c r="J2596">
        <v>-1</v>
      </c>
    </row>
    <row r="2597" spans="2:10" x14ac:dyDescent="0.45">
      <c r="B2597">
        <v>17058</v>
      </c>
      <c r="C2597" t="s">
        <v>88</v>
      </c>
      <c r="D2597">
        <v>7</v>
      </c>
      <c r="E2597">
        <v>32</v>
      </c>
      <c r="F2597" t="s">
        <v>14</v>
      </c>
      <c r="G2597">
        <v>0</v>
      </c>
      <c r="H2597">
        <v>0</v>
      </c>
      <c r="I2597" t="s">
        <v>66</v>
      </c>
      <c r="J2597">
        <v>0</v>
      </c>
    </row>
    <row r="2598" spans="2:10" x14ac:dyDescent="0.45">
      <c r="B2598">
        <v>17059</v>
      </c>
      <c r="C2598" t="s">
        <v>88</v>
      </c>
      <c r="D2598">
        <v>7</v>
      </c>
      <c r="E2598">
        <v>32</v>
      </c>
      <c r="F2598" t="s">
        <v>10</v>
      </c>
      <c r="G2598">
        <v>1</v>
      </c>
      <c r="H2598">
        <v>1</v>
      </c>
      <c r="I2598" t="s">
        <v>5</v>
      </c>
      <c r="J2598">
        <v>0</v>
      </c>
    </row>
    <row r="2599" spans="2:10" x14ac:dyDescent="0.45">
      <c r="B2599">
        <v>17060</v>
      </c>
      <c r="C2599" t="s">
        <v>88</v>
      </c>
      <c r="D2599">
        <v>7</v>
      </c>
      <c r="E2599">
        <v>32</v>
      </c>
      <c r="F2599" t="s">
        <v>9</v>
      </c>
      <c r="G2599">
        <v>1</v>
      </c>
      <c r="H2599">
        <v>1</v>
      </c>
      <c r="I2599" t="s">
        <v>15</v>
      </c>
      <c r="J2599">
        <v>0</v>
      </c>
    </row>
    <row r="2600" spans="2:10" x14ac:dyDescent="0.45">
      <c r="B2600">
        <v>17061</v>
      </c>
      <c r="C2600" t="s">
        <v>88</v>
      </c>
      <c r="D2600">
        <v>7</v>
      </c>
      <c r="E2600">
        <v>32</v>
      </c>
      <c r="F2600" t="s">
        <v>3</v>
      </c>
      <c r="G2600">
        <v>1</v>
      </c>
      <c r="H2600">
        <v>1</v>
      </c>
      <c r="I2600" t="s">
        <v>1</v>
      </c>
      <c r="J2600">
        <v>0</v>
      </c>
    </row>
    <row r="2601" spans="2:10" x14ac:dyDescent="0.45">
      <c r="B2601">
        <v>17062</v>
      </c>
      <c r="C2601" t="s">
        <v>88</v>
      </c>
      <c r="D2601">
        <v>7</v>
      </c>
      <c r="E2601">
        <v>32</v>
      </c>
      <c r="F2601" t="s">
        <v>4</v>
      </c>
      <c r="G2601">
        <v>0</v>
      </c>
      <c r="H2601">
        <v>0</v>
      </c>
      <c r="I2601" t="s">
        <v>69</v>
      </c>
      <c r="J2601">
        <v>0</v>
      </c>
    </row>
    <row r="2602" spans="2:10" x14ac:dyDescent="0.45">
      <c r="B2602">
        <v>17063</v>
      </c>
      <c r="C2602" t="s">
        <v>88</v>
      </c>
      <c r="D2602">
        <v>7</v>
      </c>
      <c r="E2602">
        <v>32</v>
      </c>
      <c r="F2602" t="s">
        <v>24</v>
      </c>
      <c r="G2602">
        <v>1</v>
      </c>
      <c r="H2602">
        <v>3</v>
      </c>
      <c r="I2602" t="s">
        <v>13</v>
      </c>
      <c r="J2602">
        <v>-1</v>
      </c>
    </row>
    <row r="2603" spans="2:10" x14ac:dyDescent="0.45">
      <c r="B2603">
        <v>17064</v>
      </c>
      <c r="C2603" t="s">
        <v>88</v>
      </c>
      <c r="D2603">
        <v>7</v>
      </c>
      <c r="E2603">
        <v>32</v>
      </c>
      <c r="F2603" t="s">
        <v>6</v>
      </c>
      <c r="G2603">
        <v>3</v>
      </c>
      <c r="H2603">
        <v>4</v>
      </c>
      <c r="I2603" t="s">
        <v>89</v>
      </c>
      <c r="J2603">
        <v>-1</v>
      </c>
    </row>
    <row r="2604" spans="2:10" x14ac:dyDescent="0.45">
      <c r="B2604">
        <v>17065</v>
      </c>
      <c r="C2604" t="s">
        <v>88</v>
      </c>
      <c r="D2604">
        <v>7</v>
      </c>
      <c r="E2604">
        <v>32</v>
      </c>
      <c r="F2604" t="s">
        <v>87</v>
      </c>
      <c r="G2604">
        <v>0</v>
      </c>
      <c r="H2604">
        <v>0</v>
      </c>
      <c r="I2604" t="s">
        <v>0</v>
      </c>
      <c r="J2604">
        <v>0</v>
      </c>
    </row>
    <row r="2605" spans="2:10" x14ac:dyDescent="0.45">
      <c r="B2605">
        <v>17066</v>
      </c>
      <c r="C2605" t="s">
        <v>88</v>
      </c>
      <c r="D2605">
        <v>7</v>
      </c>
      <c r="E2605">
        <v>32</v>
      </c>
      <c r="F2605" t="s">
        <v>56</v>
      </c>
      <c r="G2605">
        <v>6</v>
      </c>
      <c r="H2605">
        <v>1</v>
      </c>
      <c r="I2605" t="s">
        <v>77</v>
      </c>
      <c r="J2605">
        <v>1</v>
      </c>
    </row>
    <row r="2606" spans="2:10" x14ac:dyDescent="0.45">
      <c r="B2606">
        <v>17067</v>
      </c>
      <c r="C2606" t="s">
        <v>88</v>
      </c>
      <c r="D2606">
        <v>7</v>
      </c>
      <c r="E2606">
        <v>33</v>
      </c>
      <c r="F2606" t="s">
        <v>15</v>
      </c>
      <c r="G2606">
        <v>2</v>
      </c>
      <c r="H2606">
        <v>0</v>
      </c>
      <c r="I2606" t="s">
        <v>24</v>
      </c>
      <c r="J2606">
        <v>1</v>
      </c>
    </row>
    <row r="2607" spans="2:10" x14ac:dyDescent="0.45">
      <c r="B2607">
        <v>17068</v>
      </c>
      <c r="C2607" t="s">
        <v>88</v>
      </c>
      <c r="D2607">
        <v>7</v>
      </c>
      <c r="E2607">
        <v>33</v>
      </c>
      <c r="F2607" t="s">
        <v>89</v>
      </c>
      <c r="G2607">
        <v>2</v>
      </c>
      <c r="H2607">
        <v>0</v>
      </c>
      <c r="I2607" t="s">
        <v>9</v>
      </c>
      <c r="J2607">
        <v>1</v>
      </c>
    </row>
    <row r="2608" spans="2:10" x14ac:dyDescent="0.45">
      <c r="B2608">
        <v>17069</v>
      </c>
      <c r="C2608" t="s">
        <v>88</v>
      </c>
      <c r="D2608">
        <v>7</v>
      </c>
      <c r="E2608">
        <v>33</v>
      </c>
      <c r="F2608" t="s">
        <v>0</v>
      </c>
      <c r="G2608">
        <v>0</v>
      </c>
      <c r="H2608">
        <v>0</v>
      </c>
      <c r="I2608" t="s">
        <v>3</v>
      </c>
      <c r="J2608">
        <v>0</v>
      </c>
    </row>
    <row r="2609" spans="2:10" x14ac:dyDescent="0.45">
      <c r="B2609">
        <v>17070</v>
      </c>
      <c r="C2609" t="s">
        <v>88</v>
      </c>
      <c r="D2609">
        <v>7</v>
      </c>
      <c r="E2609">
        <v>33</v>
      </c>
      <c r="F2609" t="s">
        <v>69</v>
      </c>
      <c r="G2609">
        <v>1</v>
      </c>
      <c r="H2609">
        <v>3</v>
      </c>
      <c r="I2609" t="s">
        <v>7</v>
      </c>
      <c r="J2609">
        <v>-1</v>
      </c>
    </row>
    <row r="2610" spans="2:10" x14ac:dyDescent="0.45">
      <c r="B2610">
        <v>17071</v>
      </c>
      <c r="C2610" t="s">
        <v>88</v>
      </c>
      <c r="D2610">
        <v>7</v>
      </c>
      <c r="E2610">
        <v>33</v>
      </c>
      <c r="F2610" t="s">
        <v>77</v>
      </c>
      <c r="G2610">
        <v>2</v>
      </c>
      <c r="H2610">
        <v>1</v>
      </c>
      <c r="I2610" t="s">
        <v>6</v>
      </c>
      <c r="J2610">
        <v>1</v>
      </c>
    </row>
    <row r="2611" spans="2:10" x14ac:dyDescent="0.45">
      <c r="B2611">
        <v>17072</v>
      </c>
      <c r="C2611" t="s">
        <v>88</v>
      </c>
      <c r="D2611">
        <v>7</v>
      </c>
      <c r="E2611">
        <v>33</v>
      </c>
      <c r="F2611" t="s">
        <v>13</v>
      </c>
      <c r="G2611">
        <v>1</v>
      </c>
      <c r="H2611">
        <v>2</v>
      </c>
      <c r="I2611" t="s">
        <v>10</v>
      </c>
      <c r="J2611">
        <v>-1</v>
      </c>
    </row>
    <row r="2612" spans="2:10" x14ac:dyDescent="0.45">
      <c r="B2612">
        <v>17073</v>
      </c>
      <c r="C2612" t="s">
        <v>88</v>
      </c>
      <c r="D2612">
        <v>7</v>
      </c>
      <c r="E2612">
        <v>33</v>
      </c>
      <c r="F2612" t="s">
        <v>1</v>
      </c>
      <c r="G2612">
        <v>1</v>
      </c>
      <c r="H2612">
        <v>1</v>
      </c>
      <c r="I2612" t="s">
        <v>4</v>
      </c>
      <c r="J2612">
        <v>0</v>
      </c>
    </row>
    <row r="2613" spans="2:10" x14ac:dyDescent="0.45">
      <c r="B2613">
        <v>17074</v>
      </c>
      <c r="C2613" t="s">
        <v>88</v>
      </c>
      <c r="D2613">
        <v>7</v>
      </c>
      <c r="E2613">
        <v>33</v>
      </c>
      <c r="F2613" t="s">
        <v>5</v>
      </c>
      <c r="G2613">
        <v>0</v>
      </c>
      <c r="H2613">
        <v>0</v>
      </c>
      <c r="I2613" t="s">
        <v>87</v>
      </c>
      <c r="J2613">
        <v>0</v>
      </c>
    </row>
    <row r="2614" spans="2:10" x14ac:dyDescent="0.45">
      <c r="B2614">
        <v>17075</v>
      </c>
      <c r="C2614" t="s">
        <v>88</v>
      </c>
      <c r="D2614">
        <v>7</v>
      </c>
      <c r="E2614">
        <v>33</v>
      </c>
      <c r="F2614" t="s">
        <v>82</v>
      </c>
      <c r="G2614">
        <v>1</v>
      </c>
      <c r="H2614">
        <v>1</v>
      </c>
      <c r="I2614" t="s">
        <v>14</v>
      </c>
      <c r="J2614">
        <v>0</v>
      </c>
    </row>
    <row r="2615" spans="2:10" x14ac:dyDescent="0.45">
      <c r="B2615">
        <v>17076</v>
      </c>
      <c r="C2615" t="s">
        <v>88</v>
      </c>
      <c r="D2615">
        <v>7</v>
      </c>
      <c r="E2615">
        <v>33</v>
      </c>
      <c r="F2615" t="s">
        <v>66</v>
      </c>
      <c r="G2615">
        <v>2</v>
      </c>
      <c r="H2615">
        <v>0</v>
      </c>
      <c r="I2615" t="s">
        <v>56</v>
      </c>
      <c r="J2615">
        <v>1</v>
      </c>
    </row>
    <row r="2616" spans="2:10" x14ac:dyDescent="0.45">
      <c r="B2616">
        <v>17077</v>
      </c>
      <c r="C2616" t="s">
        <v>88</v>
      </c>
      <c r="D2616">
        <v>7</v>
      </c>
      <c r="E2616">
        <v>34</v>
      </c>
      <c r="F2616" t="s">
        <v>13</v>
      </c>
      <c r="G2616">
        <v>1</v>
      </c>
      <c r="H2616">
        <v>1</v>
      </c>
      <c r="I2616" t="s">
        <v>5</v>
      </c>
      <c r="J2616">
        <v>0</v>
      </c>
    </row>
    <row r="2617" spans="2:10" x14ac:dyDescent="0.45">
      <c r="B2617">
        <v>17078</v>
      </c>
      <c r="C2617" t="s">
        <v>88</v>
      </c>
      <c r="D2617">
        <v>7</v>
      </c>
      <c r="E2617">
        <v>34</v>
      </c>
      <c r="F2617" t="s">
        <v>3</v>
      </c>
      <c r="G2617">
        <v>3</v>
      </c>
      <c r="H2617">
        <v>0</v>
      </c>
      <c r="I2617" t="s">
        <v>87</v>
      </c>
      <c r="J2617">
        <v>1</v>
      </c>
    </row>
    <row r="2618" spans="2:10" x14ac:dyDescent="0.45">
      <c r="B2618">
        <v>17079</v>
      </c>
      <c r="C2618" t="s">
        <v>88</v>
      </c>
      <c r="D2618">
        <v>7</v>
      </c>
      <c r="E2618">
        <v>34</v>
      </c>
      <c r="F2618" t="s">
        <v>14</v>
      </c>
      <c r="G2618">
        <v>0</v>
      </c>
      <c r="H2618">
        <v>0</v>
      </c>
      <c r="I2618" t="s">
        <v>69</v>
      </c>
      <c r="J2618">
        <v>0</v>
      </c>
    </row>
    <row r="2619" spans="2:10" x14ac:dyDescent="0.45">
      <c r="B2619">
        <v>17080</v>
      </c>
      <c r="C2619" t="s">
        <v>88</v>
      </c>
      <c r="D2619">
        <v>7</v>
      </c>
      <c r="E2619">
        <v>34</v>
      </c>
      <c r="F2619" t="s">
        <v>10</v>
      </c>
      <c r="G2619">
        <v>3</v>
      </c>
      <c r="H2619">
        <v>1</v>
      </c>
      <c r="I2619" t="s">
        <v>15</v>
      </c>
      <c r="J2619">
        <v>1</v>
      </c>
    </row>
    <row r="2620" spans="2:10" x14ac:dyDescent="0.45">
      <c r="B2620">
        <v>17081</v>
      </c>
      <c r="C2620" t="s">
        <v>88</v>
      </c>
      <c r="D2620">
        <v>7</v>
      </c>
      <c r="E2620">
        <v>34</v>
      </c>
      <c r="F2620" t="s">
        <v>24</v>
      </c>
      <c r="G2620">
        <v>4</v>
      </c>
      <c r="H2620">
        <v>0</v>
      </c>
      <c r="I2620" t="s">
        <v>89</v>
      </c>
      <c r="J2620">
        <v>1</v>
      </c>
    </row>
    <row r="2621" spans="2:10" x14ac:dyDescent="0.45">
      <c r="B2621">
        <v>17082</v>
      </c>
      <c r="C2621" t="s">
        <v>88</v>
      </c>
      <c r="D2621">
        <v>7</v>
      </c>
      <c r="E2621">
        <v>34</v>
      </c>
      <c r="F2621" t="s">
        <v>7</v>
      </c>
      <c r="G2621">
        <v>0</v>
      </c>
      <c r="H2621">
        <v>1</v>
      </c>
      <c r="I2621" t="s">
        <v>1</v>
      </c>
      <c r="J2621">
        <v>-1</v>
      </c>
    </row>
    <row r="2622" spans="2:10" x14ac:dyDescent="0.45">
      <c r="B2622">
        <v>17083</v>
      </c>
      <c r="C2622" t="s">
        <v>88</v>
      </c>
      <c r="D2622">
        <v>7</v>
      </c>
      <c r="E2622">
        <v>34</v>
      </c>
      <c r="F2622" t="s">
        <v>4</v>
      </c>
      <c r="G2622">
        <v>0</v>
      </c>
      <c r="H2622">
        <v>0</v>
      </c>
      <c r="I2622" t="s">
        <v>0</v>
      </c>
      <c r="J2622">
        <v>0</v>
      </c>
    </row>
    <row r="2623" spans="2:10" x14ac:dyDescent="0.45">
      <c r="B2623">
        <v>17084</v>
      </c>
      <c r="C2623" t="s">
        <v>88</v>
      </c>
      <c r="D2623">
        <v>7</v>
      </c>
      <c r="E2623">
        <v>34</v>
      </c>
      <c r="F2623" t="s">
        <v>6</v>
      </c>
      <c r="G2623">
        <v>1</v>
      </c>
      <c r="H2623">
        <v>1</v>
      </c>
      <c r="I2623" t="s">
        <v>66</v>
      </c>
      <c r="J2623">
        <v>0</v>
      </c>
    </row>
    <row r="2624" spans="2:10" x14ac:dyDescent="0.45">
      <c r="B2624">
        <v>17085</v>
      </c>
      <c r="C2624" t="s">
        <v>88</v>
      </c>
      <c r="D2624">
        <v>7</v>
      </c>
      <c r="E2624">
        <v>34</v>
      </c>
      <c r="F2624" t="s">
        <v>9</v>
      </c>
      <c r="G2624">
        <v>2</v>
      </c>
      <c r="H2624">
        <v>0</v>
      </c>
      <c r="I2624" t="s">
        <v>77</v>
      </c>
      <c r="J2624">
        <v>1</v>
      </c>
    </row>
    <row r="2625" spans="2:10" x14ac:dyDescent="0.45">
      <c r="B2625">
        <v>17086</v>
      </c>
      <c r="C2625" t="s">
        <v>88</v>
      </c>
      <c r="D2625">
        <v>7</v>
      </c>
      <c r="E2625">
        <v>34</v>
      </c>
      <c r="F2625" t="s">
        <v>56</v>
      </c>
      <c r="G2625">
        <v>0</v>
      </c>
      <c r="H2625">
        <v>0</v>
      </c>
      <c r="I2625" t="s">
        <v>82</v>
      </c>
      <c r="J2625">
        <v>0</v>
      </c>
    </row>
    <row r="2626" spans="2:10" x14ac:dyDescent="0.45">
      <c r="B2626">
        <v>17087</v>
      </c>
      <c r="C2626" t="s">
        <v>88</v>
      </c>
      <c r="D2626">
        <v>7</v>
      </c>
      <c r="E2626">
        <v>35</v>
      </c>
      <c r="F2626" t="s">
        <v>15</v>
      </c>
      <c r="G2626">
        <v>3</v>
      </c>
      <c r="H2626">
        <v>1</v>
      </c>
      <c r="I2626" t="s">
        <v>13</v>
      </c>
      <c r="J2626">
        <v>1</v>
      </c>
    </row>
    <row r="2627" spans="2:10" x14ac:dyDescent="0.45">
      <c r="B2627">
        <v>17088</v>
      </c>
      <c r="C2627" t="s">
        <v>88</v>
      </c>
      <c r="D2627">
        <v>7</v>
      </c>
      <c r="E2627">
        <v>35</v>
      </c>
      <c r="F2627" t="s">
        <v>77</v>
      </c>
      <c r="G2627">
        <v>4</v>
      </c>
      <c r="H2627">
        <v>1</v>
      </c>
      <c r="I2627" t="s">
        <v>24</v>
      </c>
      <c r="J2627">
        <v>1</v>
      </c>
    </row>
    <row r="2628" spans="2:10" x14ac:dyDescent="0.45">
      <c r="B2628">
        <v>17089</v>
      </c>
      <c r="C2628" t="s">
        <v>88</v>
      </c>
      <c r="D2628">
        <v>7</v>
      </c>
      <c r="E2628">
        <v>35</v>
      </c>
      <c r="F2628" t="s">
        <v>0</v>
      </c>
      <c r="G2628">
        <v>1</v>
      </c>
      <c r="H2628">
        <v>0</v>
      </c>
      <c r="I2628" t="s">
        <v>7</v>
      </c>
      <c r="J2628">
        <v>1</v>
      </c>
    </row>
    <row r="2629" spans="2:10" x14ac:dyDescent="0.45">
      <c r="B2629">
        <v>17090</v>
      </c>
      <c r="C2629" t="s">
        <v>88</v>
      </c>
      <c r="D2629">
        <v>7</v>
      </c>
      <c r="E2629">
        <v>35</v>
      </c>
      <c r="F2629" t="s">
        <v>69</v>
      </c>
      <c r="G2629">
        <v>2</v>
      </c>
      <c r="H2629">
        <v>0</v>
      </c>
      <c r="I2629" t="s">
        <v>56</v>
      </c>
      <c r="J2629">
        <v>1</v>
      </c>
    </row>
    <row r="2630" spans="2:10" x14ac:dyDescent="0.45">
      <c r="B2630">
        <v>17091</v>
      </c>
      <c r="C2630" t="s">
        <v>88</v>
      </c>
      <c r="D2630">
        <v>7</v>
      </c>
      <c r="E2630">
        <v>35</v>
      </c>
      <c r="F2630" t="s">
        <v>89</v>
      </c>
      <c r="G2630">
        <v>0</v>
      </c>
      <c r="H2630">
        <v>0</v>
      </c>
      <c r="I2630" t="s">
        <v>10</v>
      </c>
      <c r="J2630">
        <v>0</v>
      </c>
    </row>
    <row r="2631" spans="2:10" x14ac:dyDescent="0.45">
      <c r="B2631">
        <v>17092</v>
      </c>
      <c r="C2631" t="s">
        <v>88</v>
      </c>
      <c r="D2631">
        <v>7</v>
      </c>
      <c r="E2631">
        <v>35</v>
      </c>
      <c r="F2631" t="s">
        <v>1</v>
      </c>
      <c r="G2631">
        <v>1</v>
      </c>
      <c r="H2631">
        <v>2</v>
      </c>
      <c r="I2631" t="s">
        <v>14</v>
      </c>
      <c r="J2631">
        <v>-1</v>
      </c>
    </row>
    <row r="2632" spans="2:10" x14ac:dyDescent="0.45">
      <c r="B2632">
        <v>17093</v>
      </c>
      <c r="C2632" t="s">
        <v>88</v>
      </c>
      <c r="D2632">
        <v>7</v>
      </c>
      <c r="E2632">
        <v>35</v>
      </c>
      <c r="F2632" t="s">
        <v>5</v>
      </c>
      <c r="G2632">
        <v>0</v>
      </c>
      <c r="H2632">
        <v>0</v>
      </c>
      <c r="I2632" t="s">
        <v>3</v>
      </c>
      <c r="J2632">
        <v>0</v>
      </c>
    </row>
    <row r="2633" spans="2:10" x14ac:dyDescent="0.45">
      <c r="B2633">
        <v>17094</v>
      </c>
      <c r="C2633" t="s">
        <v>88</v>
      </c>
      <c r="D2633">
        <v>7</v>
      </c>
      <c r="E2633">
        <v>35</v>
      </c>
      <c r="F2633" t="s">
        <v>87</v>
      </c>
      <c r="G2633">
        <v>3</v>
      </c>
      <c r="H2633">
        <v>0</v>
      </c>
      <c r="I2633" t="s">
        <v>4</v>
      </c>
      <c r="J2633">
        <v>1</v>
      </c>
    </row>
    <row r="2634" spans="2:10" x14ac:dyDescent="0.45">
      <c r="B2634">
        <v>17095</v>
      </c>
      <c r="C2634" t="s">
        <v>88</v>
      </c>
      <c r="D2634">
        <v>7</v>
      </c>
      <c r="E2634">
        <v>35</v>
      </c>
      <c r="F2634" t="s">
        <v>66</v>
      </c>
      <c r="G2634">
        <v>4</v>
      </c>
      <c r="H2634">
        <v>2</v>
      </c>
      <c r="I2634" t="s">
        <v>9</v>
      </c>
      <c r="J2634">
        <v>1</v>
      </c>
    </row>
    <row r="2635" spans="2:10" x14ac:dyDescent="0.45">
      <c r="B2635">
        <v>17096</v>
      </c>
      <c r="C2635" t="s">
        <v>88</v>
      </c>
      <c r="D2635">
        <v>7</v>
      </c>
      <c r="E2635">
        <v>35</v>
      </c>
      <c r="F2635" t="s">
        <v>82</v>
      </c>
      <c r="G2635">
        <v>1</v>
      </c>
      <c r="H2635">
        <v>1</v>
      </c>
      <c r="I2635" t="s">
        <v>6</v>
      </c>
      <c r="J2635">
        <v>0</v>
      </c>
    </row>
    <row r="2636" spans="2:10" x14ac:dyDescent="0.45">
      <c r="B2636">
        <v>17097</v>
      </c>
      <c r="C2636" t="s">
        <v>88</v>
      </c>
      <c r="D2636">
        <v>7</v>
      </c>
      <c r="E2636">
        <v>36</v>
      </c>
      <c r="F2636" t="s">
        <v>15</v>
      </c>
      <c r="G2636">
        <v>0</v>
      </c>
      <c r="H2636">
        <v>0</v>
      </c>
      <c r="I2636" t="s">
        <v>5</v>
      </c>
      <c r="J2636">
        <v>0</v>
      </c>
    </row>
    <row r="2637" spans="2:10" x14ac:dyDescent="0.45">
      <c r="B2637">
        <v>17098</v>
      </c>
      <c r="C2637" t="s">
        <v>88</v>
      </c>
      <c r="D2637">
        <v>7</v>
      </c>
      <c r="E2637">
        <v>36</v>
      </c>
      <c r="F2637" t="s">
        <v>7</v>
      </c>
      <c r="G2637">
        <v>0</v>
      </c>
      <c r="H2637">
        <v>0</v>
      </c>
      <c r="I2637" t="s">
        <v>87</v>
      </c>
      <c r="J2637">
        <v>0</v>
      </c>
    </row>
    <row r="2638" spans="2:10" x14ac:dyDescent="0.45">
      <c r="B2638">
        <v>17099</v>
      </c>
      <c r="C2638" t="s">
        <v>88</v>
      </c>
      <c r="D2638">
        <v>7</v>
      </c>
      <c r="E2638">
        <v>36</v>
      </c>
      <c r="F2638" t="s">
        <v>14</v>
      </c>
      <c r="G2638">
        <v>1</v>
      </c>
      <c r="H2638">
        <v>1</v>
      </c>
      <c r="I2638" t="s">
        <v>0</v>
      </c>
      <c r="J2638">
        <v>0</v>
      </c>
    </row>
    <row r="2639" spans="2:10" x14ac:dyDescent="0.45">
      <c r="B2639">
        <v>17100</v>
      </c>
      <c r="C2639" t="s">
        <v>88</v>
      </c>
      <c r="D2639">
        <v>7</v>
      </c>
      <c r="E2639">
        <v>36</v>
      </c>
      <c r="F2639" t="s">
        <v>10</v>
      </c>
      <c r="G2639">
        <v>3</v>
      </c>
      <c r="H2639">
        <v>1</v>
      </c>
      <c r="I2639" t="s">
        <v>77</v>
      </c>
      <c r="J2639">
        <v>1</v>
      </c>
    </row>
    <row r="2640" spans="2:10" x14ac:dyDescent="0.45">
      <c r="B2640">
        <v>17101</v>
      </c>
      <c r="C2640" t="s">
        <v>88</v>
      </c>
      <c r="D2640">
        <v>7</v>
      </c>
      <c r="E2640">
        <v>36</v>
      </c>
      <c r="F2640" t="s">
        <v>24</v>
      </c>
      <c r="G2640">
        <v>0</v>
      </c>
      <c r="H2640">
        <v>0</v>
      </c>
      <c r="I2640" t="s">
        <v>66</v>
      </c>
      <c r="J2640">
        <v>0</v>
      </c>
    </row>
    <row r="2641" spans="2:10" x14ac:dyDescent="0.45">
      <c r="B2641">
        <v>17102</v>
      </c>
      <c r="C2641" t="s">
        <v>88</v>
      </c>
      <c r="D2641">
        <v>7</v>
      </c>
      <c r="E2641">
        <v>36</v>
      </c>
      <c r="F2641" t="s">
        <v>13</v>
      </c>
      <c r="G2641">
        <v>3</v>
      </c>
      <c r="H2641">
        <v>0</v>
      </c>
      <c r="I2641" t="s">
        <v>89</v>
      </c>
      <c r="J2641">
        <v>1</v>
      </c>
    </row>
    <row r="2642" spans="2:10" x14ac:dyDescent="0.45">
      <c r="B2642">
        <v>17103</v>
      </c>
      <c r="C2642" t="s">
        <v>88</v>
      </c>
      <c r="D2642">
        <v>7</v>
      </c>
      <c r="E2642">
        <v>36</v>
      </c>
      <c r="F2642" t="s">
        <v>4</v>
      </c>
      <c r="G2642">
        <v>3</v>
      </c>
      <c r="H2642">
        <v>0</v>
      </c>
      <c r="I2642" t="s">
        <v>3</v>
      </c>
      <c r="J2642">
        <v>1</v>
      </c>
    </row>
    <row r="2643" spans="2:10" x14ac:dyDescent="0.45">
      <c r="B2643">
        <v>17104</v>
      </c>
      <c r="C2643" t="s">
        <v>88</v>
      </c>
      <c r="D2643">
        <v>7</v>
      </c>
      <c r="E2643">
        <v>36</v>
      </c>
      <c r="F2643" t="s">
        <v>6</v>
      </c>
      <c r="G2643">
        <v>0</v>
      </c>
      <c r="H2643">
        <v>0</v>
      </c>
      <c r="I2643" t="s">
        <v>69</v>
      </c>
      <c r="J2643">
        <v>0</v>
      </c>
    </row>
    <row r="2644" spans="2:10" x14ac:dyDescent="0.45">
      <c r="B2644">
        <v>17105</v>
      </c>
      <c r="C2644" t="s">
        <v>88</v>
      </c>
      <c r="D2644">
        <v>7</v>
      </c>
      <c r="E2644">
        <v>36</v>
      </c>
      <c r="F2644" t="s">
        <v>9</v>
      </c>
      <c r="G2644">
        <v>2</v>
      </c>
      <c r="H2644">
        <v>0</v>
      </c>
      <c r="I2644" t="s">
        <v>82</v>
      </c>
      <c r="J2644">
        <v>1</v>
      </c>
    </row>
    <row r="2645" spans="2:10" x14ac:dyDescent="0.45">
      <c r="B2645">
        <v>17106</v>
      </c>
      <c r="C2645" t="s">
        <v>88</v>
      </c>
      <c r="D2645">
        <v>7</v>
      </c>
      <c r="E2645">
        <v>36</v>
      </c>
      <c r="F2645" t="s">
        <v>56</v>
      </c>
      <c r="G2645">
        <v>0</v>
      </c>
      <c r="H2645">
        <v>0</v>
      </c>
      <c r="I2645" t="s">
        <v>1</v>
      </c>
      <c r="J2645">
        <v>0</v>
      </c>
    </row>
    <row r="2646" spans="2:10" x14ac:dyDescent="0.45">
      <c r="B2646">
        <v>17107</v>
      </c>
      <c r="C2646" t="s">
        <v>88</v>
      </c>
      <c r="D2646">
        <v>7</v>
      </c>
      <c r="E2646">
        <v>37</v>
      </c>
      <c r="F2646" t="s">
        <v>77</v>
      </c>
      <c r="G2646">
        <v>2</v>
      </c>
      <c r="H2646">
        <v>1</v>
      </c>
      <c r="I2646" t="s">
        <v>13</v>
      </c>
      <c r="J2646">
        <v>1</v>
      </c>
    </row>
    <row r="2647" spans="2:10" x14ac:dyDescent="0.45">
      <c r="B2647">
        <v>17108</v>
      </c>
      <c r="C2647" t="s">
        <v>88</v>
      </c>
      <c r="D2647">
        <v>7</v>
      </c>
      <c r="E2647">
        <v>37</v>
      </c>
      <c r="F2647" t="s">
        <v>89</v>
      </c>
      <c r="G2647">
        <v>3</v>
      </c>
      <c r="H2647">
        <v>0</v>
      </c>
      <c r="I2647" t="s">
        <v>15</v>
      </c>
      <c r="J2647">
        <v>1</v>
      </c>
    </row>
    <row r="2648" spans="2:10" x14ac:dyDescent="0.45">
      <c r="B2648">
        <v>17109</v>
      </c>
      <c r="C2648" t="s">
        <v>88</v>
      </c>
      <c r="D2648">
        <v>7</v>
      </c>
      <c r="E2648">
        <v>37</v>
      </c>
      <c r="F2648" t="s">
        <v>0</v>
      </c>
      <c r="G2648">
        <v>0</v>
      </c>
      <c r="H2648">
        <v>0</v>
      </c>
      <c r="I2648" t="s">
        <v>56</v>
      </c>
      <c r="J2648">
        <v>0</v>
      </c>
    </row>
    <row r="2649" spans="2:10" x14ac:dyDescent="0.45">
      <c r="B2649">
        <v>17110</v>
      </c>
      <c r="C2649" t="s">
        <v>88</v>
      </c>
      <c r="D2649">
        <v>7</v>
      </c>
      <c r="E2649">
        <v>37</v>
      </c>
      <c r="F2649" t="s">
        <v>1</v>
      </c>
      <c r="G2649">
        <v>0</v>
      </c>
      <c r="H2649">
        <v>3</v>
      </c>
      <c r="I2649" t="s">
        <v>6</v>
      </c>
      <c r="J2649">
        <v>-1</v>
      </c>
    </row>
    <row r="2650" spans="2:10" x14ac:dyDescent="0.45">
      <c r="B2650">
        <v>17111</v>
      </c>
      <c r="C2650" t="s">
        <v>88</v>
      </c>
      <c r="D2650">
        <v>7</v>
      </c>
      <c r="E2650">
        <v>37</v>
      </c>
      <c r="F2650" t="s">
        <v>3</v>
      </c>
      <c r="G2650">
        <v>0</v>
      </c>
      <c r="H2650">
        <v>0</v>
      </c>
      <c r="I2650" t="s">
        <v>7</v>
      </c>
      <c r="J2650">
        <v>0</v>
      </c>
    </row>
    <row r="2651" spans="2:10" x14ac:dyDescent="0.45">
      <c r="B2651">
        <v>17112</v>
      </c>
      <c r="C2651" t="s">
        <v>88</v>
      </c>
      <c r="D2651">
        <v>7</v>
      </c>
      <c r="E2651">
        <v>37</v>
      </c>
      <c r="F2651" t="s">
        <v>4</v>
      </c>
      <c r="G2651">
        <v>0</v>
      </c>
      <c r="H2651">
        <v>0</v>
      </c>
      <c r="I2651" t="s">
        <v>5</v>
      </c>
      <c r="J2651">
        <v>0</v>
      </c>
    </row>
    <row r="2652" spans="2:10" x14ac:dyDescent="0.45">
      <c r="B2652">
        <v>17113</v>
      </c>
      <c r="C2652" t="s">
        <v>88</v>
      </c>
      <c r="D2652">
        <v>7</v>
      </c>
      <c r="E2652">
        <v>37</v>
      </c>
      <c r="F2652" t="s">
        <v>69</v>
      </c>
      <c r="G2652">
        <v>3</v>
      </c>
      <c r="H2652">
        <v>0</v>
      </c>
      <c r="I2652" t="s">
        <v>9</v>
      </c>
      <c r="J2652">
        <v>1</v>
      </c>
    </row>
    <row r="2653" spans="2:10" x14ac:dyDescent="0.45">
      <c r="B2653">
        <v>17114</v>
      </c>
      <c r="C2653" t="s">
        <v>88</v>
      </c>
      <c r="D2653">
        <v>7</v>
      </c>
      <c r="E2653">
        <v>37</v>
      </c>
      <c r="F2653" t="s">
        <v>87</v>
      </c>
      <c r="G2653">
        <v>1</v>
      </c>
      <c r="H2653">
        <v>2</v>
      </c>
      <c r="I2653" t="s">
        <v>14</v>
      </c>
      <c r="J2653">
        <v>-1</v>
      </c>
    </row>
    <row r="2654" spans="2:10" x14ac:dyDescent="0.45">
      <c r="B2654">
        <v>17115</v>
      </c>
      <c r="C2654" t="s">
        <v>88</v>
      </c>
      <c r="D2654">
        <v>7</v>
      </c>
      <c r="E2654">
        <v>37</v>
      </c>
      <c r="F2654" t="s">
        <v>66</v>
      </c>
      <c r="G2654">
        <v>0</v>
      </c>
      <c r="H2654">
        <v>0</v>
      </c>
      <c r="I2654" t="s">
        <v>10</v>
      </c>
      <c r="J2654">
        <v>0</v>
      </c>
    </row>
    <row r="2655" spans="2:10" x14ac:dyDescent="0.45">
      <c r="B2655">
        <v>17116</v>
      </c>
      <c r="C2655" t="s">
        <v>88</v>
      </c>
      <c r="D2655">
        <v>7</v>
      </c>
      <c r="E2655">
        <v>37</v>
      </c>
      <c r="F2655" t="s">
        <v>82</v>
      </c>
      <c r="G2655">
        <v>3</v>
      </c>
      <c r="H2655">
        <v>1</v>
      </c>
      <c r="I2655" t="s">
        <v>24</v>
      </c>
      <c r="J2655">
        <v>1</v>
      </c>
    </row>
    <row r="2656" spans="2:10" x14ac:dyDescent="0.45">
      <c r="B2656">
        <v>17117</v>
      </c>
      <c r="C2656" t="s">
        <v>88</v>
      </c>
      <c r="D2656">
        <v>7</v>
      </c>
      <c r="E2656">
        <v>38</v>
      </c>
      <c r="F2656" t="s">
        <v>13</v>
      </c>
      <c r="G2656">
        <v>0</v>
      </c>
      <c r="H2656">
        <v>0</v>
      </c>
      <c r="I2656" t="s">
        <v>66</v>
      </c>
      <c r="J2656">
        <v>0</v>
      </c>
    </row>
    <row r="2657" spans="2:10" x14ac:dyDescent="0.45">
      <c r="B2657">
        <v>17118</v>
      </c>
      <c r="C2657" t="s">
        <v>88</v>
      </c>
      <c r="D2657">
        <v>7</v>
      </c>
      <c r="E2657">
        <v>38</v>
      </c>
      <c r="F2657" t="s">
        <v>15</v>
      </c>
      <c r="G2657">
        <v>1</v>
      </c>
      <c r="H2657">
        <v>1</v>
      </c>
      <c r="I2657" t="s">
        <v>77</v>
      </c>
      <c r="J2657">
        <v>0</v>
      </c>
    </row>
    <row r="2658" spans="2:10" x14ac:dyDescent="0.45">
      <c r="B2658">
        <v>17119</v>
      </c>
      <c r="C2658" t="s">
        <v>88</v>
      </c>
      <c r="D2658">
        <v>7</v>
      </c>
      <c r="E2658">
        <v>38</v>
      </c>
      <c r="F2658" t="s">
        <v>14</v>
      </c>
      <c r="G2658">
        <v>0</v>
      </c>
      <c r="H2658">
        <v>5</v>
      </c>
      <c r="I2658" t="s">
        <v>3</v>
      </c>
      <c r="J2658">
        <v>-1</v>
      </c>
    </row>
    <row r="2659" spans="2:10" x14ac:dyDescent="0.45">
      <c r="B2659">
        <v>17120</v>
      </c>
      <c r="C2659" t="s">
        <v>88</v>
      </c>
      <c r="D2659">
        <v>7</v>
      </c>
      <c r="E2659">
        <v>38</v>
      </c>
      <c r="F2659" t="s">
        <v>10</v>
      </c>
      <c r="G2659">
        <v>3</v>
      </c>
      <c r="H2659">
        <v>0</v>
      </c>
      <c r="I2659" t="s">
        <v>82</v>
      </c>
      <c r="J2659">
        <v>1</v>
      </c>
    </row>
    <row r="2660" spans="2:10" x14ac:dyDescent="0.45">
      <c r="B2660">
        <v>17121</v>
      </c>
      <c r="C2660" t="s">
        <v>88</v>
      </c>
      <c r="D2660">
        <v>7</v>
      </c>
      <c r="E2660">
        <v>38</v>
      </c>
      <c r="F2660" t="s">
        <v>24</v>
      </c>
      <c r="G2660">
        <v>1</v>
      </c>
      <c r="H2660">
        <v>2</v>
      </c>
      <c r="I2660" t="s">
        <v>69</v>
      </c>
      <c r="J2660">
        <v>-1</v>
      </c>
    </row>
    <row r="2661" spans="2:10" x14ac:dyDescent="0.45">
      <c r="B2661">
        <v>17122</v>
      </c>
      <c r="C2661" t="s">
        <v>88</v>
      </c>
      <c r="D2661">
        <v>7</v>
      </c>
      <c r="E2661">
        <v>38</v>
      </c>
      <c r="F2661" t="s">
        <v>7</v>
      </c>
      <c r="G2661">
        <v>4</v>
      </c>
      <c r="H2661">
        <v>2</v>
      </c>
      <c r="I2661" t="s">
        <v>4</v>
      </c>
      <c r="J2661">
        <v>1</v>
      </c>
    </row>
    <row r="2662" spans="2:10" x14ac:dyDescent="0.45">
      <c r="B2662">
        <v>17123</v>
      </c>
      <c r="C2662" t="s">
        <v>88</v>
      </c>
      <c r="D2662">
        <v>7</v>
      </c>
      <c r="E2662">
        <v>38</v>
      </c>
      <c r="F2662" t="s">
        <v>9</v>
      </c>
      <c r="G2662">
        <v>1</v>
      </c>
      <c r="H2662">
        <v>0</v>
      </c>
      <c r="I2662" t="s">
        <v>1</v>
      </c>
      <c r="J2662">
        <v>1</v>
      </c>
    </row>
    <row r="2663" spans="2:10" x14ac:dyDescent="0.45">
      <c r="B2663">
        <v>17124</v>
      </c>
      <c r="C2663" t="s">
        <v>88</v>
      </c>
      <c r="D2663">
        <v>7</v>
      </c>
      <c r="E2663">
        <v>38</v>
      </c>
      <c r="F2663" t="s">
        <v>6</v>
      </c>
      <c r="G2663">
        <v>2</v>
      </c>
      <c r="H2663">
        <v>3</v>
      </c>
      <c r="I2663" t="s">
        <v>0</v>
      </c>
      <c r="J2663">
        <v>-1</v>
      </c>
    </row>
    <row r="2664" spans="2:10" x14ac:dyDescent="0.45">
      <c r="B2664">
        <v>17125</v>
      </c>
      <c r="C2664" t="s">
        <v>88</v>
      </c>
      <c r="D2664">
        <v>7</v>
      </c>
      <c r="E2664">
        <v>38</v>
      </c>
      <c r="F2664" t="s">
        <v>5</v>
      </c>
      <c r="G2664">
        <v>0</v>
      </c>
      <c r="H2664">
        <v>1</v>
      </c>
      <c r="I2664" t="s">
        <v>89</v>
      </c>
      <c r="J2664">
        <v>-1</v>
      </c>
    </row>
    <row r="2665" spans="2:10" x14ac:dyDescent="0.45">
      <c r="B2665">
        <v>17126</v>
      </c>
      <c r="C2665" t="s">
        <v>88</v>
      </c>
      <c r="D2665">
        <v>7</v>
      </c>
      <c r="E2665">
        <v>38</v>
      </c>
      <c r="F2665" t="s">
        <v>56</v>
      </c>
      <c r="G2665">
        <v>4</v>
      </c>
      <c r="H2665">
        <v>3</v>
      </c>
      <c r="I2665" t="s">
        <v>87</v>
      </c>
      <c r="J2665">
        <v>1</v>
      </c>
    </row>
    <row r="2666" spans="2:10" x14ac:dyDescent="0.45">
      <c r="B2666">
        <v>16371</v>
      </c>
      <c r="C2666" t="s">
        <v>86</v>
      </c>
      <c r="D2666">
        <v>8</v>
      </c>
      <c r="E2666">
        <v>1</v>
      </c>
      <c r="F2666" t="s">
        <v>66</v>
      </c>
      <c r="G2666">
        <v>3</v>
      </c>
      <c r="H2666">
        <v>2</v>
      </c>
      <c r="I2666" t="s">
        <v>27</v>
      </c>
      <c r="J2666">
        <v>1</v>
      </c>
    </row>
    <row r="2667" spans="2:10" x14ac:dyDescent="0.45">
      <c r="B2667">
        <v>16372</v>
      </c>
      <c r="C2667" t="s">
        <v>86</v>
      </c>
      <c r="D2667">
        <v>8</v>
      </c>
      <c r="E2667">
        <v>1</v>
      </c>
      <c r="F2667" t="s">
        <v>15</v>
      </c>
      <c r="G2667">
        <v>0</v>
      </c>
      <c r="H2667">
        <v>0</v>
      </c>
      <c r="I2667" t="s">
        <v>13</v>
      </c>
      <c r="J2667">
        <v>0</v>
      </c>
    </row>
    <row r="2668" spans="2:10" x14ac:dyDescent="0.45">
      <c r="B2668">
        <v>16373</v>
      </c>
      <c r="C2668" t="s">
        <v>86</v>
      </c>
      <c r="D2668">
        <v>8</v>
      </c>
      <c r="E2668">
        <v>1</v>
      </c>
      <c r="F2668" t="s">
        <v>77</v>
      </c>
      <c r="G2668">
        <v>4</v>
      </c>
      <c r="H2668">
        <v>1</v>
      </c>
      <c r="I2668" t="s">
        <v>5</v>
      </c>
      <c r="J2668">
        <v>1</v>
      </c>
    </row>
    <row r="2669" spans="2:10" x14ac:dyDescent="0.45">
      <c r="B2669">
        <v>16374</v>
      </c>
      <c r="C2669" t="s">
        <v>86</v>
      </c>
      <c r="D2669">
        <v>8</v>
      </c>
      <c r="E2669">
        <v>1</v>
      </c>
      <c r="F2669" t="s">
        <v>6</v>
      </c>
      <c r="G2669">
        <v>3</v>
      </c>
      <c r="H2669">
        <v>0</v>
      </c>
      <c r="I2669" t="s">
        <v>4</v>
      </c>
      <c r="J2669">
        <v>1</v>
      </c>
    </row>
    <row r="2670" spans="2:10" x14ac:dyDescent="0.45">
      <c r="B2670">
        <v>16375</v>
      </c>
      <c r="C2670" t="s">
        <v>86</v>
      </c>
      <c r="D2670">
        <v>8</v>
      </c>
      <c r="E2670">
        <v>1</v>
      </c>
      <c r="F2670" t="s">
        <v>69</v>
      </c>
      <c r="G2670">
        <v>0</v>
      </c>
      <c r="H2670">
        <v>3</v>
      </c>
      <c r="I2670" t="s">
        <v>24</v>
      </c>
      <c r="J2670">
        <v>-1</v>
      </c>
    </row>
    <row r="2671" spans="2:10" x14ac:dyDescent="0.45">
      <c r="B2671">
        <v>16376</v>
      </c>
      <c r="C2671" t="s">
        <v>86</v>
      </c>
      <c r="D2671">
        <v>8</v>
      </c>
      <c r="E2671">
        <v>1</v>
      </c>
      <c r="F2671" t="s">
        <v>7</v>
      </c>
      <c r="G2671">
        <v>0</v>
      </c>
      <c r="H2671">
        <v>0</v>
      </c>
      <c r="I2671" t="s">
        <v>82</v>
      </c>
      <c r="J2671">
        <v>0</v>
      </c>
    </row>
    <row r="2672" spans="2:10" x14ac:dyDescent="0.45">
      <c r="B2672">
        <v>16377</v>
      </c>
      <c r="C2672" t="s">
        <v>86</v>
      </c>
      <c r="D2672">
        <v>8</v>
      </c>
      <c r="E2672">
        <v>1</v>
      </c>
      <c r="F2672" t="s">
        <v>3</v>
      </c>
      <c r="G2672">
        <v>2</v>
      </c>
      <c r="H2672">
        <v>0</v>
      </c>
      <c r="I2672" t="s">
        <v>83</v>
      </c>
      <c r="J2672">
        <v>1</v>
      </c>
    </row>
    <row r="2673" spans="2:10" x14ac:dyDescent="0.45">
      <c r="B2673">
        <v>16378</v>
      </c>
      <c r="C2673" t="s">
        <v>86</v>
      </c>
      <c r="D2673">
        <v>8</v>
      </c>
      <c r="E2673">
        <v>1</v>
      </c>
      <c r="F2673" t="s">
        <v>9</v>
      </c>
      <c r="G2673">
        <v>3</v>
      </c>
      <c r="H2673">
        <v>0</v>
      </c>
      <c r="I2673" t="s">
        <v>10</v>
      </c>
      <c r="J2673">
        <v>1</v>
      </c>
    </row>
    <row r="2674" spans="2:10" x14ac:dyDescent="0.45">
      <c r="B2674">
        <v>16379</v>
      </c>
      <c r="C2674" t="s">
        <v>86</v>
      </c>
      <c r="D2674">
        <v>8</v>
      </c>
      <c r="E2674">
        <v>1</v>
      </c>
      <c r="F2674" t="s">
        <v>14</v>
      </c>
      <c r="G2674">
        <v>2</v>
      </c>
      <c r="H2674">
        <v>1</v>
      </c>
      <c r="I2674" t="s">
        <v>56</v>
      </c>
      <c r="J2674">
        <v>1</v>
      </c>
    </row>
    <row r="2675" spans="2:10" x14ac:dyDescent="0.45">
      <c r="B2675">
        <v>16380</v>
      </c>
      <c r="C2675" t="s">
        <v>86</v>
      </c>
      <c r="D2675">
        <v>8</v>
      </c>
      <c r="E2675">
        <v>1</v>
      </c>
      <c r="F2675" t="s">
        <v>0</v>
      </c>
      <c r="G2675">
        <v>0</v>
      </c>
      <c r="H2675">
        <v>0</v>
      </c>
      <c r="I2675" t="s">
        <v>1</v>
      </c>
      <c r="J2675">
        <v>0</v>
      </c>
    </row>
    <row r="2676" spans="2:10" x14ac:dyDescent="0.45">
      <c r="B2676">
        <v>21347</v>
      </c>
      <c r="C2676" t="s">
        <v>86</v>
      </c>
      <c r="D2676">
        <v>8</v>
      </c>
      <c r="E2676">
        <v>1</v>
      </c>
      <c r="F2676" t="s">
        <v>5</v>
      </c>
      <c r="G2676">
        <v>2</v>
      </c>
      <c r="H2676">
        <v>0</v>
      </c>
      <c r="I2676" t="s">
        <v>82</v>
      </c>
      <c r="J2676">
        <v>1</v>
      </c>
    </row>
    <row r="2677" spans="2:10" x14ac:dyDescent="0.45">
      <c r="B2677">
        <v>21348</v>
      </c>
      <c r="C2677" t="s">
        <v>86</v>
      </c>
      <c r="D2677">
        <v>8</v>
      </c>
      <c r="E2677">
        <v>1</v>
      </c>
      <c r="F2677" t="s">
        <v>82</v>
      </c>
      <c r="G2677">
        <v>4</v>
      </c>
      <c r="H2677">
        <v>2</v>
      </c>
      <c r="I2677" t="s">
        <v>5</v>
      </c>
      <c r="J2677">
        <v>1</v>
      </c>
    </row>
    <row r="2678" spans="2:10" x14ac:dyDescent="0.45">
      <c r="B2678">
        <v>16381</v>
      </c>
      <c r="C2678" t="s">
        <v>86</v>
      </c>
      <c r="D2678">
        <v>8</v>
      </c>
      <c r="E2678">
        <v>2</v>
      </c>
      <c r="F2678" t="s">
        <v>56</v>
      </c>
      <c r="G2678">
        <v>0</v>
      </c>
      <c r="H2678">
        <v>0</v>
      </c>
      <c r="I2678" t="s">
        <v>15</v>
      </c>
      <c r="J2678">
        <v>0</v>
      </c>
    </row>
    <row r="2679" spans="2:10" x14ac:dyDescent="0.45">
      <c r="B2679">
        <v>16382</v>
      </c>
      <c r="C2679" t="s">
        <v>86</v>
      </c>
      <c r="D2679">
        <v>8</v>
      </c>
      <c r="E2679">
        <v>2</v>
      </c>
      <c r="F2679" t="s">
        <v>1</v>
      </c>
      <c r="G2679">
        <v>1</v>
      </c>
      <c r="H2679">
        <v>1</v>
      </c>
      <c r="I2679" t="s">
        <v>7</v>
      </c>
      <c r="J2679">
        <v>0</v>
      </c>
    </row>
    <row r="2680" spans="2:10" x14ac:dyDescent="0.45">
      <c r="B2680">
        <v>16383</v>
      </c>
      <c r="C2680" t="s">
        <v>86</v>
      </c>
      <c r="D2680">
        <v>8</v>
      </c>
      <c r="E2680">
        <v>2</v>
      </c>
      <c r="F2680" t="s">
        <v>5</v>
      </c>
      <c r="G2680">
        <v>0</v>
      </c>
      <c r="H2680">
        <v>0</v>
      </c>
      <c r="I2680" t="s">
        <v>9</v>
      </c>
      <c r="J2680">
        <v>0</v>
      </c>
    </row>
    <row r="2681" spans="2:10" x14ac:dyDescent="0.45">
      <c r="B2681">
        <v>16384</v>
      </c>
      <c r="C2681" t="s">
        <v>86</v>
      </c>
      <c r="D2681">
        <v>8</v>
      </c>
      <c r="E2681">
        <v>2</v>
      </c>
      <c r="F2681" t="s">
        <v>82</v>
      </c>
      <c r="G2681">
        <v>0</v>
      </c>
      <c r="H2681">
        <v>0</v>
      </c>
      <c r="I2681" t="s">
        <v>6</v>
      </c>
      <c r="J2681">
        <v>0</v>
      </c>
    </row>
    <row r="2682" spans="2:10" x14ac:dyDescent="0.45">
      <c r="B2682">
        <v>16385</v>
      </c>
      <c r="C2682" t="s">
        <v>86</v>
      </c>
      <c r="D2682">
        <v>8</v>
      </c>
      <c r="E2682">
        <v>2</v>
      </c>
      <c r="F2682" t="s">
        <v>83</v>
      </c>
      <c r="G2682">
        <v>0</v>
      </c>
      <c r="H2682">
        <v>0</v>
      </c>
      <c r="I2682" t="s">
        <v>66</v>
      </c>
      <c r="J2682">
        <v>0</v>
      </c>
    </row>
    <row r="2683" spans="2:10" x14ac:dyDescent="0.45">
      <c r="B2683">
        <v>16386</v>
      </c>
      <c r="C2683" t="s">
        <v>86</v>
      </c>
      <c r="D2683">
        <v>8</v>
      </c>
      <c r="E2683">
        <v>2</v>
      </c>
      <c r="F2683" t="s">
        <v>4</v>
      </c>
      <c r="G2683">
        <v>0</v>
      </c>
      <c r="H2683">
        <v>0</v>
      </c>
      <c r="I2683" t="s">
        <v>14</v>
      </c>
      <c r="J2683">
        <v>0</v>
      </c>
    </row>
    <row r="2684" spans="2:10" x14ac:dyDescent="0.45">
      <c r="B2684">
        <v>16387</v>
      </c>
      <c r="C2684" t="s">
        <v>86</v>
      </c>
      <c r="D2684">
        <v>8</v>
      </c>
      <c r="E2684">
        <v>2</v>
      </c>
      <c r="F2684" t="s">
        <v>24</v>
      </c>
      <c r="G2684">
        <v>1</v>
      </c>
      <c r="H2684">
        <v>0</v>
      </c>
      <c r="I2684" t="s">
        <v>0</v>
      </c>
      <c r="J2684">
        <v>1</v>
      </c>
    </row>
    <row r="2685" spans="2:10" x14ac:dyDescent="0.45">
      <c r="B2685">
        <v>16388</v>
      </c>
      <c r="C2685" t="s">
        <v>86</v>
      </c>
      <c r="D2685">
        <v>8</v>
      </c>
      <c r="E2685">
        <v>2</v>
      </c>
      <c r="F2685" t="s">
        <v>13</v>
      </c>
      <c r="G2685">
        <v>1</v>
      </c>
      <c r="H2685">
        <v>1</v>
      </c>
      <c r="I2685" t="s">
        <v>3</v>
      </c>
      <c r="J2685">
        <v>0</v>
      </c>
    </row>
    <row r="2686" spans="2:10" x14ac:dyDescent="0.45">
      <c r="B2686">
        <v>16389</v>
      </c>
      <c r="C2686" t="s">
        <v>86</v>
      </c>
      <c r="D2686">
        <v>8</v>
      </c>
      <c r="E2686">
        <v>2</v>
      </c>
      <c r="F2686" t="s">
        <v>27</v>
      </c>
      <c r="G2686">
        <v>1</v>
      </c>
      <c r="H2686">
        <v>2</v>
      </c>
      <c r="I2686" t="s">
        <v>77</v>
      </c>
      <c r="J2686">
        <v>-1</v>
      </c>
    </row>
    <row r="2687" spans="2:10" x14ac:dyDescent="0.45">
      <c r="B2687">
        <v>16390</v>
      </c>
      <c r="C2687" t="s">
        <v>86</v>
      </c>
      <c r="D2687">
        <v>8</v>
      </c>
      <c r="E2687">
        <v>2</v>
      </c>
      <c r="F2687" t="s">
        <v>10</v>
      </c>
      <c r="G2687">
        <v>1</v>
      </c>
      <c r="H2687">
        <v>1</v>
      </c>
      <c r="I2687" t="s">
        <v>69</v>
      </c>
      <c r="J2687">
        <v>0</v>
      </c>
    </row>
    <row r="2688" spans="2:10" x14ac:dyDescent="0.45">
      <c r="B2688">
        <v>16391</v>
      </c>
      <c r="C2688" t="s">
        <v>86</v>
      </c>
      <c r="D2688">
        <v>8</v>
      </c>
      <c r="E2688">
        <v>3</v>
      </c>
      <c r="F2688" t="s">
        <v>69</v>
      </c>
      <c r="G2688">
        <v>0</v>
      </c>
      <c r="H2688">
        <v>0</v>
      </c>
      <c r="I2688" t="s">
        <v>5</v>
      </c>
      <c r="J2688">
        <v>0</v>
      </c>
    </row>
    <row r="2689" spans="2:10" x14ac:dyDescent="0.45">
      <c r="B2689">
        <v>16392</v>
      </c>
      <c r="C2689" t="s">
        <v>86</v>
      </c>
      <c r="D2689">
        <v>8</v>
      </c>
      <c r="E2689">
        <v>3</v>
      </c>
      <c r="F2689" t="s">
        <v>66</v>
      </c>
      <c r="G2689">
        <v>2</v>
      </c>
      <c r="H2689">
        <v>0</v>
      </c>
      <c r="I2689" t="s">
        <v>13</v>
      </c>
      <c r="J2689">
        <v>1</v>
      </c>
    </row>
    <row r="2690" spans="2:10" x14ac:dyDescent="0.45">
      <c r="B2690">
        <v>16393</v>
      </c>
      <c r="C2690" t="s">
        <v>86</v>
      </c>
      <c r="D2690">
        <v>8</v>
      </c>
      <c r="E2690">
        <v>3</v>
      </c>
      <c r="F2690" t="s">
        <v>7</v>
      </c>
      <c r="G2690">
        <v>0</v>
      </c>
      <c r="H2690">
        <v>0</v>
      </c>
      <c r="I2690" t="s">
        <v>24</v>
      </c>
      <c r="J2690">
        <v>0</v>
      </c>
    </row>
    <row r="2691" spans="2:10" x14ac:dyDescent="0.45">
      <c r="B2691">
        <v>16394</v>
      </c>
      <c r="C2691" t="s">
        <v>86</v>
      </c>
      <c r="D2691">
        <v>8</v>
      </c>
      <c r="E2691">
        <v>3</v>
      </c>
      <c r="F2691" t="s">
        <v>56</v>
      </c>
      <c r="G2691">
        <v>1</v>
      </c>
      <c r="H2691">
        <v>0</v>
      </c>
      <c r="I2691" t="s">
        <v>4</v>
      </c>
      <c r="J2691">
        <v>1</v>
      </c>
    </row>
    <row r="2692" spans="2:10" x14ac:dyDescent="0.45">
      <c r="B2692">
        <v>16395</v>
      </c>
      <c r="C2692" t="s">
        <v>86</v>
      </c>
      <c r="D2692">
        <v>8</v>
      </c>
      <c r="E2692">
        <v>3</v>
      </c>
      <c r="F2692" t="s">
        <v>6</v>
      </c>
      <c r="G2692">
        <v>2</v>
      </c>
      <c r="H2692">
        <v>1</v>
      </c>
      <c r="I2692" t="s">
        <v>1</v>
      </c>
      <c r="J2692">
        <v>1</v>
      </c>
    </row>
    <row r="2693" spans="2:10" x14ac:dyDescent="0.45">
      <c r="B2693">
        <v>16396</v>
      </c>
      <c r="C2693" t="s">
        <v>86</v>
      </c>
      <c r="D2693">
        <v>8</v>
      </c>
      <c r="E2693">
        <v>3</v>
      </c>
      <c r="F2693" t="s">
        <v>14</v>
      </c>
      <c r="G2693">
        <v>0</v>
      </c>
      <c r="H2693">
        <v>0</v>
      </c>
      <c r="I2693" t="s">
        <v>82</v>
      </c>
      <c r="J2693">
        <v>0</v>
      </c>
    </row>
    <row r="2694" spans="2:10" x14ac:dyDescent="0.45">
      <c r="B2694">
        <v>16397</v>
      </c>
      <c r="C2694" t="s">
        <v>86</v>
      </c>
      <c r="D2694">
        <v>8</v>
      </c>
      <c r="E2694">
        <v>3</v>
      </c>
      <c r="F2694" t="s">
        <v>0</v>
      </c>
      <c r="G2694">
        <v>1</v>
      </c>
      <c r="H2694">
        <v>0</v>
      </c>
      <c r="I2694" t="s">
        <v>10</v>
      </c>
      <c r="J2694">
        <v>1</v>
      </c>
    </row>
    <row r="2695" spans="2:10" x14ac:dyDescent="0.45">
      <c r="B2695">
        <v>16398</v>
      </c>
      <c r="C2695" t="s">
        <v>86</v>
      </c>
      <c r="D2695">
        <v>8</v>
      </c>
      <c r="E2695">
        <v>3</v>
      </c>
      <c r="F2695" t="s">
        <v>9</v>
      </c>
      <c r="G2695">
        <v>0</v>
      </c>
      <c r="H2695">
        <v>0</v>
      </c>
      <c r="I2695" t="s">
        <v>27</v>
      </c>
      <c r="J2695">
        <v>0</v>
      </c>
    </row>
    <row r="2696" spans="2:10" x14ac:dyDescent="0.45">
      <c r="B2696">
        <v>16399</v>
      </c>
      <c r="C2696" t="s">
        <v>86</v>
      </c>
      <c r="D2696">
        <v>8</v>
      </c>
      <c r="E2696">
        <v>3</v>
      </c>
      <c r="F2696" t="s">
        <v>77</v>
      </c>
      <c r="G2696">
        <v>0</v>
      </c>
      <c r="H2696">
        <v>1</v>
      </c>
      <c r="I2696" t="s">
        <v>83</v>
      </c>
      <c r="J2696">
        <v>-1</v>
      </c>
    </row>
    <row r="2697" spans="2:10" x14ac:dyDescent="0.45">
      <c r="B2697">
        <v>16400</v>
      </c>
      <c r="C2697" t="s">
        <v>86</v>
      </c>
      <c r="D2697">
        <v>8</v>
      </c>
      <c r="E2697">
        <v>3</v>
      </c>
      <c r="F2697" t="s">
        <v>15</v>
      </c>
      <c r="G2697">
        <v>0</v>
      </c>
      <c r="H2697">
        <v>0</v>
      </c>
      <c r="I2697" t="s">
        <v>3</v>
      </c>
      <c r="J2697">
        <v>0</v>
      </c>
    </row>
    <row r="2698" spans="2:10" x14ac:dyDescent="0.45">
      <c r="B2698">
        <v>16401</v>
      </c>
      <c r="C2698" t="s">
        <v>86</v>
      </c>
      <c r="D2698">
        <v>8</v>
      </c>
      <c r="E2698">
        <v>4</v>
      </c>
      <c r="F2698" t="s">
        <v>10</v>
      </c>
      <c r="G2698">
        <v>0</v>
      </c>
      <c r="H2698">
        <v>0</v>
      </c>
      <c r="I2698" t="s">
        <v>7</v>
      </c>
      <c r="J2698">
        <v>0</v>
      </c>
    </row>
    <row r="2699" spans="2:10" x14ac:dyDescent="0.45">
      <c r="B2699">
        <v>16402</v>
      </c>
      <c r="C2699" t="s">
        <v>86</v>
      </c>
      <c r="D2699">
        <v>8</v>
      </c>
      <c r="E2699">
        <v>4</v>
      </c>
      <c r="F2699" t="s">
        <v>13</v>
      </c>
      <c r="G2699">
        <v>2</v>
      </c>
      <c r="H2699">
        <v>0</v>
      </c>
      <c r="I2699" t="s">
        <v>77</v>
      </c>
      <c r="J2699">
        <v>1</v>
      </c>
    </row>
    <row r="2700" spans="2:10" x14ac:dyDescent="0.45">
      <c r="B2700">
        <v>16403</v>
      </c>
      <c r="C2700" t="s">
        <v>86</v>
      </c>
      <c r="D2700">
        <v>8</v>
      </c>
      <c r="E2700">
        <v>4</v>
      </c>
      <c r="F2700" t="s">
        <v>27</v>
      </c>
      <c r="G2700">
        <v>4</v>
      </c>
      <c r="H2700">
        <v>0</v>
      </c>
      <c r="I2700" t="s">
        <v>69</v>
      </c>
      <c r="J2700">
        <v>1</v>
      </c>
    </row>
    <row r="2701" spans="2:10" x14ac:dyDescent="0.45">
      <c r="B2701">
        <v>16404</v>
      </c>
      <c r="C2701" t="s">
        <v>86</v>
      </c>
      <c r="D2701">
        <v>8</v>
      </c>
      <c r="E2701">
        <v>4</v>
      </c>
      <c r="F2701" t="s">
        <v>82</v>
      </c>
      <c r="G2701">
        <v>0</v>
      </c>
      <c r="H2701">
        <v>0</v>
      </c>
      <c r="I2701" t="s">
        <v>56</v>
      </c>
      <c r="J2701">
        <v>0</v>
      </c>
    </row>
    <row r="2702" spans="2:10" x14ac:dyDescent="0.45">
      <c r="B2702">
        <v>16405</v>
      </c>
      <c r="C2702" t="s">
        <v>86</v>
      </c>
      <c r="D2702">
        <v>8</v>
      </c>
      <c r="E2702">
        <v>4</v>
      </c>
      <c r="F2702" t="s">
        <v>83</v>
      </c>
      <c r="G2702">
        <v>4</v>
      </c>
      <c r="H2702">
        <v>0</v>
      </c>
      <c r="I2702" t="s">
        <v>9</v>
      </c>
      <c r="J2702">
        <v>1</v>
      </c>
    </row>
    <row r="2703" spans="2:10" x14ac:dyDescent="0.45">
      <c r="B2703">
        <v>16406</v>
      </c>
      <c r="C2703" t="s">
        <v>86</v>
      </c>
      <c r="D2703">
        <v>8</v>
      </c>
      <c r="E2703">
        <v>4</v>
      </c>
      <c r="F2703" t="s">
        <v>5</v>
      </c>
      <c r="G2703">
        <v>0</v>
      </c>
      <c r="H2703">
        <v>0</v>
      </c>
      <c r="I2703" t="s">
        <v>0</v>
      </c>
      <c r="J2703">
        <v>0</v>
      </c>
    </row>
    <row r="2704" spans="2:10" x14ac:dyDescent="0.45">
      <c r="B2704">
        <v>16407</v>
      </c>
      <c r="C2704" t="s">
        <v>86</v>
      </c>
      <c r="D2704">
        <v>8</v>
      </c>
      <c r="E2704">
        <v>4</v>
      </c>
      <c r="F2704" t="s">
        <v>1</v>
      </c>
      <c r="G2704">
        <v>1</v>
      </c>
      <c r="H2704">
        <v>0</v>
      </c>
      <c r="I2704" t="s">
        <v>14</v>
      </c>
      <c r="J2704">
        <v>1</v>
      </c>
    </row>
    <row r="2705" spans="2:10" x14ac:dyDescent="0.45">
      <c r="B2705">
        <v>16408</v>
      </c>
      <c r="C2705" t="s">
        <v>86</v>
      </c>
      <c r="D2705">
        <v>8</v>
      </c>
      <c r="E2705">
        <v>4</v>
      </c>
      <c r="F2705" t="s">
        <v>4</v>
      </c>
      <c r="G2705">
        <v>0</v>
      </c>
      <c r="H2705">
        <v>0</v>
      </c>
      <c r="I2705" t="s">
        <v>15</v>
      </c>
      <c r="J2705">
        <v>0</v>
      </c>
    </row>
    <row r="2706" spans="2:10" x14ac:dyDescent="0.45">
      <c r="B2706">
        <v>16409</v>
      </c>
      <c r="C2706" t="s">
        <v>86</v>
      </c>
      <c r="D2706">
        <v>8</v>
      </c>
      <c r="E2706">
        <v>4</v>
      </c>
      <c r="F2706" t="s">
        <v>24</v>
      </c>
      <c r="G2706">
        <v>5</v>
      </c>
      <c r="H2706">
        <v>2</v>
      </c>
      <c r="I2706" t="s">
        <v>6</v>
      </c>
      <c r="J2706">
        <v>1</v>
      </c>
    </row>
    <row r="2707" spans="2:10" x14ac:dyDescent="0.45">
      <c r="B2707">
        <v>16410</v>
      </c>
      <c r="C2707" t="s">
        <v>86</v>
      </c>
      <c r="D2707">
        <v>8</v>
      </c>
      <c r="E2707">
        <v>4</v>
      </c>
      <c r="F2707" t="s">
        <v>3</v>
      </c>
      <c r="G2707">
        <v>2</v>
      </c>
      <c r="H2707">
        <v>1</v>
      </c>
      <c r="I2707" t="s">
        <v>66</v>
      </c>
      <c r="J2707">
        <v>1</v>
      </c>
    </row>
    <row r="2708" spans="2:10" x14ac:dyDescent="0.45">
      <c r="B2708">
        <v>16411</v>
      </c>
      <c r="C2708" t="s">
        <v>86</v>
      </c>
      <c r="D2708">
        <v>8</v>
      </c>
      <c r="E2708">
        <v>5</v>
      </c>
      <c r="F2708" t="s">
        <v>7</v>
      </c>
      <c r="G2708">
        <v>0</v>
      </c>
      <c r="H2708">
        <v>0</v>
      </c>
      <c r="I2708" t="s">
        <v>5</v>
      </c>
      <c r="J2708">
        <v>0</v>
      </c>
    </row>
    <row r="2709" spans="2:10" x14ac:dyDescent="0.45">
      <c r="B2709">
        <v>16412</v>
      </c>
      <c r="C2709" t="s">
        <v>86</v>
      </c>
      <c r="D2709">
        <v>8</v>
      </c>
      <c r="E2709">
        <v>5</v>
      </c>
      <c r="F2709" t="s">
        <v>4</v>
      </c>
      <c r="G2709">
        <v>0</v>
      </c>
      <c r="H2709">
        <v>0</v>
      </c>
      <c r="I2709" t="s">
        <v>82</v>
      </c>
      <c r="J2709">
        <v>0</v>
      </c>
    </row>
    <row r="2710" spans="2:10" x14ac:dyDescent="0.45">
      <c r="B2710">
        <v>16413</v>
      </c>
      <c r="C2710" t="s">
        <v>86</v>
      </c>
      <c r="D2710">
        <v>8</v>
      </c>
      <c r="E2710">
        <v>5</v>
      </c>
      <c r="F2710" t="s">
        <v>56</v>
      </c>
      <c r="G2710">
        <v>0</v>
      </c>
      <c r="H2710">
        <v>1</v>
      </c>
      <c r="I2710" t="s">
        <v>1</v>
      </c>
      <c r="J2710">
        <v>-1</v>
      </c>
    </row>
    <row r="2711" spans="2:10" x14ac:dyDescent="0.45">
      <c r="B2711">
        <v>16414</v>
      </c>
      <c r="C2711" t="s">
        <v>86</v>
      </c>
      <c r="D2711">
        <v>8</v>
      </c>
      <c r="E2711">
        <v>5</v>
      </c>
      <c r="F2711" t="s">
        <v>69</v>
      </c>
      <c r="G2711">
        <v>2</v>
      </c>
      <c r="H2711">
        <v>4</v>
      </c>
      <c r="I2711" t="s">
        <v>83</v>
      </c>
      <c r="J2711">
        <v>-1</v>
      </c>
    </row>
    <row r="2712" spans="2:10" x14ac:dyDescent="0.45">
      <c r="B2712">
        <v>16415</v>
      </c>
      <c r="C2712" t="s">
        <v>86</v>
      </c>
      <c r="D2712">
        <v>8</v>
      </c>
      <c r="E2712">
        <v>5</v>
      </c>
      <c r="F2712" t="s">
        <v>6</v>
      </c>
      <c r="G2712">
        <v>3</v>
      </c>
      <c r="H2712">
        <v>1</v>
      </c>
      <c r="I2712" t="s">
        <v>10</v>
      </c>
      <c r="J2712">
        <v>1</v>
      </c>
    </row>
    <row r="2713" spans="2:10" x14ac:dyDescent="0.45">
      <c r="B2713">
        <v>16416</v>
      </c>
      <c r="C2713" t="s">
        <v>86</v>
      </c>
      <c r="D2713">
        <v>8</v>
      </c>
      <c r="E2713">
        <v>5</v>
      </c>
      <c r="F2713" t="s">
        <v>0</v>
      </c>
      <c r="G2713">
        <v>2</v>
      </c>
      <c r="H2713">
        <v>1</v>
      </c>
      <c r="I2713" t="s">
        <v>27</v>
      </c>
      <c r="J2713">
        <v>1</v>
      </c>
    </row>
    <row r="2714" spans="2:10" x14ac:dyDescent="0.45">
      <c r="B2714">
        <v>16417</v>
      </c>
      <c r="C2714" t="s">
        <v>86</v>
      </c>
      <c r="D2714">
        <v>8</v>
      </c>
      <c r="E2714">
        <v>5</v>
      </c>
      <c r="F2714" t="s">
        <v>9</v>
      </c>
      <c r="G2714">
        <v>2</v>
      </c>
      <c r="H2714">
        <v>2</v>
      </c>
      <c r="I2714" t="s">
        <v>13</v>
      </c>
      <c r="J2714">
        <v>0</v>
      </c>
    </row>
    <row r="2715" spans="2:10" x14ac:dyDescent="0.45">
      <c r="B2715">
        <v>16418</v>
      </c>
      <c r="C2715" t="s">
        <v>86</v>
      </c>
      <c r="D2715">
        <v>8</v>
      </c>
      <c r="E2715">
        <v>5</v>
      </c>
      <c r="F2715" t="s">
        <v>14</v>
      </c>
      <c r="G2715">
        <v>3</v>
      </c>
      <c r="H2715">
        <v>2</v>
      </c>
      <c r="I2715" t="s">
        <v>24</v>
      </c>
      <c r="J2715">
        <v>1</v>
      </c>
    </row>
    <row r="2716" spans="2:10" x14ac:dyDescent="0.45">
      <c r="B2716">
        <v>16419</v>
      </c>
      <c r="C2716" t="s">
        <v>86</v>
      </c>
      <c r="D2716">
        <v>8</v>
      </c>
      <c r="E2716">
        <v>5</v>
      </c>
      <c r="F2716" t="s">
        <v>77</v>
      </c>
      <c r="G2716">
        <v>0</v>
      </c>
      <c r="H2716">
        <v>2</v>
      </c>
      <c r="I2716" t="s">
        <v>3</v>
      </c>
      <c r="J2716">
        <v>-1</v>
      </c>
    </row>
    <row r="2717" spans="2:10" x14ac:dyDescent="0.45">
      <c r="B2717">
        <v>16420</v>
      </c>
      <c r="C2717" t="s">
        <v>86</v>
      </c>
      <c r="D2717">
        <v>8</v>
      </c>
      <c r="E2717">
        <v>5</v>
      </c>
      <c r="F2717" t="s">
        <v>15</v>
      </c>
      <c r="G2717">
        <v>0</v>
      </c>
      <c r="H2717">
        <v>0</v>
      </c>
      <c r="I2717" t="s">
        <v>66</v>
      </c>
      <c r="J2717">
        <v>0</v>
      </c>
    </row>
    <row r="2718" spans="2:10" x14ac:dyDescent="0.45">
      <c r="B2718">
        <v>16421</v>
      </c>
      <c r="C2718" t="s">
        <v>86</v>
      </c>
      <c r="D2718">
        <v>8</v>
      </c>
      <c r="E2718">
        <v>6</v>
      </c>
      <c r="F2718" t="s">
        <v>27</v>
      </c>
      <c r="G2718">
        <v>0</v>
      </c>
      <c r="H2718">
        <v>0</v>
      </c>
      <c r="I2718" t="s">
        <v>7</v>
      </c>
      <c r="J2718">
        <v>0</v>
      </c>
    </row>
    <row r="2719" spans="2:10" x14ac:dyDescent="0.45">
      <c r="B2719">
        <v>16422</v>
      </c>
      <c r="C2719" t="s">
        <v>86</v>
      </c>
      <c r="D2719">
        <v>8</v>
      </c>
      <c r="E2719">
        <v>6</v>
      </c>
      <c r="F2719" t="s">
        <v>82</v>
      </c>
      <c r="G2719">
        <v>0</v>
      </c>
      <c r="H2719">
        <v>0</v>
      </c>
      <c r="I2719" t="s">
        <v>15</v>
      </c>
      <c r="J2719">
        <v>0</v>
      </c>
    </row>
    <row r="2720" spans="2:10" x14ac:dyDescent="0.45">
      <c r="B2720">
        <v>16423</v>
      </c>
      <c r="C2720" t="s">
        <v>86</v>
      </c>
      <c r="D2720">
        <v>8</v>
      </c>
      <c r="E2720">
        <v>6</v>
      </c>
      <c r="F2720" t="s">
        <v>83</v>
      </c>
      <c r="G2720">
        <v>2</v>
      </c>
      <c r="H2720">
        <v>0</v>
      </c>
      <c r="I2720" t="s">
        <v>0</v>
      </c>
      <c r="J2720">
        <v>1</v>
      </c>
    </row>
    <row r="2721" spans="2:10" x14ac:dyDescent="0.45">
      <c r="B2721">
        <v>16424</v>
      </c>
      <c r="C2721" t="s">
        <v>86</v>
      </c>
      <c r="D2721">
        <v>8</v>
      </c>
      <c r="E2721">
        <v>6</v>
      </c>
      <c r="F2721" t="s">
        <v>66</v>
      </c>
      <c r="G2721">
        <v>1</v>
      </c>
      <c r="H2721">
        <v>0</v>
      </c>
      <c r="I2721" t="s">
        <v>77</v>
      </c>
      <c r="J2721">
        <v>1</v>
      </c>
    </row>
    <row r="2722" spans="2:10" x14ac:dyDescent="0.45">
      <c r="B2722">
        <v>16425</v>
      </c>
      <c r="C2722" t="s">
        <v>86</v>
      </c>
      <c r="D2722">
        <v>8</v>
      </c>
      <c r="E2722">
        <v>6</v>
      </c>
      <c r="F2722" t="s">
        <v>5</v>
      </c>
      <c r="G2722">
        <v>0</v>
      </c>
      <c r="H2722">
        <v>0</v>
      </c>
      <c r="I2722" t="s">
        <v>6</v>
      </c>
      <c r="J2722">
        <v>0</v>
      </c>
    </row>
    <row r="2723" spans="2:10" x14ac:dyDescent="0.45">
      <c r="B2723">
        <v>16426</v>
      </c>
      <c r="C2723" t="s">
        <v>86</v>
      </c>
      <c r="D2723">
        <v>8</v>
      </c>
      <c r="E2723">
        <v>6</v>
      </c>
      <c r="F2723" t="s">
        <v>24</v>
      </c>
      <c r="G2723">
        <v>0</v>
      </c>
      <c r="H2723">
        <v>0</v>
      </c>
      <c r="I2723" t="s">
        <v>56</v>
      </c>
      <c r="J2723">
        <v>0</v>
      </c>
    </row>
    <row r="2724" spans="2:10" x14ac:dyDescent="0.45">
      <c r="B2724">
        <v>16427</v>
      </c>
      <c r="C2724" t="s">
        <v>86</v>
      </c>
      <c r="D2724">
        <v>8</v>
      </c>
      <c r="E2724">
        <v>6</v>
      </c>
      <c r="F2724" t="s">
        <v>10</v>
      </c>
      <c r="G2724">
        <v>0</v>
      </c>
      <c r="H2724">
        <v>0</v>
      </c>
      <c r="I2724" t="s">
        <v>14</v>
      </c>
      <c r="J2724">
        <v>0</v>
      </c>
    </row>
    <row r="2725" spans="2:10" x14ac:dyDescent="0.45">
      <c r="B2725">
        <v>16428</v>
      </c>
      <c r="C2725" t="s">
        <v>86</v>
      </c>
      <c r="D2725">
        <v>8</v>
      </c>
      <c r="E2725">
        <v>6</v>
      </c>
      <c r="F2725" t="s">
        <v>1</v>
      </c>
      <c r="G2725">
        <v>1</v>
      </c>
      <c r="H2725">
        <v>0</v>
      </c>
      <c r="I2725" t="s">
        <v>4</v>
      </c>
      <c r="J2725">
        <v>1</v>
      </c>
    </row>
    <row r="2726" spans="2:10" x14ac:dyDescent="0.45">
      <c r="B2726">
        <v>16429</v>
      </c>
      <c r="C2726" t="s">
        <v>86</v>
      </c>
      <c r="D2726">
        <v>8</v>
      </c>
      <c r="E2726">
        <v>6</v>
      </c>
      <c r="F2726" t="s">
        <v>13</v>
      </c>
      <c r="G2726">
        <v>1</v>
      </c>
      <c r="H2726">
        <v>4</v>
      </c>
      <c r="I2726" t="s">
        <v>69</v>
      </c>
      <c r="J2726">
        <v>-1</v>
      </c>
    </row>
    <row r="2727" spans="2:10" x14ac:dyDescent="0.45">
      <c r="B2727">
        <v>16430</v>
      </c>
      <c r="C2727" t="s">
        <v>86</v>
      </c>
      <c r="D2727">
        <v>8</v>
      </c>
      <c r="E2727">
        <v>6</v>
      </c>
      <c r="F2727" t="s">
        <v>3</v>
      </c>
      <c r="G2727">
        <v>2</v>
      </c>
      <c r="H2727">
        <v>1</v>
      </c>
      <c r="I2727" t="s">
        <v>9</v>
      </c>
      <c r="J2727">
        <v>1</v>
      </c>
    </row>
    <row r="2728" spans="2:10" x14ac:dyDescent="0.45">
      <c r="B2728">
        <v>16431</v>
      </c>
      <c r="C2728" t="s">
        <v>86</v>
      </c>
      <c r="D2728">
        <v>8</v>
      </c>
      <c r="E2728">
        <v>7</v>
      </c>
      <c r="F2728" t="s">
        <v>7</v>
      </c>
      <c r="G2728">
        <v>0</v>
      </c>
      <c r="H2728">
        <v>0</v>
      </c>
      <c r="I2728" t="s">
        <v>83</v>
      </c>
      <c r="J2728">
        <v>0</v>
      </c>
    </row>
    <row r="2729" spans="2:10" x14ac:dyDescent="0.45">
      <c r="B2729">
        <v>16432</v>
      </c>
      <c r="C2729" t="s">
        <v>86</v>
      </c>
      <c r="D2729">
        <v>8</v>
      </c>
      <c r="E2729">
        <v>7</v>
      </c>
      <c r="F2729" t="s">
        <v>4</v>
      </c>
      <c r="G2729">
        <v>0</v>
      </c>
      <c r="H2729">
        <v>0</v>
      </c>
      <c r="I2729" t="s">
        <v>24</v>
      </c>
      <c r="J2729">
        <v>0</v>
      </c>
    </row>
    <row r="2730" spans="2:10" x14ac:dyDescent="0.45">
      <c r="B2730">
        <v>16433</v>
      </c>
      <c r="C2730" t="s">
        <v>86</v>
      </c>
      <c r="D2730">
        <v>8</v>
      </c>
      <c r="E2730">
        <v>7</v>
      </c>
      <c r="F2730" t="s">
        <v>15</v>
      </c>
      <c r="G2730">
        <v>0</v>
      </c>
      <c r="H2730">
        <v>0</v>
      </c>
      <c r="I2730" t="s">
        <v>77</v>
      </c>
      <c r="J2730">
        <v>0</v>
      </c>
    </row>
    <row r="2731" spans="2:10" x14ac:dyDescent="0.45">
      <c r="B2731">
        <v>16434</v>
      </c>
      <c r="C2731" t="s">
        <v>86</v>
      </c>
      <c r="D2731">
        <v>8</v>
      </c>
      <c r="E2731">
        <v>7</v>
      </c>
      <c r="F2731" t="s">
        <v>0</v>
      </c>
      <c r="G2731">
        <v>1</v>
      </c>
      <c r="H2731">
        <v>2</v>
      </c>
      <c r="I2731" t="s">
        <v>13</v>
      </c>
      <c r="J2731">
        <v>-1</v>
      </c>
    </row>
    <row r="2732" spans="2:10" x14ac:dyDescent="0.45">
      <c r="B2732">
        <v>16435</v>
      </c>
      <c r="C2732" t="s">
        <v>86</v>
      </c>
      <c r="D2732">
        <v>8</v>
      </c>
      <c r="E2732">
        <v>7</v>
      </c>
      <c r="F2732" t="s">
        <v>69</v>
      </c>
      <c r="G2732">
        <v>1</v>
      </c>
      <c r="H2732">
        <v>1</v>
      </c>
      <c r="I2732" t="s">
        <v>3</v>
      </c>
      <c r="J2732">
        <v>0</v>
      </c>
    </row>
    <row r="2733" spans="2:10" x14ac:dyDescent="0.45">
      <c r="B2733">
        <v>16436</v>
      </c>
      <c r="C2733" t="s">
        <v>86</v>
      </c>
      <c r="D2733">
        <v>8</v>
      </c>
      <c r="E2733">
        <v>7</v>
      </c>
      <c r="F2733" t="s">
        <v>82</v>
      </c>
      <c r="G2733">
        <v>0</v>
      </c>
      <c r="H2733">
        <v>0</v>
      </c>
      <c r="I2733" t="s">
        <v>1</v>
      </c>
      <c r="J2733">
        <v>0</v>
      </c>
    </row>
    <row r="2734" spans="2:10" x14ac:dyDescent="0.45">
      <c r="B2734">
        <v>16437</v>
      </c>
      <c r="C2734" t="s">
        <v>86</v>
      </c>
      <c r="D2734">
        <v>8</v>
      </c>
      <c r="E2734">
        <v>7</v>
      </c>
      <c r="F2734" t="s">
        <v>14</v>
      </c>
      <c r="G2734">
        <v>1</v>
      </c>
      <c r="H2734">
        <v>1</v>
      </c>
      <c r="I2734" t="s">
        <v>5</v>
      </c>
      <c r="J2734">
        <v>0</v>
      </c>
    </row>
    <row r="2735" spans="2:10" x14ac:dyDescent="0.45">
      <c r="B2735">
        <v>16438</v>
      </c>
      <c r="C2735" t="s">
        <v>86</v>
      </c>
      <c r="D2735">
        <v>8</v>
      </c>
      <c r="E2735">
        <v>7</v>
      </c>
      <c r="F2735" t="s">
        <v>6</v>
      </c>
      <c r="G2735">
        <v>3</v>
      </c>
      <c r="H2735">
        <v>0</v>
      </c>
      <c r="I2735" t="s">
        <v>27</v>
      </c>
      <c r="J2735">
        <v>1</v>
      </c>
    </row>
    <row r="2736" spans="2:10" x14ac:dyDescent="0.45">
      <c r="B2736">
        <v>16439</v>
      </c>
      <c r="C2736" t="s">
        <v>86</v>
      </c>
      <c r="D2736">
        <v>8</v>
      </c>
      <c r="E2736">
        <v>7</v>
      </c>
      <c r="F2736" t="s">
        <v>56</v>
      </c>
      <c r="G2736">
        <v>2</v>
      </c>
      <c r="H2736">
        <v>1</v>
      </c>
      <c r="I2736" t="s">
        <v>10</v>
      </c>
      <c r="J2736">
        <v>1</v>
      </c>
    </row>
    <row r="2737" spans="2:10" x14ac:dyDescent="0.45">
      <c r="B2737">
        <v>16440</v>
      </c>
      <c r="C2737" t="s">
        <v>86</v>
      </c>
      <c r="D2737">
        <v>8</v>
      </c>
      <c r="E2737">
        <v>7</v>
      </c>
      <c r="F2737" t="s">
        <v>9</v>
      </c>
      <c r="G2737">
        <v>1</v>
      </c>
      <c r="H2737">
        <v>1</v>
      </c>
      <c r="I2737" t="s">
        <v>66</v>
      </c>
      <c r="J2737">
        <v>0</v>
      </c>
    </row>
    <row r="2738" spans="2:10" x14ac:dyDescent="0.45">
      <c r="B2738">
        <v>16441</v>
      </c>
      <c r="C2738" t="s">
        <v>86</v>
      </c>
      <c r="D2738">
        <v>8</v>
      </c>
      <c r="E2738">
        <v>8</v>
      </c>
      <c r="F2738" t="s">
        <v>13</v>
      </c>
      <c r="G2738">
        <v>0</v>
      </c>
      <c r="H2738">
        <v>0</v>
      </c>
      <c r="I2738" t="s">
        <v>7</v>
      </c>
      <c r="J2738">
        <v>0</v>
      </c>
    </row>
    <row r="2739" spans="2:10" x14ac:dyDescent="0.45">
      <c r="B2739">
        <v>16442</v>
      </c>
      <c r="C2739" t="s">
        <v>86</v>
      </c>
      <c r="D2739">
        <v>8</v>
      </c>
      <c r="E2739">
        <v>8</v>
      </c>
      <c r="F2739" t="s">
        <v>66</v>
      </c>
      <c r="G2739">
        <v>3</v>
      </c>
      <c r="H2739">
        <v>2</v>
      </c>
      <c r="I2739" t="s">
        <v>69</v>
      </c>
      <c r="J2739">
        <v>1</v>
      </c>
    </row>
    <row r="2740" spans="2:10" x14ac:dyDescent="0.45">
      <c r="B2740">
        <v>16443</v>
      </c>
      <c r="C2740" t="s">
        <v>86</v>
      </c>
      <c r="D2740">
        <v>8</v>
      </c>
      <c r="E2740">
        <v>8</v>
      </c>
      <c r="F2740" t="s">
        <v>10</v>
      </c>
      <c r="G2740">
        <v>1</v>
      </c>
      <c r="H2740">
        <v>1</v>
      </c>
      <c r="I2740" t="s">
        <v>4</v>
      </c>
      <c r="J2740">
        <v>0</v>
      </c>
    </row>
    <row r="2741" spans="2:10" x14ac:dyDescent="0.45">
      <c r="B2741">
        <v>16444</v>
      </c>
      <c r="C2741" t="s">
        <v>86</v>
      </c>
      <c r="D2741">
        <v>8</v>
      </c>
      <c r="E2741">
        <v>8</v>
      </c>
      <c r="F2741" t="s">
        <v>77</v>
      </c>
      <c r="G2741">
        <v>1</v>
      </c>
      <c r="H2741">
        <v>0</v>
      </c>
      <c r="I2741" t="s">
        <v>9</v>
      </c>
      <c r="J2741">
        <v>1</v>
      </c>
    </row>
    <row r="2742" spans="2:10" x14ac:dyDescent="0.45">
      <c r="B2742">
        <v>16445</v>
      </c>
      <c r="C2742" t="s">
        <v>86</v>
      </c>
      <c r="D2742">
        <v>8</v>
      </c>
      <c r="E2742">
        <v>8</v>
      </c>
      <c r="F2742" t="s">
        <v>5</v>
      </c>
      <c r="G2742">
        <v>0</v>
      </c>
      <c r="H2742">
        <v>0</v>
      </c>
      <c r="I2742" t="s">
        <v>56</v>
      </c>
      <c r="J2742">
        <v>0</v>
      </c>
    </row>
    <row r="2743" spans="2:10" x14ac:dyDescent="0.45">
      <c r="B2743">
        <v>16446</v>
      </c>
      <c r="C2743" t="s">
        <v>86</v>
      </c>
      <c r="D2743">
        <v>8</v>
      </c>
      <c r="E2743">
        <v>8</v>
      </c>
      <c r="F2743" t="s">
        <v>24</v>
      </c>
      <c r="G2743">
        <v>0</v>
      </c>
      <c r="H2743">
        <v>0</v>
      </c>
      <c r="I2743" t="s">
        <v>82</v>
      </c>
      <c r="J2743">
        <v>0</v>
      </c>
    </row>
    <row r="2744" spans="2:10" x14ac:dyDescent="0.45">
      <c r="B2744">
        <v>16447</v>
      </c>
      <c r="C2744" t="s">
        <v>86</v>
      </c>
      <c r="D2744">
        <v>8</v>
      </c>
      <c r="E2744">
        <v>8</v>
      </c>
      <c r="F2744" t="s">
        <v>83</v>
      </c>
      <c r="G2744">
        <v>1</v>
      </c>
      <c r="H2744">
        <v>2</v>
      </c>
      <c r="I2744" t="s">
        <v>6</v>
      </c>
      <c r="J2744">
        <v>-1</v>
      </c>
    </row>
    <row r="2745" spans="2:10" x14ac:dyDescent="0.45">
      <c r="B2745">
        <v>16448</v>
      </c>
      <c r="C2745" t="s">
        <v>86</v>
      </c>
      <c r="D2745">
        <v>8</v>
      </c>
      <c r="E2745">
        <v>8</v>
      </c>
      <c r="F2745" t="s">
        <v>27</v>
      </c>
      <c r="G2745">
        <v>2</v>
      </c>
      <c r="H2745">
        <v>1</v>
      </c>
      <c r="I2745" t="s">
        <v>14</v>
      </c>
      <c r="J2745">
        <v>1</v>
      </c>
    </row>
    <row r="2746" spans="2:10" x14ac:dyDescent="0.45">
      <c r="B2746">
        <v>16449</v>
      </c>
      <c r="C2746" t="s">
        <v>86</v>
      </c>
      <c r="D2746">
        <v>8</v>
      </c>
      <c r="E2746">
        <v>8</v>
      </c>
      <c r="F2746" t="s">
        <v>1</v>
      </c>
      <c r="G2746">
        <v>0</v>
      </c>
      <c r="H2746">
        <v>0</v>
      </c>
      <c r="I2746" t="s">
        <v>15</v>
      </c>
      <c r="J2746">
        <v>0</v>
      </c>
    </row>
    <row r="2747" spans="2:10" x14ac:dyDescent="0.45">
      <c r="B2747">
        <v>16450</v>
      </c>
      <c r="C2747" t="s">
        <v>86</v>
      </c>
      <c r="D2747">
        <v>8</v>
      </c>
      <c r="E2747">
        <v>8</v>
      </c>
      <c r="F2747" t="s">
        <v>3</v>
      </c>
      <c r="G2747">
        <v>3</v>
      </c>
      <c r="H2747">
        <v>0</v>
      </c>
      <c r="I2747" t="s">
        <v>0</v>
      </c>
      <c r="J2747">
        <v>1</v>
      </c>
    </row>
    <row r="2748" spans="2:10" x14ac:dyDescent="0.45">
      <c r="B2748">
        <v>16451</v>
      </c>
      <c r="C2748" t="s">
        <v>86</v>
      </c>
      <c r="D2748">
        <v>8</v>
      </c>
      <c r="E2748">
        <v>9</v>
      </c>
      <c r="F2748" t="s">
        <v>4</v>
      </c>
      <c r="G2748">
        <v>2</v>
      </c>
      <c r="H2748">
        <v>0</v>
      </c>
      <c r="I2748" t="s">
        <v>5</v>
      </c>
      <c r="J2748">
        <v>1</v>
      </c>
    </row>
    <row r="2749" spans="2:10" x14ac:dyDescent="0.45">
      <c r="B2749">
        <v>16452</v>
      </c>
      <c r="C2749" t="s">
        <v>86</v>
      </c>
      <c r="D2749">
        <v>8</v>
      </c>
      <c r="E2749">
        <v>9</v>
      </c>
      <c r="F2749" t="s">
        <v>56</v>
      </c>
      <c r="G2749">
        <v>1</v>
      </c>
      <c r="H2749">
        <v>1</v>
      </c>
      <c r="I2749" t="s">
        <v>27</v>
      </c>
      <c r="J2749">
        <v>0</v>
      </c>
    </row>
    <row r="2750" spans="2:10" x14ac:dyDescent="0.45">
      <c r="B2750">
        <v>16453</v>
      </c>
      <c r="C2750" t="s">
        <v>86</v>
      </c>
      <c r="D2750">
        <v>8</v>
      </c>
      <c r="E2750">
        <v>9</v>
      </c>
      <c r="F2750" t="s">
        <v>1</v>
      </c>
      <c r="G2750">
        <v>1</v>
      </c>
      <c r="H2750">
        <v>0</v>
      </c>
      <c r="I2750" t="s">
        <v>24</v>
      </c>
      <c r="J2750">
        <v>1</v>
      </c>
    </row>
    <row r="2751" spans="2:10" x14ac:dyDescent="0.45">
      <c r="B2751">
        <v>16454</v>
      </c>
      <c r="C2751" t="s">
        <v>86</v>
      </c>
      <c r="D2751">
        <v>8</v>
      </c>
      <c r="E2751">
        <v>9</v>
      </c>
      <c r="F2751" t="s">
        <v>82</v>
      </c>
      <c r="G2751">
        <v>0</v>
      </c>
      <c r="H2751">
        <v>0</v>
      </c>
      <c r="I2751" t="s">
        <v>10</v>
      </c>
      <c r="J2751">
        <v>0</v>
      </c>
    </row>
    <row r="2752" spans="2:10" x14ac:dyDescent="0.45">
      <c r="B2752">
        <v>16455</v>
      </c>
      <c r="C2752" t="s">
        <v>86</v>
      </c>
      <c r="D2752">
        <v>8</v>
      </c>
      <c r="E2752">
        <v>9</v>
      </c>
      <c r="F2752" t="s">
        <v>6</v>
      </c>
      <c r="G2752">
        <v>0</v>
      </c>
      <c r="H2752">
        <v>0</v>
      </c>
      <c r="I2752" t="s">
        <v>13</v>
      </c>
      <c r="J2752">
        <v>0</v>
      </c>
    </row>
    <row r="2753" spans="2:10" x14ac:dyDescent="0.45">
      <c r="B2753">
        <v>16456</v>
      </c>
      <c r="C2753" t="s">
        <v>86</v>
      </c>
      <c r="D2753">
        <v>8</v>
      </c>
      <c r="E2753">
        <v>9</v>
      </c>
      <c r="F2753" t="s">
        <v>7</v>
      </c>
      <c r="G2753">
        <v>0</v>
      </c>
      <c r="H2753">
        <v>0</v>
      </c>
      <c r="I2753" t="s">
        <v>3</v>
      </c>
      <c r="J2753">
        <v>0</v>
      </c>
    </row>
    <row r="2754" spans="2:10" x14ac:dyDescent="0.45">
      <c r="B2754">
        <v>16457</v>
      </c>
      <c r="C2754" t="s">
        <v>86</v>
      </c>
      <c r="D2754">
        <v>8</v>
      </c>
      <c r="E2754">
        <v>9</v>
      </c>
      <c r="F2754" t="s">
        <v>14</v>
      </c>
      <c r="G2754">
        <v>0</v>
      </c>
      <c r="H2754">
        <v>0</v>
      </c>
      <c r="I2754" t="s">
        <v>83</v>
      </c>
      <c r="J2754">
        <v>0</v>
      </c>
    </row>
    <row r="2755" spans="2:10" x14ac:dyDescent="0.45">
      <c r="B2755">
        <v>16458</v>
      </c>
      <c r="C2755" t="s">
        <v>86</v>
      </c>
      <c r="D2755">
        <v>8</v>
      </c>
      <c r="E2755">
        <v>9</v>
      </c>
      <c r="F2755" t="s">
        <v>69</v>
      </c>
      <c r="G2755">
        <v>1</v>
      </c>
      <c r="H2755">
        <v>1</v>
      </c>
      <c r="I2755" t="s">
        <v>77</v>
      </c>
      <c r="J2755">
        <v>0</v>
      </c>
    </row>
    <row r="2756" spans="2:10" x14ac:dyDescent="0.45">
      <c r="B2756">
        <v>16459</v>
      </c>
      <c r="C2756" t="s">
        <v>86</v>
      </c>
      <c r="D2756">
        <v>8</v>
      </c>
      <c r="E2756">
        <v>9</v>
      </c>
      <c r="F2756" t="s">
        <v>0</v>
      </c>
      <c r="G2756">
        <v>2</v>
      </c>
      <c r="H2756">
        <v>2</v>
      </c>
      <c r="I2756" t="s">
        <v>66</v>
      </c>
      <c r="J2756">
        <v>0</v>
      </c>
    </row>
    <row r="2757" spans="2:10" x14ac:dyDescent="0.45">
      <c r="B2757">
        <v>16460</v>
      </c>
      <c r="C2757" t="s">
        <v>86</v>
      </c>
      <c r="D2757">
        <v>8</v>
      </c>
      <c r="E2757">
        <v>9</v>
      </c>
      <c r="F2757" t="s">
        <v>15</v>
      </c>
      <c r="G2757">
        <v>0</v>
      </c>
      <c r="H2757">
        <v>0</v>
      </c>
      <c r="I2757" t="s">
        <v>9</v>
      </c>
      <c r="J2757">
        <v>0</v>
      </c>
    </row>
    <row r="2758" spans="2:10" x14ac:dyDescent="0.45">
      <c r="B2758">
        <v>16461</v>
      </c>
      <c r="C2758" t="s">
        <v>86</v>
      </c>
      <c r="D2758">
        <v>8</v>
      </c>
      <c r="E2758">
        <v>10</v>
      </c>
      <c r="F2758" t="s">
        <v>66</v>
      </c>
      <c r="G2758">
        <v>0</v>
      </c>
      <c r="H2758">
        <v>0</v>
      </c>
      <c r="I2758" t="s">
        <v>7</v>
      </c>
      <c r="J2758">
        <v>0</v>
      </c>
    </row>
    <row r="2759" spans="2:10" x14ac:dyDescent="0.45">
      <c r="B2759">
        <v>16462</v>
      </c>
      <c r="C2759" t="s">
        <v>86</v>
      </c>
      <c r="D2759">
        <v>8</v>
      </c>
      <c r="E2759">
        <v>10</v>
      </c>
      <c r="F2759" t="s">
        <v>13</v>
      </c>
      <c r="G2759">
        <v>1</v>
      </c>
      <c r="H2759">
        <v>0</v>
      </c>
      <c r="I2759" t="s">
        <v>14</v>
      </c>
      <c r="J2759">
        <v>1</v>
      </c>
    </row>
    <row r="2760" spans="2:10" x14ac:dyDescent="0.45">
      <c r="B2760">
        <v>16463</v>
      </c>
      <c r="C2760" t="s">
        <v>86</v>
      </c>
      <c r="D2760">
        <v>8</v>
      </c>
      <c r="E2760">
        <v>10</v>
      </c>
      <c r="F2760" t="s">
        <v>24</v>
      </c>
      <c r="G2760">
        <v>2</v>
      </c>
      <c r="H2760">
        <v>1</v>
      </c>
      <c r="I2760" t="s">
        <v>15</v>
      </c>
      <c r="J2760">
        <v>1</v>
      </c>
    </row>
    <row r="2761" spans="2:10" x14ac:dyDescent="0.45">
      <c r="B2761">
        <v>16464</v>
      </c>
      <c r="C2761" t="s">
        <v>86</v>
      </c>
      <c r="D2761">
        <v>8</v>
      </c>
      <c r="E2761">
        <v>10</v>
      </c>
      <c r="F2761" t="s">
        <v>9</v>
      </c>
      <c r="G2761">
        <v>2</v>
      </c>
      <c r="H2761">
        <v>4</v>
      </c>
      <c r="I2761" t="s">
        <v>69</v>
      </c>
      <c r="J2761">
        <v>-1</v>
      </c>
    </row>
    <row r="2762" spans="2:10" x14ac:dyDescent="0.45">
      <c r="B2762">
        <v>16465</v>
      </c>
      <c r="C2762" t="s">
        <v>86</v>
      </c>
      <c r="D2762">
        <v>8</v>
      </c>
      <c r="E2762">
        <v>10</v>
      </c>
      <c r="F2762" t="s">
        <v>27</v>
      </c>
      <c r="G2762">
        <v>2</v>
      </c>
      <c r="H2762">
        <v>3</v>
      </c>
      <c r="I2762" t="s">
        <v>4</v>
      </c>
      <c r="J2762">
        <v>-1</v>
      </c>
    </row>
    <row r="2763" spans="2:10" x14ac:dyDescent="0.45">
      <c r="B2763">
        <v>16466</v>
      </c>
      <c r="C2763" t="s">
        <v>86</v>
      </c>
      <c r="D2763">
        <v>8</v>
      </c>
      <c r="E2763">
        <v>10</v>
      </c>
      <c r="F2763" t="s">
        <v>10</v>
      </c>
      <c r="G2763">
        <v>1</v>
      </c>
      <c r="H2763">
        <v>0</v>
      </c>
      <c r="I2763" t="s">
        <v>1</v>
      </c>
      <c r="J2763">
        <v>1</v>
      </c>
    </row>
    <row r="2764" spans="2:10" x14ac:dyDescent="0.45">
      <c r="B2764">
        <v>16467</v>
      </c>
      <c r="C2764" t="s">
        <v>86</v>
      </c>
      <c r="D2764">
        <v>8</v>
      </c>
      <c r="E2764">
        <v>10</v>
      </c>
      <c r="F2764" t="s">
        <v>83</v>
      </c>
      <c r="G2764">
        <v>0</v>
      </c>
      <c r="H2764">
        <v>0</v>
      </c>
      <c r="I2764" t="s">
        <v>56</v>
      </c>
      <c r="J2764">
        <v>0</v>
      </c>
    </row>
    <row r="2765" spans="2:10" x14ac:dyDescent="0.45">
      <c r="B2765">
        <v>16468</v>
      </c>
      <c r="C2765" t="s">
        <v>86</v>
      </c>
      <c r="D2765">
        <v>8</v>
      </c>
      <c r="E2765">
        <v>10</v>
      </c>
      <c r="F2765" t="s">
        <v>5</v>
      </c>
      <c r="G2765">
        <v>0</v>
      </c>
      <c r="H2765">
        <v>0</v>
      </c>
      <c r="I2765" t="s">
        <v>82</v>
      </c>
      <c r="J2765">
        <v>0</v>
      </c>
    </row>
    <row r="2766" spans="2:10" x14ac:dyDescent="0.45">
      <c r="B2766">
        <v>16469</v>
      </c>
      <c r="C2766" t="s">
        <v>86</v>
      </c>
      <c r="D2766">
        <v>8</v>
      </c>
      <c r="E2766">
        <v>10</v>
      </c>
      <c r="F2766" t="s">
        <v>3</v>
      </c>
      <c r="G2766">
        <v>2</v>
      </c>
      <c r="H2766">
        <v>0</v>
      </c>
      <c r="I2766" t="s">
        <v>6</v>
      </c>
      <c r="J2766">
        <v>1</v>
      </c>
    </row>
    <row r="2767" spans="2:10" x14ac:dyDescent="0.45">
      <c r="B2767">
        <v>16470</v>
      </c>
      <c r="C2767" t="s">
        <v>86</v>
      </c>
      <c r="D2767">
        <v>8</v>
      </c>
      <c r="E2767">
        <v>10</v>
      </c>
      <c r="F2767" t="s">
        <v>77</v>
      </c>
      <c r="G2767">
        <v>1</v>
      </c>
      <c r="H2767">
        <v>0</v>
      </c>
      <c r="I2767" t="s">
        <v>0</v>
      </c>
      <c r="J2767">
        <v>1</v>
      </c>
    </row>
    <row r="2768" spans="2:10" x14ac:dyDescent="0.45">
      <c r="B2768">
        <v>16471</v>
      </c>
      <c r="C2768" t="s">
        <v>86</v>
      </c>
      <c r="D2768">
        <v>8</v>
      </c>
      <c r="E2768">
        <v>11</v>
      </c>
      <c r="F2768" t="s">
        <v>7</v>
      </c>
      <c r="G2768">
        <v>0</v>
      </c>
      <c r="H2768">
        <v>0</v>
      </c>
      <c r="I2768" t="s">
        <v>77</v>
      </c>
      <c r="J2768">
        <v>0</v>
      </c>
    </row>
    <row r="2769" spans="2:10" x14ac:dyDescent="0.45">
      <c r="B2769">
        <v>16472</v>
      </c>
      <c r="C2769" t="s">
        <v>86</v>
      </c>
      <c r="D2769">
        <v>8</v>
      </c>
      <c r="E2769">
        <v>11</v>
      </c>
      <c r="F2769" t="s">
        <v>0</v>
      </c>
      <c r="G2769">
        <v>0</v>
      </c>
      <c r="H2769">
        <v>0</v>
      </c>
      <c r="I2769" t="s">
        <v>9</v>
      </c>
      <c r="J2769">
        <v>0</v>
      </c>
    </row>
    <row r="2770" spans="2:10" x14ac:dyDescent="0.45">
      <c r="B2770">
        <v>16473</v>
      </c>
      <c r="C2770" t="s">
        <v>86</v>
      </c>
      <c r="D2770">
        <v>8</v>
      </c>
      <c r="E2770">
        <v>11</v>
      </c>
      <c r="F2770" t="s">
        <v>4</v>
      </c>
      <c r="G2770">
        <v>0</v>
      </c>
      <c r="H2770">
        <v>0</v>
      </c>
      <c r="I2770" t="s">
        <v>83</v>
      </c>
      <c r="J2770">
        <v>0</v>
      </c>
    </row>
    <row r="2771" spans="2:10" x14ac:dyDescent="0.45">
      <c r="B2771">
        <v>16474</v>
      </c>
      <c r="C2771" t="s">
        <v>86</v>
      </c>
      <c r="D2771">
        <v>8</v>
      </c>
      <c r="E2771">
        <v>11</v>
      </c>
      <c r="F2771" t="s">
        <v>82</v>
      </c>
      <c r="G2771">
        <v>0</v>
      </c>
      <c r="H2771">
        <v>0</v>
      </c>
      <c r="I2771" t="s">
        <v>27</v>
      </c>
      <c r="J2771">
        <v>0</v>
      </c>
    </row>
    <row r="2772" spans="2:10" x14ac:dyDescent="0.45">
      <c r="B2772">
        <v>16475</v>
      </c>
      <c r="C2772" t="s">
        <v>86</v>
      </c>
      <c r="D2772">
        <v>8</v>
      </c>
      <c r="E2772">
        <v>11</v>
      </c>
      <c r="F2772" t="s">
        <v>24</v>
      </c>
      <c r="G2772">
        <v>2</v>
      </c>
      <c r="H2772">
        <v>1</v>
      </c>
      <c r="I2772" t="s">
        <v>10</v>
      </c>
      <c r="J2772">
        <v>1</v>
      </c>
    </row>
    <row r="2773" spans="2:10" x14ac:dyDescent="0.45">
      <c r="B2773">
        <v>16476</v>
      </c>
      <c r="C2773" t="s">
        <v>86</v>
      </c>
      <c r="D2773">
        <v>8</v>
      </c>
      <c r="E2773">
        <v>11</v>
      </c>
      <c r="F2773" t="s">
        <v>6</v>
      </c>
      <c r="G2773">
        <v>2</v>
      </c>
      <c r="H2773">
        <v>0</v>
      </c>
      <c r="I2773" t="s">
        <v>66</v>
      </c>
      <c r="J2773">
        <v>1</v>
      </c>
    </row>
    <row r="2774" spans="2:10" x14ac:dyDescent="0.45">
      <c r="B2774">
        <v>16477</v>
      </c>
      <c r="C2774" t="s">
        <v>86</v>
      </c>
      <c r="D2774">
        <v>8</v>
      </c>
      <c r="E2774">
        <v>11</v>
      </c>
      <c r="F2774" t="s">
        <v>56</v>
      </c>
      <c r="G2774">
        <v>2</v>
      </c>
      <c r="H2774">
        <v>5</v>
      </c>
      <c r="I2774" t="s">
        <v>13</v>
      </c>
      <c r="J2774">
        <v>-1</v>
      </c>
    </row>
    <row r="2775" spans="2:10" x14ac:dyDescent="0.45">
      <c r="B2775">
        <v>16478</v>
      </c>
      <c r="C2775" t="s">
        <v>86</v>
      </c>
      <c r="D2775">
        <v>8</v>
      </c>
      <c r="E2775">
        <v>11</v>
      </c>
      <c r="F2775" t="s">
        <v>14</v>
      </c>
      <c r="G2775">
        <v>1</v>
      </c>
      <c r="H2775">
        <v>1</v>
      </c>
      <c r="I2775" t="s">
        <v>3</v>
      </c>
      <c r="J2775">
        <v>0</v>
      </c>
    </row>
    <row r="2776" spans="2:10" x14ac:dyDescent="0.45">
      <c r="B2776">
        <v>16479</v>
      </c>
      <c r="C2776" t="s">
        <v>86</v>
      </c>
      <c r="D2776">
        <v>8</v>
      </c>
      <c r="E2776">
        <v>11</v>
      </c>
      <c r="F2776" t="s">
        <v>15</v>
      </c>
      <c r="G2776">
        <v>0</v>
      </c>
      <c r="H2776">
        <v>0</v>
      </c>
      <c r="I2776" t="s">
        <v>69</v>
      </c>
      <c r="J2776">
        <v>0</v>
      </c>
    </row>
    <row r="2777" spans="2:10" x14ac:dyDescent="0.45">
      <c r="B2777">
        <v>16480</v>
      </c>
      <c r="C2777" t="s">
        <v>86</v>
      </c>
      <c r="D2777">
        <v>8</v>
      </c>
      <c r="E2777">
        <v>11</v>
      </c>
      <c r="F2777" t="s">
        <v>1</v>
      </c>
      <c r="G2777">
        <v>0</v>
      </c>
      <c r="H2777">
        <v>0</v>
      </c>
      <c r="I2777" t="s">
        <v>5</v>
      </c>
      <c r="J2777">
        <v>0</v>
      </c>
    </row>
    <row r="2778" spans="2:10" x14ac:dyDescent="0.45">
      <c r="B2778">
        <v>16481</v>
      </c>
      <c r="C2778" t="s">
        <v>86</v>
      </c>
      <c r="D2778">
        <v>8</v>
      </c>
      <c r="E2778">
        <v>12</v>
      </c>
      <c r="F2778" t="s">
        <v>66</v>
      </c>
      <c r="G2778">
        <v>4</v>
      </c>
      <c r="H2778">
        <v>3</v>
      </c>
      <c r="I2778" t="s">
        <v>14</v>
      </c>
      <c r="J2778">
        <v>1</v>
      </c>
    </row>
    <row r="2779" spans="2:10" x14ac:dyDescent="0.45">
      <c r="B2779">
        <v>16482</v>
      </c>
      <c r="C2779" t="s">
        <v>86</v>
      </c>
      <c r="D2779">
        <v>8</v>
      </c>
      <c r="E2779">
        <v>12</v>
      </c>
      <c r="F2779" t="s">
        <v>5</v>
      </c>
      <c r="G2779">
        <v>0</v>
      </c>
      <c r="H2779">
        <v>0</v>
      </c>
      <c r="I2779" t="s">
        <v>24</v>
      </c>
      <c r="J2779">
        <v>0</v>
      </c>
    </row>
    <row r="2780" spans="2:10" x14ac:dyDescent="0.45">
      <c r="B2780">
        <v>16483</v>
      </c>
      <c r="C2780" t="s">
        <v>86</v>
      </c>
      <c r="D2780">
        <v>8</v>
      </c>
      <c r="E2780">
        <v>12</v>
      </c>
      <c r="F2780" t="s">
        <v>83</v>
      </c>
      <c r="G2780">
        <v>0</v>
      </c>
      <c r="H2780">
        <v>0</v>
      </c>
      <c r="I2780" t="s">
        <v>82</v>
      </c>
      <c r="J2780">
        <v>0</v>
      </c>
    </row>
    <row r="2781" spans="2:10" x14ac:dyDescent="0.45">
      <c r="B2781">
        <v>16484</v>
      </c>
      <c r="C2781" t="s">
        <v>86</v>
      </c>
      <c r="D2781">
        <v>8</v>
      </c>
      <c r="E2781">
        <v>12</v>
      </c>
      <c r="F2781" t="s">
        <v>27</v>
      </c>
      <c r="G2781">
        <v>0</v>
      </c>
      <c r="H2781">
        <v>0</v>
      </c>
      <c r="I2781" t="s">
        <v>1</v>
      </c>
      <c r="J2781">
        <v>0</v>
      </c>
    </row>
    <row r="2782" spans="2:10" x14ac:dyDescent="0.45">
      <c r="B2782">
        <v>16485</v>
      </c>
      <c r="C2782" t="s">
        <v>86</v>
      </c>
      <c r="D2782">
        <v>8</v>
      </c>
      <c r="E2782">
        <v>12</v>
      </c>
      <c r="F2782" t="s">
        <v>69</v>
      </c>
      <c r="G2782">
        <v>1</v>
      </c>
      <c r="H2782">
        <v>0</v>
      </c>
      <c r="I2782" t="s">
        <v>0</v>
      </c>
      <c r="J2782">
        <v>1</v>
      </c>
    </row>
    <row r="2783" spans="2:10" x14ac:dyDescent="0.45">
      <c r="B2783">
        <v>16486</v>
      </c>
      <c r="C2783" t="s">
        <v>86</v>
      </c>
      <c r="D2783">
        <v>8</v>
      </c>
      <c r="E2783">
        <v>12</v>
      </c>
      <c r="F2783" t="s">
        <v>3</v>
      </c>
      <c r="G2783">
        <v>2</v>
      </c>
      <c r="H2783">
        <v>1</v>
      </c>
      <c r="I2783" t="s">
        <v>56</v>
      </c>
      <c r="J2783">
        <v>1</v>
      </c>
    </row>
    <row r="2784" spans="2:10" x14ac:dyDescent="0.45">
      <c r="B2784">
        <v>16487</v>
      </c>
      <c r="C2784" t="s">
        <v>86</v>
      </c>
      <c r="D2784">
        <v>8</v>
      </c>
      <c r="E2784">
        <v>12</v>
      </c>
      <c r="F2784" t="s">
        <v>9</v>
      </c>
      <c r="G2784">
        <v>0</v>
      </c>
      <c r="H2784">
        <v>0</v>
      </c>
      <c r="I2784" t="s">
        <v>7</v>
      </c>
      <c r="J2784">
        <v>0</v>
      </c>
    </row>
    <row r="2785" spans="2:10" x14ac:dyDescent="0.45">
      <c r="B2785">
        <v>16488</v>
      </c>
      <c r="C2785" t="s">
        <v>86</v>
      </c>
      <c r="D2785">
        <v>8</v>
      </c>
      <c r="E2785">
        <v>12</v>
      </c>
      <c r="F2785" t="s">
        <v>77</v>
      </c>
      <c r="G2785">
        <v>2</v>
      </c>
      <c r="H2785">
        <v>1</v>
      </c>
      <c r="I2785" t="s">
        <v>6</v>
      </c>
      <c r="J2785">
        <v>1</v>
      </c>
    </row>
    <row r="2786" spans="2:10" x14ac:dyDescent="0.45">
      <c r="B2786">
        <v>16489</v>
      </c>
      <c r="C2786" t="s">
        <v>86</v>
      </c>
      <c r="D2786">
        <v>8</v>
      </c>
      <c r="E2786">
        <v>12</v>
      </c>
      <c r="F2786" t="s">
        <v>10</v>
      </c>
      <c r="G2786">
        <v>2</v>
      </c>
      <c r="H2786">
        <v>3</v>
      </c>
      <c r="I2786" t="s">
        <v>15</v>
      </c>
      <c r="J2786">
        <v>-1</v>
      </c>
    </row>
    <row r="2787" spans="2:10" x14ac:dyDescent="0.45">
      <c r="B2787">
        <v>16490</v>
      </c>
      <c r="C2787" t="s">
        <v>86</v>
      </c>
      <c r="D2787">
        <v>8</v>
      </c>
      <c r="E2787">
        <v>12</v>
      </c>
      <c r="F2787" t="s">
        <v>13</v>
      </c>
      <c r="G2787">
        <v>0</v>
      </c>
      <c r="H2787">
        <v>0</v>
      </c>
      <c r="I2787" t="s">
        <v>4</v>
      </c>
      <c r="J2787">
        <v>0</v>
      </c>
    </row>
    <row r="2788" spans="2:10" x14ac:dyDescent="0.45">
      <c r="B2788">
        <v>16491</v>
      </c>
      <c r="C2788" t="s">
        <v>86</v>
      </c>
      <c r="D2788">
        <v>8</v>
      </c>
      <c r="E2788">
        <v>13</v>
      </c>
      <c r="F2788" t="s">
        <v>24</v>
      </c>
      <c r="G2788">
        <v>2</v>
      </c>
      <c r="H2788">
        <v>0</v>
      </c>
      <c r="I2788" t="s">
        <v>27</v>
      </c>
      <c r="J2788">
        <v>1</v>
      </c>
    </row>
    <row r="2789" spans="2:10" x14ac:dyDescent="0.45">
      <c r="B2789">
        <v>16492</v>
      </c>
      <c r="C2789" t="s">
        <v>86</v>
      </c>
      <c r="D2789">
        <v>8</v>
      </c>
      <c r="E2789">
        <v>13</v>
      </c>
      <c r="F2789" t="s">
        <v>4</v>
      </c>
      <c r="G2789">
        <v>2</v>
      </c>
      <c r="H2789">
        <v>0</v>
      </c>
      <c r="I2789" t="s">
        <v>3</v>
      </c>
      <c r="J2789">
        <v>1</v>
      </c>
    </row>
    <row r="2790" spans="2:10" x14ac:dyDescent="0.45">
      <c r="B2790">
        <v>16493</v>
      </c>
      <c r="C2790" t="s">
        <v>86</v>
      </c>
      <c r="D2790">
        <v>8</v>
      </c>
      <c r="E2790">
        <v>13</v>
      </c>
      <c r="F2790" t="s">
        <v>6</v>
      </c>
      <c r="G2790">
        <v>1</v>
      </c>
      <c r="H2790">
        <v>2</v>
      </c>
      <c r="I2790" t="s">
        <v>9</v>
      </c>
      <c r="J2790">
        <v>-1</v>
      </c>
    </row>
    <row r="2791" spans="2:10" x14ac:dyDescent="0.45">
      <c r="B2791">
        <v>16494</v>
      </c>
      <c r="C2791" t="s">
        <v>86</v>
      </c>
      <c r="D2791">
        <v>8</v>
      </c>
      <c r="E2791">
        <v>13</v>
      </c>
      <c r="F2791" t="s">
        <v>82</v>
      </c>
      <c r="G2791">
        <v>0</v>
      </c>
      <c r="H2791">
        <v>0</v>
      </c>
      <c r="I2791" t="s">
        <v>13</v>
      </c>
      <c r="J2791">
        <v>0</v>
      </c>
    </row>
    <row r="2792" spans="2:10" x14ac:dyDescent="0.45">
      <c r="B2792">
        <v>16495</v>
      </c>
      <c r="C2792" t="s">
        <v>86</v>
      </c>
      <c r="D2792">
        <v>8</v>
      </c>
      <c r="E2792">
        <v>13</v>
      </c>
      <c r="F2792" t="s">
        <v>56</v>
      </c>
      <c r="G2792">
        <v>3</v>
      </c>
      <c r="H2792">
        <v>1</v>
      </c>
      <c r="I2792" t="s">
        <v>66</v>
      </c>
      <c r="J2792">
        <v>1</v>
      </c>
    </row>
    <row r="2793" spans="2:10" x14ac:dyDescent="0.45">
      <c r="B2793">
        <v>16496</v>
      </c>
      <c r="C2793" t="s">
        <v>86</v>
      </c>
      <c r="D2793">
        <v>8</v>
      </c>
      <c r="E2793">
        <v>13</v>
      </c>
      <c r="F2793" t="s">
        <v>7</v>
      </c>
      <c r="G2793">
        <v>0</v>
      </c>
      <c r="H2793">
        <v>0</v>
      </c>
      <c r="I2793" t="s">
        <v>69</v>
      </c>
      <c r="J2793">
        <v>0</v>
      </c>
    </row>
    <row r="2794" spans="2:10" x14ac:dyDescent="0.45">
      <c r="B2794">
        <v>16497</v>
      </c>
      <c r="C2794" t="s">
        <v>86</v>
      </c>
      <c r="D2794">
        <v>8</v>
      </c>
      <c r="E2794">
        <v>13</v>
      </c>
      <c r="F2794" t="s">
        <v>10</v>
      </c>
      <c r="G2794">
        <v>0</v>
      </c>
      <c r="H2794">
        <v>0</v>
      </c>
      <c r="I2794" t="s">
        <v>5</v>
      </c>
      <c r="J2794">
        <v>0</v>
      </c>
    </row>
    <row r="2795" spans="2:10" x14ac:dyDescent="0.45">
      <c r="B2795">
        <v>16498</v>
      </c>
      <c r="C2795" t="s">
        <v>86</v>
      </c>
      <c r="D2795">
        <v>8</v>
      </c>
      <c r="E2795">
        <v>13</v>
      </c>
      <c r="F2795" t="s">
        <v>14</v>
      </c>
      <c r="G2795">
        <v>0</v>
      </c>
      <c r="H2795">
        <v>0</v>
      </c>
      <c r="I2795" t="s">
        <v>77</v>
      </c>
      <c r="J2795">
        <v>0</v>
      </c>
    </row>
    <row r="2796" spans="2:10" x14ac:dyDescent="0.45">
      <c r="B2796">
        <v>16499</v>
      </c>
      <c r="C2796" t="s">
        <v>86</v>
      </c>
      <c r="D2796">
        <v>8</v>
      </c>
      <c r="E2796">
        <v>13</v>
      </c>
      <c r="F2796" t="s">
        <v>1</v>
      </c>
      <c r="G2796">
        <v>0</v>
      </c>
      <c r="H2796">
        <v>0</v>
      </c>
      <c r="I2796" t="s">
        <v>83</v>
      </c>
      <c r="J2796">
        <v>0</v>
      </c>
    </row>
    <row r="2797" spans="2:10" x14ac:dyDescent="0.45">
      <c r="B2797">
        <v>16500</v>
      </c>
      <c r="C2797" t="s">
        <v>86</v>
      </c>
      <c r="D2797">
        <v>8</v>
      </c>
      <c r="E2797">
        <v>13</v>
      </c>
      <c r="F2797" t="s">
        <v>15</v>
      </c>
      <c r="G2797">
        <v>1</v>
      </c>
      <c r="H2797">
        <v>1</v>
      </c>
      <c r="I2797" t="s">
        <v>0</v>
      </c>
      <c r="J2797">
        <v>0</v>
      </c>
    </row>
    <row r="2798" spans="2:10" x14ac:dyDescent="0.45">
      <c r="B2798">
        <v>16501</v>
      </c>
      <c r="C2798" t="s">
        <v>86</v>
      </c>
      <c r="D2798">
        <v>8</v>
      </c>
      <c r="E2798">
        <v>14</v>
      </c>
      <c r="F2798" t="s">
        <v>66</v>
      </c>
      <c r="G2798">
        <v>0</v>
      </c>
      <c r="H2798">
        <v>0</v>
      </c>
      <c r="I2798" t="s">
        <v>4</v>
      </c>
      <c r="J2798">
        <v>0</v>
      </c>
    </row>
    <row r="2799" spans="2:10" x14ac:dyDescent="0.45">
      <c r="B2799">
        <v>16502</v>
      </c>
      <c r="C2799" t="s">
        <v>86</v>
      </c>
      <c r="D2799">
        <v>8</v>
      </c>
      <c r="E2799">
        <v>14</v>
      </c>
      <c r="F2799" t="s">
        <v>69</v>
      </c>
      <c r="G2799">
        <v>1</v>
      </c>
      <c r="H2799">
        <v>1</v>
      </c>
      <c r="I2799" t="s">
        <v>6</v>
      </c>
      <c r="J2799">
        <v>0</v>
      </c>
    </row>
    <row r="2800" spans="2:10" x14ac:dyDescent="0.45">
      <c r="B2800">
        <v>16503</v>
      </c>
      <c r="C2800" t="s">
        <v>86</v>
      </c>
      <c r="D2800">
        <v>8</v>
      </c>
      <c r="E2800">
        <v>14</v>
      </c>
      <c r="F2800" t="s">
        <v>83</v>
      </c>
      <c r="G2800">
        <v>0</v>
      </c>
      <c r="H2800">
        <v>0</v>
      </c>
      <c r="I2800" t="s">
        <v>24</v>
      </c>
      <c r="J2800">
        <v>0</v>
      </c>
    </row>
    <row r="2801" spans="2:10" x14ac:dyDescent="0.45">
      <c r="B2801">
        <v>16504</v>
      </c>
      <c r="C2801" t="s">
        <v>86</v>
      </c>
      <c r="D2801">
        <v>8</v>
      </c>
      <c r="E2801">
        <v>14</v>
      </c>
      <c r="F2801" t="s">
        <v>13</v>
      </c>
      <c r="G2801">
        <v>0</v>
      </c>
      <c r="H2801">
        <v>1</v>
      </c>
      <c r="I2801" t="s">
        <v>1</v>
      </c>
      <c r="J2801">
        <v>-1</v>
      </c>
    </row>
    <row r="2802" spans="2:10" x14ac:dyDescent="0.45">
      <c r="B2802">
        <v>16505</v>
      </c>
      <c r="C2802" t="s">
        <v>86</v>
      </c>
      <c r="D2802">
        <v>8</v>
      </c>
      <c r="E2802">
        <v>14</v>
      </c>
      <c r="F2802" t="s">
        <v>5</v>
      </c>
      <c r="G2802">
        <v>0</v>
      </c>
      <c r="H2802">
        <v>0</v>
      </c>
      <c r="I2802" t="s">
        <v>15</v>
      </c>
      <c r="J2802">
        <v>0</v>
      </c>
    </row>
    <row r="2803" spans="2:10" x14ac:dyDescent="0.45">
      <c r="B2803">
        <v>16506</v>
      </c>
      <c r="C2803" t="s">
        <v>86</v>
      </c>
      <c r="D2803">
        <v>8</v>
      </c>
      <c r="E2803">
        <v>14</v>
      </c>
      <c r="F2803" t="s">
        <v>0</v>
      </c>
      <c r="G2803">
        <v>0</v>
      </c>
      <c r="H2803">
        <v>0</v>
      </c>
      <c r="I2803" t="s">
        <v>7</v>
      </c>
      <c r="J2803">
        <v>0</v>
      </c>
    </row>
    <row r="2804" spans="2:10" x14ac:dyDescent="0.45">
      <c r="B2804">
        <v>16507</v>
      </c>
      <c r="C2804" t="s">
        <v>86</v>
      </c>
      <c r="D2804">
        <v>8</v>
      </c>
      <c r="E2804">
        <v>14</v>
      </c>
      <c r="F2804" t="s">
        <v>9</v>
      </c>
      <c r="G2804">
        <v>4</v>
      </c>
      <c r="H2804">
        <v>1</v>
      </c>
      <c r="I2804" t="s">
        <v>14</v>
      </c>
      <c r="J2804">
        <v>1</v>
      </c>
    </row>
    <row r="2805" spans="2:10" x14ac:dyDescent="0.45">
      <c r="B2805">
        <v>16508</v>
      </c>
      <c r="C2805" t="s">
        <v>86</v>
      </c>
      <c r="D2805">
        <v>8</v>
      </c>
      <c r="E2805">
        <v>14</v>
      </c>
      <c r="F2805" t="s">
        <v>3</v>
      </c>
      <c r="G2805">
        <v>0</v>
      </c>
      <c r="H2805">
        <v>0</v>
      </c>
      <c r="I2805" t="s">
        <v>82</v>
      </c>
      <c r="J2805">
        <v>0</v>
      </c>
    </row>
    <row r="2806" spans="2:10" x14ac:dyDescent="0.45">
      <c r="B2806">
        <v>16509</v>
      </c>
      <c r="C2806" t="s">
        <v>86</v>
      </c>
      <c r="D2806">
        <v>8</v>
      </c>
      <c r="E2806">
        <v>14</v>
      </c>
      <c r="F2806" t="s">
        <v>77</v>
      </c>
      <c r="G2806">
        <v>1</v>
      </c>
      <c r="H2806">
        <v>1</v>
      </c>
      <c r="I2806" t="s">
        <v>56</v>
      </c>
      <c r="J2806">
        <v>0</v>
      </c>
    </row>
    <row r="2807" spans="2:10" x14ac:dyDescent="0.45">
      <c r="B2807">
        <v>16510</v>
      </c>
      <c r="C2807" t="s">
        <v>86</v>
      </c>
      <c r="D2807">
        <v>8</v>
      </c>
      <c r="E2807">
        <v>14</v>
      </c>
      <c r="F2807" t="s">
        <v>27</v>
      </c>
      <c r="G2807">
        <v>2</v>
      </c>
      <c r="H2807">
        <v>2</v>
      </c>
      <c r="I2807" t="s">
        <v>10</v>
      </c>
      <c r="J2807">
        <v>0</v>
      </c>
    </row>
    <row r="2808" spans="2:10" x14ac:dyDescent="0.45">
      <c r="B2808">
        <v>16511</v>
      </c>
      <c r="C2808" t="s">
        <v>86</v>
      </c>
      <c r="D2808">
        <v>8</v>
      </c>
      <c r="E2808">
        <v>15</v>
      </c>
      <c r="F2808" t="s">
        <v>82</v>
      </c>
      <c r="G2808">
        <v>0</v>
      </c>
      <c r="H2808">
        <v>0</v>
      </c>
      <c r="I2808" t="s">
        <v>66</v>
      </c>
      <c r="J2808">
        <v>0</v>
      </c>
    </row>
    <row r="2809" spans="2:10" x14ac:dyDescent="0.45">
      <c r="B2809">
        <v>16512</v>
      </c>
      <c r="C2809" t="s">
        <v>86</v>
      </c>
      <c r="D2809">
        <v>8</v>
      </c>
      <c r="E2809">
        <v>15</v>
      </c>
      <c r="F2809" t="s">
        <v>56</v>
      </c>
      <c r="G2809">
        <v>1</v>
      </c>
      <c r="H2809">
        <v>3</v>
      </c>
      <c r="I2809" t="s">
        <v>9</v>
      </c>
      <c r="J2809">
        <v>-1</v>
      </c>
    </row>
    <row r="2810" spans="2:10" x14ac:dyDescent="0.45">
      <c r="B2810">
        <v>16513</v>
      </c>
      <c r="C2810" t="s">
        <v>86</v>
      </c>
      <c r="D2810">
        <v>8</v>
      </c>
      <c r="E2810">
        <v>15</v>
      </c>
      <c r="F2810" t="s">
        <v>4</v>
      </c>
      <c r="G2810">
        <v>0</v>
      </c>
      <c r="H2810">
        <v>0</v>
      </c>
      <c r="I2810" t="s">
        <v>77</v>
      </c>
      <c r="J2810">
        <v>0</v>
      </c>
    </row>
    <row r="2811" spans="2:10" x14ac:dyDescent="0.45">
      <c r="B2811">
        <v>16514</v>
      </c>
      <c r="C2811" t="s">
        <v>86</v>
      </c>
      <c r="D2811">
        <v>8</v>
      </c>
      <c r="E2811">
        <v>15</v>
      </c>
      <c r="F2811" t="s">
        <v>5</v>
      </c>
      <c r="G2811">
        <v>0</v>
      </c>
      <c r="H2811">
        <v>0</v>
      </c>
      <c r="I2811" t="s">
        <v>27</v>
      </c>
      <c r="J2811">
        <v>0</v>
      </c>
    </row>
    <row r="2812" spans="2:10" x14ac:dyDescent="0.45">
      <c r="B2812">
        <v>16515</v>
      </c>
      <c r="C2812" t="s">
        <v>86</v>
      </c>
      <c r="D2812">
        <v>8</v>
      </c>
      <c r="E2812">
        <v>15</v>
      </c>
      <c r="F2812" t="s">
        <v>6</v>
      </c>
      <c r="G2812">
        <v>3</v>
      </c>
      <c r="H2812">
        <v>0</v>
      </c>
      <c r="I2812" t="s">
        <v>0</v>
      </c>
      <c r="J2812">
        <v>1</v>
      </c>
    </row>
    <row r="2813" spans="2:10" x14ac:dyDescent="0.45">
      <c r="B2813">
        <v>16516</v>
      </c>
      <c r="C2813" t="s">
        <v>86</v>
      </c>
      <c r="D2813">
        <v>8</v>
      </c>
      <c r="E2813">
        <v>15</v>
      </c>
      <c r="F2813" t="s">
        <v>14</v>
      </c>
      <c r="G2813">
        <v>2</v>
      </c>
      <c r="H2813">
        <v>0</v>
      </c>
      <c r="I2813" t="s">
        <v>69</v>
      </c>
      <c r="J2813">
        <v>1</v>
      </c>
    </row>
    <row r="2814" spans="2:10" x14ac:dyDescent="0.45">
      <c r="B2814">
        <v>16517</v>
      </c>
      <c r="C2814" t="s">
        <v>86</v>
      </c>
      <c r="D2814">
        <v>8</v>
      </c>
      <c r="E2814">
        <v>15</v>
      </c>
      <c r="F2814" t="s">
        <v>10</v>
      </c>
      <c r="G2814">
        <v>0</v>
      </c>
      <c r="H2814">
        <v>0</v>
      </c>
      <c r="I2814" t="s">
        <v>83</v>
      </c>
      <c r="J2814">
        <v>0</v>
      </c>
    </row>
    <row r="2815" spans="2:10" x14ac:dyDescent="0.45">
      <c r="B2815">
        <v>16518</v>
      </c>
      <c r="C2815" t="s">
        <v>86</v>
      </c>
      <c r="D2815">
        <v>8</v>
      </c>
      <c r="E2815">
        <v>15</v>
      </c>
      <c r="F2815" t="s">
        <v>24</v>
      </c>
      <c r="G2815">
        <v>1</v>
      </c>
      <c r="H2815">
        <v>0</v>
      </c>
      <c r="I2815" t="s">
        <v>13</v>
      </c>
      <c r="J2815">
        <v>1</v>
      </c>
    </row>
    <row r="2816" spans="2:10" x14ac:dyDescent="0.45">
      <c r="B2816">
        <v>16519</v>
      </c>
      <c r="C2816" t="s">
        <v>86</v>
      </c>
      <c r="D2816">
        <v>8</v>
      </c>
      <c r="E2816">
        <v>15</v>
      </c>
      <c r="F2816" t="s">
        <v>1</v>
      </c>
      <c r="G2816">
        <v>0</v>
      </c>
      <c r="H2816">
        <v>2</v>
      </c>
      <c r="I2816" t="s">
        <v>3</v>
      </c>
      <c r="J2816">
        <v>-1</v>
      </c>
    </row>
    <row r="2817" spans="2:10" x14ac:dyDescent="0.45">
      <c r="B2817">
        <v>16520</v>
      </c>
      <c r="C2817" t="s">
        <v>86</v>
      </c>
      <c r="D2817">
        <v>8</v>
      </c>
      <c r="E2817">
        <v>15</v>
      </c>
      <c r="F2817" t="s">
        <v>15</v>
      </c>
      <c r="G2817">
        <v>1</v>
      </c>
      <c r="H2817">
        <v>2</v>
      </c>
      <c r="I2817" t="s">
        <v>7</v>
      </c>
      <c r="J2817">
        <v>-1</v>
      </c>
    </row>
    <row r="2818" spans="2:10" x14ac:dyDescent="0.45">
      <c r="B2818">
        <v>16521</v>
      </c>
      <c r="C2818" t="s">
        <v>86</v>
      </c>
      <c r="D2818">
        <v>8</v>
      </c>
      <c r="E2818">
        <v>16</v>
      </c>
      <c r="F2818" t="s">
        <v>66</v>
      </c>
      <c r="G2818">
        <v>1</v>
      </c>
      <c r="H2818">
        <v>0</v>
      </c>
      <c r="I2818" t="s">
        <v>1</v>
      </c>
      <c r="J2818">
        <v>1</v>
      </c>
    </row>
    <row r="2819" spans="2:10" x14ac:dyDescent="0.45">
      <c r="B2819">
        <v>16522</v>
      </c>
      <c r="C2819" t="s">
        <v>86</v>
      </c>
      <c r="D2819">
        <v>8</v>
      </c>
      <c r="E2819">
        <v>16</v>
      </c>
      <c r="F2819" t="s">
        <v>3</v>
      </c>
      <c r="G2819">
        <v>1</v>
      </c>
      <c r="H2819">
        <v>1</v>
      </c>
      <c r="I2819" t="s">
        <v>24</v>
      </c>
      <c r="J2819">
        <v>0</v>
      </c>
    </row>
    <row r="2820" spans="2:10" x14ac:dyDescent="0.45">
      <c r="B2820">
        <v>16523</v>
      </c>
      <c r="C2820" t="s">
        <v>86</v>
      </c>
      <c r="D2820">
        <v>8</v>
      </c>
      <c r="E2820">
        <v>16</v>
      </c>
      <c r="F2820" t="s">
        <v>69</v>
      </c>
      <c r="G2820">
        <v>2</v>
      </c>
      <c r="H2820">
        <v>2</v>
      </c>
      <c r="I2820" t="s">
        <v>56</v>
      </c>
      <c r="J2820">
        <v>0</v>
      </c>
    </row>
    <row r="2821" spans="2:10" x14ac:dyDescent="0.45">
      <c r="B2821">
        <v>16524</v>
      </c>
      <c r="C2821" t="s">
        <v>86</v>
      </c>
      <c r="D2821">
        <v>8</v>
      </c>
      <c r="E2821">
        <v>16</v>
      </c>
      <c r="F2821" t="s">
        <v>83</v>
      </c>
      <c r="G2821">
        <v>0</v>
      </c>
      <c r="H2821">
        <v>0</v>
      </c>
      <c r="I2821" t="s">
        <v>5</v>
      </c>
      <c r="J2821">
        <v>0</v>
      </c>
    </row>
    <row r="2822" spans="2:10" x14ac:dyDescent="0.45">
      <c r="B2822">
        <v>16525</v>
      </c>
      <c r="C2822" t="s">
        <v>86</v>
      </c>
      <c r="D2822">
        <v>8</v>
      </c>
      <c r="E2822">
        <v>16</v>
      </c>
      <c r="F2822" t="s">
        <v>9</v>
      </c>
      <c r="G2822">
        <v>1</v>
      </c>
      <c r="H2822">
        <v>1</v>
      </c>
      <c r="I2822" t="s">
        <v>4</v>
      </c>
      <c r="J2822">
        <v>0</v>
      </c>
    </row>
    <row r="2823" spans="2:10" x14ac:dyDescent="0.45">
      <c r="B2823">
        <v>16526</v>
      </c>
      <c r="C2823" t="s">
        <v>86</v>
      </c>
      <c r="D2823">
        <v>8</v>
      </c>
      <c r="E2823">
        <v>16</v>
      </c>
      <c r="F2823" t="s">
        <v>0</v>
      </c>
      <c r="G2823">
        <v>1</v>
      </c>
      <c r="H2823">
        <v>0</v>
      </c>
      <c r="I2823" t="s">
        <v>14</v>
      </c>
      <c r="J2823">
        <v>1</v>
      </c>
    </row>
    <row r="2824" spans="2:10" x14ac:dyDescent="0.45">
      <c r="B2824">
        <v>16527</v>
      </c>
      <c r="C2824" t="s">
        <v>86</v>
      </c>
      <c r="D2824">
        <v>8</v>
      </c>
      <c r="E2824">
        <v>16</v>
      </c>
      <c r="F2824" t="s">
        <v>13</v>
      </c>
      <c r="G2824">
        <v>0</v>
      </c>
      <c r="H2824">
        <v>0</v>
      </c>
      <c r="I2824" t="s">
        <v>10</v>
      </c>
      <c r="J2824">
        <v>0</v>
      </c>
    </row>
    <row r="2825" spans="2:10" x14ac:dyDescent="0.45">
      <c r="B2825">
        <v>16528</v>
      </c>
      <c r="C2825" t="s">
        <v>86</v>
      </c>
      <c r="D2825">
        <v>8</v>
      </c>
      <c r="E2825">
        <v>16</v>
      </c>
      <c r="F2825" t="s">
        <v>77</v>
      </c>
      <c r="G2825">
        <v>0</v>
      </c>
      <c r="H2825">
        <v>0</v>
      </c>
      <c r="I2825" t="s">
        <v>82</v>
      </c>
      <c r="J2825">
        <v>0</v>
      </c>
    </row>
    <row r="2826" spans="2:10" x14ac:dyDescent="0.45">
      <c r="B2826">
        <v>16529</v>
      </c>
      <c r="C2826" t="s">
        <v>86</v>
      </c>
      <c r="D2826">
        <v>8</v>
      </c>
      <c r="E2826">
        <v>16</v>
      </c>
      <c r="F2826" t="s">
        <v>7</v>
      </c>
      <c r="G2826">
        <v>0</v>
      </c>
      <c r="H2826">
        <v>0</v>
      </c>
      <c r="I2826" t="s">
        <v>6</v>
      </c>
      <c r="J2826">
        <v>0</v>
      </c>
    </row>
    <row r="2827" spans="2:10" x14ac:dyDescent="0.45">
      <c r="B2827">
        <v>16530</v>
      </c>
      <c r="C2827" t="s">
        <v>86</v>
      </c>
      <c r="D2827">
        <v>8</v>
      </c>
      <c r="E2827">
        <v>16</v>
      </c>
      <c r="F2827" t="s">
        <v>27</v>
      </c>
      <c r="G2827">
        <v>0</v>
      </c>
      <c r="H2827">
        <v>3</v>
      </c>
      <c r="I2827" t="s">
        <v>15</v>
      </c>
      <c r="J2827">
        <v>-1</v>
      </c>
    </row>
    <row r="2828" spans="2:10" x14ac:dyDescent="0.45">
      <c r="B2828">
        <v>16531</v>
      </c>
      <c r="C2828" t="s">
        <v>86</v>
      </c>
      <c r="D2828">
        <v>8</v>
      </c>
      <c r="E2828">
        <v>17</v>
      </c>
      <c r="F2828" t="s">
        <v>27</v>
      </c>
      <c r="G2828">
        <v>0</v>
      </c>
      <c r="H2828">
        <v>0</v>
      </c>
      <c r="I2828" t="s">
        <v>83</v>
      </c>
      <c r="J2828">
        <v>0</v>
      </c>
    </row>
    <row r="2829" spans="2:10" x14ac:dyDescent="0.45">
      <c r="B2829">
        <v>16532</v>
      </c>
      <c r="C2829" t="s">
        <v>86</v>
      </c>
      <c r="D2829">
        <v>8</v>
      </c>
      <c r="E2829">
        <v>17</v>
      </c>
      <c r="F2829" t="s">
        <v>56</v>
      </c>
      <c r="G2829">
        <v>3</v>
      </c>
      <c r="H2829">
        <v>0</v>
      </c>
      <c r="I2829" t="s">
        <v>0</v>
      </c>
      <c r="J2829">
        <v>1</v>
      </c>
    </row>
    <row r="2830" spans="2:10" x14ac:dyDescent="0.45">
      <c r="B2830">
        <v>16533</v>
      </c>
      <c r="C2830" t="s">
        <v>86</v>
      </c>
      <c r="D2830">
        <v>8</v>
      </c>
      <c r="E2830">
        <v>17</v>
      </c>
      <c r="F2830" t="s">
        <v>82</v>
      </c>
      <c r="G2830">
        <v>0</v>
      </c>
      <c r="H2830">
        <v>0</v>
      </c>
      <c r="I2830" t="s">
        <v>9</v>
      </c>
      <c r="J2830">
        <v>0</v>
      </c>
    </row>
    <row r="2831" spans="2:10" x14ac:dyDescent="0.45">
      <c r="B2831">
        <v>16534</v>
      </c>
      <c r="C2831" t="s">
        <v>86</v>
      </c>
      <c r="D2831">
        <v>8</v>
      </c>
      <c r="E2831">
        <v>17</v>
      </c>
      <c r="F2831" t="s">
        <v>5</v>
      </c>
      <c r="G2831">
        <v>1</v>
      </c>
      <c r="H2831">
        <v>3</v>
      </c>
      <c r="I2831" t="s">
        <v>13</v>
      </c>
      <c r="J2831">
        <v>-1</v>
      </c>
    </row>
    <row r="2832" spans="2:10" x14ac:dyDescent="0.45">
      <c r="B2832">
        <v>16535</v>
      </c>
      <c r="C2832" t="s">
        <v>86</v>
      </c>
      <c r="D2832">
        <v>8</v>
      </c>
      <c r="E2832">
        <v>17</v>
      </c>
      <c r="F2832" t="s">
        <v>4</v>
      </c>
      <c r="G2832">
        <v>0</v>
      </c>
      <c r="H2832">
        <v>0</v>
      </c>
      <c r="I2832" t="s">
        <v>69</v>
      </c>
      <c r="J2832">
        <v>0</v>
      </c>
    </row>
    <row r="2833" spans="2:10" x14ac:dyDescent="0.45">
      <c r="B2833">
        <v>16536</v>
      </c>
      <c r="C2833" t="s">
        <v>86</v>
      </c>
      <c r="D2833">
        <v>8</v>
      </c>
      <c r="E2833">
        <v>17</v>
      </c>
      <c r="F2833" t="s">
        <v>24</v>
      </c>
      <c r="G2833">
        <v>1</v>
      </c>
      <c r="H2833">
        <v>0</v>
      </c>
      <c r="I2833" t="s">
        <v>66</v>
      </c>
      <c r="J2833">
        <v>1</v>
      </c>
    </row>
    <row r="2834" spans="2:10" x14ac:dyDescent="0.45">
      <c r="B2834">
        <v>16537</v>
      </c>
      <c r="C2834" t="s">
        <v>86</v>
      </c>
      <c r="D2834">
        <v>8</v>
      </c>
      <c r="E2834">
        <v>17</v>
      </c>
      <c r="F2834" t="s">
        <v>14</v>
      </c>
      <c r="G2834">
        <v>0</v>
      </c>
      <c r="H2834">
        <v>0</v>
      </c>
      <c r="I2834" t="s">
        <v>7</v>
      </c>
      <c r="J2834">
        <v>0</v>
      </c>
    </row>
    <row r="2835" spans="2:10" x14ac:dyDescent="0.45">
      <c r="B2835">
        <v>16538</v>
      </c>
      <c r="C2835" t="s">
        <v>86</v>
      </c>
      <c r="D2835">
        <v>8</v>
      </c>
      <c r="E2835">
        <v>17</v>
      </c>
      <c r="F2835" t="s">
        <v>10</v>
      </c>
      <c r="G2835">
        <v>0</v>
      </c>
      <c r="H2835">
        <v>1</v>
      </c>
      <c r="I2835" t="s">
        <v>3</v>
      </c>
      <c r="J2835">
        <v>-1</v>
      </c>
    </row>
    <row r="2836" spans="2:10" x14ac:dyDescent="0.45">
      <c r="B2836">
        <v>16539</v>
      </c>
      <c r="C2836" t="s">
        <v>86</v>
      </c>
      <c r="D2836">
        <v>8</v>
      </c>
      <c r="E2836">
        <v>17</v>
      </c>
      <c r="F2836" t="s">
        <v>15</v>
      </c>
      <c r="G2836">
        <v>2</v>
      </c>
      <c r="H2836">
        <v>1</v>
      </c>
      <c r="I2836" t="s">
        <v>6</v>
      </c>
      <c r="J2836">
        <v>1</v>
      </c>
    </row>
    <row r="2837" spans="2:10" x14ac:dyDescent="0.45">
      <c r="B2837">
        <v>16540</v>
      </c>
      <c r="C2837" t="s">
        <v>86</v>
      </c>
      <c r="D2837">
        <v>8</v>
      </c>
      <c r="E2837">
        <v>17</v>
      </c>
      <c r="F2837" t="s">
        <v>1</v>
      </c>
      <c r="G2837">
        <v>2</v>
      </c>
      <c r="H2837">
        <v>1</v>
      </c>
      <c r="I2837" t="s">
        <v>77</v>
      </c>
      <c r="J2837">
        <v>1</v>
      </c>
    </row>
    <row r="2838" spans="2:10" x14ac:dyDescent="0.45">
      <c r="B2838">
        <v>16541</v>
      </c>
      <c r="C2838" t="s">
        <v>86</v>
      </c>
      <c r="D2838">
        <v>8</v>
      </c>
      <c r="E2838">
        <v>18</v>
      </c>
      <c r="F2838" t="s">
        <v>66</v>
      </c>
      <c r="G2838">
        <v>3</v>
      </c>
      <c r="H2838">
        <v>2</v>
      </c>
      <c r="I2838" t="s">
        <v>10</v>
      </c>
      <c r="J2838">
        <v>1</v>
      </c>
    </row>
    <row r="2839" spans="2:10" x14ac:dyDescent="0.45">
      <c r="B2839">
        <v>16542</v>
      </c>
      <c r="C2839" t="s">
        <v>86</v>
      </c>
      <c r="D2839">
        <v>8</v>
      </c>
      <c r="E2839">
        <v>18</v>
      </c>
      <c r="F2839" t="s">
        <v>6</v>
      </c>
      <c r="G2839">
        <v>0</v>
      </c>
      <c r="H2839">
        <v>0</v>
      </c>
      <c r="I2839" t="s">
        <v>14</v>
      </c>
      <c r="J2839">
        <v>0</v>
      </c>
    </row>
    <row r="2840" spans="2:10" x14ac:dyDescent="0.45">
      <c r="B2840">
        <v>16543</v>
      </c>
      <c r="C2840" t="s">
        <v>86</v>
      </c>
      <c r="D2840">
        <v>8</v>
      </c>
      <c r="E2840">
        <v>18</v>
      </c>
      <c r="F2840" t="s">
        <v>13</v>
      </c>
      <c r="G2840">
        <v>0</v>
      </c>
      <c r="H2840">
        <v>0</v>
      </c>
      <c r="I2840" t="s">
        <v>27</v>
      </c>
      <c r="J2840">
        <v>0</v>
      </c>
    </row>
    <row r="2841" spans="2:10" x14ac:dyDescent="0.45">
      <c r="B2841">
        <v>16544</v>
      </c>
      <c r="C2841" t="s">
        <v>86</v>
      </c>
      <c r="D2841">
        <v>8</v>
      </c>
      <c r="E2841">
        <v>18</v>
      </c>
      <c r="F2841" t="s">
        <v>69</v>
      </c>
      <c r="G2841">
        <v>0</v>
      </c>
      <c r="H2841">
        <v>0</v>
      </c>
      <c r="I2841" t="s">
        <v>82</v>
      </c>
      <c r="J2841">
        <v>0</v>
      </c>
    </row>
    <row r="2842" spans="2:10" x14ac:dyDescent="0.45">
      <c r="B2842">
        <v>16545</v>
      </c>
      <c r="C2842" t="s">
        <v>86</v>
      </c>
      <c r="D2842">
        <v>8</v>
      </c>
      <c r="E2842">
        <v>18</v>
      </c>
      <c r="F2842" t="s">
        <v>0</v>
      </c>
      <c r="G2842">
        <v>0</v>
      </c>
      <c r="H2842">
        <v>0</v>
      </c>
      <c r="I2842" t="s">
        <v>4</v>
      </c>
      <c r="J2842">
        <v>0</v>
      </c>
    </row>
    <row r="2843" spans="2:10" x14ac:dyDescent="0.45">
      <c r="B2843">
        <v>16546</v>
      </c>
      <c r="C2843" t="s">
        <v>86</v>
      </c>
      <c r="D2843">
        <v>8</v>
      </c>
      <c r="E2843">
        <v>18</v>
      </c>
      <c r="F2843" t="s">
        <v>9</v>
      </c>
      <c r="G2843">
        <v>2</v>
      </c>
      <c r="H2843">
        <v>2</v>
      </c>
      <c r="I2843" t="s">
        <v>1</v>
      </c>
      <c r="J2843">
        <v>0</v>
      </c>
    </row>
    <row r="2844" spans="2:10" x14ac:dyDescent="0.45">
      <c r="B2844">
        <v>16547</v>
      </c>
      <c r="C2844" t="s">
        <v>86</v>
      </c>
      <c r="D2844">
        <v>8</v>
      </c>
      <c r="E2844">
        <v>18</v>
      </c>
      <c r="F2844" t="s">
        <v>7</v>
      </c>
      <c r="G2844">
        <v>0</v>
      </c>
      <c r="H2844">
        <v>0</v>
      </c>
      <c r="I2844" t="s">
        <v>56</v>
      </c>
      <c r="J2844">
        <v>0</v>
      </c>
    </row>
    <row r="2845" spans="2:10" x14ac:dyDescent="0.45">
      <c r="B2845">
        <v>16548</v>
      </c>
      <c r="C2845" t="s">
        <v>86</v>
      </c>
      <c r="D2845">
        <v>8</v>
      </c>
      <c r="E2845">
        <v>18</v>
      </c>
      <c r="F2845" t="s">
        <v>3</v>
      </c>
      <c r="G2845">
        <v>0</v>
      </c>
      <c r="H2845">
        <v>0</v>
      </c>
      <c r="I2845" t="s">
        <v>5</v>
      </c>
      <c r="J2845">
        <v>0</v>
      </c>
    </row>
    <row r="2846" spans="2:10" x14ac:dyDescent="0.45">
      <c r="B2846">
        <v>16549</v>
      </c>
      <c r="C2846" t="s">
        <v>86</v>
      </c>
      <c r="D2846">
        <v>8</v>
      </c>
      <c r="E2846">
        <v>18</v>
      </c>
      <c r="F2846" t="s">
        <v>77</v>
      </c>
      <c r="G2846">
        <v>2</v>
      </c>
      <c r="H2846">
        <v>3</v>
      </c>
      <c r="I2846" t="s">
        <v>24</v>
      </c>
      <c r="J2846">
        <v>-1</v>
      </c>
    </row>
    <row r="2847" spans="2:10" x14ac:dyDescent="0.45">
      <c r="B2847">
        <v>16550</v>
      </c>
      <c r="C2847" t="s">
        <v>86</v>
      </c>
      <c r="D2847">
        <v>8</v>
      </c>
      <c r="E2847">
        <v>18</v>
      </c>
      <c r="F2847" t="s">
        <v>15</v>
      </c>
      <c r="G2847">
        <v>0</v>
      </c>
      <c r="H2847">
        <v>0</v>
      </c>
      <c r="I2847" t="s">
        <v>83</v>
      </c>
      <c r="J2847">
        <v>0</v>
      </c>
    </row>
    <row r="2848" spans="2:10" x14ac:dyDescent="0.45">
      <c r="B2848">
        <v>16551</v>
      </c>
      <c r="C2848" t="s">
        <v>86</v>
      </c>
      <c r="D2848">
        <v>8</v>
      </c>
      <c r="E2848">
        <v>19</v>
      </c>
      <c r="F2848" t="s">
        <v>82</v>
      </c>
      <c r="G2848">
        <v>0</v>
      </c>
      <c r="H2848">
        <v>0</v>
      </c>
      <c r="I2848" t="s">
        <v>0</v>
      </c>
      <c r="J2848">
        <v>0</v>
      </c>
    </row>
    <row r="2849" spans="2:10" x14ac:dyDescent="0.45">
      <c r="B2849">
        <v>16552</v>
      </c>
      <c r="C2849" t="s">
        <v>86</v>
      </c>
      <c r="D2849">
        <v>8</v>
      </c>
      <c r="E2849">
        <v>19</v>
      </c>
      <c r="F2849" t="s">
        <v>1</v>
      </c>
      <c r="G2849">
        <v>0</v>
      </c>
      <c r="H2849">
        <v>1</v>
      </c>
      <c r="I2849" t="s">
        <v>69</v>
      </c>
      <c r="J2849">
        <v>-1</v>
      </c>
    </row>
    <row r="2850" spans="2:10" x14ac:dyDescent="0.45">
      <c r="B2850">
        <v>16553</v>
      </c>
      <c r="C2850" t="s">
        <v>86</v>
      </c>
      <c r="D2850">
        <v>8</v>
      </c>
      <c r="E2850">
        <v>19</v>
      </c>
      <c r="F2850" t="s">
        <v>56</v>
      </c>
      <c r="G2850">
        <v>1</v>
      </c>
      <c r="H2850">
        <v>2</v>
      </c>
      <c r="I2850" t="s">
        <v>6</v>
      </c>
      <c r="J2850">
        <v>-1</v>
      </c>
    </row>
    <row r="2851" spans="2:10" x14ac:dyDescent="0.45">
      <c r="B2851">
        <v>16554</v>
      </c>
      <c r="C2851" t="s">
        <v>86</v>
      </c>
      <c r="D2851">
        <v>8</v>
      </c>
      <c r="E2851">
        <v>19</v>
      </c>
      <c r="F2851" t="s">
        <v>5</v>
      </c>
      <c r="G2851">
        <v>2</v>
      </c>
      <c r="H2851">
        <v>1</v>
      </c>
      <c r="I2851" t="s">
        <v>66</v>
      </c>
      <c r="J2851">
        <v>1</v>
      </c>
    </row>
    <row r="2852" spans="2:10" x14ac:dyDescent="0.45">
      <c r="B2852">
        <v>16555</v>
      </c>
      <c r="C2852" t="s">
        <v>86</v>
      </c>
      <c r="D2852">
        <v>8</v>
      </c>
      <c r="E2852">
        <v>19</v>
      </c>
      <c r="F2852" t="s">
        <v>4</v>
      </c>
      <c r="G2852">
        <v>1</v>
      </c>
      <c r="H2852">
        <v>1</v>
      </c>
      <c r="I2852" t="s">
        <v>7</v>
      </c>
      <c r="J2852">
        <v>0</v>
      </c>
    </row>
    <row r="2853" spans="2:10" x14ac:dyDescent="0.45">
      <c r="B2853">
        <v>16556</v>
      </c>
      <c r="C2853" t="s">
        <v>86</v>
      </c>
      <c r="D2853">
        <v>8</v>
      </c>
      <c r="E2853">
        <v>19</v>
      </c>
      <c r="F2853" t="s">
        <v>10</v>
      </c>
      <c r="G2853">
        <v>1</v>
      </c>
      <c r="H2853">
        <v>4</v>
      </c>
      <c r="I2853" t="s">
        <v>77</v>
      </c>
      <c r="J2853">
        <v>-1</v>
      </c>
    </row>
    <row r="2854" spans="2:10" x14ac:dyDescent="0.45">
      <c r="B2854">
        <v>16557</v>
      </c>
      <c r="C2854" t="s">
        <v>86</v>
      </c>
      <c r="D2854">
        <v>8</v>
      </c>
      <c r="E2854">
        <v>19</v>
      </c>
      <c r="F2854" t="s">
        <v>24</v>
      </c>
      <c r="G2854">
        <v>0</v>
      </c>
      <c r="H2854">
        <v>1</v>
      </c>
      <c r="I2854" t="s">
        <v>9</v>
      </c>
      <c r="J2854">
        <v>-1</v>
      </c>
    </row>
    <row r="2855" spans="2:10" x14ac:dyDescent="0.45">
      <c r="B2855">
        <v>16558</v>
      </c>
      <c r="C2855" t="s">
        <v>86</v>
      </c>
      <c r="D2855">
        <v>8</v>
      </c>
      <c r="E2855">
        <v>19</v>
      </c>
      <c r="F2855" t="s">
        <v>83</v>
      </c>
      <c r="G2855">
        <v>0</v>
      </c>
      <c r="H2855">
        <v>2</v>
      </c>
      <c r="I2855" t="s">
        <v>13</v>
      </c>
      <c r="J2855">
        <v>-1</v>
      </c>
    </row>
    <row r="2856" spans="2:10" x14ac:dyDescent="0.45">
      <c r="B2856">
        <v>16559</v>
      </c>
      <c r="C2856" t="s">
        <v>86</v>
      </c>
      <c r="D2856">
        <v>8</v>
      </c>
      <c r="E2856">
        <v>19</v>
      </c>
      <c r="F2856" t="s">
        <v>14</v>
      </c>
      <c r="G2856">
        <v>2</v>
      </c>
      <c r="H2856">
        <v>1</v>
      </c>
      <c r="I2856" t="s">
        <v>15</v>
      </c>
      <c r="J2856">
        <v>1</v>
      </c>
    </row>
    <row r="2857" spans="2:10" x14ac:dyDescent="0.45">
      <c r="B2857">
        <v>17142</v>
      </c>
      <c r="C2857" t="s">
        <v>86</v>
      </c>
      <c r="D2857">
        <v>8</v>
      </c>
      <c r="E2857">
        <v>19</v>
      </c>
      <c r="F2857" t="s">
        <v>27</v>
      </c>
      <c r="G2857">
        <v>1</v>
      </c>
      <c r="H2857">
        <v>0</v>
      </c>
      <c r="I2857" t="s">
        <v>3</v>
      </c>
      <c r="J2857">
        <v>1</v>
      </c>
    </row>
    <row r="2858" spans="2:10" x14ac:dyDescent="0.45">
      <c r="B2858">
        <v>16560</v>
      </c>
      <c r="C2858" t="s">
        <v>86</v>
      </c>
      <c r="D2858">
        <v>8</v>
      </c>
      <c r="E2858">
        <v>20</v>
      </c>
      <c r="F2858" t="s">
        <v>5</v>
      </c>
      <c r="G2858">
        <v>0</v>
      </c>
      <c r="H2858">
        <v>0</v>
      </c>
      <c r="I2858" t="s">
        <v>77</v>
      </c>
      <c r="J2858">
        <v>0</v>
      </c>
    </row>
    <row r="2859" spans="2:10" x14ac:dyDescent="0.45">
      <c r="B2859">
        <v>16561</v>
      </c>
      <c r="C2859" t="s">
        <v>86</v>
      </c>
      <c r="D2859">
        <v>8</v>
      </c>
      <c r="E2859">
        <v>20</v>
      </c>
      <c r="F2859" t="s">
        <v>24</v>
      </c>
      <c r="G2859">
        <v>1</v>
      </c>
      <c r="H2859">
        <v>1</v>
      </c>
      <c r="I2859" t="s">
        <v>69</v>
      </c>
      <c r="J2859">
        <v>0</v>
      </c>
    </row>
    <row r="2860" spans="2:10" x14ac:dyDescent="0.45">
      <c r="B2860">
        <v>16562</v>
      </c>
      <c r="C2860" t="s">
        <v>86</v>
      </c>
      <c r="D2860">
        <v>8</v>
      </c>
      <c r="E2860">
        <v>20</v>
      </c>
      <c r="F2860" t="s">
        <v>82</v>
      </c>
      <c r="G2860">
        <v>0</v>
      </c>
      <c r="H2860">
        <v>0</v>
      </c>
      <c r="I2860" t="s">
        <v>7</v>
      </c>
      <c r="J2860">
        <v>0</v>
      </c>
    </row>
    <row r="2861" spans="2:10" x14ac:dyDescent="0.45">
      <c r="B2861">
        <v>16563</v>
      </c>
      <c r="C2861" t="s">
        <v>86</v>
      </c>
      <c r="D2861">
        <v>8</v>
      </c>
      <c r="E2861">
        <v>20</v>
      </c>
      <c r="F2861" t="s">
        <v>56</v>
      </c>
      <c r="G2861">
        <v>0</v>
      </c>
      <c r="H2861">
        <v>0</v>
      </c>
      <c r="I2861" t="s">
        <v>14</v>
      </c>
      <c r="J2861">
        <v>0</v>
      </c>
    </row>
    <row r="2862" spans="2:10" x14ac:dyDescent="0.45">
      <c r="B2862">
        <v>16564</v>
      </c>
      <c r="C2862" t="s">
        <v>86</v>
      </c>
      <c r="D2862">
        <v>8</v>
      </c>
      <c r="E2862">
        <v>20</v>
      </c>
      <c r="F2862" t="s">
        <v>83</v>
      </c>
      <c r="G2862">
        <v>0</v>
      </c>
      <c r="H2862">
        <v>0</v>
      </c>
      <c r="I2862" t="s">
        <v>3</v>
      </c>
      <c r="J2862">
        <v>0</v>
      </c>
    </row>
    <row r="2863" spans="2:10" x14ac:dyDescent="0.45">
      <c r="B2863">
        <v>16565</v>
      </c>
      <c r="C2863" t="s">
        <v>86</v>
      </c>
      <c r="D2863">
        <v>8</v>
      </c>
      <c r="E2863">
        <v>20</v>
      </c>
      <c r="F2863" t="s">
        <v>27</v>
      </c>
      <c r="G2863">
        <v>4</v>
      </c>
      <c r="H2863">
        <v>2</v>
      </c>
      <c r="I2863" t="s">
        <v>66</v>
      </c>
      <c r="J2863">
        <v>1</v>
      </c>
    </row>
    <row r="2864" spans="2:10" x14ac:dyDescent="0.45">
      <c r="B2864">
        <v>16566</v>
      </c>
      <c r="C2864" t="s">
        <v>86</v>
      </c>
      <c r="D2864">
        <v>8</v>
      </c>
      <c r="E2864">
        <v>20</v>
      </c>
      <c r="F2864" t="s">
        <v>13</v>
      </c>
      <c r="G2864">
        <v>0</v>
      </c>
      <c r="H2864">
        <v>0</v>
      </c>
      <c r="I2864" t="s">
        <v>15</v>
      </c>
      <c r="J2864">
        <v>0</v>
      </c>
    </row>
    <row r="2865" spans="2:10" x14ac:dyDescent="0.45">
      <c r="B2865">
        <v>16567</v>
      </c>
      <c r="C2865" t="s">
        <v>86</v>
      </c>
      <c r="D2865">
        <v>8</v>
      </c>
      <c r="E2865">
        <v>20</v>
      </c>
      <c r="F2865" t="s">
        <v>1</v>
      </c>
      <c r="G2865">
        <v>1</v>
      </c>
      <c r="H2865">
        <v>1</v>
      </c>
      <c r="I2865" t="s">
        <v>0</v>
      </c>
      <c r="J2865">
        <v>0</v>
      </c>
    </row>
    <row r="2866" spans="2:10" x14ac:dyDescent="0.45">
      <c r="B2866">
        <v>16568</v>
      </c>
      <c r="C2866" t="s">
        <v>86</v>
      </c>
      <c r="D2866">
        <v>8</v>
      </c>
      <c r="E2866">
        <v>20</v>
      </c>
      <c r="F2866" t="s">
        <v>10</v>
      </c>
      <c r="G2866">
        <v>2</v>
      </c>
      <c r="H2866">
        <v>0</v>
      </c>
      <c r="I2866" t="s">
        <v>9</v>
      </c>
      <c r="J2866">
        <v>1</v>
      </c>
    </row>
    <row r="2867" spans="2:10" x14ac:dyDescent="0.45">
      <c r="B2867">
        <v>16569</v>
      </c>
      <c r="C2867" t="s">
        <v>86</v>
      </c>
      <c r="D2867">
        <v>8</v>
      </c>
      <c r="E2867">
        <v>20</v>
      </c>
      <c r="F2867" t="s">
        <v>4</v>
      </c>
      <c r="G2867">
        <v>0</v>
      </c>
      <c r="H2867">
        <v>0</v>
      </c>
      <c r="I2867" t="s">
        <v>6</v>
      </c>
      <c r="J2867">
        <v>0</v>
      </c>
    </row>
    <row r="2868" spans="2:10" x14ac:dyDescent="0.45">
      <c r="B2868">
        <v>16570</v>
      </c>
      <c r="C2868" t="s">
        <v>86</v>
      </c>
      <c r="D2868">
        <v>8</v>
      </c>
      <c r="E2868">
        <v>21</v>
      </c>
      <c r="F2868" t="s">
        <v>66</v>
      </c>
      <c r="G2868">
        <v>0</v>
      </c>
      <c r="H2868">
        <v>0</v>
      </c>
      <c r="I2868" t="s">
        <v>83</v>
      </c>
      <c r="J2868">
        <v>0</v>
      </c>
    </row>
    <row r="2869" spans="2:10" x14ac:dyDescent="0.45">
      <c r="B2869">
        <v>16571</v>
      </c>
      <c r="C2869" t="s">
        <v>86</v>
      </c>
      <c r="D2869">
        <v>8</v>
      </c>
      <c r="E2869">
        <v>21</v>
      </c>
      <c r="F2869" t="s">
        <v>3</v>
      </c>
      <c r="G2869">
        <v>2</v>
      </c>
      <c r="H2869">
        <v>0</v>
      </c>
      <c r="I2869" t="s">
        <v>13</v>
      </c>
      <c r="J2869">
        <v>1</v>
      </c>
    </row>
    <row r="2870" spans="2:10" x14ac:dyDescent="0.45">
      <c r="B2870">
        <v>16572</v>
      </c>
      <c r="C2870" t="s">
        <v>86</v>
      </c>
      <c r="D2870">
        <v>8</v>
      </c>
      <c r="E2870">
        <v>21</v>
      </c>
      <c r="F2870" t="s">
        <v>69</v>
      </c>
      <c r="G2870">
        <v>0</v>
      </c>
      <c r="H2870">
        <v>1</v>
      </c>
      <c r="I2870" t="s">
        <v>10</v>
      </c>
      <c r="J2870">
        <v>-1</v>
      </c>
    </row>
    <row r="2871" spans="2:10" x14ac:dyDescent="0.45">
      <c r="B2871">
        <v>16573</v>
      </c>
      <c r="C2871" t="s">
        <v>86</v>
      </c>
      <c r="D2871">
        <v>8</v>
      </c>
      <c r="E2871">
        <v>21</v>
      </c>
      <c r="F2871" t="s">
        <v>14</v>
      </c>
      <c r="G2871">
        <v>0</v>
      </c>
      <c r="H2871">
        <v>0</v>
      </c>
      <c r="I2871" t="s">
        <v>4</v>
      </c>
      <c r="J2871">
        <v>0</v>
      </c>
    </row>
    <row r="2872" spans="2:10" x14ac:dyDescent="0.45">
      <c r="B2872">
        <v>16574</v>
      </c>
      <c r="C2872" t="s">
        <v>86</v>
      </c>
      <c r="D2872">
        <v>8</v>
      </c>
      <c r="E2872">
        <v>21</v>
      </c>
      <c r="F2872" t="s">
        <v>9</v>
      </c>
      <c r="G2872">
        <v>0</v>
      </c>
      <c r="H2872">
        <v>0</v>
      </c>
      <c r="I2872" t="s">
        <v>5</v>
      </c>
      <c r="J2872">
        <v>0</v>
      </c>
    </row>
    <row r="2873" spans="2:10" x14ac:dyDescent="0.45">
      <c r="B2873">
        <v>16575</v>
      </c>
      <c r="C2873" t="s">
        <v>86</v>
      </c>
      <c r="D2873">
        <v>8</v>
      </c>
      <c r="E2873">
        <v>21</v>
      </c>
      <c r="F2873" t="s">
        <v>0</v>
      </c>
      <c r="G2873">
        <v>0</v>
      </c>
      <c r="H2873">
        <v>0</v>
      </c>
      <c r="I2873" t="s">
        <v>24</v>
      </c>
      <c r="J2873">
        <v>0</v>
      </c>
    </row>
    <row r="2874" spans="2:10" x14ac:dyDescent="0.45">
      <c r="B2874">
        <v>16576</v>
      </c>
      <c r="C2874" t="s">
        <v>86</v>
      </c>
      <c r="D2874">
        <v>8</v>
      </c>
      <c r="E2874">
        <v>21</v>
      </c>
      <c r="F2874" t="s">
        <v>15</v>
      </c>
      <c r="G2874">
        <v>2</v>
      </c>
      <c r="H2874">
        <v>2</v>
      </c>
      <c r="I2874" t="s">
        <v>56</v>
      </c>
      <c r="J2874">
        <v>0</v>
      </c>
    </row>
    <row r="2875" spans="2:10" x14ac:dyDescent="0.45">
      <c r="B2875">
        <v>16577</v>
      </c>
      <c r="C2875" t="s">
        <v>86</v>
      </c>
      <c r="D2875">
        <v>8</v>
      </c>
      <c r="E2875">
        <v>21</v>
      </c>
      <c r="F2875" t="s">
        <v>7</v>
      </c>
      <c r="G2875">
        <v>0</v>
      </c>
      <c r="H2875">
        <v>0</v>
      </c>
      <c r="I2875" t="s">
        <v>1</v>
      </c>
      <c r="J2875">
        <v>0</v>
      </c>
    </row>
    <row r="2876" spans="2:10" x14ac:dyDescent="0.45">
      <c r="B2876">
        <v>16578</v>
      </c>
      <c r="C2876" t="s">
        <v>86</v>
      </c>
      <c r="D2876">
        <v>8</v>
      </c>
      <c r="E2876">
        <v>21</v>
      </c>
      <c r="F2876" t="s">
        <v>77</v>
      </c>
      <c r="G2876">
        <v>3</v>
      </c>
      <c r="H2876">
        <v>2</v>
      </c>
      <c r="I2876" t="s">
        <v>27</v>
      </c>
      <c r="J2876">
        <v>1</v>
      </c>
    </row>
    <row r="2877" spans="2:10" x14ac:dyDescent="0.45">
      <c r="B2877">
        <v>17143</v>
      </c>
      <c r="C2877" t="s">
        <v>86</v>
      </c>
      <c r="D2877">
        <v>8</v>
      </c>
      <c r="E2877">
        <v>21</v>
      </c>
      <c r="F2877" t="s">
        <v>6</v>
      </c>
      <c r="G2877">
        <v>0</v>
      </c>
      <c r="H2877">
        <v>0</v>
      </c>
      <c r="I2877" t="s">
        <v>82</v>
      </c>
      <c r="J2877">
        <v>0</v>
      </c>
    </row>
    <row r="2878" spans="2:10" x14ac:dyDescent="0.45">
      <c r="B2878">
        <v>16579</v>
      </c>
      <c r="C2878" t="s">
        <v>86</v>
      </c>
      <c r="D2878">
        <v>8</v>
      </c>
      <c r="E2878">
        <v>22</v>
      </c>
      <c r="F2878" t="s">
        <v>82</v>
      </c>
      <c r="G2878">
        <v>0</v>
      </c>
      <c r="H2878">
        <v>0</v>
      </c>
      <c r="I2878" t="s">
        <v>14</v>
      </c>
      <c r="J2878">
        <v>0</v>
      </c>
    </row>
    <row r="2879" spans="2:10" x14ac:dyDescent="0.45">
      <c r="B2879">
        <v>16580</v>
      </c>
      <c r="C2879" t="s">
        <v>86</v>
      </c>
      <c r="D2879">
        <v>8</v>
      </c>
      <c r="E2879">
        <v>22</v>
      </c>
      <c r="F2879" t="s">
        <v>4</v>
      </c>
      <c r="G2879">
        <v>3</v>
      </c>
      <c r="H2879">
        <v>1</v>
      </c>
      <c r="I2879" t="s">
        <v>56</v>
      </c>
      <c r="J2879">
        <v>1</v>
      </c>
    </row>
    <row r="2880" spans="2:10" x14ac:dyDescent="0.45">
      <c r="B2880">
        <v>16581</v>
      </c>
      <c r="C2880" t="s">
        <v>86</v>
      </c>
      <c r="D2880">
        <v>8</v>
      </c>
      <c r="E2880">
        <v>22</v>
      </c>
      <c r="F2880" t="s">
        <v>27</v>
      </c>
      <c r="G2880">
        <v>0</v>
      </c>
      <c r="H2880">
        <v>0</v>
      </c>
      <c r="I2880" t="s">
        <v>9</v>
      </c>
      <c r="J2880">
        <v>0</v>
      </c>
    </row>
    <row r="2881" spans="2:10" x14ac:dyDescent="0.45">
      <c r="B2881">
        <v>16582</v>
      </c>
      <c r="C2881" t="s">
        <v>86</v>
      </c>
      <c r="D2881">
        <v>8</v>
      </c>
      <c r="E2881">
        <v>22</v>
      </c>
      <c r="F2881" t="s">
        <v>5</v>
      </c>
      <c r="G2881">
        <v>2</v>
      </c>
      <c r="H2881">
        <v>0</v>
      </c>
      <c r="I2881" t="s">
        <v>69</v>
      </c>
      <c r="J2881">
        <v>1</v>
      </c>
    </row>
    <row r="2882" spans="2:10" x14ac:dyDescent="0.45">
      <c r="B2882">
        <v>16583</v>
      </c>
      <c r="C2882" t="s">
        <v>86</v>
      </c>
      <c r="D2882">
        <v>8</v>
      </c>
      <c r="E2882">
        <v>22</v>
      </c>
      <c r="F2882" t="s">
        <v>1</v>
      </c>
      <c r="G2882">
        <v>0</v>
      </c>
      <c r="H2882">
        <v>0</v>
      </c>
      <c r="I2882" t="s">
        <v>6</v>
      </c>
      <c r="J2882">
        <v>0</v>
      </c>
    </row>
    <row r="2883" spans="2:10" x14ac:dyDescent="0.45">
      <c r="B2883">
        <v>16584</v>
      </c>
      <c r="C2883" t="s">
        <v>86</v>
      </c>
      <c r="D2883">
        <v>8</v>
      </c>
      <c r="E2883">
        <v>22</v>
      </c>
      <c r="F2883" t="s">
        <v>83</v>
      </c>
      <c r="G2883">
        <v>0</v>
      </c>
      <c r="H2883">
        <v>0</v>
      </c>
      <c r="I2883" t="s">
        <v>77</v>
      </c>
      <c r="J2883">
        <v>0</v>
      </c>
    </row>
    <row r="2884" spans="2:10" x14ac:dyDescent="0.45">
      <c r="B2884">
        <v>16585</v>
      </c>
      <c r="C2884" t="s">
        <v>86</v>
      </c>
      <c r="D2884">
        <v>8</v>
      </c>
      <c r="E2884">
        <v>22</v>
      </c>
      <c r="F2884" t="s">
        <v>10</v>
      </c>
      <c r="G2884">
        <v>2</v>
      </c>
      <c r="H2884">
        <v>0</v>
      </c>
      <c r="I2884" t="s">
        <v>0</v>
      </c>
      <c r="J2884">
        <v>1</v>
      </c>
    </row>
    <row r="2885" spans="2:10" x14ac:dyDescent="0.45">
      <c r="B2885">
        <v>16586</v>
      </c>
      <c r="C2885" t="s">
        <v>86</v>
      </c>
      <c r="D2885">
        <v>8</v>
      </c>
      <c r="E2885">
        <v>22</v>
      </c>
      <c r="F2885" t="s">
        <v>24</v>
      </c>
      <c r="G2885">
        <v>0</v>
      </c>
      <c r="H2885">
        <v>0</v>
      </c>
      <c r="I2885" t="s">
        <v>7</v>
      </c>
      <c r="J2885">
        <v>0</v>
      </c>
    </row>
    <row r="2886" spans="2:10" x14ac:dyDescent="0.45">
      <c r="B2886">
        <v>16587</v>
      </c>
      <c r="C2886" t="s">
        <v>86</v>
      </c>
      <c r="D2886">
        <v>8</v>
      </c>
      <c r="E2886">
        <v>22</v>
      </c>
      <c r="F2886" t="s">
        <v>3</v>
      </c>
      <c r="G2886">
        <v>3</v>
      </c>
      <c r="H2886">
        <v>1</v>
      </c>
      <c r="I2886" t="s">
        <v>15</v>
      </c>
      <c r="J2886">
        <v>1</v>
      </c>
    </row>
    <row r="2887" spans="2:10" x14ac:dyDescent="0.45">
      <c r="B2887">
        <v>16588</v>
      </c>
      <c r="C2887" t="s">
        <v>86</v>
      </c>
      <c r="D2887">
        <v>8</v>
      </c>
      <c r="E2887">
        <v>22</v>
      </c>
      <c r="F2887" t="s">
        <v>13</v>
      </c>
      <c r="G2887">
        <v>1</v>
      </c>
      <c r="H2887">
        <v>0</v>
      </c>
      <c r="I2887" t="s">
        <v>66</v>
      </c>
      <c r="J2887">
        <v>1</v>
      </c>
    </row>
    <row r="2888" spans="2:10" x14ac:dyDescent="0.45">
      <c r="B2888">
        <v>16589</v>
      </c>
      <c r="C2888" t="s">
        <v>86</v>
      </c>
      <c r="D2888">
        <v>8</v>
      </c>
      <c r="E2888">
        <v>23</v>
      </c>
      <c r="F2888" t="s">
        <v>7</v>
      </c>
      <c r="G2888">
        <v>5</v>
      </c>
      <c r="H2888">
        <v>0</v>
      </c>
      <c r="I2888" t="s">
        <v>10</v>
      </c>
      <c r="J2888">
        <v>1</v>
      </c>
    </row>
    <row r="2889" spans="2:10" x14ac:dyDescent="0.45">
      <c r="B2889">
        <v>16590</v>
      </c>
      <c r="C2889" t="s">
        <v>86</v>
      </c>
      <c r="D2889">
        <v>8</v>
      </c>
      <c r="E2889">
        <v>23</v>
      </c>
      <c r="F2889" t="s">
        <v>6</v>
      </c>
      <c r="G2889">
        <v>2</v>
      </c>
      <c r="H2889">
        <v>1</v>
      </c>
      <c r="I2889" t="s">
        <v>24</v>
      </c>
      <c r="J2889">
        <v>1</v>
      </c>
    </row>
    <row r="2890" spans="2:10" x14ac:dyDescent="0.45">
      <c r="B2890">
        <v>16591</v>
      </c>
      <c r="C2890" t="s">
        <v>86</v>
      </c>
      <c r="D2890">
        <v>8</v>
      </c>
      <c r="E2890">
        <v>23</v>
      </c>
      <c r="F2890" t="s">
        <v>56</v>
      </c>
      <c r="G2890">
        <v>0</v>
      </c>
      <c r="H2890">
        <v>0</v>
      </c>
      <c r="I2890" t="s">
        <v>82</v>
      </c>
      <c r="J2890">
        <v>0</v>
      </c>
    </row>
    <row r="2891" spans="2:10" x14ac:dyDescent="0.45">
      <c r="B2891">
        <v>16592</v>
      </c>
      <c r="C2891" t="s">
        <v>86</v>
      </c>
      <c r="D2891">
        <v>8</v>
      </c>
      <c r="E2891">
        <v>23</v>
      </c>
      <c r="F2891" t="s">
        <v>69</v>
      </c>
      <c r="G2891">
        <v>2</v>
      </c>
      <c r="H2891">
        <v>0</v>
      </c>
      <c r="I2891" t="s">
        <v>27</v>
      </c>
      <c r="J2891">
        <v>1</v>
      </c>
    </row>
    <row r="2892" spans="2:10" x14ac:dyDescent="0.45">
      <c r="B2892">
        <v>16593</v>
      </c>
      <c r="C2892" t="s">
        <v>86</v>
      </c>
      <c r="D2892">
        <v>8</v>
      </c>
      <c r="E2892">
        <v>23</v>
      </c>
      <c r="F2892" t="s">
        <v>15</v>
      </c>
      <c r="G2892">
        <v>0</v>
      </c>
      <c r="H2892">
        <v>0</v>
      </c>
      <c r="I2892" t="s">
        <v>4</v>
      </c>
      <c r="J2892">
        <v>0</v>
      </c>
    </row>
    <row r="2893" spans="2:10" x14ac:dyDescent="0.45">
      <c r="B2893">
        <v>16594</v>
      </c>
      <c r="C2893" t="s">
        <v>86</v>
      </c>
      <c r="D2893">
        <v>8</v>
      </c>
      <c r="E2893">
        <v>23</v>
      </c>
      <c r="F2893" t="s">
        <v>9</v>
      </c>
      <c r="G2893">
        <v>1</v>
      </c>
      <c r="H2893">
        <v>0</v>
      </c>
      <c r="I2893" t="s">
        <v>83</v>
      </c>
      <c r="J2893">
        <v>1</v>
      </c>
    </row>
    <row r="2894" spans="2:10" x14ac:dyDescent="0.45">
      <c r="B2894">
        <v>16595</v>
      </c>
      <c r="C2894" t="s">
        <v>86</v>
      </c>
      <c r="D2894">
        <v>8</v>
      </c>
      <c r="E2894">
        <v>23</v>
      </c>
      <c r="F2894" t="s">
        <v>14</v>
      </c>
      <c r="G2894">
        <v>0</v>
      </c>
      <c r="H2894">
        <v>2</v>
      </c>
      <c r="I2894" t="s">
        <v>1</v>
      </c>
      <c r="J2894">
        <v>-1</v>
      </c>
    </row>
    <row r="2895" spans="2:10" x14ac:dyDescent="0.45">
      <c r="B2895">
        <v>16596</v>
      </c>
      <c r="C2895" t="s">
        <v>86</v>
      </c>
      <c r="D2895">
        <v>8</v>
      </c>
      <c r="E2895">
        <v>23</v>
      </c>
      <c r="F2895" t="s">
        <v>0</v>
      </c>
      <c r="G2895">
        <v>2</v>
      </c>
      <c r="H2895">
        <v>1</v>
      </c>
      <c r="I2895" t="s">
        <v>5</v>
      </c>
      <c r="J2895">
        <v>1</v>
      </c>
    </row>
    <row r="2896" spans="2:10" x14ac:dyDescent="0.45">
      <c r="B2896">
        <v>16597</v>
      </c>
      <c r="C2896" t="s">
        <v>86</v>
      </c>
      <c r="D2896">
        <v>8</v>
      </c>
      <c r="E2896">
        <v>23</v>
      </c>
      <c r="F2896" t="s">
        <v>77</v>
      </c>
      <c r="G2896">
        <v>0</v>
      </c>
      <c r="H2896">
        <v>0</v>
      </c>
      <c r="I2896" t="s">
        <v>13</v>
      </c>
      <c r="J2896">
        <v>0</v>
      </c>
    </row>
    <row r="2897" spans="2:10" x14ac:dyDescent="0.45">
      <c r="B2897">
        <v>19813</v>
      </c>
      <c r="C2897" t="s">
        <v>86</v>
      </c>
      <c r="D2897">
        <v>8</v>
      </c>
      <c r="E2897">
        <v>23</v>
      </c>
      <c r="F2897" t="s">
        <v>66</v>
      </c>
      <c r="G2897">
        <v>0</v>
      </c>
      <c r="H2897">
        <v>0</v>
      </c>
      <c r="I2897" t="s">
        <v>3</v>
      </c>
      <c r="J2897">
        <v>0</v>
      </c>
    </row>
    <row r="2898" spans="2:10" x14ac:dyDescent="0.45">
      <c r="B2898">
        <v>16598</v>
      </c>
      <c r="C2898" t="s">
        <v>86</v>
      </c>
      <c r="D2898">
        <v>8</v>
      </c>
      <c r="E2898">
        <v>24</v>
      </c>
      <c r="F2898" t="s">
        <v>82</v>
      </c>
      <c r="G2898">
        <v>0</v>
      </c>
      <c r="H2898">
        <v>0</v>
      </c>
      <c r="I2898" t="s">
        <v>4</v>
      </c>
      <c r="J2898">
        <v>0</v>
      </c>
    </row>
    <row r="2899" spans="2:10" x14ac:dyDescent="0.45">
      <c r="B2899">
        <v>16599</v>
      </c>
      <c r="C2899" t="s">
        <v>86</v>
      </c>
      <c r="D2899">
        <v>8</v>
      </c>
      <c r="E2899">
        <v>24</v>
      </c>
      <c r="F2899" t="s">
        <v>66</v>
      </c>
      <c r="G2899">
        <v>1</v>
      </c>
      <c r="H2899">
        <v>1</v>
      </c>
      <c r="I2899" t="s">
        <v>15</v>
      </c>
      <c r="J2899">
        <v>0</v>
      </c>
    </row>
    <row r="2900" spans="2:10" x14ac:dyDescent="0.45">
      <c r="B2900">
        <v>16600</v>
      </c>
      <c r="C2900" t="s">
        <v>86</v>
      </c>
      <c r="D2900">
        <v>8</v>
      </c>
      <c r="E2900">
        <v>24</v>
      </c>
      <c r="F2900" t="s">
        <v>13</v>
      </c>
      <c r="G2900">
        <v>5</v>
      </c>
      <c r="H2900">
        <v>0</v>
      </c>
      <c r="I2900" t="s">
        <v>9</v>
      </c>
      <c r="J2900">
        <v>1</v>
      </c>
    </row>
    <row r="2901" spans="2:10" x14ac:dyDescent="0.45">
      <c r="B2901">
        <v>16601</v>
      </c>
      <c r="C2901" t="s">
        <v>86</v>
      </c>
      <c r="D2901">
        <v>8</v>
      </c>
      <c r="E2901">
        <v>24</v>
      </c>
      <c r="F2901" t="s">
        <v>24</v>
      </c>
      <c r="G2901">
        <v>0</v>
      </c>
      <c r="H2901">
        <v>0</v>
      </c>
      <c r="I2901" t="s">
        <v>14</v>
      </c>
      <c r="J2901">
        <v>0</v>
      </c>
    </row>
    <row r="2902" spans="2:10" x14ac:dyDescent="0.45">
      <c r="B2902">
        <v>16602</v>
      </c>
      <c r="C2902" t="s">
        <v>86</v>
      </c>
      <c r="D2902">
        <v>8</v>
      </c>
      <c r="E2902">
        <v>24</v>
      </c>
      <c r="F2902" t="s">
        <v>5</v>
      </c>
      <c r="G2902">
        <v>0</v>
      </c>
      <c r="H2902">
        <v>0</v>
      </c>
      <c r="I2902" t="s">
        <v>7</v>
      </c>
      <c r="J2902">
        <v>0</v>
      </c>
    </row>
    <row r="2903" spans="2:10" x14ac:dyDescent="0.45">
      <c r="B2903">
        <v>16603</v>
      </c>
      <c r="C2903" t="s">
        <v>86</v>
      </c>
      <c r="D2903">
        <v>8</v>
      </c>
      <c r="E2903">
        <v>24</v>
      </c>
      <c r="F2903" t="s">
        <v>83</v>
      </c>
      <c r="G2903">
        <v>0</v>
      </c>
      <c r="H2903">
        <v>0</v>
      </c>
      <c r="I2903" t="s">
        <v>69</v>
      </c>
      <c r="J2903">
        <v>0</v>
      </c>
    </row>
    <row r="2904" spans="2:10" x14ac:dyDescent="0.45">
      <c r="B2904">
        <v>16604</v>
      </c>
      <c r="C2904" t="s">
        <v>86</v>
      </c>
      <c r="D2904">
        <v>8</v>
      </c>
      <c r="E2904">
        <v>24</v>
      </c>
      <c r="F2904" t="s">
        <v>10</v>
      </c>
      <c r="G2904">
        <v>1</v>
      </c>
      <c r="H2904">
        <v>0</v>
      </c>
      <c r="I2904" t="s">
        <v>6</v>
      </c>
      <c r="J2904">
        <v>1</v>
      </c>
    </row>
    <row r="2905" spans="2:10" x14ac:dyDescent="0.45">
      <c r="B2905">
        <v>16605</v>
      </c>
      <c r="C2905" t="s">
        <v>86</v>
      </c>
      <c r="D2905">
        <v>8</v>
      </c>
      <c r="E2905">
        <v>24</v>
      </c>
      <c r="F2905" t="s">
        <v>27</v>
      </c>
      <c r="G2905">
        <v>2</v>
      </c>
      <c r="H2905">
        <v>2</v>
      </c>
      <c r="I2905" t="s">
        <v>0</v>
      </c>
      <c r="J2905">
        <v>0</v>
      </c>
    </row>
    <row r="2906" spans="2:10" x14ac:dyDescent="0.45">
      <c r="B2906">
        <v>16606</v>
      </c>
      <c r="C2906" t="s">
        <v>86</v>
      </c>
      <c r="D2906">
        <v>8</v>
      </c>
      <c r="E2906">
        <v>24</v>
      </c>
      <c r="F2906" t="s">
        <v>3</v>
      </c>
      <c r="G2906">
        <v>4</v>
      </c>
      <c r="H2906">
        <v>0</v>
      </c>
      <c r="I2906" t="s">
        <v>77</v>
      </c>
      <c r="J2906">
        <v>1</v>
      </c>
    </row>
    <row r="2907" spans="2:10" x14ac:dyDescent="0.45">
      <c r="B2907">
        <v>16607</v>
      </c>
      <c r="C2907" t="s">
        <v>86</v>
      </c>
      <c r="D2907">
        <v>8</v>
      </c>
      <c r="E2907">
        <v>24</v>
      </c>
      <c r="F2907" t="s">
        <v>1</v>
      </c>
      <c r="G2907">
        <v>2</v>
      </c>
      <c r="H2907">
        <v>1</v>
      </c>
      <c r="I2907" t="s">
        <v>56</v>
      </c>
      <c r="J2907">
        <v>1</v>
      </c>
    </row>
    <row r="2908" spans="2:10" x14ac:dyDescent="0.45">
      <c r="B2908">
        <v>16608</v>
      </c>
      <c r="C2908" t="s">
        <v>86</v>
      </c>
      <c r="D2908">
        <v>8</v>
      </c>
      <c r="E2908">
        <v>25</v>
      </c>
      <c r="F2908" t="s">
        <v>56</v>
      </c>
      <c r="G2908">
        <v>0</v>
      </c>
      <c r="H2908">
        <v>0</v>
      </c>
      <c r="I2908" t="s">
        <v>24</v>
      </c>
      <c r="J2908">
        <v>0</v>
      </c>
    </row>
    <row r="2909" spans="2:10" x14ac:dyDescent="0.45">
      <c r="B2909">
        <v>16609</v>
      </c>
      <c r="C2909" t="s">
        <v>86</v>
      </c>
      <c r="D2909">
        <v>8</v>
      </c>
      <c r="E2909">
        <v>25</v>
      </c>
      <c r="F2909" t="s">
        <v>4</v>
      </c>
      <c r="G2909">
        <v>3</v>
      </c>
      <c r="H2909">
        <v>0</v>
      </c>
      <c r="I2909" t="s">
        <v>1</v>
      </c>
      <c r="J2909">
        <v>1</v>
      </c>
    </row>
    <row r="2910" spans="2:10" x14ac:dyDescent="0.45">
      <c r="B2910">
        <v>16610</v>
      </c>
      <c r="C2910" t="s">
        <v>86</v>
      </c>
      <c r="D2910">
        <v>8</v>
      </c>
      <c r="E2910">
        <v>25</v>
      </c>
      <c r="F2910" t="s">
        <v>7</v>
      </c>
      <c r="G2910">
        <v>0</v>
      </c>
      <c r="H2910">
        <v>0</v>
      </c>
      <c r="I2910" t="s">
        <v>27</v>
      </c>
      <c r="J2910">
        <v>0</v>
      </c>
    </row>
    <row r="2911" spans="2:10" x14ac:dyDescent="0.45">
      <c r="B2911">
        <v>16611</v>
      </c>
      <c r="C2911" t="s">
        <v>86</v>
      </c>
      <c r="D2911">
        <v>8</v>
      </c>
      <c r="E2911">
        <v>25</v>
      </c>
      <c r="F2911" t="s">
        <v>6</v>
      </c>
      <c r="G2911">
        <v>0</v>
      </c>
      <c r="H2911">
        <v>0</v>
      </c>
      <c r="I2911" t="s">
        <v>5</v>
      </c>
      <c r="J2911">
        <v>0</v>
      </c>
    </row>
    <row r="2912" spans="2:10" x14ac:dyDescent="0.45">
      <c r="B2912">
        <v>16612</v>
      </c>
      <c r="C2912" t="s">
        <v>86</v>
      </c>
      <c r="D2912">
        <v>8</v>
      </c>
      <c r="E2912">
        <v>25</v>
      </c>
      <c r="F2912" t="s">
        <v>69</v>
      </c>
      <c r="G2912">
        <v>1</v>
      </c>
      <c r="H2912">
        <v>0</v>
      </c>
      <c r="I2912" t="s">
        <v>13</v>
      </c>
      <c r="J2912">
        <v>1</v>
      </c>
    </row>
    <row r="2913" spans="2:10" x14ac:dyDescent="0.45">
      <c r="B2913">
        <v>16613</v>
      </c>
      <c r="C2913" t="s">
        <v>86</v>
      </c>
      <c r="D2913">
        <v>8</v>
      </c>
      <c r="E2913">
        <v>25</v>
      </c>
      <c r="F2913" t="s">
        <v>9</v>
      </c>
      <c r="G2913">
        <v>3</v>
      </c>
      <c r="H2913">
        <v>3</v>
      </c>
      <c r="I2913" t="s">
        <v>3</v>
      </c>
      <c r="J2913">
        <v>0</v>
      </c>
    </row>
    <row r="2914" spans="2:10" x14ac:dyDescent="0.45">
      <c r="B2914">
        <v>16614</v>
      </c>
      <c r="C2914" t="s">
        <v>86</v>
      </c>
      <c r="D2914">
        <v>8</v>
      </c>
      <c r="E2914">
        <v>25</v>
      </c>
      <c r="F2914" t="s">
        <v>14</v>
      </c>
      <c r="G2914">
        <v>1</v>
      </c>
      <c r="H2914">
        <v>1</v>
      </c>
      <c r="I2914" t="s">
        <v>10</v>
      </c>
      <c r="J2914">
        <v>0</v>
      </c>
    </row>
    <row r="2915" spans="2:10" x14ac:dyDescent="0.45">
      <c r="B2915">
        <v>16615</v>
      </c>
      <c r="C2915" t="s">
        <v>86</v>
      </c>
      <c r="D2915">
        <v>8</v>
      </c>
      <c r="E2915">
        <v>25</v>
      </c>
      <c r="F2915" t="s">
        <v>0</v>
      </c>
      <c r="G2915">
        <v>0</v>
      </c>
      <c r="H2915">
        <v>0</v>
      </c>
      <c r="I2915" t="s">
        <v>83</v>
      </c>
      <c r="J2915">
        <v>0</v>
      </c>
    </row>
    <row r="2916" spans="2:10" x14ac:dyDescent="0.45">
      <c r="B2916">
        <v>16616</v>
      </c>
      <c r="C2916" t="s">
        <v>86</v>
      </c>
      <c r="D2916">
        <v>8</v>
      </c>
      <c r="E2916">
        <v>25</v>
      </c>
      <c r="F2916" t="s">
        <v>77</v>
      </c>
      <c r="G2916">
        <v>3</v>
      </c>
      <c r="H2916">
        <v>1</v>
      </c>
      <c r="I2916" t="s">
        <v>66</v>
      </c>
      <c r="J2916">
        <v>1</v>
      </c>
    </row>
    <row r="2917" spans="2:10" x14ac:dyDescent="0.45">
      <c r="B2917">
        <v>16617</v>
      </c>
      <c r="C2917" t="s">
        <v>86</v>
      </c>
      <c r="D2917">
        <v>8</v>
      </c>
      <c r="E2917">
        <v>25</v>
      </c>
      <c r="F2917" t="s">
        <v>15</v>
      </c>
      <c r="G2917">
        <v>0</v>
      </c>
      <c r="H2917">
        <v>0</v>
      </c>
      <c r="I2917" t="s">
        <v>82</v>
      </c>
      <c r="J2917">
        <v>0</v>
      </c>
    </row>
    <row r="2918" spans="2:10" x14ac:dyDescent="0.45">
      <c r="B2918">
        <v>16618</v>
      </c>
      <c r="C2918" t="s">
        <v>86</v>
      </c>
      <c r="D2918">
        <v>8</v>
      </c>
      <c r="E2918">
        <v>26</v>
      </c>
      <c r="F2918" t="s">
        <v>24</v>
      </c>
      <c r="G2918">
        <v>1</v>
      </c>
      <c r="H2918">
        <v>4</v>
      </c>
      <c r="I2918" t="s">
        <v>4</v>
      </c>
      <c r="J2918">
        <v>-1</v>
      </c>
    </row>
    <row r="2919" spans="2:10" x14ac:dyDescent="0.45">
      <c r="B2919">
        <v>16619</v>
      </c>
      <c r="C2919" t="s">
        <v>86</v>
      </c>
      <c r="D2919">
        <v>8</v>
      </c>
      <c r="E2919">
        <v>26</v>
      </c>
      <c r="F2919" t="s">
        <v>66</v>
      </c>
      <c r="G2919">
        <v>0</v>
      </c>
      <c r="H2919">
        <v>1</v>
      </c>
      <c r="I2919" t="s">
        <v>9</v>
      </c>
      <c r="J2919">
        <v>-1</v>
      </c>
    </row>
    <row r="2920" spans="2:10" x14ac:dyDescent="0.45">
      <c r="B2920">
        <v>16620</v>
      </c>
      <c r="C2920" t="s">
        <v>86</v>
      </c>
      <c r="D2920">
        <v>8</v>
      </c>
      <c r="E2920">
        <v>26</v>
      </c>
      <c r="F2920" t="s">
        <v>83</v>
      </c>
      <c r="G2920">
        <v>1</v>
      </c>
      <c r="H2920">
        <v>4</v>
      </c>
      <c r="I2920" t="s">
        <v>7</v>
      </c>
      <c r="J2920">
        <v>-1</v>
      </c>
    </row>
    <row r="2921" spans="2:10" x14ac:dyDescent="0.45">
      <c r="B2921">
        <v>16621</v>
      </c>
      <c r="C2921" t="s">
        <v>86</v>
      </c>
      <c r="D2921">
        <v>8</v>
      </c>
      <c r="E2921">
        <v>26</v>
      </c>
      <c r="F2921" t="s">
        <v>5</v>
      </c>
      <c r="G2921">
        <v>0</v>
      </c>
      <c r="H2921">
        <v>3</v>
      </c>
      <c r="I2921" t="s">
        <v>14</v>
      </c>
      <c r="J2921">
        <v>-1</v>
      </c>
    </row>
    <row r="2922" spans="2:10" x14ac:dyDescent="0.45">
      <c r="B2922">
        <v>16622</v>
      </c>
      <c r="C2922" t="s">
        <v>86</v>
      </c>
      <c r="D2922">
        <v>8</v>
      </c>
      <c r="E2922">
        <v>26</v>
      </c>
      <c r="F2922" t="s">
        <v>10</v>
      </c>
      <c r="G2922">
        <v>2</v>
      </c>
      <c r="H2922">
        <v>0</v>
      </c>
      <c r="I2922" t="s">
        <v>56</v>
      </c>
      <c r="J2922">
        <v>1</v>
      </c>
    </row>
    <row r="2923" spans="2:10" x14ac:dyDescent="0.45">
      <c r="B2923">
        <v>16623</v>
      </c>
      <c r="C2923" t="s">
        <v>86</v>
      </c>
      <c r="D2923">
        <v>8</v>
      </c>
      <c r="E2923">
        <v>26</v>
      </c>
      <c r="F2923" t="s">
        <v>77</v>
      </c>
      <c r="G2923">
        <v>1</v>
      </c>
      <c r="H2923">
        <v>1</v>
      </c>
      <c r="I2923" t="s">
        <v>15</v>
      </c>
      <c r="J2923">
        <v>0</v>
      </c>
    </row>
    <row r="2924" spans="2:10" x14ac:dyDescent="0.45">
      <c r="B2924">
        <v>16624</v>
      </c>
      <c r="C2924" t="s">
        <v>86</v>
      </c>
      <c r="D2924">
        <v>8</v>
      </c>
      <c r="E2924">
        <v>26</v>
      </c>
      <c r="F2924" t="s">
        <v>3</v>
      </c>
      <c r="G2924">
        <v>1</v>
      </c>
      <c r="H2924">
        <v>1</v>
      </c>
      <c r="I2924" t="s">
        <v>69</v>
      </c>
      <c r="J2924">
        <v>0</v>
      </c>
    </row>
    <row r="2925" spans="2:10" x14ac:dyDescent="0.45">
      <c r="B2925">
        <v>16625</v>
      </c>
      <c r="C2925" t="s">
        <v>86</v>
      </c>
      <c r="D2925">
        <v>8</v>
      </c>
      <c r="E2925">
        <v>26</v>
      </c>
      <c r="F2925" t="s">
        <v>1</v>
      </c>
      <c r="G2925">
        <v>0</v>
      </c>
      <c r="H2925">
        <v>0</v>
      </c>
      <c r="I2925" t="s">
        <v>82</v>
      </c>
      <c r="J2925">
        <v>0</v>
      </c>
    </row>
    <row r="2926" spans="2:10" x14ac:dyDescent="0.45">
      <c r="B2926">
        <v>16626</v>
      </c>
      <c r="C2926" t="s">
        <v>86</v>
      </c>
      <c r="D2926">
        <v>8</v>
      </c>
      <c r="E2926">
        <v>26</v>
      </c>
      <c r="F2926" t="s">
        <v>13</v>
      </c>
      <c r="G2926">
        <v>3</v>
      </c>
      <c r="H2926">
        <v>0</v>
      </c>
      <c r="I2926" t="s">
        <v>0</v>
      </c>
      <c r="J2926">
        <v>1</v>
      </c>
    </row>
    <row r="2927" spans="2:10" x14ac:dyDescent="0.45">
      <c r="B2927">
        <v>16627</v>
      </c>
      <c r="C2927" t="s">
        <v>86</v>
      </c>
      <c r="D2927">
        <v>8</v>
      </c>
      <c r="E2927">
        <v>26</v>
      </c>
      <c r="F2927" t="s">
        <v>27</v>
      </c>
      <c r="G2927">
        <v>1</v>
      </c>
      <c r="H2927">
        <v>1</v>
      </c>
      <c r="I2927" t="s">
        <v>6</v>
      </c>
      <c r="J2927">
        <v>0</v>
      </c>
    </row>
    <row r="2928" spans="2:10" x14ac:dyDescent="0.45">
      <c r="B2928">
        <v>16628</v>
      </c>
      <c r="C2928" t="s">
        <v>86</v>
      </c>
      <c r="D2928">
        <v>8</v>
      </c>
      <c r="E2928">
        <v>27</v>
      </c>
      <c r="F2928" t="s">
        <v>7</v>
      </c>
      <c r="G2928">
        <v>0</v>
      </c>
      <c r="H2928">
        <v>0</v>
      </c>
      <c r="I2928" t="s">
        <v>13</v>
      </c>
      <c r="J2928">
        <v>0</v>
      </c>
    </row>
    <row r="2929" spans="2:10" x14ac:dyDescent="0.45">
      <c r="B2929">
        <v>16629</v>
      </c>
      <c r="C2929" t="s">
        <v>86</v>
      </c>
      <c r="D2929">
        <v>8</v>
      </c>
      <c r="E2929">
        <v>27</v>
      </c>
      <c r="F2929" t="s">
        <v>56</v>
      </c>
      <c r="G2929">
        <v>1</v>
      </c>
      <c r="H2929">
        <v>0</v>
      </c>
      <c r="I2929" t="s">
        <v>5</v>
      </c>
      <c r="J2929">
        <v>1</v>
      </c>
    </row>
    <row r="2930" spans="2:10" x14ac:dyDescent="0.45">
      <c r="B2930">
        <v>16630</v>
      </c>
      <c r="C2930" t="s">
        <v>86</v>
      </c>
      <c r="D2930">
        <v>8</v>
      </c>
      <c r="E2930">
        <v>27</v>
      </c>
      <c r="F2930" t="s">
        <v>82</v>
      </c>
      <c r="G2930">
        <v>1</v>
      </c>
      <c r="H2930">
        <v>1</v>
      </c>
      <c r="I2930" t="s">
        <v>24</v>
      </c>
      <c r="J2930">
        <v>0</v>
      </c>
    </row>
    <row r="2931" spans="2:10" x14ac:dyDescent="0.45">
      <c r="B2931">
        <v>16631</v>
      </c>
      <c r="C2931" t="s">
        <v>86</v>
      </c>
      <c r="D2931">
        <v>8</v>
      </c>
      <c r="E2931">
        <v>27</v>
      </c>
      <c r="F2931" t="s">
        <v>14</v>
      </c>
      <c r="G2931">
        <v>1</v>
      </c>
      <c r="H2931">
        <v>1</v>
      </c>
      <c r="I2931" t="s">
        <v>27</v>
      </c>
      <c r="J2931">
        <v>0</v>
      </c>
    </row>
    <row r="2932" spans="2:10" x14ac:dyDescent="0.45">
      <c r="B2932">
        <v>16632</v>
      </c>
      <c r="C2932" t="s">
        <v>86</v>
      </c>
      <c r="D2932">
        <v>8</v>
      </c>
      <c r="E2932">
        <v>27</v>
      </c>
      <c r="F2932" t="s">
        <v>6</v>
      </c>
      <c r="G2932">
        <v>0</v>
      </c>
      <c r="H2932">
        <v>0</v>
      </c>
      <c r="I2932" t="s">
        <v>83</v>
      </c>
      <c r="J2932">
        <v>0</v>
      </c>
    </row>
    <row r="2933" spans="2:10" x14ac:dyDescent="0.45">
      <c r="B2933">
        <v>16633</v>
      </c>
      <c r="C2933" t="s">
        <v>86</v>
      </c>
      <c r="D2933">
        <v>8</v>
      </c>
      <c r="E2933">
        <v>27</v>
      </c>
      <c r="F2933" t="s">
        <v>9</v>
      </c>
      <c r="G2933">
        <v>0</v>
      </c>
      <c r="H2933">
        <v>0</v>
      </c>
      <c r="I2933" t="s">
        <v>77</v>
      </c>
      <c r="J2933">
        <v>0</v>
      </c>
    </row>
    <row r="2934" spans="2:10" x14ac:dyDescent="0.45">
      <c r="B2934">
        <v>16634</v>
      </c>
      <c r="C2934" t="s">
        <v>86</v>
      </c>
      <c r="D2934">
        <v>8</v>
      </c>
      <c r="E2934">
        <v>27</v>
      </c>
      <c r="F2934" t="s">
        <v>4</v>
      </c>
      <c r="G2934">
        <v>1</v>
      </c>
      <c r="H2934">
        <v>2</v>
      </c>
      <c r="I2934" t="s">
        <v>10</v>
      </c>
      <c r="J2934">
        <v>-1</v>
      </c>
    </row>
    <row r="2935" spans="2:10" x14ac:dyDescent="0.45">
      <c r="B2935">
        <v>16635</v>
      </c>
      <c r="C2935" t="s">
        <v>86</v>
      </c>
      <c r="D2935">
        <v>8</v>
      </c>
      <c r="E2935">
        <v>27</v>
      </c>
      <c r="F2935" t="s">
        <v>0</v>
      </c>
      <c r="G2935">
        <v>2</v>
      </c>
      <c r="H2935">
        <v>3</v>
      </c>
      <c r="I2935" t="s">
        <v>3</v>
      </c>
      <c r="J2935">
        <v>-1</v>
      </c>
    </row>
    <row r="2936" spans="2:10" x14ac:dyDescent="0.45">
      <c r="B2936">
        <v>16636</v>
      </c>
      <c r="C2936" t="s">
        <v>86</v>
      </c>
      <c r="D2936">
        <v>8</v>
      </c>
      <c r="E2936">
        <v>27</v>
      </c>
      <c r="F2936" t="s">
        <v>15</v>
      </c>
      <c r="G2936">
        <v>1</v>
      </c>
      <c r="H2936">
        <v>1</v>
      </c>
      <c r="I2936" t="s">
        <v>1</v>
      </c>
      <c r="J2936">
        <v>0</v>
      </c>
    </row>
    <row r="2937" spans="2:10" x14ac:dyDescent="0.45">
      <c r="B2937">
        <v>16637</v>
      </c>
      <c r="C2937" t="s">
        <v>86</v>
      </c>
      <c r="D2937">
        <v>8</v>
      </c>
      <c r="E2937">
        <v>27</v>
      </c>
      <c r="F2937" t="s">
        <v>69</v>
      </c>
      <c r="G2937">
        <v>0</v>
      </c>
      <c r="H2937">
        <v>0</v>
      </c>
      <c r="I2937" t="s">
        <v>66</v>
      </c>
      <c r="J2937">
        <v>0</v>
      </c>
    </row>
    <row r="2938" spans="2:10" x14ac:dyDescent="0.45">
      <c r="B2938">
        <v>16638</v>
      </c>
      <c r="C2938" t="s">
        <v>86</v>
      </c>
      <c r="D2938">
        <v>8</v>
      </c>
      <c r="E2938">
        <v>28</v>
      </c>
      <c r="F2938" t="s">
        <v>77</v>
      </c>
      <c r="G2938">
        <v>1</v>
      </c>
      <c r="H2938">
        <v>1</v>
      </c>
      <c r="I2938" t="s">
        <v>69</v>
      </c>
      <c r="J2938">
        <v>0</v>
      </c>
    </row>
    <row r="2939" spans="2:10" x14ac:dyDescent="0.45">
      <c r="B2939">
        <v>16639</v>
      </c>
      <c r="C2939" t="s">
        <v>86</v>
      </c>
      <c r="D2939">
        <v>8</v>
      </c>
      <c r="E2939">
        <v>28</v>
      </c>
      <c r="F2939" t="s">
        <v>3</v>
      </c>
      <c r="G2939">
        <v>0</v>
      </c>
      <c r="H2939">
        <v>0</v>
      </c>
      <c r="I2939" t="s">
        <v>7</v>
      </c>
      <c r="J2939">
        <v>0</v>
      </c>
    </row>
    <row r="2940" spans="2:10" x14ac:dyDescent="0.45">
      <c r="B2940">
        <v>16640</v>
      </c>
      <c r="C2940" t="s">
        <v>86</v>
      </c>
      <c r="D2940">
        <v>8</v>
      </c>
      <c r="E2940">
        <v>28</v>
      </c>
      <c r="F2940" t="s">
        <v>5</v>
      </c>
      <c r="G2940">
        <v>1</v>
      </c>
      <c r="H2940">
        <v>0</v>
      </c>
      <c r="I2940" t="s">
        <v>4</v>
      </c>
      <c r="J2940">
        <v>1</v>
      </c>
    </row>
    <row r="2941" spans="2:10" x14ac:dyDescent="0.45">
      <c r="B2941">
        <v>16641</v>
      </c>
      <c r="C2941" t="s">
        <v>86</v>
      </c>
      <c r="D2941">
        <v>8</v>
      </c>
      <c r="E2941">
        <v>28</v>
      </c>
      <c r="F2941" t="s">
        <v>24</v>
      </c>
      <c r="G2941">
        <v>1</v>
      </c>
      <c r="H2941">
        <v>1</v>
      </c>
      <c r="I2941" t="s">
        <v>1</v>
      </c>
      <c r="J2941">
        <v>0</v>
      </c>
    </row>
    <row r="2942" spans="2:10" x14ac:dyDescent="0.45">
      <c r="B2942">
        <v>16642</v>
      </c>
      <c r="C2942" t="s">
        <v>86</v>
      </c>
      <c r="D2942">
        <v>8</v>
      </c>
      <c r="E2942">
        <v>28</v>
      </c>
      <c r="F2942" t="s">
        <v>83</v>
      </c>
      <c r="G2942">
        <v>0</v>
      </c>
      <c r="H2942">
        <v>0</v>
      </c>
      <c r="I2942" t="s">
        <v>14</v>
      </c>
      <c r="J2942">
        <v>0</v>
      </c>
    </row>
    <row r="2943" spans="2:10" x14ac:dyDescent="0.45">
      <c r="B2943">
        <v>16643</v>
      </c>
      <c r="C2943" t="s">
        <v>86</v>
      </c>
      <c r="D2943">
        <v>8</v>
      </c>
      <c r="E2943">
        <v>28</v>
      </c>
      <c r="F2943" t="s">
        <v>66</v>
      </c>
      <c r="G2943">
        <v>0</v>
      </c>
      <c r="H2943">
        <v>0</v>
      </c>
      <c r="I2943" t="s">
        <v>0</v>
      </c>
      <c r="J2943">
        <v>0</v>
      </c>
    </row>
    <row r="2944" spans="2:10" x14ac:dyDescent="0.45">
      <c r="B2944">
        <v>16644</v>
      </c>
      <c r="C2944" t="s">
        <v>86</v>
      </c>
      <c r="D2944">
        <v>8</v>
      </c>
      <c r="E2944">
        <v>28</v>
      </c>
      <c r="F2944" t="s">
        <v>9</v>
      </c>
      <c r="G2944">
        <v>0</v>
      </c>
      <c r="H2944">
        <v>0</v>
      </c>
      <c r="I2944" t="s">
        <v>15</v>
      </c>
      <c r="J2944">
        <v>0</v>
      </c>
    </row>
    <row r="2945" spans="2:10" x14ac:dyDescent="0.45">
      <c r="B2945">
        <v>16645</v>
      </c>
      <c r="C2945" t="s">
        <v>86</v>
      </c>
      <c r="D2945">
        <v>8</v>
      </c>
      <c r="E2945">
        <v>28</v>
      </c>
      <c r="F2945" t="s">
        <v>10</v>
      </c>
      <c r="G2945">
        <v>0</v>
      </c>
      <c r="H2945">
        <v>0</v>
      </c>
      <c r="I2945" t="s">
        <v>82</v>
      </c>
      <c r="J2945">
        <v>0</v>
      </c>
    </row>
    <row r="2946" spans="2:10" x14ac:dyDescent="0.45">
      <c r="B2946">
        <v>16646</v>
      </c>
      <c r="C2946" t="s">
        <v>86</v>
      </c>
      <c r="D2946">
        <v>8</v>
      </c>
      <c r="E2946">
        <v>28</v>
      </c>
      <c r="F2946" t="s">
        <v>13</v>
      </c>
      <c r="G2946">
        <v>0</v>
      </c>
      <c r="H2946">
        <v>0</v>
      </c>
      <c r="I2946" t="s">
        <v>6</v>
      </c>
      <c r="J2946">
        <v>0</v>
      </c>
    </row>
    <row r="2947" spans="2:10" x14ac:dyDescent="0.45">
      <c r="B2947">
        <v>16647</v>
      </c>
      <c r="C2947" t="s">
        <v>86</v>
      </c>
      <c r="D2947">
        <v>8</v>
      </c>
      <c r="E2947">
        <v>28</v>
      </c>
      <c r="F2947" t="s">
        <v>27</v>
      </c>
      <c r="G2947">
        <v>0</v>
      </c>
      <c r="H2947">
        <v>1</v>
      </c>
      <c r="I2947" t="s">
        <v>56</v>
      </c>
      <c r="J2947">
        <v>-1</v>
      </c>
    </row>
    <row r="2948" spans="2:10" x14ac:dyDescent="0.45">
      <c r="B2948">
        <v>16648</v>
      </c>
      <c r="C2948" t="s">
        <v>86</v>
      </c>
      <c r="D2948">
        <v>8</v>
      </c>
      <c r="E2948">
        <v>29</v>
      </c>
      <c r="F2948" t="s">
        <v>1</v>
      </c>
      <c r="G2948">
        <v>3</v>
      </c>
      <c r="H2948">
        <v>3</v>
      </c>
      <c r="I2948" t="s">
        <v>10</v>
      </c>
      <c r="J2948">
        <v>0</v>
      </c>
    </row>
    <row r="2949" spans="2:10" x14ac:dyDescent="0.45">
      <c r="B2949">
        <v>16649</v>
      </c>
      <c r="C2949" t="s">
        <v>86</v>
      </c>
      <c r="D2949">
        <v>8</v>
      </c>
      <c r="E2949">
        <v>29</v>
      </c>
      <c r="F2949" t="s">
        <v>56</v>
      </c>
      <c r="G2949">
        <v>0</v>
      </c>
      <c r="H2949">
        <v>0</v>
      </c>
      <c r="I2949" t="s">
        <v>83</v>
      </c>
      <c r="J2949">
        <v>0</v>
      </c>
    </row>
    <row r="2950" spans="2:10" x14ac:dyDescent="0.45">
      <c r="B2950">
        <v>16650</v>
      </c>
      <c r="C2950" t="s">
        <v>86</v>
      </c>
      <c r="D2950">
        <v>8</v>
      </c>
      <c r="E2950">
        <v>29</v>
      </c>
      <c r="F2950" t="s">
        <v>6</v>
      </c>
      <c r="G2950">
        <v>2</v>
      </c>
      <c r="H2950">
        <v>2</v>
      </c>
      <c r="I2950" t="s">
        <v>3</v>
      </c>
      <c r="J2950">
        <v>0</v>
      </c>
    </row>
    <row r="2951" spans="2:10" x14ac:dyDescent="0.45">
      <c r="B2951">
        <v>16651</v>
      </c>
      <c r="C2951" t="s">
        <v>86</v>
      </c>
      <c r="D2951">
        <v>8</v>
      </c>
      <c r="E2951">
        <v>29</v>
      </c>
      <c r="F2951" t="s">
        <v>4</v>
      </c>
      <c r="G2951">
        <v>4</v>
      </c>
      <c r="H2951">
        <v>2</v>
      </c>
      <c r="I2951" t="s">
        <v>27</v>
      </c>
      <c r="J2951">
        <v>1</v>
      </c>
    </row>
    <row r="2952" spans="2:10" x14ac:dyDescent="0.45">
      <c r="B2952">
        <v>16652</v>
      </c>
      <c r="C2952" t="s">
        <v>86</v>
      </c>
      <c r="D2952">
        <v>8</v>
      </c>
      <c r="E2952">
        <v>29</v>
      </c>
      <c r="F2952" t="s">
        <v>7</v>
      </c>
      <c r="G2952">
        <v>1</v>
      </c>
      <c r="H2952">
        <v>1</v>
      </c>
      <c r="I2952" t="s">
        <v>66</v>
      </c>
      <c r="J2952">
        <v>0</v>
      </c>
    </row>
    <row r="2953" spans="2:10" x14ac:dyDescent="0.45">
      <c r="B2953">
        <v>16653</v>
      </c>
      <c r="C2953" t="s">
        <v>86</v>
      </c>
      <c r="D2953">
        <v>8</v>
      </c>
      <c r="E2953">
        <v>29</v>
      </c>
      <c r="F2953" t="s">
        <v>82</v>
      </c>
      <c r="G2953">
        <v>0</v>
      </c>
      <c r="H2953">
        <v>0</v>
      </c>
      <c r="I2953" t="s">
        <v>5</v>
      </c>
      <c r="J2953">
        <v>0</v>
      </c>
    </row>
    <row r="2954" spans="2:10" x14ac:dyDescent="0.45">
      <c r="B2954">
        <v>16654</v>
      </c>
      <c r="C2954" t="s">
        <v>86</v>
      </c>
      <c r="D2954">
        <v>8</v>
      </c>
      <c r="E2954">
        <v>29</v>
      </c>
      <c r="F2954" t="s">
        <v>14</v>
      </c>
      <c r="G2954">
        <v>2</v>
      </c>
      <c r="H2954">
        <v>1</v>
      </c>
      <c r="I2954" t="s">
        <v>13</v>
      </c>
      <c r="J2954">
        <v>1</v>
      </c>
    </row>
    <row r="2955" spans="2:10" x14ac:dyDescent="0.45">
      <c r="B2955">
        <v>16655</v>
      </c>
      <c r="C2955" t="s">
        <v>86</v>
      </c>
      <c r="D2955">
        <v>8</v>
      </c>
      <c r="E2955">
        <v>29</v>
      </c>
      <c r="F2955" t="s">
        <v>69</v>
      </c>
      <c r="G2955">
        <v>0</v>
      </c>
      <c r="H2955">
        <v>0</v>
      </c>
      <c r="I2955" t="s">
        <v>9</v>
      </c>
      <c r="J2955">
        <v>0</v>
      </c>
    </row>
    <row r="2956" spans="2:10" x14ac:dyDescent="0.45">
      <c r="B2956">
        <v>16656</v>
      </c>
      <c r="C2956" t="s">
        <v>86</v>
      </c>
      <c r="D2956">
        <v>8</v>
      </c>
      <c r="E2956">
        <v>29</v>
      </c>
      <c r="F2956" t="s">
        <v>0</v>
      </c>
      <c r="G2956">
        <v>4</v>
      </c>
      <c r="H2956">
        <v>1</v>
      </c>
      <c r="I2956" t="s">
        <v>77</v>
      </c>
      <c r="J2956">
        <v>1</v>
      </c>
    </row>
    <row r="2957" spans="2:10" x14ac:dyDescent="0.45">
      <c r="B2957">
        <v>16657</v>
      </c>
      <c r="C2957" t="s">
        <v>86</v>
      </c>
      <c r="D2957">
        <v>8</v>
      </c>
      <c r="E2957">
        <v>29</v>
      </c>
      <c r="F2957" t="s">
        <v>15</v>
      </c>
      <c r="G2957">
        <v>0</v>
      </c>
      <c r="H2957">
        <v>0</v>
      </c>
      <c r="I2957" t="s">
        <v>24</v>
      </c>
      <c r="J2957">
        <v>0</v>
      </c>
    </row>
    <row r="2958" spans="2:10" x14ac:dyDescent="0.45">
      <c r="B2958">
        <v>16658</v>
      </c>
      <c r="C2958" t="s">
        <v>86</v>
      </c>
      <c r="D2958">
        <v>8</v>
      </c>
      <c r="E2958">
        <v>30</v>
      </c>
      <c r="F2958" t="s">
        <v>69</v>
      </c>
      <c r="G2958">
        <v>0</v>
      </c>
      <c r="H2958">
        <v>0</v>
      </c>
      <c r="I2958" t="s">
        <v>15</v>
      </c>
      <c r="J2958">
        <v>0</v>
      </c>
    </row>
    <row r="2959" spans="2:10" x14ac:dyDescent="0.45">
      <c r="B2959">
        <v>16659</v>
      </c>
      <c r="C2959" t="s">
        <v>86</v>
      </c>
      <c r="D2959">
        <v>8</v>
      </c>
      <c r="E2959">
        <v>30</v>
      </c>
      <c r="F2959" t="s">
        <v>5</v>
      </c>
      <c r="G2959">
        <v>0</v>
      </c>
      <c r="H2959">
        <v>0</v>
      </c>
      <c r="I2959" t="s">
        <v>1</v>
      </c>
      <c r="J2959">
        <v>0</v>
      </c>
    </row>
    <row r="2960" spans="2:10" x14ac:dyDescent="0.45">
      <c r="B2960">
        <v>16660</v>
      </c>
      <c r="C2960" t="s">
        <v>86</v>
      </c>
      <c r="D2960">
        <v>8</v>
      </c>
      <c r="E2960">
        <v>30</v>
      </c>
      <c r="F2960" t="s">
        <v>3</v>
      </c>
      <c r="G2960">
        <v>0</v>
      </c>
      <c r="H2960">
        <v>0</v>
      </c>
      <c r="I2960" t="s">
        <v>14</v>
      </c>
      <c r="J2960">
        <v>0</v>
      </c>
    </row>
    <row r="2961" spans="2:10" x14ac:dyDescent="0.45">
      <c r="B2961">
        <v>16661</v>
      </c>
      <c r="C2961" t="s">
        <v>86</v>
      </c>
      <c r="D2961">
        <v>8</v>
      </c>
      <c r="E2961">
        <v>30</v>
      </c>
      <c r="F2961" t="s">
        <v>66</v>
      </c>
      <c r="G2961">
        <v>3</v>
      </c>
      <c r="H2961">
        <v>1</v>
      </c>
      <c r="I2961" t="s">
        <v>6</v>
      </c>
      <c r="J2961">
        <v>1</v>
      </c>
    </row>
    <row r="2962" spans="2:10" x14ac:dyDescent="0.45">
      <c r="B2962">
        <v>16662</v>
      </c>
      <c r="C2962" t="s">
        <v>86</v>
      </c>
      <c r="D2962">
        <v>8</v>
      </c>
      <c r="E2962">
        <v>30</v>
      </c>
      <c r="F2962" t="s">
        <v>10</v>
      </c>
      <c r="G2962">
        <v>0</v>
      </c>
      <c r="H2962">
        <v>3</v>
      </c>
      <c r="I2962" t="s">
        <v>24</v>
      </c>
      <c r="J2962">
        <v>-1</v>
      </c>
    </row>
    <row r="2963" spans="2:10" x14ac:dyDescent="0.45">
      <c r="B2963">
        <v>16663</v>
      </c>
      <c r="C2963" t="s">
        <v>86</v>
      </c>
      <c r="D2963">
        <v>8</v>
      </c>
      <c r="E2963">
        <v>30</v>
      </c>
      <c r="F2963" t="s">
        <v>9</v>
      </c>
      <c r="G2963">
        <v>0</v>
      </c>
      <c r="H2963">
        <v>1</v>
      </c>
      <c r="I2963" t="s">
        <v>0</v>
      </c>
      <c r="J2963">
        <v>-1</v>
      </c>
    </row>
    <row r="2964" spans="2:10" x14ac:dyDescent="0.45">
      <c r="B2964">
        <v>16664</v>
      </c>
      <c r="C2964" t="s">
        <v>86</v>
      </c>
      <c r="D2964">
        <v>8</v>
      </c>
      <c r="E2964">
        <v>30</v>
      </c>
      <c r="F2964" t="s">
        <v>27</v>
      </c>
      <c r="G2964">
        <v>0</v>
      </c>
      <c r="H2964">
        <v>0</v>
      </c>
      <c r="I2964" t="s">
        <v>82</v>
      </c>
      <c r="J2964">
        <v>0</v>
      </c>
    </row>
    <row r="2965" spans="2:10" x14ac:dyDescent="0.45">
      <c r="B2965">
        <v>16665</v>
      </c>
      <c r="C2965" t="s">
        <v>86</v>
      </c>
      <c r="D2965">
        <v>8</v>
      </c>
      <c r="E2965">
        <v>30</v>
      </c>
      <c r="F2965" t="s">
        <v>83</v>
      </c>
      <c r="G2965">
        <v>0</v>
      </c>
      <c r="H2965">
        <v>0</v>
      </c>
      <c r="I2965" t="s">
        <v>4</v>
      </c>
      <c r="J2965">
        <v>0</v>
      </c>
    </row>
    <row r="2966" spans="2:10" x14ac:dyDescent="0.45">
      <c r="B2966">
        <v>16666</v>
      </c>
      <c r="C2966" t="s">
        <v>86</v>
      </c>
      <c r="D2966">
        <v>8</v>
      </c>
      <c r="E2966">
        <v>30</v>
      </c>
      <c r="F2966" t="s">
        <v>77</v>
      </c>
      <c r="G2966">
        <v>0</v>
      </c>
      <c r="H2966">
        <v>0</v>
      </c>
      <c r="I2966" t="s">
        <v>7</v>
      </c>
      <c r="J2966">
        <v>0</v>
      </c>
    </row>
    <row r="2967" spans="2:10" x14ac:dyDescent="0.45">
      <c r="B2967">
        <v>16667</v>
      </c>
      <c r="C2967" t="s">
        <v>86</v>
      </c>
      <c r="D2967">
        <v>8</v>
      </c>
      <c r="E2967">
        <v>30</v>
      </c>
      <c r="F2967" t="s">
        <v>13</v>
      </c>
      <c r="G2967">
        <v>1</v>
      </c>
      <c r="H2967">
        <v>1</v>
      </c>
      <c r="I2967" t="s">
        <v>56</v>
      </c>
      <c r="J2967">
        <v>0</v>
      </c>
    </row>
    <row r="2968" spans="2:10" x14ac:dyDescent="0.45">
      <c r="B2968">
        <v>16668</v>
      </c>
      <c r="C2968" t="s">
        <v>86</v>
      </c>
      <c r="D2968">
        <v>8</v>
      </c>
      <c r="E2968">
        <v>31</v>
      </c>
      <c r="F2968" t="s">
        <v>7</v>
      </c>
      <c r="G2968">
        <v>0</v>
      </c>
      <c r="H2968">
        <v>0</v>
      </c>
      <c r="I2968" t="s">
        <v>9</v>
      </c>
      <c r="J2968">
        <v>0</v>
      </c>
    </row>
    <row r="2969" spans="2:10" x14ac:dyDescent="0.45">
      <c r="B2969">
        <v>16669</v>
      </c>
      <c r="C2969" t="s">
        <v>86</v>
      </c>
      <c r="D2969">
        <v>8</v>
      </c>
      <c r="E2969">
        <v>31</v>
      </c>
      <c r="F2969" t="s">
        <v>1</v>
      </c>
      <c r="G2969">
        <v>0</v>
      </c>
      <c r="H2969">
        <v>0</v>
      </c>
      <c r="I2969" t="s">
        <v>27</v>
      </c>
      <c r="J2969">
        <v>0</v>
      </c>
    </row>
    <row r="2970" spans="2:10" x14ac:dyDescent="0.45">
      <c r="B2970">
        <v>16670</v>
      </c>
      <c r="C2970" t="s">
        <v>86</v>
      </c>
      <c r="D2970">
        <v>8</v>
      </c>
      <c r="E2970">
        <v>31</v>
      </c>
      <c r="F2970" t="s">
        <v>6</v>
      </c>
      <c r="G2970">
        <v>2</v>
      </c>
      <c r="H2970">
        <v>2</v>
      </c>
      <c r="I2970" t="s">
        <v>77</v>
      </c>
      <c r="J2970">
        <v>0</v>
      </c>
    </row>
    <row r="2971" spans="2:10" x14ac:dyDescent="0.45">
      <c r="B2971">
        <v>16671</v>
      </c>
      <c r="C2971" t="s">
        <v>86</v>
      </c>
      <c r="D2971">
        <v>8</v>
      </c>
      <c r="E2971">
        <v>31</v>
      </c>
      <c r="F2971" t="s">
        <v>56</v>
      </c>
      <c r="G2971">
        <v>0</v>
      </c>
      <c r="H2971">
        <v>2</v>
      </c>
      <c r="I2971" t="s">
        <v>3</v>
      </c>
      <c r="J2971">
        <v>-1</v>
      </c>
    </row>
    <row r="2972" spans="2:10" x14ac:dyDescent="0.45">
      <c r="B2972">
        <v>16672</v>
      </c>
      <c r="C2972" t="s">
        <v>86</v>
      </c>
      <c r="D2972">
        <v>8</v>
      </c>
      <c r="E2972">
        <v>31</v>
      </c>
      <c r="F2972" t="s">
        <v>82</v>
      </c>
      <c r="G2972">
        <v>0</v>
      </c>
      <c r="H2972">
        <v>0</v>
      </c>
      <c r="I2972" t="s">
        <v>83</v>
      </c>
      <c r="J2972">
        <v>0</v>
      </c>
    </row>
    <row r="2973" spans="2:10" x14ac:dyDescent="0.45">
      <c r="B2973">
        <v>16673</v>
      </c>
      <c r="C2973" t="s">
        <v>86</v>
      </c>
      <c r="D2973">
        <v>8</v>
      </c>
      <c r="E2973">
        <v>31</v>
      </c>
      <c r="F2973" t="s">
        <v>4</v>
      </c>
      <c r="G2973">
        <v>2</v>
      </c>
      <c r="H2973">
        <v>2</v>
      </c>
      <c r="I2973" t="s">
        <v>13</v>
      </c>
      <c r="J2973">
        <v>0</v>
      </c>
    </row>
    <row r="2974" spans="2:10" x14ac:dyDescent="0.45">
      <c r="B2974">
        <v>16674</v>
      </c>
      <c r="C2974" t="s">
        <v>86</v>
      </c>
      <c r="D2974">
        <v>8</v>
      </c>
      <c r="E2974">
        <v>31</v>
      </c>
      <c r="F2974" t="s">
        <v>24</v>
      </c>
      <c r="G2974">
        <v>0</v>
      </c>
      <c r="H2974">
        <v>1</v>
      </c>
      <c r="I2974" t="s">
        <v>5</v>
      </c>
      <c r="J2974">
        <v>-1</v>
      </c>
    </row>
    <row r="2975" spans="2:10" x14ac:dyDescent="0.45">
      <c r="B2975">
        <v>16675</v>
      </c>
      <c r="C2975" t="s">
        <v>86</v>
      </c>
      <c r="D2975">
        <v>8</v>
      </c>
      <c r="E2975">
        <v>31</v>
      </c>
      <c r="F2975" t="s">
        <v>14</v>
      </c>
      <c r="G2975">
        <v>3</v>
      </c>
      <c r="H2975">
        <v>0</v>
      </c>
      <c r="I2975" t="s">
        <v>66</v>
      </c>
      <c r="J2975">
        <v>1</v>
      </c>
    </row>
    <row r="2976" spans="2:10" x14ac:dyDescent="0.45">
      <c r="B2976">
        <v>16676</v>
      </c>
      <c r="C2976" t="s">
        <v>86</v>
      </c>
      <c r="D2976">
        <v>8</v>
      </c>
      <c r="E2976">
        <v>31</v>
      </c>
      <c r="F2976" t="s">
        <v>0</v>
      </c>
      <c r="G2976">
        <v>0</v>
      </c>
      <c r="H2976">
        <v>0</v>
      </c>
      <c r="I2976" t="s">
        <v>69</v>
      </c>
      <c r="J2976">
        <v>0</v>
      </c>
    </row>
    <row r="2977" spans="2:10" x14ac:dyDescent="0.45">
      <c r="B2977">
        <v>16677</v>
      </c>
      <c r="C2977" t="s">
        <v>86</v>
      </c>
      <c r="D2977">
        <v>8</v>
      </c>
      <c r="E2977">
        <v>31</v>
      </c>
      <c r="F2977" t="s">
        <v>15</v>
      </c>
      <c r="G2977">
        <v>0</v>
      </c>
      <c r="H2977">
        <v>0</v>
      </c>
      <c r="I2977" t="s">
        <v>10</v>
      </c>
      <c r="J2977">
        <v>0</v>
      </c>
    </row>
    <row r="2978" spans="2:10" x14ac:dyDescent="0.45">
      <c r="B2978">
        <v>16678</v>
      </c>
      <c r="C2978" t="s">
        <v>86</v>
      </c>
      <c r="D2978">
        <v>8</v>
      </c>
      <c r="E2978">
        <v>32</v>
      </c>
      <c r="F2978" t="s">
        <v>66</v>
      </c>
      <c r="G2978">
        <v>2</v>
      </c>
      <c r="H2978">
        <v>1</v>
      </c>
      <c r="I2978" t="s">
        <v>56</v>
      </c>
      <c r="J2978">
        <v>1</v>
      </c>
    </row>
    <row r="2979" spans="2:10" x14ac:dyDescent="0.45">
      <c r="B2979">
        <v>16679</v>
      </c>
      <c r="C2979" t="s">
        <v>86</v>
      </c>
      <c r="D2979">
        <v>8</v>
      </c>
      <c r="E2979">
        <v>32</v>
      </c>
      <c r="F2979" t="s">
        <v>3</v>
      </c>
      <c r="G2979">
        <v>2</v>
      </c>
      <c r="H2979">
        <v>1</v>
      </c>
      <c r="I2979" t="s">
        <v>4</v>
      </c>
      <c r="J2979">
        <v>1</v>
      </c>
    </row>
    <row r="2980" spans="2:10" x14ac:dyDescent="0.45">
      <c r="B2980">
        <v>16680</v>
      </c>
      <c r="C2980" t="s">
        <v>86</v>
      </c>
      <c r="D2980">
        <v>8</v>
      </c>
      <c r="E2980">
        <v>32</v>
      </c>
      <c r="F2980" t="s">
        <v>69</v>
      </c>
      <c r="G2980">
        <v>0</v>
      </c>
      <c r="H2980">
        <v>0</v>
      </c>
      <c r="I2980" t="s">
        <v>7</v>
      </c>
      <c r="J2980">
        <v>0</v>
      </c>
    </row>
    <row r="2981" spans="2:10" x14ac:dyDescent="0.45">
      <c r="B2981">
        <v>16681</v>
      </c>
      <c r="C2981" t="s">
        <v>86</v>
      </c>
      <c r="D2981">
        <v>8</v>
      </c>
      <c r="E2981">
        <v>32</v>
      </c>
      <c r="F2981" t="s">
        <v>5</v>
      </c>
      <c r="G2981">
        <v>1</v>
      </c>
      <c r="H2981">
        <v>0</v>
      </c>
      <c r="I2981" t="s">
        <v>10</v>
      </c>
      <c r="J2981">
        <v>1</v>
      </c>
    </row>
    <row r="2982" spans="2:10" x14ac:dyDescent="0.45">
      <c r="B2982">
        <v>16682</v>
      </c>
      <c r="C2982" t="s">
        <v>86</v>
      </c>
      <c r="D2982">
        <v>8</v>
      </c>
      <c r="E2982">
        <v>32</v>
      </c>
      <c r="F2982" t="s">
        <v>9</v>
      </c>
      <c r="G2982">
        <v>1</v>
      </c>
      <c r="H2982">
        <v>1</v>
      </c>
      <c r="I2982" t="s">
        <v>6</v>
      </c>
      <c r="J2982">
        <v>0</v>
      </c>
    </row>
    <row r="2983" spans="2:10" x14ac:dyDescent="0.45">
      <c r="B2983">
        <v>16683</v>
      </c>
      <c r="C2983" t="s">
        <v>86</v>
      </c>
      <c r="D2983">
        <v>8</v>
      </c>
      <c r="E2983">
        <v>32</v>
      </c>
      <c r="F2983" t="s">
        <v>83</v>
      </c>
      <c r="G2983">
        <v>0</v>
      </c>
      <c r="H2983">
        <v>0</v>
      </c>
      <c r="I2983" t="s">
        <v>1</v>
      </c>
      <c r="J2983">
        <v>0</v>
      </c>
    </row>
    <row r="2984" spans="2:10" x14ac:dyDescent="0.45">
      <c r="B2984">
        <v>16684</v>
      </c>
      <c r="C2984" t="s">
        <v>86</v>
      </c>
      <c r="D2984">
        <v>8</v>
      </c>
      <c r="E2984">
        <v>32</v>
      </c>
      <c r="F2984" t="s">
        <v>0</v>
      </c>
      <c r="G2984">
        <v>2</v>
      </c>
      <c r="H2984">
        <v>3</v>
      </c>
      <c r="I2984" t="s">
        <v>15</v>
      </c>
      <c r="J2984">
        <v>-1</v>
      </c>
    </row>
    <row r="2985" spans="2:10" x14ac:dyDescent="0.45">
      <c r="B2985">
        <v>16685</v>
      </c>
      <c r="C2985" t="s">
        <v>86</v>
      </c>
      <c r="D2985">
        <v>8</v>
      </c>
      <c r="E2985">
        <v>32</v>
      </c>
      <c r="F2985" t="s">
        <v>27</v>
      </c>
      <c r="G2985">
        <v>3</v>
      </c>
      <c r="H2985">
        <v>2</v>
      </c>
      <c r="I2985" t="s">
        <v>24</v>
      </c>
      <c r="J2985">
        <v>1</v>
      </c>
    </row>
    <row r="2986" spans="2:10" x14ac:dyDescent="0.45">
      <c r="B2986">
        <v>16686</v>
      </c>
      <c r="C2986" t="s">
        <v>86</v>
      </c>
      <c r="D2986">
        <v>8</v>
      </c>
      <c r="E2986">
        <v>32</v>
      </c>
      <c r="F2986" t="s">
        <v>77</v>
      </c>
      <c r="G2986">
        <v>2</v>
      </c>
      <c r="H2986">
        <v>0</v>
      </c>
      <c r="I2986" t="s">
        <v>14</v>
      </c>
      <c r="J2986">
        <v>1</v>
      </c>
    </row>
    <row r="2987" spans="2:10" x14ac:dyDescent="0.45">
      <c r="B2987">
        <v>16687</v>
      </c>
      <c r="C2987" t="s">
        <v>86</v>
      </c>
      <c r="D2987">
        <v>8</v>
      </c>
      <c r="E2987">
        <v>32</v>
      </c>
      <c r="F2987" t="s">
        <v>13</v>
      </c>
      <c r="G2987">
        <v>0</v>
      </c>
      <c r="H2987">
        <v>0</v>
      </c>
      <c r="I2987" t="s">
        <v>82</v>
      </c>
      <c r="J2987">
        <v>0</v>
      </c>
    </row>
    <row r="2988" spans="2:10" x14ac:dyDescent="0.45">
      <c r="B2988">
        <v>16688</v>
      </c>
      <c r="C2988" t="s">
        <v>86</v>
      </c>
      <c r="D2988">
        <v>8</v>
      </c>
      <c r="E2988">
        <v>33</v>
      </c>
      <c r="F2988" t="s">
        <v>7</v>
      </c>
      <c r="G2988">
        <v>0</v>
      </c>
      <c r="H2988">
        <v>0</v>
      </c>
      <c r="I2988" t="s">
        <v>0</v>
      </c>
      <c r="J2988">
        <v>0</v>
      </c>
    </row>
    <row r="2989" spans="2:10" x14ac:dyDescent="0.45">
      <c r="B2989">
        <v>16689</v>
      </c>
      <c r="C2989" t="s">
        <v>86</v>
      </c>
      <c r="D2989">
        <v>8</v>
      </c>
      <c r="E2989">
        <v>33</v>
      </c>
      <c r="F2989" t="s">
        <v>4</v>
      </c>
      <c r="G2989">
        <v>3</v>
      </c>
      <c r="H2989">
        <v>1</v>
      </c>
      <c r="I2989" t="s">
        <v>66</v>
      </c>
      <c r="J2989">
        <v>1</v>
      </c>
    </row>
    <row r="2990" spans="2:10" x14ac:dyDescent="0.45">
      <c r="B2990">
        <v>16690</v>
      </c>
      <c r="C2990" t="s">
        <v>86</v>
      </c>
      <c r="D2990">
        <v>8</v>
      </c>
      <c r="E2990">
        <v>33</v>
      </c>
      <c r="F2990" t="s">
        <v>6</v>
      </c>
      <c r="G2990">
        <v>3</v>
      </c>
      <c r="H2990">
        <v>0</v>
      </c>
      <c r="I2990" t="s">
        <v>69</v>
      </c>
      <c r="J2990">
        <v>1</v>
      </c>
    </row>
    <row r="2991" spans="2:10" x14ac:dyDescent="0.45">
      <c r="B2991">
        <v>16691</v>
      </c>
      <c r="C2991" t="s">
        <v>86</v>
      </c>
      <c r="D2991">
        <v>8</v>
      </c>
      <c r="E2991">
        <v>33</v>
      </c>
      <c r="F2991" t="s">
        <v>56</v>
      </c>
      <c r="G2991">
        <v>3</v>
      </c>
      <c r="H2991">
        <v>0</v>
      </c>
      <c r="I2991" t="s">
        <v>77</v>
      </c>
      <c r="J2991">
        <v>1</v>
      </c>
    </row>
    <row r="2992" spans="2:10" x14ac:dyDescent="0.45">
      <c r="B2992">
        <v>16692</v>
      </c>
      <c r="C2992" t="s">
        <v>86</v>
      </c>
      <c r="D2992">
        <v>8</v>
      </c>
      <c r="E2992">
        <v>33</v>
      </c>
      <c r="F2992" t="s">
        <v>82</v>
      </c>
      <c r="G2992">
        <v>0</v>
      </c>
      <c r="H2992">
        <v>0</v>
      </c>
      <c r="I2992" t="s">
        <v>3</v>
      </c>
      <c r="J2992">
        <v>0</v>
      </c>
    </row>
    <row r="2993" spans="2:10" x14ac:dyDescent="0.45">
      <c r="B2993">
        <v>16693</v>
      </c>
      <c r="C2993" t="s">
        <v>86</v>
      </c>
      <c r="D2993">
        <v>8</v>
      </c>
      <c r="E2993">
        <v>33</v>
      </c>
      <c r="F2993" t="s">
        <v>1</v>
      </c>
      <c r="G2993">
        <v>4</v>
      </c>
      <c r="H2993">
        <v>3</v>
      </c>
      <c r="I2993" t="s">
        <v>13</v>
      </c>
      <c r="J2993">
        <v>1</v>
      </c>
    </row>
    <row r="2994" spans="2:10" x14ac:dyDescent="0.45">
      <c r="B2994">
        <v>16694</v>
      </c>
      <c r="C2994" t="s">
        <v>86</v>
      </c>
      <c r="D2994">
        <v>8</v>
      </c>
      <c r="E2994">
        <v>33</v>
      </c>
      <c r="F2994" t="s">
        <v>15</v>
      </c>
      <c r="G2994">
        <v>1</v>
      </c>
      <c r="H2994">
        <v>0</v>
      </c>
      <c r="I2994" t="s">
        <v>5</v>
      </c>
      <c r="J2994">
        <v>1</v>
      </c>
    </row>
    <row r="2995" spans="2:10" x14ac:dyDescent="0.45">
      <c r="B2995">
        <v>16695</v>
      </c>
      <c r="C2995" t="s">
        <v>86</v>
      </c>
      <c r="D2995">
        <v>8</v>
      </c>
      <c r="E2995">
        <v>33</v>
      </c>
      <c r="F2995" t="s">
        <v>14</v>
      </c>
      <c r="G2995">
        <v>4</v>
      </c>
      <c r="H2995">
        <v>0</v>
      </c>
      <c r="I2995" t="s">
        <v>9</v>
      </c>
      <c r="J2995">
        <v>1</v>
      </c>
    </row>
    <row r="2996" spans="2:10" x14ac:dyDescent="0.45">
      <c r="B2996">
        <v>16696</v>
      </c>
      <c r="C2996" t="s">
        <v>86</v>
      </c>
      <c r="D2996">
        <v>8</v>
      </c>
      <c r="E2996">
        <v>33</v>
      </c>
      <c r="F2996" t="s">
        <v>10</v>
      </c>
      <c r="G2996">
        <v>0</v>
      </c>
      <c r="H2996">
        <v>0</v>
      </c>
      <c r="I2996" t="s">
        <v>27</v>
      </c>
      <c r="J2996">
        <v>0</v>
      </c>
    </row>
    <row r="2997" spans="2:10" x14ac:dyDescent="0.45">
      <c r="B2997">
        <v>16697</v>
      </c>
      <c r="C2997" t="s">
        <v>86</v>
      </c>
      <c r="D2997">
        <v>8</v>
      </c>
      <c r="E2997">
        <v>33</v>
      </c>
      <c r="F2997" t="s">
        <v>24</v>
      </c>
      <c r="G2997">
        <v>0</v>
      </c>
      <c r="H2997">
        <v>0</v>
      </c>
      <c r="I2997" t="s">
        <v>83</v>
      </c>
      <c r="J2997">
        <v>0</v>
      </c>
    </row>
    <row r="2998" spans="2:10" x14ac:dyDescent="0.45">
      <c r="B2998">
        <v>16698</v>
      </c>
      <c r="C2998" t="s">
        <v>86</v>
      </c>
      <c r="D2998">
        <v>8</v>
      </c>
      <c r="E2998">
        <v>34</v>
      </c>
      <c r="F2998" t="s">
        <v>3</v>
      </c>
      <c r="G2998">
        <v>2</v>
      </c>
      <c r="H2998">
        <v>0</v>
      </c>
      <c r="I2998" t="s">
        <v>1</v>
      </c>
      <c r="J2998">
        <v>1</v>
      </c>
    </row>
    <row r="2999" spans="2:10" x14ac:dyDescent="0.45">
      <c r="B2999">
        <v>16699</v>
      </c>
      <c r="C2999" t="s">
        <v>86</v>
      </c>
      <c r="D2999">
        <v>8</v>
      </c>
      <c r="E2999">
        <v>34</v>
      </c>
      <c r="F2999" t="s">
        <v>69</v>
      </c>
      <c r="G2999">
        <v>2</v>
      </c>
      <c r="H2999">
        <v>0</v>
      </c>
      <c r="I2999" t="s">
        <v>14</v>
      </c>
      <c r="J2999">
        <v>1</v>
      </c>
    </row>
    <row r="3000" spans="2:10" x14ac:dyDescent="0.45">
      <c r="B3000">
        <v>16700</v>
      </c>
      <c r="C3000" t="s">
        <v>86</v>
      </c>
      <c r="D3000">
        <v>8</v>
      </c>
      <c r="E3000">
        <v>34</v>
      </c>
      <c r="F3000" t="s">
        <v>66</v>
      </c>
      <c r="G3000">
        <v>0</v>
      </c>
      <c r="H3000">
        <v>0</v>
      </c>
      <c r="I3000" t="s">
        <v>82</v>
      </c>
      <c r="J3000">
        <v>0</v>
      </c>
    </row>
    <row r="3001" spans="2:10" x14ac:dyDescent="0.45">
      <c r="B3001">
        <v>16701</v>
      </c>
      <c r="C3001" t="s">
        <v>86</v>
      </c>
      <c r="D3001">
        <v>8</v>
      </c>
      <c r="E3001">
        <v>34</v>
      </c>
      <c r="F3001" t="s">
        <v>27</v>
      </c>
      <c r="G3001">
        <v>1</v>
      </c>
      <c r="H3001">
        <v>1</v>
      </c>
      <c r="I3001" t="s">
        <v>5</v>
      </c>
      <c r="J3001">
        <v>0</v>
      </c>
    </row>
    <row r="3002" spans="2:10" x14ac:dyDescent="0.45">
      <c r="B3002">
        <v>16702</v>
      </c>
      <c r="C3002" t="s">
        <v>86</v>
      </c>
      <c r="D3002">
        <v>8</v>
      </c>
      <c r="E3002">
        <v>34</v>
      </c>
      <c r="F3002" t="s">
        <v>0</v>
      </c>
      <c r="G3002">
        <v>0</v>
      </c>
      <c r="H3002">
        <v>0</v>
      </c>
      <c r="I3002" t="s">
        <v>6</v>
      </c>
      <c r="J3002">
        <v>0</v>
      </c>
    </row>
    <row r="3003" spans="2:10" x14ac:dyDescent="0.45">
      <c r="B3003">
        <v>16703</v>
      </c>
      <c r="C3003" t="s">
        <v>86</v>
      </c>
      <c r="D3003">
        <v>8</v>
      </c>
      <c r="E3003">
        <v>34</v>
      </c>
      <c r="F3003" t="s">
        <v>9</v>
      </c>
      <c r="G3003">
        <v>0</v>
      </c>
      <c r="H3003">
        <v>0</v>
      </c>
      <c r="I3003" t="s">
        <v>56</v>
      </c>
      <c r="J3003">
        <v>0</v>
      </c>
    </row>
    <row r="3004" spans="2:10" x14ac:dyDescent="0.45">
      <c r="B3004">
        <v>16704</v>
      </c>
      <c r="C3004" t="s">
        <v>86</v>
      </c>
      <c r="D3004">
        <v>8</v>
      </c>
      <c r="E3004">
        <v>34</v>
      </c>
      <c r="F3004" t="s">
        <v>83</v>
      </c>
      <c r="G3004">
        <v>0</v>
      </c>
      <c r="H3004">
        <v>0</v>
      </c>
      <c r="I3004" t="s">
        <v>10</v>
      </c>
      <c r="J3004">
        <v>0</v>
      </c>
    </row>
    <row r="3005" spans="2:10" x14ac:dyDescent="0.45">
      <c r="B3005">
        <v>16705</v>
      </c>
      <c r="C3005" t="s">
        <v>86</v>
      </c>
      <c r="D3005">
        <v>8</v>
      </c>
      <c r="E3005">
        <v>34</v>
      </c>
      <c r="F3005" t="s">
        <v>7</v>
      </c>
      <c r="G3005">
        <v>1</v>
      </c>
      <c r="H3005">
        <v>3</v>
      </c>
      <c r="I3005" t="s">
        <v>15</v>
      </c>
      <c r="J3005">
        <v>-1</v>
      </c>
    </row>
    <row r="3006" spans="2:10" x14ac:dyDescent="0.45">
      <c r="B3006">
        <v>16706</v>
      </c>
      <c r="C3006" t="s">
        <v>86</v>
      </c>
      <c r="D3006">
        <v>8</v>
      </c>
      <c r="E3006">
        <v>34</v>
      </c>
      <c r="F3006" t="s">
        <v>77</v>
      </c>
      <c r="G3006">
        <v>1</v>
      </c>
      <c r="H3006">
        <v>1</v>
      </c>
      <c r="I3006" t="s">
        <v>4</v>
      </c>
      <c r="J3006">
        <v>0</v>
      </c>
    </row>
    <row r="3007" spans="2:10" x14ac:dyDescent="0.45">
      <c r="B3007">
        <v>16707</v>
      </c>
      <c r="C3007" t="s">
        <v>86</v>
      </c>
      <c r="D3007">
        <v>8</v>
      </c>
      <c r="E3007">
        <v>34</v>
      </c>
      <c r="F3007" t="s">
        <v>13</v>
      </c>
      <c r="G3007">
        <v>5</v>
      </c>
      <c r="H3007">
        <v>1</v>
      </c>
      <c r="I3007" t="s">
        <v>24</v>
      </c>
      <c r="J3007">
        <v>1</v>
      </c>
    </row>
    <row r="3008" spans="2:10" x14ac:dyDescent="0.45">
      <c r="B3008">
        <v>16708</v>
      </c>
      <c r="C3008" t="s">
        <v>86</v>
      </c>
      <c r="D3008">
        <v>8</v>
      </c>
      <c r="E3008">
        <v>35</v>
      </c>
      <c r="F3008" t="s">
        <v>6</v>
      </c>
      <c r="G3008">
        <v>0</v>
      </c>
      <c r="H3008">
        <v>0</v>
      </c>
      <c r="I3008" t="s">
        <v>7</v>
      </c>
      <c r="J3008">
        <v>0</v>
      </c>
    </row>
    <row r="3009" spans="2:10" x14ac:dyDescent="0.45">
      <c r="B3009">
        <v>16709</v>
      </c>
      <c r="C3009" t="s">
        <v>86</v>
      </c>
      <c r="D3009">
        <v>8</v>
      </c>
      <c r="E3009">
        <v>35</v>
      </c>
      <c r="F3009" t="s">
        <v>82</v>
      </c>
      <c r="G3009">
        <v>0</v>
      </c>
      <c r="H3009">
        <v>0</v>
      </c>
      <c r="I3009" t="s">
        <v>77</v>
      </c>
      <c r="J3009">
        <v>0</v>
      </c>
    </row>
    <row r="3010" spans="2:10" x14ac:dyDescent="0.45">
      <c r="B3010">
        <v>16710</v>
      </c>
      <c r="C3010" t="s">
        <v>86</v>
      </c>
      <c r="D3010">
        <v>8</v>
      </c>
      <c r="E3010">
        <v>35</v>
      </c>
      <c r="F3010" t="s">
        <v>24</v>
      </c>
      <c r="G3010">
        <v>1</v>
      </c>
      <c r="H3010">
        <v>1</v>
      </c>
      <c r="I3010" t="s">
        <v>3</v>
      </c>
      <c r="J3010">
        <v>0</v>
      </c>
    </row>
    <row r="3011" spans="2:10" x14ac:dyDescent="0.45">
      <c r="B3011">
        <v>16711</v>
      </c>
      <c r="C3011" t="s">
        <v>86</v>
      </c>
      <c r="D3011">
        <v>8</v>
      </c>
      <c r="E3011">
        <v>35</v>
      </c>
      <c r="F3011" t="s">
        <v>5</v>
      </c>
      <c r="G3011">
        <v>0</v>
      </c>
      <c r="H3011">
        <v>0</v>
      </c>
      <c r="I3011" t="s">
        <v>83</v>
      </c>
      <c r="J3011">
        <v>0</v>
      </c>
    </row>
    <row r="3012" spans="2:10" x14ac:dyDescent="0.45">
      <c r="B3012">
        <v>16712</v>
      </c>
      <c r="C3012" t="s">
        <v>86</v>
      </c>
      <c r="D3012">
        <v>8</v>
      </c>
      <c r="E3012">
        <v>35</v>
      </c>
      <c r="F3012" t="s">
        <v>4</v>
      </c>
      <c r="G3012">
        <v>5</v>
      </c>
      <c r="H3012">
        <v>0</v>
      </c>
      <c r="I3012" t="s">
        <v>9</v>
      </c>
      <c r="J3012">
        <v>1</v>
      </c>
    </row>
    <row r="3013" spans="2:10" x14ac:dyDescent="0.45">
      <c r="B3013">
        <v>16713</v>
      </c>
      <c r="C3013" t="s">
        <v>86</v>
      </c>
      <c r="D3013">
        <v>8</v>
      </c>
      <c r="E3013">
        <v>35</v>
      </c>
      <c r="F3013" t="s">
        <v>56</v>
      </c>
      <c r="G3013">
        <v>1</v>
      </c>
      <c r="H3013">
        <v>1</v>
      </c>
      <c r="I3013" t="s">
        <v>69</v>
      </c>
      <c r="J3013">
        <v>0</v>
      </c>
    </row>
    <row r="3014" spans="2:10" x14ac:dyDescent="0.45">
      <c r="B3014">
        <v>16714</v>
      </c>
      <c r="C3014" t="s">
        <v>86</v>
      </c>
      <c r="D3014">
        <v>8</v>
      </c>
      <c r="E3014">
        <v>35</v>
      </c>
      <c r="F3014" t="s">
        <v>15</v>
      </c>
      <c r="G3014">
        <v>3</v>
      </c>
      <c r="H3014">
        <v>3</v>
      </c>
      <c r="I3014" t="s">
        <v>27</v>
      </c>
      <c r="J3014">
        <v>0</v>
      </c>
    </row>
    <row r="3015" spans="2:10" x14ac:dyDescent="0.45">
      <c r="B3015">
        <v>16715</v>
      </c>
      <c r="C3015" t="s">
        <v>86</v>
      </c>
      <c r="D3015">
        <v>8</v>
      </c>
      <c r="E3015">
        <v>35</v>
      </c>
      <c r="F3015" t="s">
        <v>14</v>
      </c>
      <c r="G3015">
        <v>2</v>
      </c>
      <c r="H3015">
        <v>0</v>
      </c>
      <c r="I3015" t="s">
        <v>0</v>
      </c>
      <c r="J3015">
        <v>1</v>
      </c>
    </row>
    <row r="3016" spans="2:10" x14ac:dyDescent="0.45">
      <c r="B3016">
        <v>16716</v>
      </c>
      <c r="C3016" t="s">
        <v>86</v>
      </c>
      <c r="D3016">
        <v>8</v>
      </c>
      <c r="E3016">
        <v>35</v>
      </c>
      <c r="F3016" t="s">
        <v>1</v>
      </c>
      <c r="G3016">
        <v>4</v>
      </c>
      <c r="H3016">
        <v>0</v>
      </c>
      <c r="I3016" t="s">
        <v>66</v>
      </c>
      <c r="J3016">
        <v>1</v>
      </c>
    </row>
    <row r="3017" spans="2:10" x14ac:dyDescent="0.45">
      <c r="B3017">
        <v>16717</v>
      </c>
      <c r="C3017" t="s">
        <v>86</v>
      </c>
      <c r="D3017">
        <v>8</v>
      </c>
      <c r="E3017">
        <v>35</v>
      </c>
      <c r="F3017" t="s">
        <v>10</v>
      </c>
      <c r="G3017">
        <v>1</v>
      </c>
      <c r="H3017">
        <v>3</v>
      </c>
      <c r="I3017" t="s">
        <v>13</v>
      </c>
      <c r="J3017">
        <v>-1</v>
      </c>
    </row>
    <row r="3018" spans="2:10" x14ac:dyDescent="0.45">
      <c r="B3018">
        <v>16718</v>
      </c>
      <c r="C3018" t="s">
        <v>86</v>
      </c>
      <c r="D3018">
        <v>8</v>
      </c>
      <c r="E3018">
        <v>36</v>
      </c>
      <c r="F3018" t="s">
        <v>7</v>
      </c>
      <c r="G3018">
        <v>1</v>
      </c>
      <c r="H3018">
        <v>1</v>
      </c>
      <c r="I3018" t="s">
        <v>14</v>
      </c>
      <c r="J3018">
        <v>0</v>
      </c>
    </row>
    <row r="3019" spans="2:10" x14ac:dyDescent="0.45">
      <c r="B3019">
        <v>16719</v>
      </c>
      <c r="C3019" t="s">
        <v>86</v>
      </c>
      <c r="D3019">
        <v>8</v>
      </c>
      <c r="E3019">
        <v>36</v>
      </c>
      <c r="F3019" t="s">
        <v>3</v>
      </c>
      <c r="G3019">
        <v>2</v>
      </c>
      <c r="H3019">
        <v>1</v>
      </c>
      <c r="I3019" t="s">
        <v>10</v>
      </c>
      <c r="J3019">
        <v>1</v>
      </c>
    </row>
    <row r="3020" spans="2:10" x14ac:dyDescent="0.45">
      <c r="B3020">
        <v>16720</v>
      </c>
      <c r="C3020" t="s">
        <v>86</v>
      </c>
      <c r="D3020">
        <v>8</v>
      </c>
      <c r="E3020">
        <v>36</v>
      </c>
      <c r="F3020" t="s">
        <v>66</v>
      </c>
      <c r="G3020">
        <v>2</v>
      </c>
      <c r="H3020">
        <v>3</v>
      </c>
      <c r="I3020" t="s">
        <v>24</v>
      </c>
      <c r="J3020">
        <v>-1</v>
      </c>
    </row>
    <row r="3021" spans="2:10" x14ac:dyDescent="0.45">
      <c r="B3021">
        <v>16721</v>
      </c>
      <c r="C3021" t="s">
        <v>86</v>
      </c>
      <c r="D3021">
        <v>8</v>
      </c>
      <c r="E3021">
        <v>36</v>
      </c>
      <c r="F3021" t="s">
        <v>6</v>
      </c>
      <c r="G3021">
        <v>0</v>
      </c>
      <c r="H3021">
        <v>0</v>
      </c>
      <c r="I3021" t="s">
        <v>15</v>
      </c>
      <c r="J3021">
        <v>0</v>
      </c>
    </row>
    <row r="3022" spans="2:10" x14ac:dyDescent="0.45">
      <c r="B3022">
        <v>16722</v>
      </c>
      <c r="C3022" t="s">
        <v>86</v>
      </c>
      <c r="D3022">
        <v>8</v>
      </c>
      <c r="E3022">
        <v>36</v>
      </c>
      <c r="F3022" t="s">
        <v>69</v>
      </c>
      <c r="G3022">
        <v>1</v>
      </c>
      <c r="H3022">
        <v>0</v>
      </c>
      <c r="I3022" t="s">
        <v>4</v>
      </c>
      <c r="J3022">
        <v>1</v>
      </c>
    </row>
    <row r="3023" spans="2:10" x14ac:dyDescent="0.45">
      <c r="B3023">
        <v>16723</v>
      </c>
      <c r="C3023" t="s">
        <v>86</v>
      </c>
      <c r="D3023">
        <v>8</v>
      </c>
      <c r="E3023">
        <v>36</v>
      </c>
      <c r="F3023" t="s">
        <v>83</v>
      </c>
      <c r="G3023">
        <v>1</v>
      </c>
      <c r="H3023">
        <v>3</v>
      </c>
      <c r="I3023" t="s">
        <v>27</v>
      </c>
      <c r="J3023">
        <v>-1</v>
      </c>
    </row>
    <row r="3024" spans="2:10" x14ac:dyDescent="0.45">
      <c r="B3024">
        <v>16724</v>
      </c>
      <c r="C3024" t="s">
        <v>86</v>
      </c>
      <c r="D3024">
        <v>8</v>
      </c>
      <c r="E3024">
        <v>36</v>
      </c>
      <c r="F3024" t="s">
        <v>0</v>
      </c>
      <c r="G3024">
        <v>1</v>
      </c>
      <c r="H3024">
        <v>1</v>
      </c>
      <c r="I3024" t="s">
        <v>56</v>
      </c>
      <c r="J3024">
        <v>0</v>
      </c>
    </row>
    <row r="3025" spans="2:10" x14ac:dyDescent="0.45">
      <c r="B3025">
        <v>16725</v>
      </c>
      <c r="C3025" t="s">
        <v>86</v>
      </c>
      <c r="D3025">
        <v>8</v>
      </c>
      <c r="E3025">
        <v>36</v>
      </c>
      <c r="F3025" t="s">
        <v>9</v>
      </c>
      <c r="G3025">
        <v>0</v>
      </c>
      <c r="H3025">
        <v>0</v>
      </c>
      <c r="I3025" t="s">
        <v>82</v>
      </c>
      <c r="J3025">
        <v>0</v>
      </c>
    </row>
    <row r="3026" spans="2:10" x14ac:dyDescent="0.45">
      <c r="B3026">
        <v>16726</v>
      </c>
      <c r="C3026" t="s">
        <v>86</v>
      </c>
      <c r="D3026">
        <v>8</v>
      </c>
      <c r="E3026">
        <v>36</v>
      </c>
      <c r="F3026" t="s">
        <v>77</v>
      </c>
      <c r="G3026">
        <v>1</v>
      </c>
      <c r="H3026">
        <v>0</v>
      </c>
      <c r="I3026" t="s">
        <v>1</v>
      </c>
      <c r="J3026">
        <v>1</v>
      </c>
    </row>
    <row r="3027" spans="2:10" x14ac:dyDescent="0.45">
      <c r="B3027">
        <v>16727</v>
      </c>
      <c r="C3027" t="s">
        <v>86</v>
      </c>
      <c r="D3027">
        <v>8</v>
      </c>
      <c r="E3027">
        <v>36</v>
      </c>
      <c r="F3027" t="s">
        <v>13</v>
      </c>
      <c r="G3027">
        <v>3</v>
      </c>
      <c r="H3027">
        <v>0</v>
      </c>
      <c r="I3027" t="s">
        <v>5</v>
      </c>
      <c r="J3027">
        <v>1</v>
      </c>
    </row>
    <row r="3028" spans="2:10" x14ac:dyDescent="0.45">
      <c r="B3028">
        <v>16728</v>
      </c>
      <c r="C3028" t="s">
        <v>86</v>
      </c>
      <c r="D3028">
        <v>8</v>
      </c>
      <c r="E3028">
        <v>37</v>
      </c>
      <c r="F3028" t="s">
        <v>4</v>
      </c>
      <c r="G3028">
        <v>1</v>
      </c>
      <c r="H3028">
        <v>0</v>
      </c>
      <c r="I3028" t="s">
        <v>0</v>
      </c>
      <c r="J3028">
        <v>1</v>
      </c>
    </row>
    <row r="3029" spans="2:10" x14ac:dyDescent="0.45">
      <c r="B3029">
        <v>16729</v>
      </c>
      <c r="C3029" t="s">
        <v>86</v>
      </c>
      <c r="D3029">
        <v>8</v>
      </c>
      <c r="E3029">
        <v>37</v>
      </c>
      <c r="F3029" t="s">
        <v>56</v>
      </c>
      <c r="G3029">
        <v>0</v>
      </c>
      <c r="H3029">
        <v>0</v>
      </c>
      <c r="I3029" t="s">
        <v>7</v>
      </c>
      <c r="J3029">
        <v>0</v>
      </c>
    </row>
    <row r="3030" spans="2:10" x14ac:dyDescent="0.45">
      <c r="B3030">
        <v>16730</v>
      </c>
      <c r="C3030" t="s">
        <v>86</v>
      </c>
      <c r="D3030">
        <v>8</v>
      </c>
      <c r="E3030">
        <v>37</v>
      </c>
      <c r="F3030" t="s">
        <v>82</v>
      </c>
      <c r="G3030">
        <v>0</v>
      </c>
      <c r="H3030">
        <v>0</v>
      </c>
      <c r="I3030" t="s">
        <v>69</v>
      </c>
      <c r="J3030">
        <v>0</v>
      </c>
    </row>
    <row r="3031" spans="2:10" x14ac:dyDescent="0.45">
      <c r="B3031">
        <v>16731</v>
      </c>
      <c r="C3031" t="s">
        <v>86</v>
      </c>
      <c r="D3031">
        <v>8</v>
      </c>
      <c r="E3031">
        <v>37</v>
      </c>
      <c r="F3031" t="s">
        <v>27</v>
      </c>
      <c r="G3031">
        <v>4</v>
      </c>
      <c r="H3031">
        <v>0</v>
      </c>
      <c r="I3031" t="s">
        <v>13</v>
      </c>
      <c r="J3031">
        <v>1</v>
      </c>
    </row>
    <row r="3032" spans="2:10" x14ac:dyDescent="0.45">
      <c r="B3032">
        <v>16732</v>
      </c>
      <c r="C3032" t="s">
        <v>86</v>
      </c>
      <c r="D3032">
        <v>8</v>
      </c>
      <c r="E3032">
        <v>37</v>
      </c>
      <c r="F3032" t="s">
        <v>5</v>
      </c>
      <c r="G3032">
        <v>2</v>
      </c>
      <c r="H3032">
        <v>0</v>
      </c>
      <c r="I3032" t="s">
        <v>3</v>
      </c>
      <c r="J3032">
        <v>1</v>
      </c>
    </row>
    <row r="3033" spans="2:10" x14ac:dyDescent="0.45">
      <c r="B3033">
        <v>16733</v>
      </c>
      <c r="C3033" t="s">
        <v>86</v>
      </c>
      <c r="D3033">
        <v>8</v>
      </c>
      <c r="E3033">
        <v>37</v>
      </c>
      <c r="F3033" t="s">
        <v>1</v>
      </c>
      <c r="G3033">
        <v>0</v>
      </c>
      <c r="H3033">
        <v>0</v>
      </c>
      <c r="I3033" t="s">
        <v>9</v>
      </c>
      <c r="J3033">
        <v>0</v>
      </c>
    </row>
    <row r="3034" spans="2:10" x14ac:dyDescent="0.45">
      <c r="B3034">
        <v>16734</v>
      </c>
      <c r="C3034" t="s">
        <v>86</v>
      </c>
      <c r="D3034">
        <v>8</v>
      </c>
      <c r="E3034">
        <v>37</v>
      </c>
      <c r="F3034" t="s">
        <v>10</v>
      </c>
      <c r="G3034">
        <v>0</v>
      </c>
      <c r="H3034">
        <v>0</v>
      </c>
      <c r="I3034" t="s">
        <v>66</v>
      </c>
      <c r="J3034">
        <v>0</v>
      </c>
    </row>
    <row r="3035" spans="2:10" x14ac:dyDescent="0.45">
      <c r="B3035">
        <v>16735</v>
      </c>
      <c r="C3035" t="s">
        <v>86</v>
      </c>
      <c r="D3035">
        <v>8</v>
      </c>
      <c r="E3035">
        <v>37</v>
      </c>
      <c r="F3035" t="s">
        <v>24</v>
      </c>
      <c r="G3035">
        <v>1</v>
      </c>
      <c r="H3035">
        <v>0</v>
      </c>
      <c r="I3035" t="s">
        <v>77</v>
      </c>
      <c r="J3035">
        <v>1</v>
      </c>
    </row>
    <row r="3036" spans="2:10" x14ac:dyDescent="0.45">
      <c r="B3036">
        <v>16736</v>
      </c>
      <c r="C3036" t="s">
        <v>86</v>
      </c>
      <c r="D3036">
        <v>8</v>
      </c>
      <c r="E3036">
        <v>37</v>
      </c>
      <c r="F3036" t="s">
        <v>83</v>
      </c>
      <c r="G3036">
        <v>2</v>
      </c>
      <c r="H3036">
        <v>2</v>
      </c>
      <c r="I3036" t="s">
        <v>15</v>
      </c>
      <c r="J3036">
        <v>0</v>
      </c>
    </row>
    <row r="3037" spans="2:10" x14ac:dyDescent="0.45">
      <c r="B3037">
        <v>16737</v>
      </c>
      <c r="C3037" t="s">
        <v>86</v>
      </c>
      <c r="D3037">
        <v>8</v>
      </c>
      <c r="E3037">
        <v>37</v>
      </c>
      <c r="F3037" t="s">
        <v>14</v>
      </c>
      <c r="G3037">
        <v>0</v>
      </c>
      <c r="H3037">
        <v>1</v>
      </c>
      <c r="I3037" t="s">
        <v>6</v>
      </c>
      <c r="J3037">
        <v>-1</v>
      </c>
    </row>
    <row r="3038" spans="2:10" x14ac:dyDescent="0.45">
      <c r="B3038">
        <v>16738</v>
      </c>
      <c r="C3038" t="s">
        <v>86</v>
      </c>
      <c r="D3038">
        <v>8</v>
      </c>
      <c r="E3038">
        <v>38</v>
      </c>
      <c r="F3038" t="s">
        <v>13</v>
      </c>
      <c r="G3038">
        <v>1</v>
      </c>
      <c r="H3038">
        <v>2</v>
      </c>
      <c r="I3038" t="s">
        <v>83</v>
      </c>
      <c r="J3038">
        <v>-1</v>
      </c>
    </row>
    <row r="3039" spans="2:10" x14ac:dyDescent="0.45">
      <c r="B3039">
        <v>16739</v>
      </c>
      <c r="C3039" t="s">
        <v>86</v>
      </c>
      <c r="D3039">
        <v>8</v>
      </c>
      <c r="E3039">
        <v>38</v>
      </c>
      <c r="F3039" t="s">
        <v>6</v>
      </c>
      <c r="G3039">
        <v>0</v>
      </c>
      <c r="H3039">
        <v>0</v>
      </c>
      <c r="I3039" t="s">
        <v>56</v>
      </c>
      <c r="J3039">
        <v>0</v>
      </c>
    </row>
    <row r="3040" spans="2:10" x14ac:dyDescent="0.45">
      <c r="B3040">
        <v>16740</v>
      </c>
      <c r="C3040" t="s">
        <v>86</v>
      </c>
      <c r="D3040">
        <v>8</v>
      </c>
      <c r="E3040">
        <v>38</v>
      </c>
      <c r="F3040" t="s">
        <v>69</v>
      </c>
      <c r="G3040">
        <v>2</v>
      </c>
      <c r="H3040">
        <v>1</v>
      </c>
      <c r="I3040" t="s">
        <v>1</v>
      </c>
      <c r="J3040">
        <v>1</v>
      </c>
    </row>
    <row r="3041" spans="2:10" x14ac:dyDescent="0.45">
      <c r="B3041">
        <v>16741</v>
      </c>
      <c r="C3041" t="s">
        <v>86</v>
      </c>
      <c r="D3041">
        <v>8</v>
      </c>
      <c r="E3041">
        <v>38</v>
      </c>
      <c r="F3041" t="s">
        <v>9</v>
      </c>
      <c r="G3041">
        <v>3</v>
      </c>
      <c r="H3041">
        <v>1</v>
      </c>
      <c r="I3041" t="s">
        <v>24</v>
      </c>
      <c r="J3041">
        <v>1</v>
      </c>
    </row>
    <row r="3042" spans="2:10" x14ac:dyDescent="0.45">
      <c r="B3042">
        <v>16742</v>
      </c>
      <c r="C3042" t="s">
        <v>86</v>
      </c>
      <c r="D3042">
        <v>8</v>
      </c>
      <c r="E3042">
        <v>38</v>
      </c>
      <c r="F3042" t="s">
        <v>0</v>
      </c>
      <c r="G3042">
        <v>1</v>
      </c>
      <c r="H3042">
        <v>1</v>
      </c>
      <c r="I3042" t="s">
        <v>82</v>
      </c>
      <c r="J3042">
        <v>0</v>
      </c>
    </row>
    <row r="3043" spans="2:10" x14ac:dyDescent="0.45">
      <c r="B3043">
        <v>16743</v>
      </c>
      <c r="C3043" t="s">
        <v>86</v>
      </c>
      <c r="D3043">
        <v>8</v>
      </c>
      <c r="E3043">
        <v>38</v>
      </c>
      <c r="F3043" t="s">
        <v>77</v>
      </c>
      <c r="G3043">
        <v>1</v>
      </c>
      <c r="H3043">
        <v>2</v>
      </c>
      <c r="I3043" t="s">
        <v>10</v>
      </c>
      <c r="J3043">
        <v>-1</v>
      </c>
    </row>
    <row r="3044" spans="2:10" x14ac:dyDescent="0.45">
      <c r="B3044">
        <v>16744</v>
      </c>
      <c r="C3044" t="s">
        <v>86</v>
      </c>
      <c r="D3044">
        <v>8</v>
      </c>
      <c r="E3044">
        <v>38</v>
      </c>
      <c r="F3044" t="s">
        <v>3</v>
      </c>
      <c r="G3044">
        <v>5</v>
      </c>
      <c r="H3044">
        <v>0</v>
      </c>
      <c r="I3044" t="s">
        <v>27</v>
      </c>
      <c r="J3044">
        <v>1</v>
      </c>
    </row>
    <row r="3045" spans="2:10" x14ac:dyDescent="0.45">
      <c r="B3045">
        <v>16745</v>
      </c>
      <c r="C3045" t="s">
        <v>86</v>
      </c>
      <c r="D3045">
        <v>8</v>
      </c>
      <c r="E3045">
        <v>38</v>
      </c>
      <c r="F3045" t="s">
        <v>15</v>
      </c>
      <c r="G3045">
        <v>3</v>
      </c>
      <c r="H3045">
        <v>2</v>
      </c>
      <c r="I3045" t="s">
        <v>14</v>
      </c>
      <c r="J3045">
        <v>1</v>
      </c>
    </row>
    <row r="3046" spans="2:10" x14ac:dyDescent="0.45">
      <c r="B3046">
        <v>16746</v>
      </c>
      <c r="C3046" t="s">
        <v>86</v>
      </c>
      <c r="D3046">
        <v>8</v>
      </c>
      <c r="E3046">
        <v>38</v>
      </c>
      <c r="F3046" t="s">
        <v>7</v>
      </c>
      <c r="G3046">
        <v>0</v>
      </c>
      <c r="H3046">
        <v>2</v>
      </c>
      <c r="I3046" t="s">
        <v>4</v>
      </c>
      <c r="J3046">
        <v>-1</v>
      </c>
    </row>
    <row r="3047" spans="2:10" x14ac:dyDescent="0.45">
      <c r="B3047">
        <v>16747</v>
      </c>
      <c r="C3047" t="s">
        <v>86</v>
      </c>
      <c r="D3047">
        <v>8</v>
      </c>
      <c r="E3047">
        <v>38</v>
      </c>
      <c r="F3047" t="s">
        <v>66</v>
      </c>
      <c r="G3047">
        <v>2</v>
      </c>
      <c r="H3047">
        <v>1</v>
      </c>
      <c r="I3047" t="s">
        <v>5</v>
      </c>
      <c r="J3047">
        <v>1</v>
      </c>
    </row>
    <row r="3048" spans="2:10" x14ac:dyDescent="0.45">
      <c r="B3048">
        <v>15666</v>
      </c>
      <c r="C3048" t="s">
        <v>84</v>
      </c>
      <c r="D3048">
        <v>9</v>
      </c>
      <c r="E3048">
        <v>1</v>
      </c>
      <c r="F3048" t="s">
        <v>77</v>
      </c>
      <c r="G3048">
        <v>0</v>
      </c>
      <c r="H3048">
        <v>0</v>
      </c>
      <c r="I3048" t="s">
        <v>13</v>
      </c>
      <c r="J3048">
        <v>0</v>
      </c>
    </row>
    <row r="3049" spans="2:10" x14ac:dyDescent="0.45">
      <c r="B3049">
        <v>15667</v>
      </c>
      <c r="C3049" t="s">
        <v>84</v>
      </c>
      <c r="D3049">
        <v>9</v>
      </c>
      <c r="E3049">
        <v>1</v>
      </c>
      <c r="F3049" t="s">
        <v>3</v>
      </c>
      <c r="G3049">
        <v>0</v>
      </c>
      <c r="H3049">
        <v>0</v>
      </c>
      <c r="I3049" t="s">
        <v>83</v>
      </c>
      <c r="J3049">
        <v>0</v>
      </c>
    </row>
    <row r="3050" spans="2:10" x14ac:dyDescent="0.45">
      <c r="B3050">
        <v>15668</v>
      </c>
      <c r="C3050" t="s">
        <v>84</v>
      </c>
      <c r="D3050">
        <v>9</v>
      </c>
      <c r="E3050">
        <v>1</v>
      </c>
      <c r="F3050" t="s">
        <v>10</v>
      </c>
      <c r="G3050">
        <v>2</v>
      </c>
      <c r="H3050">
        <v>1</v>
      </c>
      <c r="I3050" t="s">
        <v>1</v>
      </c>
      <c r="J3050">
        <v>1</v>
      </c>
    </row>
    <row r="3051" spans="2:10" x14ac:dyDescent="0.45">
      <c r="B3051">
        <v>15669</v>
      </c>
      <c r="C3051" t="s">
        <v>84</v>
      </c>
      <c r="D3051">
        <v>9</v>
      </c>
      <c r="E3051">
        <v>1</v>
      </c>
      <c r="F3051" t="s">
        <v>24</v>
      </c>
      <c r="G3051">
        <v>1</v>
      </c>
      <c r="H3051">
        <v>0</v>
      </c>
      <c r="I3051" t="s">
        <v>0</v>
      </c>
      <c r="J3051">
        <v>1</v>
      </c>
    </row>
    <row r="3052" spans="2:10" x14ac:dyDescent="0.45">
      <c r="B3052">
        <v>15670</v>
      </c>
      <c r="C3052" t="s">
        <v>84</v>
      </c>
      <c r="D3052">
        <v>9</v>
      </c>
      <c r="E3052">
        <v>1</v>
      </c>
      <c r="F3052" t="s">
        <v>7</v>
      </c>
      <c r="G3052">
        <v>1</v>
      </c>
      <c r="H3052">
        <v>1</v>
      </c>
      <c r="I3052" t="s">
        <v>5</v>
      </c>
      <c r="J3052">
        <v>0</v>
      </c>
    </row>
    <row r="3053" spans="2:10" x14ac:dyDescent="0.45">
      <c r="B3053">
        <v>15671</v>
      </c>
      <c r="C3053" t="s">
        <v>84</v>
      </c>
      <c r="D3053">
        <v>9</v>
      </c>
      <c r="E3053">
        <v>1</v>
      </c>
      <c r="F3053" t="s">
        <v>15</v>
      </c>
      <c r="G3053">
        <v>3</v>
      </c>
      <c r="H3053">
        <v>3</v>
      </c>
      <c r="I3053" t="s">
        <v>66</v>
      </c>
      <c r="J3053">
        <v>0</v>
      </c>
    </row>
    <row r="3054" spans="2:10" x14ac:dyDescent="0.45">
      <c r="B3054">
        <v>15672</v>
      </c>
      <c r="C3054" t="s">
        <v>84</v>
      </c>
      <c r="D3054">
        <v>9</v>
      </c>
      <c r="E3054">
        <v>1</v>
      </c>
      <c r="F3054" t="s">
        <v>4</v>
      </c>
      <c r="G3054">
        <v>2</v>
      </c>
      <c r="H3054">
        <v>1</v>
      </c>
      <c r="I3054" t="s">
        <v>14</v>
      </c>
      <c r="J3054">
        <v>1</v>
      </c>
    </row>
    <row r="3055" spans="2:10" x14ac:dyDescent="0.45">
      <c r="B3055">
        <v>15673</v>
      </c>
      <c r="C3055" t="s">
        <v>84</v>
      </c>
      <c r="D3055">
        <v>9</v>
      </c>
      <c r="E3055">
        <v>1</v>
      </c>
      <c r="F3055" t="s">
        <v>6</v>
      </c>
      <c r="G3055">
        <v>0</v>
      </c>
      <c r="H3055">
        <v>0</v>
      </c>
      <c r="I3055" t="s">
        <v>85</v>
      </c>
      <c r="J3055">
        <v>0</v>
      </c>
    </row>
    <row r="3056" spans="2:10" x14ac:dyDescent="0.45">
      <c r="B3056">
        <v>15674</v>
      </c>
      <c r="C3056" t="s">
        <v>84</v>
      </c>
      <c r="D3056">
        <v>9</v>
      </c>
      <c r="E3056">
        <v>1</v>
      </c>
      <c r="F3056" t="s">
        <v>69</v>
      </c>
      <c r="G3056">
        <v>3</v>
      </c>
      <c r="H3056">
        <v>4</v>
      </c>
      <c r="I3056" t="s">
        <v>9</v>
      </c>
      <c r="J3056">
        <v>-1</v>
      </c>
    </row>
    <row r="3057" spans="2:10" x14ac:dyDescent="0.45">
      <c r="B3057">
        <v>15675</v>
      </c>
      <c r="C3057" t="s">
        <v>84</v>
      </c>
      <c r="D3057">
        <v>9</v>
      </c>
      <c r="E3057">
        <v>1</v>
      </c>
      <c r="F3057" t="s">
        <v>56</v>
      </c>
      <c r="G3057">
        <v>0</v>
      </c>
      <c r="H3057">
        <v>0</v>
      </c>
      <c r="I3057" t="s">
        <v>27</v>
      </c>
      <c r="J3057">
        <v>0</v>
      </c>
    </row>
    <row r="3058" spans="2:10" x14ac:dyDescent="0.45">
      <c r="B3058">
        <v>15676</v>
      </c>
      <c r="C3058" t="s">
        <v>84</v>
      </c>
      <c r="D3058">
        <v>9</v>
      </c>
      <c r="E3058">
        <v>2</v>
      </c>
      <c r="F3058" t="s">
        <v>27</v>
      </c>
      <c r="G3058">
        <v>2</v>
      </c>
      <c r="H3058">
        <v>1</v>
      </c>
      <c r="I3058" t="s">
        <v>77</v>
      </c>
      <c r="J3058">
        <v>1</v>
      </c>
    </row>
    <row r="3059" spans="2:10" x14ac:dyDescent="0.45">
      <c r="B3059">
        <v>15677</v>
      </c>
      <c r="C3059" t="s">
        <v>84</v>
      </c>
      <c r="D3059">
        <v>9</v>
      </c>
      <c r="E3059">
        <v>2</v>
      </c>
      <c r="F3059" t="s">
        <v>85</v>
      </c>
      <c r="G3059">
        <v>0</v>
      </c>
      <c r="H3059">
        <v>0</v>
      </c>
      <c r="I3059" t="s">
        <v>56</v>
      </c>
      <c r="J3059">
        <v>0</v>
      </c>
    </row>
    <row r="3060" spans="2:10" x14ac:dyDescent="0.45">
      <c r="B3060">
        <v>15678</v>
      </c>
      <c r="C3060" t="s">
        <v>84</v>
      </c>
      <c r="D3060">
        <v>9</v>
      </c>
      <c r="E3060">
        <v>2</v>
      </c>
      <c r="F3060" t="s">
        <v>14</v>
      </c>
      <c r="G3060">
        <v>1</v>
      </c>
      <c r="H3060">
        <v>0</v>
      </c>
      <c r="I3060" t="s">
        <v>6</v>
      </c>
      <c r="J3060">
        <v>1</v>
      </c>
    </row>
    <row r="3061" spans="2:10" x14ac:dyDescent="0.45">
      <c r="B3061">
        <v>15679</v>
      </c>
      <c r="C3061" t="s">
        <v>84</v>
      </c>
      <c r="D3061">
        <v>9</v>
      </c>
      <c r="E3061">
        <v>2</v>
      </c>
      <c r="F3061" t="s">
        <v>0</v>
      </c>
      <c r="G3061">
        <v>2</v>
      </c>
      <c r="H3061">
        <v>2</v>
      </c>
      <c r="I3061" t="s">
        <v>69</v>
      </c>
      <c r="J3061">
        <v>0</v>
      </c>
    </row>
    <row r="3062" spans="2:10" x14ac:dyDescent="0.45">
      <c r="B3062">
        <v>15680</v>
      </c>
      <c r="C3062" t="s">
        <v>84</v>
      </c>
      <c r="D3062">
        <v>9</v>
      </c>
      <c r="E3062">
        <v>2</v>
      </c>
      <c r="F3062" t="s">
        <v>83</v>
      </c>
      <c r="G3062">
        <v>2</v>
      </c>
      <c r="H3062">
        <v>1</v>
      </c>
      <c r="I3062" t="s">
        <v>15</v>
      </c>
      <c r="J3062">
        <v>1</v>
      </c>
    </row>
    <row r="3063" spans="2:10" x14ac:dyDescent="0.45">
      <c r="B3063">
        <v>15681</v>
      </c>
      <c r="C3063" t="s">
        <v>84</v>
      </c>
      <c r="D3063">
        <v>9</v>
      </c>
      <c r="E3063">
        <v>2</v>
      </c>
      <c r="F3063" t="s">
        <v>9</v>
      </c>
      <c r="G3063">
        <v>1</v>
      </c>
      <c r="H3063">
        <v>0</v>
      </c>
      <c r="I3063" t="s">
        <v>10</v>
      </c>
      <c r="J3063">
        <v>1</v>
      </c>
    </row>
    <row r="3064" spans="2:10" x14ac:dyDescent="0.45">
      <c r="B3064">
        <v>15682</v>
      </c>
      <c r="C3064" t="s">
        <v>84</v>
      </c>
      <c r="D3064">
        <v>9</v>
      </c>
      <c r="E3064">
        <v>2</v>
      </c>
      <c r="F3064" t="s">
        <v>13</v>
      </c>
      <c r="G3064">
        <v>1</v>
      </c>
      <c r="H3064">
        <v>4</v>
      </c>
      <c r="I3064" t="s">
        <v>24</v>
      </c>
      <c r="J3064">
        <v>-1</v>
      </c>
    </row>
    <row r="3065" spans="2:10" x14ac:dyDescent="0.45">
      <c r="B3065">
        <v>15683</v>
      </c>
      <c r="C3065" t="s">
        <v>84</v>
      </c>
      <c r="D3065">
        <v>9</v>
      </c>
      <c r="E3065">
        <v>2</v>
      </c>
      <c r="F3065" t="s">
        <v>1</v>
      </c>
      <c r="G3065">
        <v>1</v>
      </c>
      <c r="H3065">
        <v>1</v>
      </c>
      <c r="I3065" t="s">
        <v>3</v>
      </c>
      <c r="J3065">
        <v>0</v>
      </c>
    </row>
    <row r="3066" spans="2:10" x14ac:dyDescent="0.45">
      <c r="B3066">
        <v>15684</v>
      </c>
      <c r="C3066" t="s">
        <v>84</v>
      </c>
      <c r="D3066">
        <v>9</v>
      </c>
      <c r="E3066">
        <v>2</v>
      </c>
      <c r="F3066" t="s">
        <v>5</v>
      </c>
      <c r="G3066">
        <v>1</v>
      </c>
      <c r="H3066">
        <v>2</v>
      </c>
      <c r="I3066" t="s">
        <v>4</v>
      </c>
      <c r="J3066">
        <v>-1</v>
      </c>
    </row>
    <row r="3067" spans="2:10" x14ac:dyDescent="0.45">
      <c r="B3067">
        <v>15685</v>
      </c>
      <c r="C3067" t="s">
        <v>84</v>
      </c>
      <c r="D3067">
        <v>9</v>
      </c>
      <c r="E3067">
        <v>2</v>
      </c>
      <c r="F3067" t="s">
        <v>66</v>
      </c>
      <c r="G3067">
        <v>2</v>
      </c>
      <c r="H3067">
        <v>1</v>
      </c>
      <c r="I3067" t="s">
        <v>7</v>
      </c>
      <c r="J3067">
        <v>1</v>
      </c>
    </row>
    <row r="3068" spans="2:10" x14ac:dyDescent="0.45">
      <c r="B3068">
        <v>15686</v>
      </c>
      <c r="C3068" t="s">
        <v>84</v>
      </c>
      <c r="D3068">
        <v>9</v>
      </c>
      <c r="E3068">
        <v>3</v>
      </c>
      <c r="F3068" t="s">
        <v>7</v>
      </c>
      <c r="G3068">
        <v>0</v>
      </c>
      <c r="H3068">
        <v>0</v>
      </c>
      <c r="I3068" t="s">
        <v>83</v>
      </c>
      <c r="J3068">
        <v>0</v>
      </c>
    </row>
    <row r="3069" spans="2:10" x14ac:dyDescent="0.45">
      <c r="B3069">
        <v>15687</v>
      </c>
      <c r="C3069" t="s">
        <v>84</v>
      </c>
      <c r="D3069">
        <v>9</v>
      </c>
      <c r="E3069">
        <v>3</v>
      </c>
      <c r="F3069" t="s">
        <v>77</v>
      </c>
      <c r="G3069">
        <v>1</v>
      </c>
      <c r="H3069">
        <v>0</v>
      </c>
      <c r="I3069" t="s">
        <v>85</v>
      </c>
      <c r="J3069">
        <v>1</v>
      </c>
    </row>
    <row r="3070" spans="2:10" x14ac:dyDescent="0.45">
      <c r="B3070">
        <v>15688</v>
      </c>
      <c r="C3070" t="s">
        <v>84</v>
      </c>
      <c r="D3070">
        <v>9</v>
      </c>
      <c r="E3070">
        <v>3</v>
      </c>
      <c r="F3070" t="s">
        <v>10</v>
      </c>
      <c r="G3070">
        <v>0</v>
      </c>
      <c r="H3070">
        <v>2</v>
      </c>
      <c r="I3070" t="s">
        <v>0</v>
      </c>
      <c r="J3070">
        <v>-1</v>
      </c>
    </row>
    <row r="3071" spans="2:10" x14ac:dyDescent="0.45">
      <c r="B3071">
        <v>15689</v>
      </c>
      <c r="C3071" t="s">
        <v>84</v>
      </c>
      <c r="D3071">
        <v>9</v>
      </c>
      <c r="E3071">
        <v>3</v>
      </c>
      <c r="F3071" t="s">
        <v>24</v>
      </c>
      <c r="G3071">
        <v>3</v>
      </c>
      <c r="H3071">
        <v>3</v>
      </c>
      <c r="I3071" t="s">
        <v>27</v>
      </c>
      <c r="J3071">
        <v>0</v>
      </c>
    </row>
    <row r="3072" spans="2:10" x14ac:dyDescent="0.45">
      <c r="B3072">
        <v>15690</v>
      </c>
      <c r="C3072" t="s">
        <v>84</v>
      </c>
      <c r="D3072">
        <v>9</v>
      </c>
      <c r="E3072">
        <v>3</v>
      </c>
      <c r="F3072" t="s">
        <v>15</v>
      </c>
      <c r="G3072">
        <v>1</v>
      </c>
      <c r="H3072">
        <v>2</v>
      </c>
      <c r="I3072" t="s">
        <v>1</v>
      </c>
      <c r="J3072">
        <v>-1</v>
      </c>
    </row>
    <row r="3073" spans="2:10" x14ac:dyDescent="0.45">
      <c r="B3073">
        <v>15691</v>
      </c>
      <c r="C3073" t="s">
        <v>84</v>
      </c>
      <c r="D3073">
        <v>9</v>
      </c>
      <c r="E3073">
        <v>3</v>
      </c>
      <c r="F3073" t="s">
        <v>3</v>
      </c>
      <c r="G3073">
        <v>3</v>
      </c>
      <c r="H3073">
        <v>1</v>
      </c>
      <c r="I3073" t="s">
        <v>9</v>
      </c>
      <c r="J3073">
        <v>1</v>
      </c>
    </row>
    <row r="3074" spans="2:10" x14ac:dyDescent="0.45">
      <c r="B3074">
        <v>15692</v>
      </c>
      <c r="C3074" t="s">
        <v>84</v>
      </c>
      <c r="D3074">
        <v>9</v>
      </c>
      <c r="E3074">
        <v>3</v>
      </c>
      <c r="F3074" t="s">
        <v>4</v>
      </c>
      <c r="G3074">
        <v>0</v>
      </c>
      <c r="H3074">
        <v>0</v>
      </c>
      <c r="I3074" t="s">
        <v>6</v>
      </c>
      <c r="J3074">
        <v>0</v>
      </c>
    </row>
    <row r="3075" spans="2:10" x14ac:dyDescent="0.45">
      <c r="B3075">
        <v>15693</v>
      </c>
      <c r="C3075" t="s">
        <v>84</v>
      </c>
      <c r="D3075">
        <v>9</v>
      </c>
      <c r="E3075">
        <v>3</v>
      </c>
      <c r="F3075" t="s">
        <v>69</v>
      </c>
      <c r="G3075">
        <v>1</v>
      </c>
      <c r="H3075">
        <v>1</v>
      </c>
      <c r="I3075" t="s">
        <v>13</v>
      </c>
      <c r="J3075">
        <v>0</v>
      </c>
    </row>
    <row r="3076" spans="2:10" x14ac:dyDescent="0.45">
      <c r="B3076">
        <v>15694</v>
      </c>
      <c r="C3076" t="s">
        <v>84</v>
      </c>
      <c r="D3076">
        <v>9</v>
      </c>
      <c r="E3076">
        <v>3</v>
      </c>
      <c r="F3076" t="s">
        <v>5</v>
      </c>
      <c r="G3076">
        <v>4</v>
      </c>
      <c r="H3076">
        <v>1</v>
      </c>
      <c r="I3076" t="s">
        <v>66</v>
      </c>
      <c r="J3076">
        <v>1</v>
      </c>
    </row>
    <row r="3077" spans="2:10" x14ac:dyDescent="0.45">
      <c r="B3077">
        <v>15695</v>
      </c>
      <c r="C3077" t="s">
        <v>84</v>
      </c>
      <c r="D3077">
        <v>9</v>
      </c>
      <c r="E3077">
        <v>3</v>
      </c>
      <c r="F3077" t="s">
        <v>56</v>
      </c>
      <c r="G3077">
        <v>0</v>
      </c>
      <c r="H3077">
        <v>0</v>
      </c>
      <c r="I3077" t="s">
        <v>14</v>
      </c>
      <c r="J3077">
        <v>0</v>
      </c>
    </row>
    <row r="3078" spans="2:10" x14ac:dyDescent="0.45">
      <c r="B3078">
        <v>15696</v>
      </c>
      <c r="C3078" t="s">
        <v>84</v>
      </c>
      <c r="D3078">
        <v>9</v>
      </c>
      <c r="E3078">
        <v>4</v>
      </c>
      <c r="F3078" t="s">
        <v>27</v>
      </c>
      <c r="G3078">
        <v>2</v>
      </c>
      <c r="H3078">
        <v>1</v>
      </c>
      <c r="I3078" t="s">
        <v>69</v>
      </c>
      <c r="J3078">
        <v>1</v>
      </c>
    </row>
    <row r="3079" spans="2:10" x14ac:dyDescent="0.45">
      <c r="B3079">
        <v>15697</v>
      </c>
      <c r="C3079" t="s">
        <v>84</v>
      </c>
      <c r="D3079">
        <v>9</v>
      </c>
      <c r="E3079">
        <v>4</v>
      </c>
      <c r="F3079" t="s">
        <v>85</v>
      </c>
      <c r="G3079">
        <v>0</v>
      </c>
      <c r="H3079">
        <v>1</v>
      </c>
      <c r="I3079" t="s">
        <v>24</v>
      </c>
      <c r="J3079">
        <v>-1</v>
      </c>
    </row>
    <row r="3080" spans="2:10" x14ac:dyDescent="0.45">
      <c r="B3080">
        <v>15698</v>
      </c>
      <c r="C3080" t="s">
        <v>84</v>
      </c>
      <c r="D3080">
        <v>9</v>
      </c>
      <c r="E3080">
        <v>4</v>
      </c>
      <c r="F3080" t="s">
        <v>14</v>
      </c>
      <c r="G3080">
        <v>2</v>
      </c>
      <c r="H3080">
        <v>0</v>
      </c>
      <c r="I3080" t="s">
        <v>77</v>
      </c>
      <c r="J3080">
        <v>1</v>
      </c>
    </row>
    <row r="3081" spans="2:10" x14ac:dyDescent="0.45">
      <c r="B3081">
        <v>15699</v>
      </c>
      <c r="C3081" t="s">
        <v>84</v>
      </c>
      <c r="D3081">
        <v>9</v>
      </c>
      <c r="E3081">
        <v>4</v>
      </c>
      <c r="F3081" t="s">
        <v>0</v>
      </c>
      <c r="G3081">
        <v>1</v>
      </c>
      <c r="H3081">
        <v>0</v>
      </c>
      <c r="I3081" t="s">
        <v>3</v>
      </c>
      <c r="J3081">
        <v>1</v>
      </c>
    </row>
    <row r="3082" spans="2:10" x14ac:dyDescent="0.45">
      <c r="B3082">
        <v>15700</v>
      </c>
      <c r="C3082" t="s">
        <v>84</v>
      </c>
      <c r="D3082">
        <v>9</v>
      </c>
      <c r="E3082">
        <v>4</v>
      </c>
      <c r="F3082" t="s">
        <v>83</v>
      </c>
      <c r="G3082">
        <v>1</v>
      </c>
      <c r="H3082">
        <v>1</v>
      </c>
      <c r="I3082" t="s">
        <v>5</v>
      </c>
      <c r="J3082">
        <v>0</v>
      </c>
    </row>
    <row r="3083" spans="2:10" x14ac:dyDescent="0.45">
      <c r="B3083">
        <v>15701</v>
      </c>
      <c r="C3083" t="s">
        <v>84</v>
      </c>
      <c r="D3083">
        <v>9</v>
      </c>
      <c r="E3083">
        <v>4</v>
      </c>
      <c r="F3083" t="s">
        <v>9</v>
      </c>
      <c r="G3083">
        <v>2</v>
      </c>
      <c r="H3083">
        <v>2</v>
      </c>
      <c r="I3083" t="s">
        <v>15</v>
      </c>
      <c r="J3083">
        <v>0</v>
      </c>
    </row>
    <row r="3084" spans="2:10" x14ac:dyDescent="0.45">
      <c r="B3084">
        <v>15702</v>
      </c>
      <c r="C3084" t="s">
        <v>84</v>
      </c>
      <c r="D3084">
        <v>9</v>
      </c>
      <c r="E3084">
        <v>4</v>
      </c>
      <c r="F3084" t="s">
        <v>13</v>
      </c>
      <c r="G3084">
        <v>3</v>
      </c>
      <c r="H3084">
        <v>3</v>
      </c>
      <c r="I3084" t="s">
        <v>10</v>
      </c>
      <c r="J3084">
        <v>0</v>
      </c>
    </row>
    <row r="3085" spans="2:10" x14ac:dyDescent="0.45">
      <c r="B3085">
        <v>15703</v>
      </c>
      <c r="C3085" t="s">
        <v>84</v>
      </c>
      <c r="D3085">
        <v>9</v>
      </c>
      <c r="E3085">
        <v>4</v>
      </c>
      <c r="F3085" t="s">
        <v>1</v>
      </c>
      <c r="G3085">
        <v>0</v>
      </c>
      <c r="H3085">
        <v>1</v>
      </c>
      <c r="I3085" t="s">
        <v>7</v>
      </c>
      <c r="J3085">
        <v>-1</v>
      </c>
    </row>
    <row r="3086" spans="2:10" x14ac:dyDescent="0.45">
      <c r="B3086">
        <v>15704</v>
      </c>
      <c r="C3086" t="s">
        <v>84</v>
      </c>
      <c r="D3086">
        <v>9</v>
      </c>
      <c r="E3086">
        <v>4</v>
      </c>
      <c r="F3086" t="s">
        <v>6</v>
      </c>
      <c r="G3086">
        <v>0</v>
      </c>
      <c r="H3086">
        <v>0</v>
      </c>
      <c r="I3086" t="s">
        <v>56</v>
      </c>
      <c r="J3086">
        <v>0</v>
      </c>
    </row>
    <row r="3087" spans="2:10" x14ac:dyDescent="0.45">
      <c r="B3087">
        <v>15705</v>
      </c>
      <c r="C3087" t="s">
        <v>84</v>
      </c>
      <c r="D3087">
        <v>9</v>
      </c>
      <c r="E3087">
        <v>4</v>
      </c>
      <c r="F3087" t="s">
        <v>66</v>
      </c>
      <c r="G3087">
        <v>3</v>
      </c>
      <c r="H3087">
        <v>1</v>
      </c>
      <c r="I3087" t="s">
        <v>4</v>
      </c>
      <c r="J3087">
        <v>1</v>
      </c>
    </row>
    <row r="3088" spans="2:10" x14ac:dyDescent="0.45">
      <c r="B3088">
        <v>15706</v>
      </c>
      <c r="C3088" t="s">
        <v>84</v>
      </c>
      <c r="D3088">
        <v>9</v>
      </c>
      <c r="E3088">
        <v>5</v>
      </c>
      <c r="F3088" t="s">
        <v>7</v>
      </c>
      <c r="G3088">
        <v>0</v>
      </c>
      <c r="H3088">
        <v>0</v>
      </c>
      <c r="I3088" t="s">
        <v>9</v>
      </c>
      <c r="J3088">
        <v>0</v>
      </c>
    </row>
    <row r="3089" spans="2:10" x14ac:dyDescent="0.45">
      <c r="B3089">
        <v>15707</v>
      </c>
      <c r="C3089" t="s">
        <v>84</v>
      </c>
      <c r="D3089">
        <v>9</v>
      </c>
      <c r="E3089">
        <v>5</v>
      </c>
      <c r="F3089" t="s">
        <v>77</v>
      </c>
      <c r="G3089">
        <v>1</v>
      </c>
      <c r="H3089">
        <v>1</v>
      </c>
      <c r="I3089" t="s">
        <v>6</v>
      </c>
      <c r="J3089">
        <v>0</v>
      </c>
    </row>
    <row r="3090" spans="2:10" x14ac:dyDescent="0.45">
      <c r="B3090">
        <v>15708</v>
      </c>
      <c r="C3090" t="s">
        <v>84</v>
      </c>
      <c r="D3090">
        <v>9</v>
      </c>
      <c r="E3090">
        <v>5</v>
      </c>
      <c r="F3090" t="s">
        <v>10</v>
      </c>
      <c r="G3090">
        <v>1</v>
      </c>
      <c r="H3090">
        <v>0</v>
      </c>
      <c r="I3090" t="s">
        <v>27</v>
      </c>
      <c r="J3090">
        <v>1</v>
      </c>
    </row>
    <row r="3091" spans="2:10" x14ac:dyDescent="0.45">
      <c r="B3091">
        <v>15709</v>
      </c>
      <c r="C3091" t="s">
        <v>84</v>
      </c>
      <c r="D3091">
        <v>9</v>
      </c>
      <c r="E3091">
        <v>5</v>
      </c>
      <c r="F3091" t="s">
        <v>15</v>
      </c>
      <c r="G3091">
        <v>4</v>
      </c>
      <c r="H3091">
        <v>2</v>
      </c>
      <c r="I3091" t="s">
        <v>0</v>
      </c>
      <c r="J3091">
        <v>1</v>
      </c>
    </row>
    <row r="3092" spans="2:10" x14ac:dyDescent="0.45">
      <c r="B3092">
        <v>15710</v>
      </c>
      <c r="C3092" t="s">
        <v>84</v>
      </c>
      <c r="D3092">
        <v>9</v>
      </c>
      <c r="E3092">
        <v>5</v>
      </c>
      <c r="F3092" t="s">
        <v>69</v>
      </c>
      <c r="G3092">
        <v>1</v>
      </c>
      <c r="H3092">
        <v>0</v>
      </c>
      <c r="I3092" t="s">
        <v>85</v>
      </c>
      <c r="J3092">
        <v>1</v>
      </c>
    </row>
    <row r="3093" spans="2:10" x14ac:dyDescent="0.45">
      <c r="B3093">
        <v>15711</v>
      </c>
      <c r="C3093" t="s">
        <v>84</v>
      </c>
      <c r="D3093">
        <v>9</v>
      </c>
      <c r="E3093">
        <v>5</v>
      </c>
      <c r="F3093" t="s">
        <v>3</v>
      </c>
      <c r="G3093">
        <v>1</v>
      </c>
      <c r="H3093">
        <v>2</v>
      </c>
      <c r="I3093" t="s">
        <v>13</v>
      </c>
      <c r="J3093">
        <v>-1</v>
      </c>
    </row>
    <row r="3094" spans="2:10" x14ac:dyDescent="0.45">
      <c r="B3094">
        <v>15712</v>
      </c>
      <c r="C3094" t="s">
        <v>84</v>
      </c>
      <c r="D3094">
        <v>9</v>
      </c>
      <c r="E3094">
        <v>5</v>
      </c>
      <c r="F3094" t="s">
        <v>24</v>
      </c>
      <c r="G3094">
        <v>0</v>
      </c>
      <c r="H3094">
        <v>0</v>
      </c>
      <c r="I3094" t="s">
        <v>14</v>
      </c>
      <c r="J3094">
        <v>0</v>
      </c>
    </row>
    <row r="3095" spans="2:10" x14ac:dyDescent="0.45">
      <c r="B3095">
        <v>15713</v>
      </c>
      <c r="C3095" t="s">
        <v>84</v>
      </c>
      <c r="D3095">
        <v>9</v>
      </c>
      <c r="E3095">
        <v>5</v>
      </c>
      <c r="F3095" t="s">
        <v>5</v>
      </c>
      <c r="G3095">
        <v>0</v>
      </c>
      <c r="H3095">
        <v>0</v>
      </c>
      <c r="I3095" t="s">
        <v>1</v>
      </c>
      <c r="J3095">
        <v>0</v>
      </c>
    </row>
    <row r="3096" spans="2:10" x14ac:dyDescent="0.45">
      <c r="B3096">
        <v>15714</v>
      </c>
      <c r="C3096" t="s">
        <v>84</v>
      </c>
      <c r="D3096">
        <v>9</v>
      </c>
      <c r="E3096">
        <v>5</v>
      </c>
      <c r="F3096" t="s">
        <v>4</v>
      </c>
      <c r="G3096">
        <v>3</v>
      </c>
      <c r="H3096">
        <v>1</v>
      </c>
      <c r="I3096" t="s">
        <v>56</v>
      </c>
      <c r="J3096">
        <v>1</v>
      </c>
    </row>
    <row r="3097" spans="2:10" x14ac:dyDescent="0.45">
      <c r="B3097">
        <v>15715</v>
      </c>
      <c r="C3097" t="s">
        <v>84</v>
      </c>
      <c r="D3097">
        <v>9</v>
      </c>
      <c r="E3097">
        <v>5</v>
      </c>
      <c r="F3097" t="s">
        <v>66</v>
      </c>
      <c r="G3097">
        <v>3</v>
      </c>
      <c r="H3097">
        <v>1</v>
      </c>
      <c r="I3097" t="s">
        <v>83</v>
      </c>
      <c r="J3097">
        <v>1</v>
      </c>
    </row>
    <row r="3098" spans="2:10" x14ac:dyDescent="0.45">
      <c r="B3098">
        <v>15716</v>
      </c>
      <c r="C3098" t="s">
        <v>84</v>
      </c>
      <c r="D3098">
        <v>9</v>
      </c>
      <c r="E3098">
        <v>6</v>
      </c>
      <c r="F3098" t="s">
        <v>13</v>
      </c>
      <c r="G3098">
        <v>2</v>
      </c>
      <c r="H3098">
        <v>0</v>
      </c>
      <c r="I3098" t="s">
        <v>15</v>
      </c>
      <c r="J3098">
        <v>1</v>
      </c>
    </row>
    <row r="3099" spans="2:10" x14ac:dyDescent="0.45">
      <c r="B3099">
        <v>15717</v>
      </c>
      <c r="C3099" t="s">
        <v>84</v>
      </c>
      <c r="D3099">
        <v>9</v>
      </c>
      <c r="E3099">
        <v>6</v>
      </c>
      <c r="F3099" t="s">
        <v>85</v>
      </c>
      <c r="G3099">
        <v>1</v>
      </c>
      <c r="H3099">
        <v>2</v>
      </c>
      <c r="I3099" t="s">
        <v>10</v>
      </c>
      <c r="J3099">
        <v>-1</v>
      </c>
    </row>
    <row r="3100" spans="2:10" x14ac:dyDescent="0.45">
      <c r="B3100">
        <v>15718</v>
      </c>
      <c r="C3100" t="s">
        <v>84</v>
      </c>
      <c r="D3100">
        <v>9</v>
      </c>
      <c r="E3100">
        <v>6</v>
      </c>
      <c r="F3100" t="s">
        <v>0</v>
      </c>
      <c r="G3100">
        <v>0</v>
      </c>
      <c r="H3100">
        <v>0</v>
      </c>
      <c r="I3100" t="s">
        <v>7</v>
      </c>
      <c r="J3100">
        <v>0</v>
      </c>
    </row>
    <row r="3101" spans="2:10" x14ac:dyDescent="0.45">
      <c r="B3101">
        <v>15719</v>
      </c>
      <c r="C3101" t="s">
        <v>84</v>
      </c>
      <c r="D3101">
        <v>9</v>
      </c>
      <c r="E3101">
        <v>6</v>
      </c>
      <c r="F3101" t="s">
        <v>14</v>
      </c>
      <c r="G3101">
        <v>1</v>
      </c>
      <c r="H3101">
        <v>0</v>
      </c>
      <c r="I3101" t="s">
        <v>69</v>
      </c>
      <c r="J3101">
        <v>1</v>
      </c>
    </row>
    <row r="3102" spans="2:10" x14ac:dyDescent="0.45">
      <c r="B3102">
        <v>15720</v>
      </c>
      <c r="C3102" t="s">
        <v>84</v>
      </c>
      <c r="D3102">
        <v>9</v>
      </c>
      <c r="E3102">
        <v>6</v>
      </c>
      <c r="F3102" t="s">
        <v>83</v>
      </c>
      <c r="G3102">
        <v>1</v>
      </c>
      <c r="H3102">
        <v>3</v>
      </c>
      <c r="I3102" t="s">
        <v>4</v>
      </c>
      <c r="J3102">
        <v>-1</v>
      </c>
    </row>
    <row r="3103" spans="2:10" x14ac:dyDescent="0.45">
      <c r="B3103">
        <v>15721</v>
      </c>
      <c r="C3103" t="s">
        <v>84</v>
      </c>
      <c r="D3103">
        <v>9</v>
      </c>
      <c r="E3103">
        <v>6</v>
      </c>
      <c r="F3103" t="s">
        <v>9</v>
      </c>
      <c r="G3103">
        <v>2</v>
      </c>
      <c r="H3103">
        <v>2</v>
      </c>
      <c r="I3103" t="s">
        <v>5</v>
      </c>
      <c r="J3103">
        <v>0</v>
      </c>
    </row>
    <row r="3104" spans="2:10" x14ac:dyDescent="0.45">
      <c r="B3104">
        <v>15722</v>
      </c>
      <c r="C3104" t="s">
        <v>84</v>
      </c>
      <c r="D3104">
        <v>9</v>
      </c>
      <c r="E3104">
        <v>6</v>
      </c>
      <c r="F3104" t="s">
        <v>1</v>
      </c>
      <c r="G3104">
        <v>1</v>
      </c>
      <c r="H3104">
        <v>1</v>
      </c>
      <c r="I3104" t="s">
        <v>66</v>
      </c>
      <c r="J3104">
        <v>0</v>
      </c>
    </row>
    <row r="3105" spans="2:10" x14ac:dyDescent="0.45">
      <c r="B3105">
        <v>15723</v>
      </c>
      <c r="C3105" t="s">
        <v>84</v>
      </c>
      <c r="D3105">
        <v>9</v>
      </c>
      <c r="E3105">
        <v>6</v>
      </c>
      <c r="F3105" t="s">
        <v>27</v>
      </c>
      <c r="G3105">
        <v>2</v>
      </c>
      <c r="H3105">
        <v>3</v>
      </c>
      <c r="I3105" t="s">
        <v>3</v>
      </c>
      <c r="J3105">
        <v>-1</v>
      </c>
    </row>
    <row r="3106" spans="2:10" x14ac:dyDescent="0.45">
      <c r="B3106">
        <v>15724</v>
      </c>
      <c r="C3106" t="s">
        <v>84</v>
      </c>
      <c r="D3106">
        <v>9</v>
      </c>
      <c r="E3106">
        <v>6</v>
      </c>
      <c r="F3106" t="s">
        <v>6</v>
      </c>
      <c r="G3106">
        <v>1</v>
      </c>
      <c r="H3106">
        <v>2</v>
      </c>
      <c r="I3106" t="s">
        <v>24</v>
      </c>
      <c r="J3106">
        <v>-1</v>
      </c>
    </row>
    <row r="3107" spans="2:10" x14ac:dyDescent="0.45">
      <c r="B3107">
        <v>15725</v>
      </c>
      <c r="C3107" t="s">
        <v>84</v>
      </c>
      <c r="D3107">
        <v>9</v>
      </c>
      <c r="E3107">
        <v>6</v>
      </c>
      <c r="F3107" t="s">
        <v>56</v>
      </c>
      <c r="G3107">
        <v>1</v>
      </c>
      <c r="H3107">
        <v>2</v>
      </c>
      <c r="I3107" t="s">
        <v>77</v>
      </c>
      <c r="J3107">
        <v>-1</v>
      </c>
    </row>
    <row r="3108" spans="2:10" x14ac:dyDescent="0.45">
      <c r="B3108">
        <v>15726</v>
      </c>
      <c r="C3108" t="s">
        <v>84</v>
      </c>
      <c r="D3108">
        <v>9</v>
      </c>
      <c r="E3108">
        <v>7</v>
      </c>
      <c r="F3108" t="s">
        <v>3</v>
      </c>
      <c r="G3108">
        <v>3</v>
      </c>
      <c r="H3108">
        <v>2</v>
      </c>
      <c r="I3108" t="s">
        <v>85</v>
      </c>
      <c r="J3108">
        <v>1</v>
      </c>
    </row>
    <row r="3109" spans="2:10" x14ac:dyDescent="0.45">
      <c r="B3109">
        <v>15727</v>
      </c>
      <c r="C3109" t="s">
        <v>84</v>
      </c>
      <c r="D3109">
        <v>9</v>
      </c>
      <c r="E3109">
        <v>7</v>
      </c>
      <c r="F3109" t="s">
        <v>83</v>
      </c>
      <c r="G3109">
        <v>1</v>
      </c>
      <c r="H3109">
        <v>4</v>
      </c>
      <c r="I3109" t="s">
        <v>1</v>
      </c>
      <c r="J3109">
        <v>-1</v>
      </c>
    </row>
    <row r="3110" spans="2:10" x14ac:dyDescent="0.45">
      <c r="B3110">
        <v>15728</v>
      </c>
      <c r="C3110" t="s">
        <v>84</v>
      </c>
      <c r="D3110">
        <v>9</v>
      </c>
      <c r="E3110">
        <v>7</v>
      </c>
      <c r="F3110" t="s">
        <v>15</v>
      </c>
      <c r="G3110">
        <v>3</v>
      </c>
      <c r="H3110">
        <v>2</v>
      </c>
      <c r="I3110" t="s">
        <v>27</v>
      </c>
      <c r="J3110">
        <v>1</v>
      </c>
    </row>
    <row r="3111" spans="2:10" x14ac:dyDescent="0.45">
      <c r="B3111">
        <v>15729</v>
      </c>
      <c r="C3111" t="s">
        <v>84</v>
      </c>
      <c r="D3111">
        <v>9</v>
      </c>
      <c r="E3111">
        <v>7</v>
      </c>
      <c r="F3111" t="s">
        <v>10</v>
      </c>
      <c r="G3111">
        <v>3</v>
      </c>
      <c r="H3111">
        <v>1</v>
      </c>
      <c r="I3111" t="s">
        <v>14</v>
      </c>
      <c r="J3111">
        <v>1</v>
      </c>
    </row>
    <row r="3112" spans="2:10" x14ac:dyDescent="0.45">
      <c r="B3112">
        <v>15730</v>
      </c>
      <c r="C3112" t="s">
        <v>84</v>
      </c>
      <c r="D3112">
        <v>9</v>
      </c>
      <c r="E3112">
        <v>7</v>
      </c>
      <c r="F3112" t="s">
        <v>24</v>
      </c>
      <c r="G3112">
        <v>0</v>
      </c>
      <c r="H3112">
        <v>0</v>
      </c>
      <c r="I3112" t="s">
        <v>56</v>
      </c>
      <c r="J3112">
        <v>0</v>
      </c>
    </row>
    <row r="3113" spans="2:10" x14ac:dyDescent="0.45">
      <c r="B3113">
        <v>15731</v>
      </c>
      <c r="C3113" t="s">
        <v>84</v>
      </c>
      <c r="D3113">
        <v>9</v>
      </c>
      <c r="E3113">
        <v>7</v>
      </c>
      <c r="F3113" t="s">
        <v>7</v>
      </c>
      <c r="G3113">
        <v>1</v>
      </c>
      <c r="H3113">
        <v>1</v>
      </c>
      <c r="I3113" t="s">
        <v>13</v>
      </c>
      <c r="J3113">
        <v>0</v>
      </c>
    </row>
    <row r="3114" spans="2:10" x14ac:dyDescent="0.45">
      <c r="B3114">
        <v>15732</v>
      </c>
      <c r="C3114" t="s">
        <v>84</v>
      </c>
      <c r="D3114">
        <v>9</v>
      </c>
      <c r="E3114">
        <v>7</v>
      </c>
      <c r="F3114" t="s">
        <v>4</v>
      </c>
      <c r="G3114">
        <v>5</v>
      </c>
      <c r="H3114">
        <v>0</v>
      </c>
      <c r="I3114" t="s">
        <v>77</v>
      </c>
      <c r="J3114">
        <v>1</v>
      </c>
    </row>
    <row r="3115" spans="2:10" x14ac:dyDescent="0.45">
      <c r="B3115">
        <v>15733</v>
      </c>
      <c r="C3115" t="s">
        <v>84</v>
      </c>
      <c r="D3115">
        <v>9</v>
      </c>
      <c r="E3115">
        <v>7</v>
      </c>
      <c r="F3115" t="s">
        <v>69</v>
      </c>
      <c r="G3115">
        <v>4</v>
      </c>
      <c r="H3115">
        <v>2</v>
      </c>
      <c r="I3115" t="s">
        <v>6</v>
      </c>
      <c r="J3115">
        <v>1</v>
      </c>
    </row>
    <row r="3116" spans="2:10" x14ac:dyDescent="0.45">
      <c r="B3116">
        <v>15734</v>
      </c>
      <c r="C3116" t="s">
        <v>84</v>
      </c>
      <c r="D3116">
        <v>9</v>
      </c>
      <c r="E3116">
        <v>7</v>
      </c>
      <c r="F3116" t="s">
        <v>5</v>
      </c>
      <c r="G3116">
        <v>2</v>
      </c>
      <c r="H3116">
        <v>0</v>
      </c>
      <c r="I3116" t="s">
        <v>0</v>
      </c>
      <c r="J3116">
        <v>1</v>
      </c>
    </row>
    <row r="3117" spans="2:10" x14ac:dyDescent="0.45">
      <c r="B3117">
        <v>15735</v>
      </c>
      <c r="C3117" t="s">
        <v>84</v>
      </c>
      <c r="D3117">
        <v>9</v>
      </c>
      <c r="E3117">
        <v>7</v>
      </c>
      <c r="F3117" t="s">
        <v>66</v>
      </c>
      <c r="G3117">
        <v>4</v>
      </c>
      <c r="H3117">
        <v>3</v>
      </c>
      <c r="I3117" t="s">
        <v>9</v>
      </c>
      <c r="J3117">
        <v>1</v>
      </c>
    </row>
    <row r="3118" spans="2:10" x14ac:dyDescent="0.45">
      <c r="B3118">
        <v>15736</v>
      </c>
      <c r="C3118" t="s">
        <v>84</v>
      </c>
      <c r="D3118">
        <v>9</v>
      </c>
      <c r="E3118">
        <v>8</v>
      </c>
      <c r="F3118" t="s">
        <v>6</v>
      </c>
      <c r="G3118">
        <v>2</v>
      </c>
      <c r="H3118">
        <v>2</v>
      </c>
      <c r="I3118" t="s">
        <v>10</v>
      </c>
      <c r="J3118">
        <v>0</v>
      </c>
    </row>
    <row r="3119" spans="2:10" x14ac:dyDescent="0.45">
      <c r="B3119">
        <v>15737</v>
      </c>
      <c r="C3119" t="s">
        <v>84</v>
      </c>
      <c r="D3119">
        <v>9</v>
      </c>
      <c r="E3119">
        <v>8</v>
      </c>
      <c r="F3119" t="s">
        <v>27</v>
      </c>
      <c r="G3119">
        <v>0</v>
      </c>
      <c r="H3119">
        <v>0</v>
      </c>
      <c r="I3119" t="s">
        <v>7</v>
      </c>
      <c r="J3119">
        <v>0</v>
      </c>
    </row>
    <row r="3120" spans="2:10" x14ac:dyDescent="0.45">
      <c r="B3120">
        <v>15738</v>
      </c>
      <c r="C3120" t="s">
        <v>84</v>
      </c>
      <c r="D3120">
        <v>9</v>
      </c>
      <c r="E3120">
        <v>8</v>
      </c>
      <c r="F3120" t="s">
        <v>1</v>
      </c>
      <c r="G3120">
        <v>1</v>
      </c>
      <c r="H3120">
        <v>1</v>
      </c>
      <c r="I3120" t="s">
        <v>4</v>
      </c>
      <c r="J3120">
        <v>0</v>
      </c>
    </row>
    <row r="3121" spans="2:10" x14ac:dyDescent="0.45">
      <c r="B3121">
        <v>15739</v>
      </c>
      <c r="C3121" t="s">
        <v>84</v>
      </c>
      <c r="D3121">
        <v>9</v>
      </c>
      <c r="E3121">
        <v>8</v>
      </c>
      <c r="F3121" t="s">
        <v>56</v>
      </c>
      <c r="G3121">
        <v>1</v>
      </c>
      <c r="H3121">
        <v>1</v>
      </c>
      <c r="I3121" t="s">
        <v>69</v>
      </c>
      <c r="J3121">
        <v>0</v>
      </c>
    </row>
    <row r="3122" spans="2:10" x14ac:dyDescent="0.45">
      <c r="B3122">
        <v>15740</v>
      </c>
      <c r="C3122" t="s">
        <v>84</v>
      </c>
      <c r="D3122">
        <v>9</v>
      </c>
      <c r="E3122">
        <v>8</v>
      </c>
      <c r="F3122" t="s">
        <v>0</v>
      </c>
      <c r="G3122">
        <v>1</v>
      </c>
      <c r="H3122">
        <v>0</v>
      </c>
      <c r="I3122" t="s">
        <v>66</v>
      </c>
      <c r="J3122">
        <v>1</v>
      </c>
    </row>
    <row r="3123" spans="2:10" x14ac:dyDescent="0.45">
      <c r="B3123">
        <v>15741</v>
      </c>
      <c r="C3123" t="s">
        <v>84</v>
      </c>
      <c r="D3123">
        <v>9</v>
      </c>
      <c r="E3123">
        <v>8</v>
      </c>
      <c r="F3123" t="s">
        <v>9</v>
      </c>
      <c r="G3123">
        <v>1</v>
      </c>
      <c r="H3123">
        <v>0</v>
      </c>
      <c r="I3123" t="s">
        <v>83</v>
      </c>
      <c r="J3123">
        <v>1</v>
      </c>
    </row>
    <row r="3124" spans="2:10" x14ac:dyDescent="0.45">
      <c r="B3124">
        <v>15742</v>
      </c>
      <c r="C3124" t="s">
        <v>84</v>
      </c>
      <c r="D3124">
        <v>9</v>
      </c>
      <c r="E3124">
        <v>8</v>
      </c>
      <c r="F3124" t="s">
        <v>14</v>
      </c>
      <c r="G3124">
        <v>0</v>
      </c>
      <c r="H3124">
        <v>2</v>
      </c>
      <c r="I3124" t="s">
        <v>3</v>
      </c>
      <c r="J3124">
        <v>-1</v>
      </c>
    </row>
    <row r="3125" spans="2:10" x14ac:dyDescent="0.45">
      <c r="B3125">
        <v>15743</v>
      </c>
      <c r="C3125" t="s">
        <v>84</v>
      </c>
      <c r="D3125">
        <v>9</v>
      </c>
      <c r="E3125">
        <v>8</v>
      </c>
      <c r="F3125" t="s">
        <v>13</v>
      </c>
      <c r="G3125">
        <v>1</v>
      </c>
      <c r="H3125">
        <v>2</v>
      </c>
      <c r="I3125" t="s">
        <v>5</v>
      </c>
      <c r="J3125">
        <v>-1</v>
      </c>
    </row>
    <row r="3126" spans="2:10" x14ac:dyDescent="0.45">
      <c r="B3126">
        <v>15744</v>
      </c>
      <c r="C3126" t="s">
        <v>84</v>
      </c>
      <c r="D3126">
        <v>9</v>
      </c>
      <c r="E3126">
        <v>8</v>
      </c>
      <c r="F3126" t="s">
        <v>85</v>
      </c>
      <c r="G3126">
        <v>0</v>
      </c>
      <c r="H3126">
        <v>3</v>
      </c>
      <c r="I3126" t="s">
        <v>15</v>
      </c>
      <c r="J3126">
        <v>-1</v>
      </c>
    </row>
    <row r="3127" spans="2:10" x14ac:dyDescent="0.45">
      <c r="B3127">
        <v>15745</v>
      </c>
      <c r="C3127" t="s">
        <v>84</v>
      </c>
      <c r="D3127">
        <v>9</v>
      </c>
      <c r="E3127">
        <v>8</v>
      </c>
      <c r="F3127" t="s">
        <v>77</v>
      </c>
      <c r="G3127">
        <v>1</v>
      </c>
      <c r="H3127">
        <v>0</v>
      </c>
      <c r="I3127" t="s">
        <v>24</v>
      </c>
      <c r="J3127">
        <v>1</v>
      </c>
    </row>
    <row r="3128" spans="2:10" x14ac:dyDescent="0.45">
      <c r="B3128">
        <v>15746</v>
      </c>
      <c r="C3128" t="s">
        <v>84</v>
      </c>
      <c r="D3128">
        <v>9</v>
      </c>
      <c r="E3128">
        <v>9</v>
      </c>
      <c r="F3128" t="s">
        <v>5</v>
      </c>
      <c r="G3128">
        <v>3</v>
      </c>
      <c r="H3128">
        <v>0</v>
      </c>
      <c r="I3128" t="s">
        <v>27</v>
      </c>
      <c r="J3128">
        <v>1</v>
      </c>
    </row>
    <row r="3129" spans="2:10" x14ac:dyDescent="0.45">
      <c r="B3129">
        <v>15747</v>
      </c>
      <c r="C3129" t="s">
        <v>84</v>
      </c>
      <c r="D3129">
        <v>9</v>
      </c>
      <c r="E3129">
        <v>9</v>
      </c>
      <c r="F3129" t="s">
        <v>4</v>
      </c>
      <c r="G3129">
        <v>2</v>
      </c>
      <c r="H3129">
        <v>1</v>
      </c>
      <c r="I3129" t="s">
        <v>24</v>
      </c>
      <c r="J3129">
        <v>1</v>
      </c>
    </row>
    <row r="3130" spans="2:10" x14ac:dyDescent="0.45">
      <c r="B3130">
        <v>15748</v>
      </c>
      <c r="C3130" t="s">
        <v>84</v>
      </c>
      <c r="D3130">
        <v>9</v>
      </c>
      <c r="E3130">
        <v>9</v>
      </c>
      <c r="F3130" t="s">
        <v>3</v>
      </c>
      <c r="G3130">
        <v>0</v>
      </c>
      <c r="H3130">
        <v>1</v>
      </c>
      <c r="I3130" t="s">
        <v>6</v>
      </c>
      <c r="J3130">
        <v>-1</v>
      </c>
    </row>
    <row r="3131" spans="2:10" x14ac:dyDescent="0.45">
      <c r="B3131">
        <v>15749</v>
      </c>
      <c r="C3131" t="s">
        <v>84</v>
      </c>
      <c r="D3131">
        <v>9</v>
      </c>
      <c r="E3131">
        <v>9</v>
      </c>
      <c r="F3131" t="s">
        <v>66</v>
      </c>
      <c r="G3131">
        <v>2</v>
      </c>
      <c r="H3131">
        <v>1</v>
      </c>
      <c r="I3131" t="s">
        <v>13</v>
      </c>
      <c r="J3131">
        <v>1</v>
      </c>
    </row>
    <row r="3132" spans="2:10" x14ac:dyDescent="0.45">
      <c r="B3132">
        <v>15750</v>
      </c>
      <c r="C3132" t="s">
        <v>84</v>
      </c>
      <c r="D3132">
        <v>9</v>
      </c>
      <c r="E3132">
        <v>9</v>
      </c>
      <c r="F3132" t="s">
        <v>1</v>
      </c>
      <c r="G3132">
        <v>1</v>
      </c>
      <c r="H3132">
        <v>1</v>
      </c>
      <c r="I3132" t="s">
        <v>9</v>
      </c>
      <c r="J3132">
        <v>0</v>
      </c>
    </row>
    <row r="3133" spans="2:10" x14ac:dyDescent="0.45">
      <c r="B3133">
        <v>15751</v>
      </c>
      <c r="C3133" t="s">
        <v>84</v>
      </c>
      <c r="D3133">
        <v>9</v>
      </c>
      <c r="E3133">
        <v>9</v>
      </c>
      <c r="F3133" t="s">
        <v>69</v>
      </c>
      <c r="G3133">
        <v>1</v>
      </c>
      <c r="H3133">
        <v>1</v>
      </c>
      <c r="I3133" t="s">
        <v>77</v>
      </c>
      <c r="J3133">
        <v>0</v>
      </c>
    </row>
    <row r="3134" spans="2:10" x14ac:dyDescent="0.45">
      <c r="B3134">
        <v>15752</v>
      </c>
      <c r="C3134" t="s">
        <v>84</v>
      </c>
      <c r="D3134">
        <v>9</v>
      </c>
      <c r="E3134">
        <v>9</v>
      </c>
      <c r="F3134" t="s">
        <v>10</v>
      </c>
      <c r="G3134">
        <v>0</v>
      </c>
      <c r="H3134">
        <v>0</v>
      </c>
      <c r="I3134" t="s">
        <v>56</v>
      </c>
      <c r="J3134">
        <v>0</v>
      </c>
    </row>
    <row r="3135" spans="2:10" x14ac:dyDescent="0.45">
      <c r="B3135">
        <v>15753</v>
      </c>
      <c r="C3135" t="s">
        <v>84</v>
      </c>
      <c r="D3135">
        <v>9</v>
      </c>
      <c r="E3135">
        <v>9</v>
      </c>
      <c r="F3135" t="s">
        <v>15</v>
      </c>
      <c r="G3135">
        <v>3</v>
      </c>
      <c r="H3135">
        <v>2</v>
      </c>
      <c r="I3135" t="s">
        <v>14</v>
      </c>
      <c r="J3135">
        <v>1</v>
      </c>
    </row>
    <row r="3136" spans="2:10" x14ac:dyDescent="0.45">
      <c r="B3136">
        <v>15754</v>
      </c>
      <c r="C3136" t="s">
        <v>84</v>
      </c>
      <c r="D3136">
        <v>9</v>
      </c>
      <c r="E3136">
        <v>9</v>
      </c>
      <c r="F3136" t="s">
        <v>83</v>
      </c>
      <c r="G3136">
        <v>2</v>
      </c>
      <c r="H3136">
        <v>2</v>
      </c>
      <c r="I3136" t="s">
        <v>0</v>
      </c>
      <c r="J3136">
        <v>0</v>
      </c>
    </row>
    <row r="3137" spans="2:10" x14ac:dyDescent="0.45">
      <c r="B3137">
        <v>15755</v>
      </c>
      <c r="C3137" t="s">
        <v>84</v>
      </c>
      <c r="D3137">
        <v>9</v>
      </c>
      <c r="E3137">
        <v>9</v>
      </c>
      <c r="F3137" t="s">
        <v>7</v>
      </c>
      <c r="G3137">
        <v>3</v>
      </c>
      <c r="H3137">
        <v>1</v>
      </c>
      <c r="I3137" t="s">
        <v>85</v>
      </c>
      <c r="J3137">
        <v>1</v>
      </c>
    </row>
    <row r="3138" spans="2:10" x14ac:dyDescent="0.45">
      <c r="B3138">
        <v>15756</v>
      </c>
      <c r="C3138" t="s">
        <v>84</v>
      </c>
      <c r="D3138">
        <v>9</v>
      </c>
      <c r="E3138">
        <v>10</v>
      </c>
      <c r="F3138" t="s">
        <v>6</v>
      </c>
      <c r="G3138">
        <v>0</v>
      </c>
      <c r="H3138">
        <v>0</v>
      </c>
      <c r="I3138" t="s">
        <v>15</v>
      </c>
      <c r="J3138">
        <v>0</v>
      </c>
    </row>
    <row r="3139" spans="2:10" x14ac:dyDescent="0.45">
      <c r="B3139">
        <v>15757</v>
      </c>
      <c r="C3139" t="s">
        <v>84</v>
      </c>
      <c r="D3139">
        <v>9</v>
      </c>
      <c r="E3139">
        <v>10</v>
      </c>
      <c r="F3139" t="s">
        <v>13</v>
      </c>
      <c r="G3139">
        <v>4</v>
      </c>
      <c r="H3139">
        <v>0</v>
      </c>
      <c r="I3139" t="s">
        <v>83</v>
      </c>
      <c r="J3139">
        <v>1</v>
      </c>
    </row>
    <row r="3140" spans="2:10" x14ac:dyDescent="0.45">
      <c r="B3140">
        <v>15758</v>
      </c>
      <c r="C3140" t="s">
        <v>84</v>
      </c>
      <c r="D3140">
        <v>9</v>
      </c>
      <c r="E3140">
        <v>10</v>
      </c>
      <c r="F3140" t="s">
        <v>24</v>
      </c>
      <c r="G3140">
        <v>0</v>
      </c>
      <c r="H3140">
        <v>2</v>
      </c>
      <c r="I3140" t="s">
        <v>69</v>
      </c>
      <c r="J3140">
        <v>-1</v>
      </c>
    </row>
    <row r="3141" spans="2:10" x14ac:dyDescent="0.45">
      <c r="B3141">
        <v>15759</v>
      </c>
      <c r="C3141" t="s">
        <v>84</v>
      </c>
      <c r="D3141">
        <v>9</v>
      </c>
      <c r="E3141">
        <v>10</v>
      </c>
      <c r="F3141" t="s">
        <v>56</v>
      </c>
      <c r="G3141">
        <v>0</v>
      </c>
      <c r="H3141">
        <v>0</v>
      </c>
      <c r="I3141" t="s">
        <v>3</v>
      </c>
      <c r="J3141">
        <v>0</v>
      </c>
    </row>
    <row r="3142" spans="2:10" x14ac:dyDescent="0.45">
      <c r="B3142">
        <v>15760</v>
      </c>
      <c r="C3142" t="s">
        <v>84</v>
      </c>
      <c r="D3142">
        <v>9</v>
      </c>
      <c r="E3142">
        <v>10</v>
      </c>
      <c r="F3142" t="s">
        <v>9</v>
      </c>
      <c r="G3142">
        <v>1</v>
      </c>
      <c r="H3142">
        <v>1</v>
      </c>
      <c r="I3142" t="s">
        <v>4</v>
      </c>
      <c r="J3142">
        <v>0</v>
      </c>
    </row>
    <row r="3143" spans="2:10" x14ac:dyDescent="0.45">
      <c r="B3143">
        <v>15761</v>
      </c>
      <c r="C3143" t="s">
        <v>84</v>
      </c>
      <c r="D3143">
        <v>9</v>
      </c>
      <c r="E3143">
        <v>10</v>
      </c>
      <c r="F3143" t="s">
        <v>7</v>
      </c>
      <c r="G3143">
        <v>1</v>
      </c>
      <c r="H3143">
        <v>1</v>
      </c>
      <c r="I3143" t="s">
        <v>14</v>
      </c>
      <c r="J3143">
        <v>0</v>
      </c>
    </row>
    <row r="3144" spans="2:10" x14ac:dyDescent="0.45">
      <c r="B3144">
        <v>15762</v>
      </c>
      <c r="C3144" t="s">
        <v>84</v>
      </c>
      <c r="D3144">
        <v>9</v>
      </c>
      <c r="E3144">
        <v>10</v>
      </c>
      <c r="F3144" t="s">
        <v>0</v>
      </c>
      <c r="G3144">
        <v>2</v>
      </c>
      <c r="H3144">
        <v>2</v>
      </c>
      <c r="I3144" t="s">
        <v>1</v>
      </c>
      <c r="J3144">
        <v>0</v>
      </c>
    </row>
    <row r="3145" spans="2:10" x14ac:dyDescent="0.45">
      <c r="B3145">
        <v>15763</v>
      </c>
      <c r="C3145" t="s">
        <v>84</v>
      </c>
      <c r="D3145">
        <v>9</v>
      </c>
      <c r="E3145">
        <v>10</v>
      </c>
      <c r="F3145" t="s">
        <v>85</v>
      </c>
      <c r="G3145">
        <v>1</v>
      </c>
      <c r="H3145">
        <v>1</v>
      </c>
      <c r="I3145" t="s">
        <v>5</v>
      </c>
      <c r="J3145">
        <v>0</v>
      </c>
    </row>
    <row r="3146" spans="2:10" x14ac:dyDescent="0.45">
      <c r="B3146">
        <v>15764</v>
      </c>
      <c r="C3146" t="s">
        <v>84</v>
      </c>
      <c r="D3146">
        <v>9</v>
      </c>
      <c r="E3146">
        <v>10</v>
      </c>
      <c r="F3146" t="s">
        <v>27</v>
      </c>
      <c r="G3146">
        <v>2</v>
      </c>
      <c r="H3146">
        <v>0</v>
      </c>
      <c r="I3146" t="s">
        <v>66</v>
      </c>
      <c r="J3146">
        <v>1</v>
      </c>
    </row>
    <row r="3147" spans="2:10" x14ac:dyDescent="0.45">
      <c r="B3147">
        <v>15765</v>
      </c>
      <c r="C3147" t="s">
        <v>84</v>
      </c>
      <c r="D3147">
        <v>9</v>
      </c>
      <c r="E3147">
        <v>10</v>
      </c>
      <c r="F3147" t="s">
        <v>77</v>
      </c>
      <c r="G3147">
        <v>1</v>
      </c>
      <c r="H3147">
        <v>0</v>
      </c>
      <c r="I3147" t="s">
        <v>10</v>
      </c>
      <c r="J3147">
        <v>1</v>
      </c>
    </row>
    <row r="3148" spans="2:10" x14ac:dyDescent="0.45">
      <c r="B3148">
        <v>15766</v>
      </c>
      <c r="C3148" t="s">
        <v>84</v>
      </c>
      <c r="D3148">
        <v>9</v>
      </c>
      <c r="E3148">
        <v>11</v>
      </c>
      <c r="F3148" t="s">
        <v>3</v>
      </c>
      <c r="G3148">
        <v>4</v>
      </c>
      <c r="H3148">
        <v>0</v>
      </c>
      <c r="I3148" t="s">
        <v>77</v>
      </c>
      <c r="J3148">
        <v>1</v>
      </c>
    </row>
    <row r="3149" spans="2:10" x14ac:dyDescent="0.45">
      <c r="B3149">
        <v>15767</v>
      </c>
      <c r="C3149" t="s">
        <v>84</v>
      </c>
      <c r="D3149">
        <v>9</v>
      </c>
      <c r="E3149">
        <v>11</v>
      </c>
      <c r="F3149" t="s">
        <v>9</v>
      </c>
      <c r="G3149">
        <v>2</v>
      </c>
      <c r="H3149">
        <v>2</v>
      </c>
      <c r="I3149" t="s">
        <v>0</v>
      </c>
      <c r="J3149">
        <v>0</v>
      </c>
    </row>
    <row r="3150" spans="2:10" x14ac:dyDescent="0.45">
      <c r="B3150">
        <v>15768</v>
      </c>
      <c r="C3150" t="s">
        <v>84</v>
      </c>
      <c r="D3150">
        <v>9</v>
      </c>
      <c r="E3150">
        <v>11</v>
      </c>
      <c r="F3150" t="s">
        <v>83</v>
      </c>
      <c r="G3150">
        <v>0</v>
      </c>
      <c r="H3150">
        <v>0</v>
      </c>
      <c r="I3150" t="s">
        <v>27</v>
      </c>
      <c r="J3150">
        <v>0</v>
      </c>
    </row>
    <row r="3151" spans="2:10" x14ac:dyDescent="0.45">
      <c r="B3151">
        <v>15769</v>
      </c>
      <c r="C3151" t="s">
        <v>84</v>
      </c>
      <c r="D3151">
        <v>9</v>
      </c>
      <c r="E3151">
        <v>11</v>
      </c>
      <c r="F3151" t="s">
        <v>15</v>
      </c>
      <c r="G3151">
        <v>0</v>
      </c>
      <c r="H3151">
        <v>0</v>
      </c>
      <c r="I3151" t="s">
        <v>56</v>
      </c>
      <c r="J3151">
        <v>0</v>
      </c>
    </row>
    <row r="3152" spans="2:10" x14ac:dyDescent="0.45">
      <c r="B3152">
        <v>15770</v>
      </c>
      <c r="C3152" t="s">
        <v>84</v>
      </c>
      <c r="D3152">
        <v>9</v>
      </c>
      <c r="E3152">
        <v>11</v>
      </c>
      <c r="F3152" t="s">
        <v>10</v>
      </c>
      <c r="G3152">
        <v>1</v>
      </c>
      <c r="H3152">
        <v>1</v>
      </c>
      <c r="I3152" t="s">
        <v>24</v>
      </c>
      <c r="J3152">
        <v>0</v>
      </c>
    </row>
    <row r="3153" spans="2:10" x14ac:dyDescent="0.45">
      <c r="B3153">
        <v>15771</v>
      </c>
      <c r="C3153" t="s">
        <v>84</v>
      </c>
      <c r="D3153">
        <v>9</v>
      </c>
      <c r="E3153">
        <v>11</v>
      </c>
      <c r="F3153" t="s">
        <v>66</v>
      </c>
      <c r="G3153">
        <v>0</v>
      </c>
      <c r="H3153">
        <v>0</v>
      </c>
      <c r="I3153" t="s">
        <v>85</v>
      </c>
      <c r="J3153">
        <v>0</v>
      </c>
    </row>
    <row r="3154" spans="2:10" x14ac:dyDescent="0.45">
      <c r="B3154">
        <v>15772</v>
      </c>
      <c r="C3154" t="s">
        <v>84</v>
      </c>
      <c r="D3154">
        <v>9</v>
      </c>
      <c r="E3154">
        <v>11</v>
      </c>
      <c r="F3154" t="s">
        <v>4</v>
      </c>
      <c r="G3154">
        <v>3</v>
      </c>
      <c r="H3154">
        <v>3</v>
      </c>
      <c r="I3154" t="s">
        <v>69</v>
      </c>
      <c r="J3154">
        <v>0</v>
      </c>
    </row>
    <row r="3155" spans="2:10" x14ac:dyDescent="0.45">
      <c r="B3155">
        <v>15773</v>
      </c>
      <c r="C3155" t="s">
        <v>84</v>
      </c>
      <c r="D3155">
        <v>9</v>
      </c>
      <c r="E3155">
        <v>11</v>
      </c>
      <c r="F3155" t="s">
        <v>5</v>
      </c>
      <c r="G3155">
        <v>1</v>
      </c>
      <c r="H3155">
        <v>3</v>
      </c>
      <c r="I3155" t="s">
        <v>14</v>
      </c>
      <c r="J3155">
        <v>-1</v>
      </c>
    </row>
    <row r="3156" spans="2:10" x14ac:dyDescent="0.45">
      <c r="B3156">
        <v>15774</v>
      </c>
      <c r="C3156" t="s">
        <v>84</v>
      </c>
      <c r="D3156">
        <v>9</v>
      </c>
      <c r="E3156">
        <v>11</v>
      </c>
      <c r="F3156" t="s">
        <v>7</v>
      </c>
      <c r="G3156">
        <v>1</v>
      </c>
      <c r="H3156">
        <v>2</v>
      </c>
      <c r="I3156" t="s">
        <v>6</v>
      </c>
      <c r="J3156">
        <v>-1</v>
      </c>
    </row>
    <row r="3157" spans="2:10" x14ac:dyDescent="0.45">
      <c r="B3157">
        <v>15775</v>
      </c>
      <c r="C3157" t="s">
        <v>84</v>
      </c>
      <c r="D3157">
        <v>9</v>
      </c>
      <c r="E3157">
        <v>11</v>
      </c>
      <c r="F3157" t="s">
        <v>1</v>
      </c>
      <c r="G3157">
        <v>1</v>
      </c>
      <c r="H3157">
        <v>1</v>
      </c>
      <c r="I3157" t="s">
        <v>13</v>
      </c>
      <c r="J3157">
        <v>0</v>
      </c>
    </row>
    <row r="3158" spans="2:10" x14ac:dyDescent="0.45">
      <c r="B3158">
        <v>15776</v>
      </c>
      <c r="C3158" t="s">
        <v>84</v>
      </c>
      <c r="D3158">
        <v>9</v>
      </c>
      <c r="E3158">
        <v>12</v>
      </c>
      <c r="F3158" t="s">
        <v>6</v>
      </c>
      <c r="G3158">
        <v>1</v>
      </c>
      <c r="H3158">
        <v>0</v>
      </c>
      <c r="I3158" t="s">
        <v>5</v>
      </c>
      <c r="J3158">
        <v>1</v>
      </c>
    </row>
    <row r="3159" spans="2:10" x14ac:dyDescent="0.45">
      <c r="B3159">
        <v>15777</v>
      </c>
      <c r="C3159" t="s">
        <v>84</v>
      </c>
      <c r="D3159">
        <v>9</v>
      </c>
      <c r="E3159">
        <v>12</v>
      </c>
      <c r="F3159" t="s">
        <v>24</v>
      </c>
      <c r="G3159">
        <v>0</v>
      </c>
      <c r="H3159">
        <v>1</v>
      </c>
      <c r="I3159" t="s">
        <v>3</v>
      </c>
      <c r="J3159">
        <v>-1</v>
      </c>
    </row>
    <row r="3160" spans="2:10" x14ac:dyDescent="0.45">
      <c r="B3160">
        <v>15778</v>
      </c>
      <c r="C3160" t="s">
        <v>84</v>
      </c>
      <c r="D3160">
        <v>9</v>
      </c>
      <c r="E3160">
        <v>12</v>
      </c>
      <c r="F3160" t="s">
        <v>56</v>
      </c>
      <c r="G3160">
        <v>0</v>
      </c>
      <c r="H3160">
        <v>0</v>
      </c>
      <c r="I3160" t="s">
        <v>7</v>
      </c>
      <c r="J3160">
        <v>0</v>
      </c>
    </row>
    <row r="3161" spans="2:10" x14ac:dyDescent="0.45">
      <c r="B3161">
        <v>15779</v>
      </c>
      <c r="C3161" t="s">
        <v>84</v>
      </c>
      <c r="D3161">
        <v>9</v>
      </c>
      <c r="E3161">
        <v>12</v>
      </c>
      <c r="F3161" t="s">
        <v>27</v>
      </c>
      <c r="G3161">
        <v>0</v>
      </c>
      <c r="H3161">
        <v>0</v>
      </c>
      <c r="I3161" t="s">
        <v>1</v>
      </c>
      <c r="J3161">
        <v>0</v>
      </c>
    </row>
    <row r="3162" spans="2:10" x14ac:dyDescent="0.45">
      <c r="B3162">
        <v>15780</v>
      </c>
      <c r="C3162" t="s">
        <v>84</v>
      </c>
      <c r="D3162">
        <v>9</v>
      </c>
      <c r="E3162">
        <v>12</v>
      </c>
      <c r="F3162" t="s">
        <v>69</v>
      </c>
      <c r="G3162">
        <v>0</v>
      </c>
      <c r="H3162">
        <v>0</v>
      </c>
      <c r="I3162" t="s">
        <v>10</v>
      </c>
      <c r="J3162">
        <v>0</v>
      </c>
    </row>
    <row r="3163" spans="2:10" x14ac:dyDescent="0.45">
      <c r="B3163">
        <v>15781</v>
      </c>
      <c r="C3163" t="s">
        <v>84</v>
      </c>
      <c r="D3163">
        <v>9</v>
      </c>
      <c r="E3163">
        <v>12</v>
      </c>
      <c r="F3163" t="s">
        <v>14</v>
      </c>
      <c r="G3163">
        <v>0</v>
      </c>
      <c r="H3163">
        <v>0</v>
      </c>
      <c r="I3163" t="s">
        <v>66</v>
      </c>
      <c r="J3163">
        <v>0</v>
      </c>
    </row>
    <row r="3164" spans="2:10" x14ac:dyDescent="0.45">
      <c r="B3164">
        <v>15782</v>
      </c>
      <c r="C3164" t="s">
        <v>84</v>
      </c>
      <c r="D3164">
        <v>9</v>
      </c>
      <c r="E3164">
        <v>12</v>
      </c>
      <c r="F3164" t="s">
        <v>85</v>
      </c>
      <c r="G3164">
        <v>0</v>
      </c>
      <c r="H3164">
        <v>0</v>
      </c>
      <c r="I3164" t="s">
        <v>83</v>
      </c>
      <c r="J3164">
        <v>0</v>
      </c>
    </row>
    <row r="3165" spans="2:10" x14ac:dyDescent="0.45">
      <c r="B3165">
        <v>15783</v>
      </c>
      <c r="C3165" t="s">
        <v>84</v>
      </c>
      <c r="D3165">
        <v>9</v>
      </c>
      <c r="E3165">
        <v>12</v>
      </c>
      <c r="F3165" t="s">
        <v>77</v>
      </c>
      <c r="G3165">
        <v>0</v>
      </c>
      <c r="H3165">
        <v>2</v>
      </c>
      <c r="I3165" t="s">
        <v>15</v>
      </c>
      <c r="J3165">
        <v>-1</v>
      </c>
    </row>
    <row r="3166" spans="2:10" x14ac:dyDescent="0.45">
      <c r="B3166">
        <v>15784</v>
      </c>
      <c r="C3166" t="s">
        <v>84</v>
      </c>
      <c r="D3166">
        <v>9</v>
      </c>
      <c r="E3166">
        <v>12</v>
      </c>
      <c r="F3166" t="s">
        <v>13</v>
      </c>
      <c r="G3166">
        <v>2</v>
      </c>
      <c r="H3166">
        <v>2</v>
      </c>
      <c r="I3166" t="s">
        <v>9</v>
      </c>
      <c r="J3166">
        <v>0</v>
      </c>
    </row>
    <row r="3167" spans="2:10" x14ac:dyDescent="0.45">
      <c r="B3167">
        <v>15785</v>
      </c>
      <c r="C3167" t="s">
        <v>84</v>
      </c>
      <c r="D3167">
        <v>9</v>
      </c>
      <c r="E3167">
        <v>12</v>
      </c>
      <c r="F3167" t="s">
        <v>0</v>
      </c>
      <c r="G3167">
        <v>3</v>
      </c>
      <c r="H3167">
        <v>1</v>
      </c>
      <c r="I3167" t="s">
        <v>4</v>
      </c>
      <c r="J3167">
        <v>1</v>
      </c>
    </row>
    <row r="3168" spans="2:10" x14ac:dyDescent="0.45">
      <c r="B3168">
        <v>15786</v>
      </c>
      <c r="C3168" t="s">
        <v>84</v>
      </c>
      <c r="D3168">
        <v>9</v>
      </c>
      <c r="E3168">
        <v>13</v>
      </c>
      <c r="F3168" t="s">
        <v>5</v>
      </c>
      <c r="G3168">
        <v>0</v>
      </c>
      <c r="H3168">
        <v>0</v>
      </c>
      <c r="I3168" t="s">
        <v>56</v>
      </c>
      <c r="J3168">
        <v>0</v>
      </c>
    </row>
    <row r="3169" spans="2:10" x14ac:dyDescent="0.45">
      <c r="B3169">
        <v>15787</v>
      </c>
      <c r="C3169" t="s">
        <v>84</v>
      </c>
      <c r="D3169">
        <v>9</v>
      </c>
      <c r="E3169">
        <v>13</v>
      </c>
      <c r="F3169" t="s">
        <v>3</v>
      </c>
      <c r="G3169">
        <v>0</v>
      </c>
      <c r="H3169">
        <v>0</v>
      </c>
      <c r="I3169" t="s">
        <v>69</v>
      </c>
      <c r="J3169">
        <v>0</v>
      </c>
    </row>
    <row r="3170" spans="2:10" x14ac:dyDescent="0.45">
      <c r="B3170">
        <v>15788</v>
      </c>
      <c r="C3170" t="s">
        <v>84</v>
      </c>
      <c r="D3170">
        <v>9</v>
      </c>
      <c r="E3170">
        <v>13</v>
      </c>
      <c r="F3170" t="s">
        <v>4</v>
      </c>
      <c r="G3170">
        <v>3</v>
      </c>
      <c r="H3170">
        <v>2</v>
      </c>
      <c r="I3170" t="s">
        <v>10</v>
      </c>
      <c r="J3170">
        <v>1</v>
      </c>
    </row>
    <row r="3171" spans="2:10" x14ac:dyDescent="0.45">
      <c r="B3171">
        <v>15789</v>
      </c>
      <c r="C3171" t="s">
        <v>84</v>
      </c>
      <c r="D3171">
        <v>9</v>
      </c>
      <c r="E3171">
        <v>13</v>
      </c>
      <c r="F3171" t="s">
        <v>1</v>
      </c>
      <c r="G3171">
        <v>3</v>
      </c>
      <c r="H3171">
        <v>0</v>
      </c>
      <c r="I3171" t="s">
        <v>85</v>
      </c>
      <c r="J3171">
        <v>1</v>
      </c>
    </row>
    <row r="3172" spans="2:10" x14ac:dyDescent="0.45">
      <c r="B3172">
        <v>15790</v>
      </c>
      <c r="C3172" t="s">
        <v>84</v>
      </c>
      <c r="D3172">
        <v>9</v>
      </c>
      <c r="E3172">
        <v>13</v>
      </c>
      <c r="F3172" t="s">
        <v>66</v>
      </c>
      <c r="G3172">
        <v>1</v>
      </c>
      <c r="H3172">
        <v>0</v>
      </c>
      <c r="I3172" t="s">
        <v>6</v>
      </c>
      <c r="J3172">
        <v>1</v>
      </c>
    </row>
    <row r="3173" spans="2:10" x14ac:dyDescent="0.45">
      <c r="B3173">
        <v>15791</v>
      </c>
      <c r="C3173" t="s">
        <v>84</v>
      </c>
      <c r="D3173">
        <v>9</v>
      </c>
      <c r="E3173">
        <v>13</v>
      </c>
      <c r="F3173" t="s">
        <v>15</v>
      </c>
      <c r="G3173">
        <v>0</v>
      </c>
      <c r="H3173">
        <v>0</v>
      </c>
      <c r="I3173" t="s">
        <v>24</v>
      </c>
      <c r="J3173">
        <v>0</v>
      </c>
    </row>
    <row r="3174" spans="2:10" x14ac:dyDescent="0.45">
      <c r="B3174">
        <v>15792</v>
      </c>
      <c r="C3174" t="s">
        <v>84</v>
      </c>
      <c r="D3174">
        <v>9</v>
      </c>
      <c r="E3174">
        <v>13</v>
      </c>
      <c r="F3174" t="s">
        <v>83</v>
      </c>
      <c r="G3174">
        <v>0</v>
      </c>
      <c r="H3174">
        <v>0</v>
      </c>
      <c r="I3174" t="s">
        <v>14</v>
      </c>
      <c r="J3174">
        <v>0</v>
      </c>
    </row>
    <row r="3175" spans="2:10" x14ac:dyDescent="0.45">
      <c r="B3175">
        <v>15793</v>
      </c>
      <c r="C3175" t="s">
        <v>84</v>
      </c>
      <c r="D3175">
        <v>9</v>
      </c>
      <c r="E3175">
        <v>13</v>
      </c>
      <c r="F3175" t="s">
        <v>0</v>
      </c>
      <c r="G3175">
        <v>1</v>
      </c>
      <c r="H3175">
        <v>3</v>
      </c>
      <c r="I3175" t="s">
        <v>13</v>
      </c>
      <c r="J3175">
        <v>-1</v>
      </c>
    </row>
    <row r="3176" spans="2:10" x14ac:dyDescent="0.45">
      <c r="B3176">
        <v>15794</v>
      </c>
      <c r="C3176" t="s">
        <v>84</v>
      </c>
      <c r="D3176">
        <v>9</v>
      </c>
      <c r="E3176">
        <v>13</v>
      </c>
      <c r="F3176" t="s">
        <v>9</v>
      </c>
      <c r="G3176">
        <v>3</v>
      </c>
      <c r="H3176">
        <v>3</v>
      </c>
      <c r="I3176" t="s">
        <v>27</v>
      </c>
      <c r="J3176">
        <v>0</v>
      </c>
    </row>
    <row r="3177" spans="2:10" x14ac:dyDescent="0.45">
      <c r="B3177">
        <v>15795</v>
      </c>
      <c r="C3177" t="s">
        <v>84</v>
      </c>
      <c r="D3177">
        <v>9</v>
      </c>
      <c r="E3177">
        <v>13</v>
      </c>
      <c r="F3177" t="s">
        <v>7</v>
      </c>
      <c r="G3177">
        <v>0</v>
      </c>
      <c r="H3177">
        <v>0</v>
      </c>
      <c r="I3177" t="s">
        <v>77</v>
      </c>
      <c r="J3177">
        <v>0</v>
      </c>
    </row>
    <row r="3178" spans="2:10" x14ac:dyDescent="0.45">
      <c r="B3178">
        <v>15796</v>
      </c>
      <c r="C3178" t="s">
        <v>84</v>
      </c>
      <c r="D3178">
        <v>9</v>
      </c>
      <c r="E3178">
        <v>14</v>
      </c>
      <c r="F3178" t="s">
        <v>56</v>
      </c>
      <c r="G3178">
        <v>0</v>
      </c>
      <c r="H3178">
        <v>0</v>
      </c>
      <c r="I3178" t="s">
        <v>66</v>
      </c>
      <c r="J3178">
        <v>0</v>
      </c>
    </row>
    <row r="3179" spans="2:10" x14ac:dyDescent="0.45">
      <c r="B3179">
        <v>15797</v>
      </c>
      <c r="C3179" t="s">
        <v>84</v>
      </c>
      <c r="D3179">
        <v>9</v>
      </c>
      <c r="E3179">
        <v>14</v>
      </c>
      <c r="F3179" t="s">
        <v>24</v>
      </c>
      <c r="G3179">
        <v>6</v>
      </c>
      <c r="H3179">
        <v>1</v>
      </c>
      <c r="I3179" t="s">
        <v>7</v>
      </c>
      <c r="J3179">
        <v>1</v>
      </c>
    </row>
    <row r="3180" spans="2:10" x14ac:dyDescent="0.45">
      <c r="B3180">
        <v>15798</v>
      </c>
      <c r="C3180" t="s">
        <v>84</v>
      </c>
      <c r="D3180">
        <v>9</v>
      </c>
      <c r="E3180">
        <v>14</v>
      </c>
      <c r="F3180" t="s">
        <v>6</v>
      </c>
      <c r="G3180">
        <v>3</v>
      </c>
      <c r="H3180">
        <v>1</v>
      </c>
      <c r="I3180" t="s">
        <v>83</v>
      </c>
      <c r="J3180">
        <v>1</v>
      </c>
    </row>
    <row r="3181" spans="2:10" x14ac:dyDescent="0.45">
      <c r="B3181">
        <v>15799</v>
      </c>
      <c r="C3181" t="s">
        <v>84</v>
      </c>
      <c r="D3181">
        <v>9</v>
      </c>
      <c r="E3181">
        <v>14</v>
      </c>
      <c r="F3181" t="s">
        <v>13</v>
      </c>
      <c r="G3181">
        <v>4</v>
      </c>
      <c r="H3181">
        <v>1</v>
      </c>
      <c r="I3181" t="s">
        <v>4</v>
      </c>
      <c r="J3181">
        <v>1</v>
      </c>
    </row>
    <row r="3182" spans="2:10" x14ac:dyDescent="0.45">
      <c r="B3182">
        <v>15800</v>
      </c>
      <c r="C3182" t="s">
        <v>84</v>
      </c>
      <c r="D3182">
        <v>9</v>
      </c>
      <c r="E3182">
        <v>14</v>
      </c>
      <c r="F3182" t="s">
        <v>69</v>
      </c>
      <c r="G3182">
        <v>3</v>
      </c>
      <c r="H3182">
        <v>0</v>
      </c>
      <c r="I3182" t="s">
        <v>15</v>
      </c>
      <c r="J3182">
        <v>1</v>
      </c>
    </row>
    <row r="3183" spans="2:10" x14ac:dyDescent="0.45">
      <c r="B3183">
        <v>15801</v>
      </c>
      <c r="C3183" t="s">
        <v>84</v>
      </c>
      <c r="D3183">
        <v>9</v>
      </c>
      <c r="E3183">
        <v>14</v>
      </c>
      <c r="F3183" t="s">
        <v>14</v>
      </c>
      <c r="G3183">
        <v>0</v>
      </c>
      <c r="H3183">
        <v>0</v>
      </c>
      <c r="I3183" t="s">
        <v>1</v>
      </c>
      <c r="J3183">
        <v>0</v>
      </c>
    </row>
    <row r="3184" spans="2:10" x14ac:dyDescent="0.45">
      <c r="B3184">
        <v>15802</v>
      </c>
      <c r="C3184" t="s">
        <v>84</v>
      </c>
      <c r="D3184">
        <v>9</v>
      </c>
      <c r="E3184">
        <v>14</v>
      </c>
      <c r="F3184" t="s">
        <v>10</v>
      </c>
      <c r="G3184">
        <v>2</v>
      </c>
      <c r="H3184">
        <v>2</v>
      </c>
      <c r="I3184" t="s">
        <v>3</v>
      </c>
      <c r="J3184">
        <v>0</v>
      </c>
    </row>
    <row r="3185" spans="2:10" x14ac:dyDescent="0.45">
      <c r="B3185">
        <v>15803</v>
      </c>
      <c r="C3185" t="s">
        <v>84</v>
      </c>
      <c r="D3185">
        <v>9</v>
      </c>
      <c r="E3185">
        <v>14</v>
      </c>
      <c r="F3185" t="s">
        <v>27</v>
      </c>
      <c r="G3185">
        <v>1</v>
      </c>
      <c r="H3185">
        <v>1</v>
      </c>
      <c r="I3185" t="s">
        <v>0</v>
      </c>
      <c r="J3185">
        <v>0</v>
      </c>
    </row>
    <row r="3186" spans="2:10" x14ac:dyDescent="0.45">
      <c r="B3186">
        <v>15804</v>
      </c>
      <c r="C3186" t="s">
        <v>84</v>
      </c>
      <c r="D3186">
        <v>9</v>
      </c>
      <c r="E3186">
        <v>14</v>
      </c>
      <c r="F3186" t="s">
        <v>77</v>
      </c>
      <c r="G3186">
        <v>2</v>
      </c>
      <c r="H3186">
        <v>0</v>
      </c>
      <c r="I3186" t="s">
        <v>5</v>
      </c>
      <c r="J3186">
        <v>1</v>
      </c>
    </row>
    <row r="3187" spans="2:10" x14ac:dyDescent="0.45">
      <c r="B3187">
        <v>15805</v>
      </c>
      <c r="C3187" t="s">
        <v>84</v>
      </c>
      <c r="D3187">
        <v>9</v>
      </c>
      <c r="E3187">
        <v>14</v>
      </c>
      <c r="F3187" t="s">
        <v>85</v>
      </c>
      <c r="G3187">
        <v>1</v>
      </c>
      <c r="H3187">
        <v>0</v>
      </c>
      <c r="I3187" t="s">
        <v>9</v>
      </c>
      <c r="J3187">
        <v>1</v>
      </c>
    </row>
    <row r="3188" spans="2:10" x14ac:dyDescent="0.45">
      <c r="B3188">
        <v>15806</v>
      </c>
      <c r="C3188" t="s">
        <v>84</v>
      </c>
      <c r="D3188">
        <v>9</v>
      </c>
      <c r="E3188">
        <v>15</v>
      </c>
      <c r="F3188" t="s">
        <v>5</v>
      </c>
      <c r="G3188">
        <v>1</v>
      </c>
      <c r="H3188">
        <v>2</v>
      </c>
      <c r="I3188" t="s">
        <v>24</v>
      </c>
      <c r="J3188">
        <v>-1</v>
      </c>
    </row>
    <row r="3189" spans="2:10" x14ac:dyDescent="0.45">
      <c r="B3189">
        <v>15807</v>
      </c>
      <c r="C3189" t="s">
        <v>84</v>
      </c>
      <c r="D3189">
        <v>9</v>
      </c>
      <c r="E3189">
        <v>15</v>
      </c>
      <c r="F3189" t="s">
        <v>4</v>
      </c>
      <c r="G3189">
        <v>2</v>
      </c>
      <c r="H3189">
        <v>0</v>
      </c>
      <c r="I3189" t="s">
        <v>3</v>
      </c>
      <c r="J3189">
        <v>1</v>
      </c>
    </row>
    <row r="3190" spans="2:10" x14ac:dyDescent="0.45">
      <c r="B3190">
        <v>15808</v>
      </c>
      <c r="C3190" t="s">
        <v>84</v>
      </c>
      <c r="D3190">
        <v>9</v>
      </c>
      <c r="E3190">
        <v>15</v>
      </c>
      <c r="F3190" t="s">
        <v>7</v>
      </c>
      <c r="G3190">
        <v>4</v>
      </c>
      <c r="H3190">
        <v>0</v>
      </c>
      <c r="I3190" t="s">
        <v>69</v>
      </c>
      <c r="J3190">
        <v>1</v>
      </c>
    </row>
    <row r="3191" spans="2:10" x14ac:dyDescent="0.45">
      <c r="B3191">
        <v>15809</v>
      </c>
      <c r="C3191" t="s">
        <v>84</v>
      </c>
      <c r="D3191">
        <v>9</v>
      </c>
      <c r="E3191">
        <v>15</v>
      </c>
      <c r="F3191" t="s">
        <v>1</v>
      </c>
      <c r="G3191">
        <v>2</v>
      </c>
      <c r="H3191">
        <v>3</v>
      </c>
      <c r="I3191" t="s">
        <v>6</v>
      </c>
      <c r="J3191">
        <v>-1</v>
      </c>
    </row>
    <row r="3192" spans="2:10" x14ac:dyDescent="0.45">
      <c r="B3192">
        <v>15810</v>
      </c>
      <c r="C3192" t="s">
        <v>84</v>
      </c>
      <c r="D3192">
        <v>9</v>
      </c>
      <c r="E3192">
        <v>15</v>
      </c>
      <c r="F3192" t="s">
        <v>66</v>
      </c>
      <c r="G3192">
        <v>2</v>
      </c>
      <c r="H3192">
        <v>1</v>
      </c>
      <c r="I3192" t="s">
        <v>77</v>
      </c>
      <c r="J3192">
        <v>1</v>
      </c>
    </row>
    <row r="3193" spans="2:10" x14ac:dyDescent="0.45">
      <c r="B3193">
        <v>15811</v>
      </c>
      <c r="C3193" t="s">
        <v>84</v>
      </c>
      <c r="D3193">
        <v>9</v>
      </c>
      <c r="E3193">
        <v>15</v>
      </c>
      <c r="F3193" t="s">
        <v>83</v>
      </c>
      <c r="G3193">
        <v>0</v>
      </c>
      <c r="H3193">
        <v>0</v>
      </c>
      <c r="I3193" t="s">
        <v>56</v>
      </c>
      <c r="J3193">
        <v>0</v>
      </c>
    </row>
    <row r="3194" spans="2:10" x14ac:dyDescent="0.45">
      <c r="B3194">
        <v>15812</v>
      </c>
      <c r="C3194" t="s">
        <v>84</v>
      </c>
      <c r="D3194">
        <v>9</v>
      </c>
      <c r="E3194">
        <v>15</v>
      </c>
      <c r="F3194" t="s">
        <v>9</v>
      </c>
      <c r="G3194">
        <v>2</v>
      </c>
      <c r="H3194">
        <v>0</v>
      </c>
      <c r="I3194" t="s">
        <v>14</v>
      </c>
      <c r="J3194">
        <v>1</v>
      </c>
    </row>
    <row r="3195" spans="2:10" x14ac:dyDescent="0.45">
      <c r="B3195">
        <v>15813</v>
      </c>
      <c r="C3195" t="s">
        <v>84</v>
      </c>
      <c r="D3195">
        <v>9</v>
      </c>
      <c r="E3195">
        <v>15</v>
      </c>
      <c r="F3195" t="s">
        <v>0</v>
      </c>
      <c r="G3195">
        <v>3</v>
      </c>
      <c r="H3195">
        <v>2</v>
      </c>
      <c r="I3195" t="s">
        <v>85</v>
      </c>
      <c r="J3195">
        <v>1</v>
      </c>
    </row>
    <row r="3196" spans="2:10" x14ac:dyDescent="0.45">
      <c r="B3196">
        <v>15814</v>
      </c>
      <c r="C3196" t="s">
        <v>84</v>
      </c>
      <c r="D3196">
        <v>9</v>
      </c>
      <c r="E3196">
        <v>15</v>
      </c>
      <c r="F3196" t="s">
        <v>15</v>
      </c>
      <c r="G3196">
        <v>0</v>
      </c>
      <c r="H3196">
        <v>0</v>
      </c>
      <c r="I3196" t="s">
        <v>10</v>
      </c>
      <c r="J3196">
        <v>0</v>
      </c>
    </row>
    <row r="3197" spans="2:10" x14ac:dyDescent="0.45">
      <c r="B3197">
        <v>15845</v>
      </c>
      <c r="C3197" t="s">
        <v>84</v>
      </c>
      <c r="D3197">
        <v>9</v>
      </c>
      <c r="E3197">
        <v>15</v>
      </c>
      <c r="F3197" t="s">
        <v>13</v>
      </c>
      <c r="G3197">
        <v>1</v>
      </c>
      <c r="H3197">
        <v>1</v>
      </c>
      <c r="I3197" t="s">
        <v>27</v>
      </c>
      <c r="J3197">
        <v>0</v>
      </c>
    </row>
    <row r="3198" spans="2:10" x14ac:dyDescent="0.45">
      <c r="B3198">
        <v>15815</v>
      </c>
      <c r="C3198" t="s">
        <v>84</v>
      </c>
      <c r="D3198">
        <v>9</v>
      </c>
      <c r="E3198">
        <v>16</v>
      </c>
      <c r="F3198" t="s">
        <v>69</v>
      </c>
      <c r="G3198">
        <v>2</v>
      </c>
      <c r="H3198">
        <v>3</v>
      </c>
      <c r="I3198" t="s">
        <v>5</v>
      </c>
      <c r="J3198">
        <v>-1</v>
      </c>
    </row>
    <row r="3199" spans="2:10" x14ac:dyDescent="0.45">
      <c r="B3199">
        <v>15816</v>
      </c>
      <c r="C3199" t="s">
        <v>84</v>
      </c>
      <c r="D3199">
        <v>9</v>
      </c>
      <c r="E3199">
        <v>16</v>
      </c>
      <c r="F3199" t="s">
        <v>27</v>
      </c>
      <c r="G3199">
        <v>3</v>
      </c>
      <c r="H3199">
        <v>2</v>
      </c>
      <c r="I3199" t="s">
        <v>4</v>
      </c>
      <c r="J3199">
        <v>1</v>
      </c>
    </row>
    <row r="3200" spans="2:10" x14ac:dyDescent="0.45">
      <c r="B3200">
        <v>15817</v>
      </c>
      <c r="C3200" t="s">
        <v>84</v>
      </c>
      <c r="D3200">
        <v>9</v>
      </c>
      <c r="E3200">
        <v>16</v>
      </c>
      <c r="F3200" t="s">
        <v>56</v>
      </c>
      <c r="G3200">
        <v>0</v>
      </c>
      <c r="H3200">
        <v>0</v>
      </c>
      <c r="I3200" t="s">
        <v>1</v>
      </c>
      <c r="J3200">
        <v>0</v>
      </c>
    </row>
    <row r="3201" spans="2:10" x14ac:dyDescent="0.45">
      <c r="B3201">
        <v>15818</v>
      </c>
      <c r="C3201" t="s">
        <v>84</v>
      </c>
      <c r="D3201">
        <v>9</v>
      </c>
      <c r="E3201">
        <v>16</v>
      </c>
      <c r="F3201" t="s">
        <v>6</v>
      </c>
      <c r="G3201">
        <v>1</v>
      </c>
      <c r="H3201">
        <v>0</v>
      </c>
      <c r="I3201" t="s">
        <v>9</v>
      </c>
      <c r="J3201">
        <v>1</v>
      </c>
    </row>
    <row r="3202" spans="2:10" x14ac:dyDescent="0.45">
      <c r="B3202">
        <v>15819</v>
      </c>
      <c r="C3202" t="s">
        <v>84</v>
      </c>
      <c r="D3202">
        <v>9</v>
      </c>
      <c r="E3202">
        <v>16</v>
      </c>
      <c r="F3202" t="s">
        <v>14</v>
      </c>
      <c r="G3202">
        <v>0</v>
      </c>
      <c r="H3202">
        <v>0</v>
      </c>
      <c r="I3202" t="s">
        <v>0</v>
      </c>
      <c r="J3202">
        <v>0</v>
      </c>
    </row>
    <row r="3203" spans="2:10" x14ac:dyDescent="0.45">
      <c r="B3203">
        <v>15820</v>
      </c>
      <c r="C3203" t="s">
        <v>84</v>
      </c>
      <c r="D3203">
        <v>9</v>
      </c>
      <c r="E3203">
        <v>16</v>
      </c>
      <c r="F3203" t="s">
        <v>10</v>
      </c>
      <c r="G3203">
        <v>1</v>
      </c>
      <c r="H3203">
        <v>3</v>
      </c>
      <c r="I3203" t="s">
        <v>7</v>
      </c>
      <c r="J3203">
        <v>-1</v>
      </c>
    </row>
    <row r="3204" spans="2:10" x14ac:dyDescent="0.45">
      <c r="B3204">
        <v>15821</v>
      </c>
      <c r="C3204" t="s">
        <v>84</v>
      </c>
      <c r="D3204">
        <v>9</v>
      </c>
      <c r="E3204">
        <v>16</v>
      </c>
      <c r="F3204" t="s">
        <v>24</v>
      </c>
      <c r="G3204">
        <v>4</v>
      </c>
      <c r="H3204">
        <v>0</v>
      </c>
      <c r="I3204" t="s">
        <v>66</v>
      </c>
      <c r="J3204">
        <v>1</v>
      </c>
    </row>
    <row r="3205" spans="2:10" x14ac:dyDescent="0.45">
      <c r="B3205">
        <v>15822</v>
      </c>
      <c r="C3205" t="s">
        <v>84</v>
      </c>
      <c r="D3205">
        <v>9</v>
      </c>
      <c r="E3205">
        <v>16</v>
      </c>
      <c r="F3205" t="s">
        <v>85</v>
      </c>
      <c r="G3205">
        <v>1</v>
      </c>
      <c r="H3205">
        <v>4</v>
      </c>
      <c r="I3205" t="s">
        <v>13</v>
      </c>
      <c r="J3205">
        <v>-1</v>
      </c>
    </row>
    <row r="3206" spans="2:10" x14ac:dyDescent="0.45">
      <c r="B3206">
        <v>15823</v>
      </c>
      <c r="C3206" t="s">
        <v>84</v>
      </c>
      <c r="D3206">
        <v>9</v>
      </c>
      <c r="E3206">
        <v>16</v>
      </c>
      <c r="F3206" t="s">
        <v>3</v>
      </c>
      <c r="G3206">
        <v>1</v>
      </c>
      <c r="H3206">
        <v>1</v>
      </c>
      <c r="I3206" t="s">
        <v>15</v>
      </c>
      <c r="J3206">
        <v>0</v>
      </c>
    </row>
    <row r="3207" spans="2:10" x14ac:dyDescent="0.45">
      <c r="B3207">
        <v>15824</v>
      </c>
      <c r="C3207" t="s">
        <v>84</v>
      </c>
      <c r="D3207">
        <v>9</v>
      </c>
      <c r="E3207">
        <v>16</v>
      </c>
      <c r="F3207" t="s">
        <v>77</v>
      </c>
      <c r="G3207">
        <v>1</v>
      </c>
      <c r="H3207">
        <v>1</v>
      </c>
      <c r="I3207" t="s">
        <v>83</v>
      </c>
      <c r="J3207">
        <v>0</v>
      </c>
    </row>
    <row r="3208" spans="2:10" x14ac:dyDescent="0.45">
      <c r="B3208">
        <v>15825</v>
      </c>
      <c r="C3208" t="s">
        <v>84</v>
      </c>
      <c r="D3208">
        <v>9</v>
      </c>
      <c r="E3208">
        <v>17</v>
      </c>
      <c r="F3208" t="s">
        <v>27</v>
      </c>
      <c r="G3208">
        <v>2</v>
      </c>
      <c r="H3208">
        <v>0</v>
      </c>
      <c r="I3208" t="s">
        <v>85</v>
      </c>
      <c r="J3208">
        <v>1</v>
      </c>
    </row>
    <row r="3209" spans="2:10" x14ac:dyDescent="0.45">
      <c r="B3209">
        <v>15826</v>
      </c>
      <c r="C3209" t="s">
        <v>84</v>
      </c>
      <c r="D3209">
        <v>9</v>
      </c>
      <c r="E3209">
        <v>17</v>
      </c>
      <c r="F3209" t="s">
        <v>7</v>
      </c>
      <c r="G3209">
        <v>0</v>
      </c>
      <c r="H3209">
        <v>1</v>
      </c>
      <c r="I3209" t="s">
        <v>3</v>
      </c>
      <c r="J3209">
        <v>-1</v>
      </c>
    </row>
    <row r="3210" spans="2:10" x14ac:dyDescent="0.45">
      <c r="B3210">
        <v>15827</v>
      </c>
      <c r="C3210" t="s">
        <v>84</v>
      </c>
      <c r="D3210">
        <v>9</v>
      </c>
      <c r="E3210">
        <v>17</v>
      </c>
      <c r="F3210" t="s">
        <v>1</v>
      </c>
      <c r="G3210">
        <v>2</v>
      </c>
      <c r="H3210">
        <v>0</v>
      </c>
      <c r="I3210" t="s">
        <v>77</v>
      </c>
      <c r="J3210">
        <v>1</v>
      </c>
    </row>
    <row r="3211" spans="2:10" x14ac:dyDescent="0.45">
      <c r="B3211">
        <v>15828</v>
      </c>
      <c r="C3211" t="s">
        <v>84</v>
      </c>
      <c r="D3211">
        <v>9</v>
      </c>
      <c r="E3211">
        <v>17</v>
      </c>
      <c r="F3211" t="s">
        <v>4</v>
      </c>
      <c r="G3211">
        <v>1</v>
      </c>
      <c r="H3211">
        <v>0</v>
      </c>
      <c r="I3211" t="s">
        <v>15</v>
      </c>
      <c r="J3211">
        <v>1</v>
      </c>
    </row>
    <row r="3212" spans="2:10" x14ac:dyDescent="0.45">
      <c r="B3212">
        <v>15829</v>
      </c>
      <c r="C3212" t="s">
        <v>84</v>
      </c>
      <c r="D3212">
        <v>9</v>
      </c>
      <c r="E3212">
        <v>17</v>
      </c>
      <c r="F3212" t="s">
        <v>0</v>
      </c>
      <c r="G3212">
        <v>2</v>
      </c>
      <c r="H3212">
        <v>0</v>
      </c>
      <c r="I3212" t="s">
        <v>6</v>
      </c>
      <c r="J3212">
        <v>1</v>
      </c>
    </row>
    <row r="3213" spans="2:10" x14ac:dyDescent="0.45">
      <c r="B3213">
        <v>15830</v>
      </c>
      <c r="C3213" t="s">
        <v>84</v>
      </c>
      <c r="D3213">
        <v>9</v>
      </c>
      <c r="E3213">
        <v>17</v>
      </c>
      <c r="F3213" t="s">
        <v>66</v>
      </c>
      <c r="G3213">
        <v>0</v>
      </c>
      <c r="H3213">
        <v>0</v>
      </c>
      <c r="I3213" t="s">
        <v>69</v>
      </c>
      <c r="J3213">
        <v>0</v>
      </c>
    </row>
    <row r="3214" spans="2:10" x14ac:dyDescent="0.45">
      <c r="B3214">
        <v>15831</v>
      </c>
      <c r="C3214" t="s">
        <v>84</v>
      </c>
      <c r="D3214">
        <v>9</v>
      </c>
      <c r="E3214">
        <v>17</v>
      </c>
      <c r="F3214" t="s">
        <v>83</v>
      </c>
      <c r="G3214">
        <v>1</v>
      </c>
      <c r="H3214">
        <v>4</v>
      </c>
      <c r="I3214" t="s">
        <v>24</v>
      </c>
      <c r="J3214">
        <v>-1</v>
      </c>
    </row>
    <row r="3215" spans="2:10" x14ac:dyDescent="0.45">
      <c r="B3215">
        <v>15832</v>
      </c>
      <c r="C3215" t="s">
        <v>84</v>
      </c>
      <c r="D3215">
        <v>9</v>
      </c>
      <c r="E3215">
        <v>17</v>
      </c>
      <c r="F3215" t="s">
        <v>5</v>
      </c>
      <c r="G3215">
        <v>2</v>
      </c>
      <c r="H3215">
        <v>1</v>
      </c>
      <c r="I3215" t="s">
        <v>10</v>
      </c>
      <c r="J3215">
        <v>1</v>
      </c>
    </row>
    <row r="3216" spans="2:10" x14ac:dyDescent="0.45">
      <c r="B3216">
        <v>15833</v>
      </c>
      <c r="C3216" t="s">
        <v>84</v>
      </c>
      <c r="D3216">
        <v>9</v>
      </c>
      <c r="E3216">
        <v>17</v>
      </c>
      <c r="F3216" t="s">
        <v>9</v>
      </c>
      <c r="G3216">
        <v>0</v>
      </c>
      <c r="H3216">
        <v>0</v>
      </c>
      <c r="I3216" t="s">
        <v>56</v>
      </c>
      <c r="J3216">
        <v>0</v>
      </c>
    </row>
    <row r="3217" spans="2:10" x14ac:dyDescent="0.45">
      <c r="B3217">
        <v>15834</v>
      </c>
      <c r="C3217" t="s">
        <v>84</v>
      </c>
      <c r="D3217">
        <v>9</v>
      </c>
      <c r="E3217">
        <v>17</v>
      </c>
      <c r="F3217" t="s">
        <v>13</v>
      </c>
      <c r="G3217">
        <v>0</v>
      </c>
      <c r="H3217">
        <v>0</v>
      </c>
      <c r="I3217" t="s">
        <v>14</v>
      </c>
      <c r="J3217">
        <v>0</v>
      </c>
    </row>
    <row r="3218" spans="2:10" x14ac:dyDescent="0.45">
      <c r="B3218">
        <v>15835</v>
      </c>
      <c r="C3218" t="s">
        <v>84</v>
      </c>
      <c r="D3218">
        <v>9</v>
      </c>
      <c r="E3218">
        <v>18</v>
      </c>
      <c r="F3218" t="s">
        <v>56</v>
      </c>
      <c r="G3218">
        <v>0</v>
      </c>
      <c r="H3218">
        <v>0</v>
      </c>
      <c r="I3218" t="s">
        <v>0</v>
      </c>
      <c r="J3218">
        <v>0</v>
      </c>
    </row>
    <row r="3219" spans="2:10" x14ac:dyDescent="0.45">
      <c r="B3219">
        <v>15836</v>
      </c>
      <c r="C3219" t="s">
        <v>84</v>
      </c>
      <c r="D3219">
        <v>9</v>
      </c>
      <c r="E3219">
        <v>18</v>
      </c>
      <c r="F3219" t="s">
        <v>10</v>
      </c>
      <c r="G3219">
        <v>4</v>
      </c>
      <c r="H3219">
        <v>4</v>
      </c>
      <c r="I3219" t="s">
        <v>66</v>
      </c>
      <c r="J3219">
        <v>0</v>
      </c>
    </row>
    <row r="3220" spans="2:10" x14ac:dyDescent="0.45">
      <c r="B3220">
        <v>15837</v>
      </c>
      <c r="C3220" t="s">
        <v>84</v>
      </c>
      <c r="D3220">
        <v>9</v>
      </c>
      <c r="E3220">
        <v>18</v>
      </c>
      <c r="F3220" t="s">
        <v>14</v>
      </c>
      <c r="G3220">
        <v>0</v>
      </c>
      <c r="H3220">
        <v>0</v>
      </c>
      <c r="I3220" t="s">
        <v>27</v>
      </c>
      <c r="J3220">
        <v>0</v>
      </c>
    </row>
    <row r="3221" spans="2:10" x14ac:dyDescent="0.45">
      <c r="B3221">
        <v>15838</v>
      </c>
      <c r="C3221" t="s">
        <v>84</v>
      </c>
      <c r="D3221">
        <v>9</v>
      </c>
      <c r="E3221">
        <v>18</v>
      </c>
      <c r="F3221" t="s">
        <v>6</v>
      </c>
      <c r="G3221">
        <v>2</v>
      </c>
      <c r="H3221">
        <v>2</v>
      </c>
      <c r="I3221" t="s">
        <v>13</v>
      </c>
      <c r="J3221">
        <v>0</v>
      </c>
    </row>
    <row r="3222" spans="2:10" x14ac:dyDescent="0.45">
      <c r="B3222">
        <v>15839</v>
      </c>
      <c r="C3222" t="s">
        <v>84</v>
      </c>
      <c r="D3222">
        <v>9</v>
      </c>
      <c r="E3222">
        <v>18</v>
      </c>
      <c r="F3222" t="s">
        <v>3</v>
      </c>
      <c r="G3222">
        <v>1</v>
      </c>
      <c r="H3222">
        <v>0</v>
      </c>
      <c r="I3222" t="s">
        <v>5</v>
      </c>
      <c r="J3222">
        <v>1</v>
      </c>
    </row>
    <row r="3223" spans="2:10" x14ac:dyDescent="0.45">
      <c r="B3223">
        <v>15840</v>
      </c>
      <c r="C3223" t="s">
        <v>84</v>
      </c>
      <c r="D3223">
        <v>9</v>
      </c>
      <c r="E3223">
        <v>18</v>
      </c>
      <c r="F3223" t="s">
        <v>4</v>
      </c>
      <c r="G3223">
        <v>3</v>
      </c>
      <c r="H3223">
        <v>1</v>
      </c>
      <c r="I3223" t="s">
        <v>85</v>
      </c>
      <c r="J3223">
        <v>1</v>
      </c>
    </row>
    <row r="3224" spans="2:10" x14ac:dyDescent="0.45">
      <c r="B3224">
        <v>15841</v>
      </c>
      <c r="C3224" t="s">
        <v>84</v>
      </c>
      <c r="D3224">
        <v>9</v>
      </c>
      <c r="E3224">
        <v>18</v>
      </c>
      <c r="F3224" t="s">
        <v>24</v>
      </c>
      <c r="G3224">
        <v>2</v>
      </c>
      <c r="H3224">
        <v>0</v>
      </c>
      <c r="I3224" t="s">
        <v>1</v>
      </c>
      <c r="J3224">
        <v>1</v>
      </c>
    </row>
    <row r="3225" spans="2:10" x14ac:dyDescent="0.45">
      <c r="B3225">
        <v>15842</v>
      </c>
      <c r="C3225" t="s">
        <v>84</v>
      </c>
      <c r="D3225">
        <v>9</v>
      </c>
      <c r="E3225">
        <v>18</v>
      </c>
      <c r="F3225" t="s">
        <v>15</v>
      </c>
      <c r="G3225">
        <v>0</v>
      </c>
      <c r="H3225">
        <v>1</v>
      </c>
      <c r="I3225" t="s">
        <v>7</v>
      </c>
      <c r="J3225">
        <v>-1</v>
      </c>
    </row>
    <row r="3226" spans="2:10" x14ac:dyDescent="0.45">
      <c r="B3226">
        <v>15843</v>
      </c>
      <c r="C3226" t="s">
        <v>84</v>
      </c>
      <c r="D3226">
        <v>9</v>
      </c>
      <c r="E3226">
        <v>18</v>
      </c>
      <c r="F3226" t="s">
        <v>77</v>
      </c>
      <c r="G3226">
        <v>2</v>
      </c>
      <c r="H3226">
        <v>2</v>
      </c>
      <c r="I3226" t="s">
        <v>9</v>
      </c>
      <c r="J3226">
        <v>0</v>
      </c>
    </row>
    <row r="3227" spans="2:10" x14ac:dyDescent="0.45">
      <c r="B3227">
        <v>15844</v>
      </c>
      <c r="C3227" t="s">
        <v>84</v>
      </c>
      <c r="D3227">
        <v>9</v>
      </c>
      <c r="E3227">
        <v>18</v>
      </c>
      <c r="F3227" t="s">
        <v>69</v>
      </c>
      <c r="G3227">
        <v>3</v>
      </c>
      <c r="H3227">
        <v>0</v>
      </c>
      <c r="I3227" t="s">
        <v>83</v>
      </c>
      <c r="J3227">
        <v>1</v>
      </c>
    </row>
    <row r="3228" spans="2:10" x14ac:dyDescent="0.45">
      <c r="B3228">
        <v>15846</v>
      </c>
      <c r="C3228" t="s">
        <v>84</v>
      </c>
      <c r="D3228">
        <v>9</v>
      </c>
      <c r="E3228">
        <v>19</v>
      </c>
      <c r="F3228" t="s">
        <v>5</v>
      </c>
      <c r="G3228">
        <v>4</v>
      </c>
      <c r="H3228">
        <v>2</v>
      </c>
      <c r="I3228" t="s">
        <v>15</v>
      </c>
      <c r="J3228">
        <v>1</v>
      </c>
    </row>
    <row r="3229" spans="2:10" x14ac:dyDescent="0.45">
      <c r="B3229">
        <v>15847</v>
      </c>
      <c r="C3229" t="s">
        <v>84</v>
      </c>
      <c r="D3229">
        <v>9</v>
      </c>
      <c r="E3229">
        <v>19</v>
      </c>
      <c r="F3229" t="s">
        <v>27</v>
      </c>
      <c r="G3229">
        <v>0</v>
      </c>
      <c r="H3229">
        <v>1</v>
      </c>
      <c r="I3229" t="s">
        <v>6</v>
      </c>
      <c r="J3229">
        <v>-1</v>
      </c>
    </row>
    <row r="3230" spans="2:10" x14ac:dyDescent="0.45">
      <c r="B3230">
        <v>15848</v>
      </c>
      <c r="C3230" t="s">
        <v>84</v>
      </c>
      <c r="D3230">
        <v>9</v>
      </c>
      <c r="E3230">
        <v>19</v>
      </c>
      <c r="F3230" t="s">
        <v>1</v>
      </c>
      <c r="G3230">
        <v>2</v>
      </c>
      <c r="H3230">
        <v>1</v>
      </c>
      <c r="I3230" t="s">
        <v>69</v>
      </c>
      <c r="J3230">
        <v>1</v>
      </c>
    </row>
    <row r="3231" spans="2:10" x14ac:dyDescent="0.45">
      <c r="B3231">
        <v>15849</v>
      </c>
      <c r="C3231" t="s">
        <v>84</v>
      </c>
      <c r="D3231">
        <v>9</v>
      </c>
      <c r="E3231">
        <v>19</v>
      </c>
      <c r="F3231" t="s">
        <v>9</v>
      </c>
      <c r="G3231">
        <v>1</v>
      </c>
      <c r="H3231">
        <v>1</v>
      </c>
      <c r="I3231" t="s">
        <v>24</v>
      </c>
      <c r="J3231">
        <v>0</v>
      </c>
    </row>
    <row r="3232" spans="2:10" x14ac:dyDescent="0.45">
      <c r="B3232">
        <v>15850</v>
      </c>
      <c r="C3232" t="s">
        <v>84</v>
      </c>
      <c r="D3232">
        <v>9</v>
      </c>
      <c r="E3232">
        <v>19</v>
      </c>
      <c r="F3232" t="s">
        <v>66</v>
      </c>
      <c r="G3232">
        <v>2</v>
      </c>
      <c r="H3232">
        <v>2</v>
      </c>
      <c r="I3232" t="s">
        <v>3</v>
      </c>
      <c r="J3232">
        <v>0</v>
      </c>
    </row>
    <row r="3233" spans="2:10" x14ac:dyDescent="0.45">
      <c r="B3233">
        <v>15851</v>
      </c>
      <c r="C3233" t="s">
        <v>84</v>
      </c>
      <c r="D3233">
        <v>9</v>
      </c>
      <c r="E3233">
        <v>19</v>
      </c>
      <c r="F3233" t="s">
        <v>13</v>
      </c>
      <c r="G3233">
        <v>0</v>
      </c>
      <c r="H3233">
        <v>0</v>
      </c>
      <c r="I3233" t="s">
        <v>56</v>
      </c>
      <c r="J3233">
        <v>0</v>
      </c>
    </row>
    <row r="3234" spans="2:10" x14ac:dyDescent="0.45">
      <c r="B3234">
        <v>15852</v>
      </c>
      <c r="C3234" t="s">
        <v>84</v>
      </c>
      <c r="D3234">
        <v>9</v>
      </c>
      <c r="E3234">
        <v>19</v>
      </c>
      <c r="F3234" t="s">
        <v>83</v>
      </c>
      <c r="G3234">
        <v>2</v>
      </c>
      <c r="H3234">
        <v>0</v>
      </c>
      <c r="I3234" t="s">
        <v>10</v>
      </c>
      <c r="J3234">
        <v>1</v>
      </c>
    </row>
    <row r="3235" spans="2:10" x14ac:dyDescent="0.45">
      <c r="B3235">
        <v>15853</v>
      </c>
      <c r="C3235" t="s">
        <v>84</v>
      </c>
      <c r="D3235">
        <v>9</v>
      </c>
      <c r="E3235">
        <v>19</v>
      </c>
      <c r="F3235" t="s">
        <v>0</v>
      </c>
      <c r="G3235">
        <v>2</v>
      </c>
      <c r="H3235">
        <v>0</v>
      </c>
      <c r="I3235" t="s">
        <v>77</v>
      </c>
      <c r="J3235">
        <v>1</v>
      </c>
    </row>
    <row r="3236" spans="2:10" x14ac:dyDescent="0.45">
      <c r="B3236">
        <v>15854</v>
      </c>
      <c r="C3236" t="s">
        <v>84</v>
      </c>
      <c r="D3236">
        <v>9</v>
      </c>
      <c r="E3236">
        <v>19</v>
      </c>
      <c r="F3236" t="s">
        <v>85</v>
      </c>
      <c r="G3236">
        <v>0</v>
      </c>
      <c r="H3236">
        <v>2</v>
      </c>
      <c r="I3236" t="s">
        <v>14</v>
      </c>
      <c r="J3236">
        <v>-1</v>
      </c>
    </row>
    <row r="3237" spans="2:10" x14ac:dyDescent="0.45">
      <c r="B3237">
        <v>15855</v>
      </c>
      <c r="C3237" t="s">
        <v>84</v>
      </c>
      <c r="D3237">
        <v>9</v>
      </c>
      <c r="E3237">
        <v>19</v>
      </c>
      <c r="F3237" t="s">
        <v>7</v>
      </c>
      <c r="G3237">
        <v>1</v>
      </c>
      <c r="H3237">
        <v>1</v>
      </c>
      <c r="I3237" t="s">
        <v>4</v>
      </c>
      <c r="J3237">
        <v>0</v>
      </c>
    </row>
    <row r="3238" spans="2:10" x14ac:dyDescent="0.45">
      <c r="B3238">
        <v>15856</v>
      </c>
      <c r="C3238" t="s">
        <v>84</v>
      </c>
      <c r="D3238">
        <v>9</v>
      </c>
      <c r="E3238">
        <v>20</v>
      </c>
      <c r="F3238" t="s">
        <v>5</v>
      </c>
      <c r="G3238">
        <v>3</v>
      </c>
      <c r="H3238">
        <v>1</v>
      </c>
      <c r="I3238" t="s">
        <v>7</v>
      </c>
      <c r="J3238">
        <v>1</v>
      </c>
    </row>
    <row r="3239" spans="2:10" x14ac:dyDescent="0.45">
      <c r="B3239">
        <v>15857</v>
      </c>
      <c r="C3239" t="s">
        <v>84</v>
      </c>
      <c r="D3239">
        <v>9</v>
      </c>
      <c r="E3239">
        <v>20</v>
      </c>
      <c r="F3239" t="s">
        <v>1</v>
      </c>
      <c r="G3239">
        <v>4</v>
      </c>
      <c r="H3239">
        <v>1</v>
      </c>
      <c r="I3239" t="s">
        <v>10</v>
      </c>
      <c r="J3239">
        <v>1</v>
      </c>
    </row>
    <row r="3240" spans="2:10" x14ac:dyDescent="0.45">
      <c r="B3240">
        <v>15858</v>
      </c>
      <c r="C3240" t="s">
        <v>84</v>
      </c>
      <c r="D3240">
        <v>9</v>
      </c>
      <c r="E3240">
        <v>20</v>
      </c>
      <c r="F3240" t="s">
        <v>27</v>
      </c>
      <c r="G3240">
        <v>2</v>
      </c>
      <c r="H3240">
        <v>2</v>
      </c>
      <c r="I3240" t="s">
        <v>56</v>
      </c>
      <c r="J3240">
        <v>0</v>
      </c>
    </row>
    <row r="3241" spans="2:10" x14ac:dyDescent="0.45">
      <c r="B3241">
        <v>15859</v>
      </c>
      <c r="C3241" t="s">
        <v>84</v>
      </c>
      <c r="D3241">
        <v>9</v>
      </c>
      <c r="E3241">
        <v>20</v>
      </c>
      <c r="F3241" t="s">
        <v>0</v>
      </c>
      <c r="G3241">
        <v>5</v>
      </c>
      <c r="H3241">
        <v>1</v>
      </c>
      <c r="I3241" t="s">
        <v>24</v>
      </c>
      <c r="J3241">
        <v>1</v>
      </c>
    </row>
    <row r="3242" spans="2:10" x14ac:dyDescent="0.45">
      <c r="B3242">
        <v>15860</v>
      </c>
      <c r="C3242" t="s">
        <v>84</v>
      </c>
      <c r="D3242">
        <v>9</v>
      </c>
      <c r="E3242">
        <v>20</v>
      </c>
      <c r="F3242" t="s">
        <v>83</v>
      </c>
      <c r="G3242">
        <v>1</v>
      </c>
      <c r="H3242">
        <v>2</v>
      </c>
      <c r="I3242" t="s">
        <v>3</v>
      </c>
      <c r="J3242">
        <v>-1</v>
      </c>
    </row>
    <row r="3243" spans="2:10" x14ac:dyDescent="0.45">
      <c r="B3243">
        <v>15861</v>
      </c>
      <c r="C3243" t="s">
        <v>84</v>
      </c>
      <c r="D3243">
        <v>9</v>
      </c>
      <c r="E3243">
        <v>20</v>
      </c>
      <c r="F3243" t="s">
        <v>9</v>
      </c>
      <c r="G3243">
        <v>0</v>
      </c>
      <c r="H3243">
        <v>1</v>
      </c>
      <c r="I3243" t="s">
        <v>69</v>
      </c>
      <c r="J3243">
        <v>-1</v>
      </c>
    </row>
    <row r="3244" spans="2:10" x14ac:dyDescent="0.45">
      <c r="B3244">
        <v>15862</v>
      </c>
      <c r="C3244" t="s">
        <v>84</v>
      </c>
      <c r="D3244">
        <v>9</v>
      </c>
      <c r="E3244">
        <v>20</v>
      </c>
      <c r="F3244" t="s">
        <v>14</v>
      </c>
      <c r="G3244">
        <v>2</v>
      </c>
      <c r="H3244">
        <v>1</v>
      </c>
      <c r="I3244" t="s">
        <v>4</v>
      </c>
      <c r="J3244">
        <v>1</v>
      </c>
    </row>
    <row r="3245" spans="2:10" x14ac:dyDescent="0.45">
      <c r="B3245">
        <v>15863</v>
      </c>
      <c r="C3245" t="s">
        <v>84</v>
      </c>
      <c r="D3245">
        <v>9</v>
      </c>
      <c r="E3245">
        <v>20</v>
      </c>
      <c r="F3245" t="s">
        <v>66</v>
      </c>
      <c r="G3245">
        <v>4</v>
      </c>
      <c r="H3245">
        <v>1</v>
      </c>
      <c r="I3245" t="s">
        <v>15</v>
      </c>
      <c r="J3245">
        <v>1</v>
      </c>
    </row>
    <row r="3246" spans="2:10" x14ac:dyDescent="0.45">
      <c r="B3246">
        <v>15864</v>
      </c>
      <c r="C3246" t="s">
        <v>84</v>
      </c>
      <c r="D3246">
        <v>9</v>
      </c>
      <c r="E3246">
        <v>20</v>
      </c>
      <c r="F3246" t="s">
        <v>13</v>
      </c>
      <c r="G3246">
        <v>2</v>
      </c>
      <c r="H3246">
        <v>0</v>
      </c>
      <c r="I3246" t="s">
        <v>77</v>
      </c>
      <c r="J3246">
        <v>1</v>
      </c>
    </row>
    <row r="3247" spans="2:10" x14ac:dyDescent="0.45">
      <c r="B3247">
        <v>15865</v>
      </c>
      <c r="C3247" t="s">
        <v>84</v>
      </c>
      <c r="D3247">
        <v>9</v>
      </c>
      <c r="E3247">
        <v>20</v>
      </c>
      <c r="F3247" t="s">
        <v>85</v>
      </c>
      <c r="G3247">
        <v>1</v>
      </c>
      <c r="H3247">
        <v>0</v>
      </c>
      <c r="I3247" t="s">
        <v>6</v>
      </c>
      <c r="J3247">
        <v>1</v>
      </c>
    </row>
    <row r="3248" spans="2:10" x14ac:dyDescent="0.45">
      <c r="B3248">
        <v>15866</v>
      </c>
      <c r="C3248" t="s">
        <v>84</v>
      </c>
      <c r="D3248">
        <v>9</v>
      </c>
      <c r="E3248">
        <v>21</v>
      </c>
      <c r="F3248" t="s">
        <v>4</v>
      </c>
      <c r="G3248">
        <v>0</v>
      </c>
      <c r="H3248">
        <v>3</v>
      </c>
      <c r="I3248" t="s">
        <v>5</v>
      </c>
      <c r="J3248">
        <v>-1</v>
      </c>
    </row>
    <row r="3249" spans="2:10" x14ac:dyDescent="0.45">
      <c r="B3249">
        <v>15867</v>
      </c>
      <c r="C3249" t="s">
        <v>84</v>
      </c>
      <c r="D3249">
        <v>9</v>
      </c>
      <c r="E3249">
        <v>21</v>
      </c>
      <c r="F3249" t="s">
        <v>24</v>
      </c>
      <c r="G3249">
        <v>2</v>
      </c>
      <c r="H3249">
        <v>2</v>
      </c>
      <c r="I3249" t="s">
        <v>13</v>
      </c>
      <c r="J3249">
        <v>0</v>
      </c>
    </row>
    <row r="3250" spans="2:10" x14ac:dyDescent="0.45">
      <c r="B3250">
        <v>15868</v>
      </c>
      <c r="C3250" t="s">
        <v>84</v>
      </c>
      <c r="D3250">
        <v>9</v>
      </c>
      <c r="E3250">
        <v>21</v>
      </c>
      <c r="F3250" t="s">
        <v>56</v>
      </c>
      <c r="G3250">
        <v>0</v>
      </c>
      <c r="H3250">
        <v>0</v>
      </c>
      <c r="I3250" t="s">
        <v>85</v>
      </c>
      <c r="J3250">
        <v>0</v>
      </c>
    </row>
    <row r="3251" spans="2:10" x14ac:dyDescent="0.45">
      <c r="B3251">
        <v>15869</v>
      </c>
      <c r="C3251" t="s">
        <v>84</v>
      </c>
      <c r="D3251">
        <v>9</v>
      </c>
      <c r="E3251">
        <v>21</v>
      </c>
      <c r="F3251" t="s">
        <v>6</v>
      </c>
      <c r="G3251">
        <v>3</v>
      </c>
      <c r="H3251">
        <v>2</v>
      </c>
      <c r="I3251" t="s">
        <v>14</v>
      </c>
      <c r="J3251">
        <v>1</v>
      </c>
    </row>
    <row r="3252" spans="2:10" x14ac:dyDescent="0.45">
      <c r="B3252">
        <v>15870</v>
      </c>
      <c r="C3252" t="s">
        <v>84</v>
      </c>
      <c r="D3252">
        <v>9</v>
      </c>
      <c r="E3252">
        <v>21</v>
      </c>
      <c r="F3252" t="s">
        <v>3</v>
      </c>
      <c r="G3252">
        <v>1</v>
      </c>
      <c r="H3252">
        <v>1</v>
      </c>
      <c r="I3252" t="s">
        <v>1</v>
      </c>
      <c r="J3252">
        <v>0</v>
      </c>
    </row>
    <row r="3253" spans="2:10" x14ac:dyDescent="0.45">
      <c r="B3253">
        <v>15871</v>
      </c>
      <c r="C3253" t="s">
        <v>84</v>
      </c>
      <c r="D3253">
        <v>9</v>
      </c>
      <c r="E3253">
        <v>21</v>
      </c>
      <c r="F3253" t="s">
        <v>15</v>
      </c>
      <c r="G3253">
        <v>2</v>
      </c>
      <c r="H3253">
        <v>0</v>
      </c>
      <c r="I3253" t="s">
        <v>83</v>
      </c>
      <c r="J3253">
        <v>1</v>
      </c>
    </row>
    <row r="3254" spans="2:10" x14ac:dyDescent="0.45">
      <c r="B3254">
        <v>15872</v>
      </c>
      <c r="C3254" t="s">
        <v>84</v>
      </c>
      <c r="D3254">
        <v>9</v>
      </c>
      <c r="E3254">
        <v>21</v>
      </c>
      <c r="F3254" t="s">
        <v>69</v>
      </c>
      <c r="G3254">
        <v>1</v>
      </c>
      <c r="H3254">
        <v>0</v>
      </c>
      <c r="I3254" t="s">
        <v>0</v>
      </c>
      <c r="J3254">
        <v>1</v>
      </c>
    </row>
    <row r="3255" spans="2:10" x14ac:dyDescent="0.45">
      <c r="B3255">
        <v>15873</v>
      </c>
      <c r="C3255" t="s">
        <v>84</v>
      </c>
      <c r="D3255">
        <v>9</v>
      </c>
      <c r="E3255">
        <v>21</v>
      </c>
      <c r="F3255" t="s">
        <v>10</v>
      </c>
      <c r="G3255">
        <v>2</v>
      </c>
      <c r="H3255">
        <v>0</v>
      </c>
      <c r="I3255" t="s">
        <v>9</v>
      </c>
      <c r="J3255">
        <v>1</v>
      </c>
    </row>
    <row r="3256" spans="2:10" x14ac:dyDescent="0.45">
      <c r="B3256">
        <v>15874</v>
      </c>
      <c r="C3256" t="s">
        <v>84</v>
      </c>
      <c r="D3256">
        <v>9</v>
      </c>
      <c r="E3256">
        <v>21</v>
      </c>
      <c r="F3256" t="s">
        <v>77</v>
      </c>
      <c r="G3256">
        <v>2</v>
      </c>
      <c r="H3256">
        <v>4</v>
      </c>
      <c r="I3256" t="s">
        <v>27</v>
      </c>
      <c r="J3256">
        <v>-1</v>
      </c>
    </row>
    <row r="3257" spans="2:10" x14ac:dyDescent="0.45">
      <c r="B3257">
        <v>15875</v>
      </c>
      <c r="C3257" t="s">
        <v>84</v>
      </c>
      <c r="D3257">
        <v>9</v>
      </c>
      <c r="E3257">
        <v>21</v>
      </c>
      <c r="F3257" t="s">
        <v>7</v>
      </c>
      <c r="G3257">
        <v>4</v>
      </c>
      <c r="H3257">
        <v>1</v>
      </c>
      <c r="I3257" t="s">
        <v>66</v>
      </c>
      <c r="J3257">
        <v>1</v>
      </c>
    </row>
    <row r="3258" spans="2:10" x14ac:dyDescent="0.45">
      <c r="B3258">
        <v>15876</v>
      </c>
      <c r="C3258" t="s">
        <v>84</v>
      </c>
      <c r="D3258">
        <v>9</v>
      </c>
      <c r="E3258">
        <v>22</v>
      </c>
      <c r="F3258" t="s">
        <v>6</v>
      </c>
      <c r="G3258">
        <v>1</v>
      </c>
      <c r="H3258">
        <v>1</v>
      </c>
      <c r="I3258" t="s">
        <v>4</v>
      </c>
      <c r="J3258">
        <v>0</v>
      </c>
    </row>
    <row r="3259" spans="2:10" x14ac:dyDescent="0.45">
      <c r="B3259">
        <v>15877</v>
      </c>
      <c r="C3259" t="s">
        <v>84</v>
      </c>
      <c r="D3259">
        <v>9</v>
      </c>
      <c r="E3259">
        <v>22</v>
      </c>
      <c r="F3259" t="s">
        <v>1</v>
      </c>
      <c r="G3259">
        <v>2</v>
      </c>
      <c r="H3259">
        <v>1</v>
      </c>
      <c r="I3259" t="s">
        <v>15</v>
      </c>
      <c r="J3259">
        <v>1</v>
      </c>
    </row>
    <row r="3260" spans="2:10" x14ac:dyDescent="0.45">
      <c r="B3260">
        <v>15878</v>
      </c>
      <c r="C3260" t="s">
        <v>84</v>
      </c>
      <c r="D3260">
        <v>9</v>
      </c>
      <c r="E3260">
        <v>22</v>
      </c>
      <c r="F3260" t="s">
        <v>13</v>
      </c>
      <c r="G3260">
        <v>0</v>
      </c>
      <c r="H3260">
        <v>0</v>
      </c>
      <c r="I3260" t="s">
        <v>69</v>
      </c>
      <c r="J3260">
        <v>0</v>
      </c>
    </row>
    <row r="3261" spans="2:10" x14ac:dyDescent="0.45">
      <c r="B3261">
        <v>15879</v>
      </c>
      <c r="C3261" t="s">
        <v>84</v>
      </c>
      <c r="D3261">
        <v>9</v>
      </c>
      <c r="E3261">
        <v>22</v>
      </c>
      <c r="F3261" t="s">
        <v>66</v>
      </c>
      <c r="G3261">
        <v>2</v>
      </c>
      <c r="H3261">
        <v>0</v>
      </c>
      <c r="I3261" t="s">
        <v>5</v>
      </c>
      <c r="J3261">
        <v>1</v>
      </c>
    </row>
    <row r="3262" spans="2:10" x14ac:dyDescent="0.45">
      <c r="B3262">
        <v>15880</v>
      </c>
      <c r="C3262" t="s">
        <v>84</v>
      </c>
      <c r="D3262">
        <v>9</v>
      </c>
      <c r="E3262">
        <v>22</v>
      </c>
      <c r="F3262" t="s">
        <v>9</v>
      </c>
      <c r="G3262">
        <v>0</v>
      </c>
      <c r="H3262">
        <v>4</v>
      </c>
      <c r="I3262" t="s">
        <v>3</v>
      </c>
      <c r="J3262">
        <v>-1</v>
      </c>
    </row>
    <row r="3263" spans="2:10" x14ac:dyDescent="0.45">
      <c r="B3263">
        <v>15881</v>
      </c>
      <c r="C3263" t="s">
        <v>84</v>
      </c>
      <c r="D3263">
        <v>9</v>
      </c>
      <c r="E3263">
        <v>22</v>
      </c>
      <c r="F3263" t="s">
        <v>83</v>
      </c>
      <c r="G3263">
        <v>0</v>
      </c>
      <c r="H3263">
        <v>1</v>
      </c>
      <c r="I3263" t="s">
        <v>7</v>
      </c>
      <c r="J3263">
        <v>-1</v>
      </c>
    </row>
    <row r="3264" spans="2:10" x14ac:dyDescent="0.45">
      <c r="B3264">
        <v>15882</v>
      </c>
      <c r="C3264" t="s">
        <v>84</v>
      </c>
      <c r="D3264">
        <v>9</v>
      </c>
      <c r="E3264">
        <v>22</v>
      </c>
      <c r="F3264" t="s">
        <v>14</v>
      </c>
      <c r="G3264">
        <v>0</v>
      </c>
      <c r="H3264">
        <v>0</v>
      </c>
      <c r="I3264" t="s">
        <v>56</v>
      </c>
      <c r="J3264">
        <v>0</v>
      </c>
    </row>
    <row r="3265" spans="2:10" x14ac:dyDescent="0.45">
      <c r="B3265">
        <v>15883</v>
      </c>
      <c r="C3265" t="s">
        <v>84</v>
      </c>
      <c r="D3265">
        <v>9</v>
      </c>
      <c r="E3265">
        <v>22</v>
      </c>
      <c r="F3265" t="s">
        <v>27</v>
      </c>
      <c r="G3265">
        <v>1</v>
      </c>
      <c r="H3265">
        <v>1</v>
      </c>
      <c r="I3265" t="s">
        <v>24</v>
      </c>
      <c r="J3265">
        <v>0</v>
      </c>
    </row>
    <row r="3266" spans="2:10" x14ac:dyDescent="0.45">
      <c r="B3266">
        <v>15884</v>
      </c>
      <c r="C3266" t="s">
        <v>84</v>
      </c>
      <c r="D3266">
        <v>9</v>
      </c>
      <c r="E3266">
        <v>22</v>
      </c>
      <c r="F3266" t="s">
        <v>85</v>
      </c>
      <c r="G3266">
        <v>2</v>
      </c>
      <c r="H3266">
        <v>0</v>
      </c>
      <c r="I3266" t="s">
        <v>77</v>
      </c>
      <c r="J3266">
        <v>1</v>
      </c>
    </row>
    <row r="3267" spans="2:10" x14ac:dyDescent="0.45">
      <c r="B3267">
        <v>16282</v>
      </c>
      <c r="C3267" t="s">
        <v>84</v>
      </c>
      <c r="D3267">
        <v>9</v>
      </c>
      <c r="E3267">
        <v>22</v>
      </c>
      <c r="F3267" t="s">
        <v>0</v>
      </c>
      <c r="G3267">
        <v>0</v>
      </c>
      <c r="H3267">
        <v>1</v>
      </c>
      <c r="I3267" t="s">
        <v>10</v>
      </c>
      <c r="J3267">
        <v>-1</v>
      </c>
    </row>
    <row r="3268" spans="2:10" x14ac:dyDescent="0.45">
      <c r="B3268">
        <v>15895</v>
      </c>
      <c r="C3268" t="s">
        <v>84</v>
      </c>
      <c r="D3268">
        <v>9</v>
      </c>
      <c r="E3268">
        <v>23</v>
      </c>
      <c r="F3268" t="s">
        <v>3</v>
      </c>
      <c r="G3268">
        <v>0</v>
      </c>
      <c r="H3268">
        <v>0</v>
      </c>
      <c r="I3268" t="s">
        <v>0</v>
      </c>
      <c r="J3268">
        <v>0</v>
      </c>
    </row>
    <row r="3269" spans="2:10" x14ac:dyDescent="0.45">
      <c r="B3269">
        <v>15896</v>
      </c>
      <c r="C3269" t="s">
        <v>84</v>
      </c>
      <c r="D3269">
        <v>9</v>
      </c>
      <c r="E3269">
        <v>23</v>
      </c>
      <c r="F3269" t="s">
        <v>10</v>
      </c>
      <c r="G3269">
        <v>4</v>
      </c>
      <c r="H3269">
        <v>3</v>
      </c>
      <c r="I3269" t="s">
        <v>13</v>
      </c>
      <c r="J3269">
        <v>1</v>
      </c>
    </row>
    <row r="3270" spans="2:10" x14ac:dyDescent="0.45">
      <c r="B3270">
        <v>15897</v>
      </c>
      <c r="C3270" t="s">
        <v>84</v>
      </c>
      <c r="D3270">
        <v>9</v>
      </c>
      <c r="E3270">
        <v>23</v>
      </c>
      <c r="F3270" t="s">
        <v>69</v>
      </c>
      <c r="G3270">
        <v>2</v>
      </c>
      <c r="H3270">
        <v>2</v>
      </c>
      <c r="I3270" t="s">
        <v>27</v>
      </c>
      <c r="J3270">
        <v>0</v>
      </c>
    </row>
    <row r="3271" spans="2:10" x14ac:dyDescent="0.45">
      <c r="B3271">
        <v>15898</v>
      </c>
      <c r="C3271" t="s">
        <v>84</v>
      </c>
      <c r="D3271">
        <v>9</v>
      </c>
      <c r="E3271">
        <v>23</v>
      </c>
      <c r="F3271" t="s">
        <v>56</v>
      </c>
      <c r="G3271">
        <v>0</v>
      </c>
      <c r="H3271">
        <v>0</v>
      </c>
      <c r="I3271" t="s">
        <v>6</v>
      </c>
      <c r="J3271">
        <v>0</v>
      </c>
    </row>
    <row r="3272" spans="2:10" x14ac:dyDescent="0.45">
      <c r="B3272">
        <v>15899</v>
      </c>
      <c r="C3272" t="s">
        <v>84</v>
      </c>
      <c r="D3272">
        <v>9</v>
      </c>
      <c r="E3272">
        <v>23</v>
      </c>
      <c r="F3272" t="s">
        <v>5</v>
      </c>
      <c r="G3272">
        <v>1</v>
      </c>
      <c r="H3272">
        <v>1</v>
      </c>
      <c r="I3272" t="s">
        <v>83</v>
      </c>
      <c r="J3272">
        <v>0</v>
      </c>
    </row>
    <row r="3273" spans="2:10" x14ac:dyDescent="0.45">
      <c r="B3273">
        <v>15900</v>
      </c>
      <c r="C3273" t="s">
        <v>84</v>
      </c>
      <c r="D3273">
        <v>9</v>
      </c>
      <c r="E3273">
        <v>23</v>
      </c>
      <c r="F3273" t="s">
        <v>7</v>
      </c>
      <c r="G3273">
        <v>4</v>
      </c>
      <c r="H3273">
        <v>2</v>
      </c>
      <c r="I3273" t="s">
        <v>1</v>
      </c>
      <c r="J3273">
        <v>1</v>
      </c>
    </row>
    <row r="3274" spans="2:10" x14ac:dyDescent="0.45">
      <c r="B3274">
        <v>15901</v>
      </c>
      <c r="C3274" t="s">
        <v>84</v>
      </c>
      <c r="D3274">
        <v>9</v>
      </c>
      <c r="E3274">
        <v>23</v>
      </c>
      <c r="F3274" t="s">
        <v>4</v>
      </c>
      <c r="G3274">
        <v>0</v>
      </c>
      <c r="H3274">
        <v>1</v>
      </c>
      <c r="I3274" t="s">
        <v>66</v>
      </c>
      <c r="J3274">
        <v>-1</v>
      </c>
    </row>
    <row r="3275" spans="2:10" x14ac:dyDescent="0.45">
      <c r="B3275">
        <v>15902</v>
      </c>
      <c r="C3275" t="s">
        <v>84</v>
      </c>
      <c r="D3275">
        <v>9</v>
      </c>
      <c r="E3275">
        <v>23</v>
      </c>
      <c r="F3275" t="s">
        <v>15</v>
      </c>
      <c r="G3275">
        <v>1</v>
      </c>
      <c r="H3275">
        <v>1</v>
      </c>
      <c r="I3275" t="s">
        <v>9</v>
      </c>
      <c r="J3275">
        <v>0</v>
      </c>
    </row>
    <row r="3276" spans="2:10" x14ac:dyDescent="0.45">
      <c r="B3276">
        <v>15903</v>
      </c>
      <c r="C3276" t="s">
        <v>84</v>
      </c>
      <c r="D3276">
        <v>9</v>
      </c>
      <c r="E3276">
        <v>23</v>
      </c>
      <c r="F3276" t="s">
        <v>24</v>
      </c>
      <c r="G3276">
        <v>2</v>
      </c>
      <c r="H3276">
        <v>1</v>
      </c>
      <c r="I3276" t="s">
        <v>85</v>
      </c>
      <c r="J3276">
        <v>1</v>
      </c>
    </row>
    <row r="3277" spans="2:10" x14ac:dyDescent="0.45">
      <c r="B3277">
        <v>15904</v>
      </c>
      <c r="C3277" t="s">
        <v>84</v>
      </c>
      <c r="D3277">
        <v>9</v>
      </c>
      <c r="E3277">
        <v>23</v>
      </c>
      <c r="F3277" t="s">
        <v>77</v>
      </c>
      <c r="G3277">
        <v>0</v>
      </c>
      <c r="H3277">
        <v>0</v>
      </c>
      <c r="I3277" t="s">
        <v>14</v>
      </c>
      <c r="J3277">
        <v>0</v>
      </c>
    </row>
    <row r="3278" spans="2:10" x14ac:dyDescent="0.45">
      <c r="B3278">
        <v>15885</v>
      </c>
      <c r="C3278" t="s">
        <v>84</v>
      </c>
      <c r="D3278">
        <v>9</v>
      </c>
      <c r="E3278">
        <v>24</v>
      </c>
      <c r="F3278" t="s">
        <v>56</v>
      </c>
      <c r="G3278">
        <v>4</v>
      </c>
      <c r="H3278">
        <v>3</v>
      </c>
      <c r="I3278" t="s">
        <v>4</v>
      </c>
      <c r="J3278">
        <v>1</v>
      </c>
    </row>
    <row r="3279" spans="2:10" x14ac:dyDescent="0.45">
      <c r="B3279">
        <v>15886</v>
      </c>
      <c r="C3279" t="s">
        <v>84</v>
      </c>
      <c r="D3279">
        <v>9</v>
      </c>
      <c r="E3279">
        <v>24</v>
      </c>
      <c r="F3279" t="s">
        <v>13</v>
      </c>
      <c r="G3279">
        <v>2</v>
      </c>
      <c r="H3279">
        <v>1</v>
      </c>
      <c r="I3279" t="s">
        <v>3</v>
      </c>
      <c r="J3279">
        <v>1</v>
      </c>
    </row>
    <row r="3280" spans="2:10" x14ac:dyDescent="0.45">
      <c r="B3280">
        <v>15887</v>
      </c>
      <c r="C3280" t="s">
        <v>84</v>
      </c>
      <c r="D3280">
        <v>9</v>
      </c>
      <c r="E3280">
        <v>24</v>
      </c>
      <c r="F3280" t="s">
        <v>6</v>
      </c>
      <c r="G3280">
        <v>4</v>
      </c>
      <c r="H3280">
        <v>2</v>
      </c>
      <c r="I3280" t="s">
        <v>77</v>
      </c>
      <c r="J3280">
        <v>1</v>
      </c>
    </row>
    <row r="3281" spans="2:10" x14ac:dyDescent="0.45">
      <c r="B3281">
        <v>15888</v>
      </c>
      <c r="C3281" t="s">
        <v>84</v>
      </c>
      <c r="D3281">
        <v>9</v>
      </c>
      <c r="E3281">
        <v>24</v>
      </c>
      <c r="F3281" t="s">
        <v>1</v>
      </c>
      <c r="G3281">
        <v>1</v>
      </c>
      <c r="H3281">
        <v>0</v>
      </c>
      <c r="I3281" t="s">
        <v>5</v>
      </c>
      <c r="J3281">
        <v>1</v>
      </c>
    </row>
    <row r="3282" spans="2:10" x14ac:dyDescent="0.45">
      <c r="B3282">
        <v>15889</v>
      </c>
      <c r="C3282" t="s">
        <v>84</v>
      </c>
      <c r="D3282">
        <v>9</v>
      </c>
      <c r="E3282">
        <v>24</v>
      </c>
      <c r="F3282" t="s">
        <v>83</v>
      </c>
      <c r="G3282">
        <v>1</v>
      </c>
      <c r="H3282">
        <v>0</v>
      </c>
      <c r="I3282" t="s">
        <v>66</v>
      </c>
      <c r="J3282">
        <v>1</v>
      </c>
    </row>
    <row r="3283" spans="2:10" x14ac:dyDescent="0.45">
      <c r="B3283">
        <v>15890</v>
      </c>
      <c r="C3283" t="s">
        <v>84</v>
      </c>
      <c r="D3283">
        <v>9</v>
      </c>
      <c r="E3283">
        <v>24</v>
      </c>
      <c r="F3283" t="s">
        <v>0</v>
      </c>
      <c r="G3283">
        <v>1</v>
      </c>
      <c r="H3283">
        <v>1</v>
      </c>
      <c r="I3283" t="s">
        <v>15</v>
      </c>
      <c r="J3283">
        <v>0</v>
      </c>
    </row>
    <row r="3284" spans="2:10" x14ac:dyDescent="0.45">
      <c r="B3284">
        <v>15891</v>
      </c>
      <c r="C3284" t="s">
        <v>84</v>
      </c>
      <c r="D3284">
        <v>9</v>
      </c>
      <c r="E3284">
        <v>24</v>
      </c>
      <c r="F3284" t="s">
        <v>14</v>
      </c>
      <c r="G3284">
        <v>1</v>
      </c>
      <c r="H3284">
        <v>1</v>
      </c>
      <c r="I3284" t="s">
        <v>24</v>
      </c>
      <c r="J3284">
        <v>0</v>
      </c>
    </row>
    <row r="3285" spans="2:10" x14ac:dyDescent="0.45">
      <c r="B3285">
        <v>15892</v>
      </c>
      <c r="C3285" t="s">
        <v>84</v>
      </c>
      <c r="D3285">
        <v>9</v>
      </c>
      <c r="E3285">
        <v>24</v>
      </c>
      <c r="F3285" t="s">
        <v>9</v>
      </c>
      <c r="G3285">
        <v>3</v>
      </c>
      <c r="H3285">
        <v>4</v>
      </c>
      <c r="I3285" t="s">
        <v>7</v>
      </c>
      <c r="J3285">
        <v>-1</v>
      </c>
    </row>
    <row r="3286" spans="2:10" x14ac:dyDescent="0.45">
      <c r="B3286">
        <v>15893</v>
      </c>
      <c r="C3286" t="s">
        <v>84</v>
      </c>
      <c r="D3286">
        <v>9</v>
      </c>
      <c r="E3286">
        <v>24</v>
      </c>
      <c r="F3286" t="s">
        <v>85</v>
      </c>
      <c r="G3286">
        <v>4</v>
      </c>
      <c r="H3286">
        <v>1</v>
      </c>
      <c r="I3286" t="s">
        <v>69</v>
      </c>
      <c r="J3286">
        <v>1</v>
      </c>
    </row>
    <row r="3287" spans="2:10" x14ac:dyDescent="0.45">
      <c r="B3287">
        <v>15894</v>
      </c>
      <c r="C3287" t="s">
        <v>84</v>
      </c>
      <c r="D3287">
        <v>9</v>
      </c>
      <c r="E3287">
        <v>24</v>
      </c>
      <c r="F3287" t="s">
        <v>27</v>
      </c>
      <c r="G3287">
        <v>1</v>
      </c>
      <c r="H3287">
        <v>1</v>
      </c>
      <c r="I3287" t="s">
        <v>10</v>
      </c>
      <c r="J3287">
        <v>0</v>
      </c>
    </row>
    <row r="3288" spans="2:10" x14ac:dyDescent="0.45">
      <c r="B3288">
        <v>15905</v>
      </c>
      <c r="C3288" t="s">
        <v>84</v>
      </c>
      <c r="D3288">
        <v>9</v>
      </c>
      <c r="E3288">
        <v>25</v>
      </c>
      <c r="F3288" t="s">
        <v>69</v>
      </c>
      <c r="G3288">
        <v>0</v>
      </c>
      <c r="H3288">
        <v>0</v>
      </c>
      <c r="I3288" t="s">
        <v>14</v>
      </c>
      <c r="J3288">
        <v>0</v>
      </c>
    </row>
    <row r="3289" spans="2:10" x14ac:dyDescent="0.45">
      <c r="B3289">
        <v>15906</v>
      </c>
      <c r="C3289" t="s">
        <v>84</v>
      </c>
      <c r="D3289">
        <v>9</v>
      </c>
      <c r="E3289">
        <v>25</v>
      </c>
      <c r="F3289" t="s">
        <v>3</v>
      </c>
      <c r="G3289">
        <v>2</v>
      </c>
      <c r="H3289">
        <v>1</v>
      </c>
      <c r="I3289" t="s">
        <v>27</v>
      </c>
      <c r="J3289">
        <v>1</v>
      </c>
    </row>
    <row r="3290" spans="2:10" x14ac:dyDescent="0.45">
      <c r="B3290">
        <v>15907</v>
      </c>
      <c r="C3290" t="s">
        <v>84</v>
      </c>
      <c r="D3290">
        <v>9</v>
      </c>
      <c r="E3290">
        <v>25</v>
      </c>
      <c r="F3290" t="s">
        <v>5</v>
      </c>
      <c r="G3290">
        <v>2</v>
      </c>
      <c r="H3290">
        <v>1</v>
      </c>
      <c r="I3290" t="s">
        <v>9</v>
      </c>
      <c r="J3290">
        <v>1</v>
      </c>
    </row>
    <row r="3291" spans="2:10" x14ac:dyDescent="0.45">
      <c r="B3291">
        <v>15908</v>
      </c>
      <c r="C3291" t="s">
        <v>84</v>
      </c>
      <c r="D3291">
        <v>9</v>
      </c>
      <c r="E3291">
        <v>25</v>
      </c>
      <c r="F3291" t="s">
        <v>4</v>
      </c>
      <c r="G3291">
        <v>2</v>
      </c>
      <c r="H3291">
        <v>2</v>
      </c>
      <c r="I3291" t="s">
        <v>83</v>
      </c>
      <c r="J3291">
        <v>0</v>
      </c>
    </row>
    <row r="3292" spans="2:10" x14ac:dyDescent="0.45">
      <c r="B3292">
        <v>15909</v>
      </c>
      <c r="C3292" t="s">
        <v>84</v>
      </c>
      <c r="D3292">
        <v>9</v>
      </c>
      <c r="E3292">
        <v>25</v>
      </c>
      <c r="F3292" t="s">
        <v>24</v>
      </c>
      <c r="G3292">
        <v>2</v>
      </c>
      <c r="H3292">
        <v>1</v>
      </c>
      <c r="I3292" t="s">
        <v>6</v>
      </c>
      <c r="J3292">
        <v>1</v>
      </c>
    </row>
    <row r="3293" spans="2:10" x14ac:dyDescent="0.45">
      <c r="B3293">
        <v>15910</v>
      </c>
      <c r="C3293" t="s">
        <v>84</v>
      </c>
      <c r="D3293">
        <v>9</v>
      </c>
      <c r="E3293">
        <v>25</v>
      </c>
      <c r="F3293" t="s">
        <v>66</v>
      </c>
      <c r="G3293">
        <v>0</v>
      </c>
      <c r="H3293">
        <v>0</v>
      </c>
      <c r="I3293" t="s">
        <v>1</v>
      </c>
      <c r="J3293">
        <v>0</v>
      </c>
    </row>
    <row r="3294" spans="2:10" x14ac:dyDescent="0.45">
      <c r="B3294">
        <v>15911</v>
      </c>
      <c r="C3294" t="s">
        <v>84</v>
      </c>
      <c r="D3294">
        <v>9</v>
      </c>
      <c r="E3294">
        <v>25</v>
      </c>
      <c r="F3294" t="s">
        <v>10</v>
      </c>
      <c r="G3294">
        <v>1</v>
      </c>
      <c r="H3294">
        <v>0</v>
      </c>
      <c r="I3294" t="s">
        <v>85</v>
      </c>
      <c r="J3294">
        <v>1</v>
      </c>
    </row>
    <row r="3295" spans="2:10" x14ac:dyDescent="0.45">
      <c r="B3295">
        <v>15912</v>
      </c>
      <c r="C3295" t="s">
        <v>84</v>
      </c>
      <c r="D3295">
        <v>9</v>
      </c>
      <c r="E3295">
        <v>25</v>
      </c>
      <c r="F3295" t="s">
        <v>15</v>
      </c>
      <c r="G3295">
        <v>0</v>
      </c>
      <c r="H3295">
        <v>1</v>
      </c>
      <c r="I3295" t="s">
        <v>13</v>
      </c>
      <c r="J3295">
        <v>-1</v>
      </c>
    </row>
    <row r="3296" spans="2:10" x14ac:dyDescent="0.45">
      <c r="B3296">
        <v>15913</v>
      </c>
      <c r="C3296" t="s">
        <v>84</v>
      </c>
      <c r="D3296">
        <v>9</v>
      </c>
      <c r="E3296">
        <v>25</v>
      </c>
      <c r="F3296" t="s">
        <v>77</v>
      </c>
      <c r="G3296">
        <v>0</v>
      </c>
      <c r="H3296">
        <v>0</v>
      </c>
      <c r="I3296" t="s">
        <v>56</v>
      </c>
      <c r="J3296">
        <v>0</v>
      </c>
    </row>
    <row r="3297" spans="2:10" x14ac:dyDescent="0.45">
      <c r="B3297">
        <v>15914</v>
      </c>
      <c r="C3297" t="s">
        <v>84</v>
      </c>
      <c r="D3297">
        <v>9</v>
      </c>
      <c r="E3297">
        <v>25</v>
      </c>
      <c r="F3297" t="s">
        <v>7</v>
      </c>
      <c r="G3297">
        <v>1</v>
      </c>
      <c r="H3297">
        <v>1</v>
      </c>
      <c r="I3297" t="s">
        <v>0</v>
      </c>
      <c r="J3297">
        <v>0</v>
      </c>
    </row>
    <row r="3298" spans="2:10" x14ac:dyDescent="0.45">
      <c r="B3298">
        <v>15915</v>
      </c>
      <c r="C3298" t="s">
        <v>84</v>
      </c>
      <c r="D3298">
        <v>9</v>
      </c>
      <c r="E3298">
        <v>26</v>
      </c>
      <c r="F3298" t="s">
        <v>1</v>
      </c>
      <c r="G3298">
        <v>0</v>
      </c>
      <c r="H3298">
        <v>1</v>
      </c>
      <c r="I3298" t="s">
        <v>83</v>
      </c>
      <c r="J3298">
        <v>-1</v>
      </c>
    </row>
    <row r="3299" spans="2:10" x14ac:dyDescent="0.45">
      <c r="B3299">
        <v>15916</v>
      </c>
      <c r="C3299" t="s">
        <v>84</v>
      </c>
      <c r="D3299">
        <v>9</v>
      </c>
      <c r="E3299">
        <v>26</v>
      </c>
      <c r="F3299" t="s">
        <v>56</v>
      </c>
      <c r="G3299">
        <v>0</v>
      </c>
      <c r="H3299">
        <v>0</v>
      </c>
      <c r="I3299" t="s">
        <v>24</v>
      </c>
      <c r="J3299">
        <v>0</v>
      </c>
    </row>
    <row r="3300" spans="2:10" x14ac:dyDescent="0.45">
      <c r="B3300">
        <v>15917</v>
      </c>
      <c r="C3300" t="s">
        <v>84</v>
      </c>
      <c r="D3300">
        <v>9</v>
      </c>
      <c r="E3300">
        <v>26</v>
      </c>
      <c r="F3300" t="s">
        <v>6</v>
      </c>
      <c r="G3300">
        <v>1</v>
      </c>
      <c r="H3300">
        <v>1</v>
      </c>
      <c r="I3300" t="s">
        <v>69</v>
      </c>
      <c r="J3300">
        <v>0</v>
      </c>
    </row>
    <row r="3301" spans="2:10" x14ac:dyDescent="0.45">
      <c r="B3301">
        <v>15918</v>
      </c>
      <c r="C3301" t="s">
        <v>84</v>
      </c>
      <c r="D3301">
        <v>9</v>
      </c>
      <c r="E3301">
        <v>26</v>
      </c>
      <c r="F3301" t="s">
        <v>13</v>
      </c>
      <c r="G3301">
        <v>1</v>
      </c>
      <c r="H3301">
        <v>2</v>
      </c>
      <c r="I3301" t="s">
        <v>7</v>
      </c>
      <c r="J3301">
        <v>-1</v>
      </c>
    </row>
    <row r="3302" spans="2:10" x14ac:dyDescent="0.45">
      <c r="B3302">
        <v>15919</v>
      </c>
      <c r="C3302" t="s">
        <v>84</v>
      </c>
      <c r="D3302">
        <v>9</v>
      </c>
      <c r="E3302">
        <v>26</v>
      </c>
      <c r="F3302" t="s">
        <v>14</v>
      </c>
      <c r="G3302">
        <v>0</v>
      </c>
      <c r="H3302">
        <v>2</v>
      </c>
      <c r="I3302" t="s">
        <v>10</v>
      </c>
      <c r="J3302">
        <v>-1</v>
      </c>
    </row>
    <row r="3303" spans="2:10" x14ac:dyDescent="0.45">
      <c r="B3303">
        <v>15920</v>
      </c>
      <c r="C3303" t="s">
        <v>84</v>
      </c>
      <c r="D3303">
        <v>9</v>
      </c>
      <c r="E3303">
        <v>26</v>
      </c>
      <c r="F3303" t="s">
        <v>9</v>
      </c>
      <c r="G3303">
        <v>2</v>
      </c>
      <c r="H3303">
        <v>0</v>
      </c>
      <c r="I3303" t="s">
        <v>66</v>
      </c>
      <c r="J3303">
        <v>1</v>
      </c>
    </row>
    <row r="3304" spans="2:10" x14ac:dyDescent="0.45">
      <c r="B3304">
        <v>15921</v>
      </c>
      <c r="C3304" t="s">
        <v>84</v>
      </c>
      <c r="D3304">
        <v>9</v>
      </c>
      <c r="E3304">
        <v>26</v>
      </c>
      <c r="F3304" t="s">
        <v>0</v>
      </c>
      <c r="G3304">
        <v>2</v>
      </c>
      <c r="H3304">
        <v>1</v>
      </c>
      <c r="I3304" t="s">
        <v>5</v>
      </c>
      <c r="J3304">
        <v>1</v>
      </c>
    </row>
    <row r="3305" spans="2:10" x14ac:dyDescent="0.45">
      <c r="B3305">
        <v>15922</v>
      </c>
      <c r="C3305" t="s">
        <v>84</v>
      </c>
      <c r="D3305">
        <v>9</v>
      </c>
      <c r="E3305">
        <v>26</v>
      </c>
      <c r="F3305" t="s">
        <v>27</v>
      </c>
      <c r="G3305">
        <v>3</v>
      </c>
      <c r="H3305">
        <v>2</v>
      </c>
      <c r="I3305" t="s">
        <v>15</v>
      </c>
      <c r="J3305">
        <v>1</v>
      </c>
    </row>
    <row r="3306" spans="2:10" x14ac:dyDescent="0.45">
      <c r="B3306">
        <v>15923</v>
      </c>
      <c r="C3306" t="s">
        <v>84</v>
      </c>
      <c r="D3306">
        <v>9</v>
      </c>
      <c r="E3306">
        <v>26</v>
      </c>
      <c r="F3306" t="s">
        <v>77</v>
      </c>
      <c r="G3306">
        <v>0</v>
      </c>
      <c r="H3306">
        <v>0</v>
      </c>
      <c r="I3306" t="s">
        <v>4</v>
      </c>
      <c r="J3306">
        <v>0</v>
      </c>
    </row>
    <row r="3307" spans="2:10" x14ac:dyDescent="0.45">
      <c r="B3307">
        <v>15924</v>
      </c>
      <c r="C3307" t="s">
        <v>84</v>
      </c>
      <c r="D3307">
        <v>9</v>
      </c>
      <c r="E3307">
        <v>26</v>
      </c>
      <c r="F3307" t="s">
        <v>85</v>
      </c>
      <c r="G3307">
        <v>0</v>
      </c>
      <c r="H3307">
        <v>1</v>
      </c>
      <c r="I3307" t="s">
        <v>3</v>
      </c>
      <c r="J3307">
        <v>-1</v>
      </c>
    </row>
    <row r="3308" spans="2:10" x14ac:dyDescent="0.45">
      <c r="B3308">
        <v>15925</v>
      </c>
      <c r="C3308" t="s">
        <v>84</v>
      </c>
      <c r="D3308">
        <v>9</v>
      </c>
      <c r="E3308">
        <v>27</v>
      </c>
      <c r="F3308" t="s">
        <v>5</v>
      </c>
      <c r="G3308">
        <v>0</v>
      </c>
      <c r="H3308">
        <v>0</v>
      </c>
      <c r="I3308" t="s">
        <v>13</v>
      </c>
      <c r="J3308">
        <v>0</v>
      </c>
    </row>
    <row r="3309" spans="2:10" x14ac:dyDescent="0.45">
      <c r="B3309">
        <v>15926</v>
      </c>
      <c r="C3309" t="s">
        <v>84</v>
      </c>
      <c r="D3309">
        <v>9</v>
      </c>
      <c r="E3309">
        <v>27</v>
      </c>
      <c r="F3309" t="s">
        <v>3</v>
      </c>
      <c r="G3309">
        <v>1</v>
      </c>
      <c r="H3309">
        <v>1</v>
      </c>
      <c r="I3309" t="s">
        <v>14</v>
      </c>
      <c r="J3309">
        <v>0</v>
      </c>
    </row>
    <row r="3310" spans="2:10" x14ac:dyDescent="0.45">
      <c r="B3310">
        <v>15927</v>
      </c>
      <c r="C3310" t="s">
        <v>84</v>
      </c>
      <c r="D3310">
        <v>9</v>
      </c>
      <c r="E3310">
        <v>27</v>
      </c>
      <c r="F3310" t="s">
        <v>24</v>
      </c>
      <c r="G3310">
        <v>2</v>
      </c>
      <c r="H3310">
        <v>0</v>
      </c>
      <c r="I3310" t="s">
        <v>77</v>
      </c>
      <c r="J3310">
        <v>1</v>
      </c>
    </row>
    <row r="3311" spans="2:10" x14ac:dyDescent="0.45">
      <c r="B3311">
        <v>15928</v>
      </c>
      <c r="C3311" t="s">
        <v>84</v>
      </c>
      <c r="D3311">
        <v>9</v>
      </c>
      <c r="E3311">
        <v>27</v>
      </c>
      <c r="F3311" t="s">
        <v>4</v>
      </c>
      <c r="G3311">
        <v>3</v>
      </c>
      <c r="H3311">
        <v>2</v>
      </c>
      <c r="I3311" t="s">
        <v>1</v>
      </c>
      <c r="J3311">
        <v>1</v>
      </c>
    </row>
    <row r="3312" spans="2:10" x14ac:dyDescent="0.45">
      <c r="B3312">
        <v>15929</v>
      </c>
      <c r="C3312" t="s">
        <v>84</v>
      </c>
      <c r="D3312">
        <v>9</v>
      </c>
      <c r="E3312">
        <v>27</v>
      </c>
      <c r="F3312" t="s">
        <v>10</v>
      </c>
      <c r="G3312">
        <v>2</v>
      </c>
      <c r="H3312">
        <v>1</v>
      </c>
      <c r="I3312" t="s">
        <v>6</v>
      </c>
      <c r="J3312">
        <v>1</v>
      </c>
    </row>
    <row r="3313" spans="2:10" x14ac:dyDescent="0.45">
      <c r="B3313">
        <v>15930</v>
      </c>
      <c r="C3313" t="s">
        <v>84</v>
      </c>
      <c r="D3313">
        <v>9</v>
      </c>
      <c r="E3313">
        <v>27</v>
      </c>
      <c r="F3313" t="s">
        <v>69</v>
      </c>
      <c r="G3313">
        <v>0</v>
      </c>
      <c r="H3313">
        <v>0</v>
      </c>
      <c r="I3313" t="s">
        <v>56</v>
      </c>
      <c r="J3313">
        <v>0</v>
      </c>
    </row>
    <row r="3314" spans="2:10" x14ac:dyDescent="0.45">
      <c r="B3314">
        <v>15931</v>
      </c>
      <c r="C3314" t="s">
        <v>84</v>
      </c>
      <c r="D3314">
        <v>9</v>
      </c>
      <c r="E3314">
        <v>27</v>
      </c>
      <c r="F3314" t="s">
        <v>15</v>
      </c>
      <c r="G3314">
        <v>0</v>
      </c>
      <c r="H3314">
        <v>1</v>
      </c>
      <c r="I3314" t="s">
        <v>85</v>
      </c>
      <c r="J3314">
        <v>-1</v>
      </c>
    </row>
    <row r="3315" spans="2:10" x14ac:dyDescent="0.45">
      <c r="B3315">
        <v>15932</v>
      </c>
      <c r="C3315" t="s">
        <v>84</v>
      </c>
      <c r="D3315">
        <v>9</v>
      </c>
      <c r="E3315">
        <v>27</v>
      </c>
      <c r="F3315" t="s">
        <v>66</v>
      </c>
      <c r="G3315">
        <v>2</v>
      </c>
      <c r="H3315">
        <v>1</v>
      </c>
      <c r="I3315" t="s">
        <v>0</v>
      </c>
      <c r="J3315">
        <v>1</v>
      </c>
    </row>
    <row r="3316" spans="2:10" x14ac:dyDescent="0.45">
      <c r="B3316">
        <v>15933</v>
      </c>
      <c r="C3316" t="s">
        <v>84</v>
      </c>
      <c r="D3316">
        <v>9</v>
      </c>
      <c r="E3316">
        <v>27</v>
      </c>
      <c r="F3316" t="s">
        <v>83</v>
      </c>
      <c r="G3316">
        <v>2</v>
      </c>
      <c r="H3316">
        <v>2</v>
      </c>
      <c r="I3316" t="s">
        <v>9</v>
      </c>
      <c r="J3316">
        <v>0</v>
      </c>
    </row>
    <row r="3317" spans="2:10" x14ac:dyDescent="0.45">
      <c r="B3317">
        <v>15934</v>
      </c>
      <c r="C3317" t="s">
        <v>84</v>
      </c>
      <c r="D3317">
        <v>9</v>
      </c>
      <c r="E3317">
        <v>27</v>
      </c>
      <c r="F3317" t="s">
        <v>7</v>
      </c>
      <c r="G3317">
        <v>2</v>
      </c>
      <c r="H3317">
        <v>1</v>
      </c>
      <c r="I3317" t="s">
        <v>27</v>
      </c>
      <c r="J3317">
        <v>1</v>
      </c>
    </row>
    <row r="3318" spans="2:10" x14ac:dyDescent="0.45">
      <c r="B3318">
        <v>15935</v>
      </c>
      <c r="C3318" t="s">
        <v>84</v>
      </c>
      <c r="D3318">
        <v>9</v>
      </c>
      <c r="E3318">
        <v>28</v>
      </c>
      <c r="F3318" t="s">
        <v>13</v>
      </c>
      <c r="G3318">
        <v>0</v>
      </c>
      <c r="H3318">
        <v>0</v>
      </c>
      <c r="I3318" t="s">
        <v>66</v>
      </c>
      <c r="J3318">
        <v>0</v>
      </c>
    </row>
    <row r="3319" spans="2:10" x14ac:dyDescent="0.45">
      <c r="B3319">
        <v>15936</v>
      </c>
      <c r="C3319" t="s">
        <v>84</v>
      </c>
      <c r="D3319">
        <v>9</v>
      </c>
      <c r="E3319">
        <v>28</v>
      </c>
      <c r="F3319" t="s">
        <v>56</v>
      </c>
      <c r="G3319">
        <v>0</v>
      </c>
      <c r="H3319">
        <v>0</v>
      </c>
      <c r="I3319" t="s">
        <v>10</v>
      </c>
      <c r="J3319">
        <v>0</v>
      </c>
    </row>
    <row r="3320" spans="2:10" x14ac:dyDescent="0.45">
      <c r="B3320">
        <v>15937</v>
      </c>
      <c r="C3320" t="s">
        <v>84</v>
      </c>
      <c r="D3320">
        <v>9</v>
      </c>
      <c r="E3320">
        <v>28</v>
      </c>
      <c r="F3320" t="s">
        <v>6</v>
      </c>
      <c r="G3320">
        <v>0</v>
      </c>
      <c r="H3320">
        <v>1</v>
      </c>
      <c r="I3320" t="s">
        <v>3</v>
      </c>
      <c r="J3320">
        <v>-1</v>
      </c>
    </row>
    <row r="3321" spans="2:10" x14ac:dyDescent="0.45">
      <c r="B3321">
        <v>15938</v>
      </c>
      <c r="C3321" t="s">
        <v>84</v>
      </c>
      <c r="D3321">
        <v>9</v>
      </c>
      <c r="E3321">
        <v>28</v>
      </c>
      <c r="F3321" t="s">
        <v>24</v>
      </c>
      <c r="G3321">
        <v>2</v>
      </c>
      <c r="H3321">
        <v>1</v>
      </c>
      <c r="I3321" t="s">
        <v>4</v>
      </c>
      <c r="J3321">
        <v>1</v>
      </c>
    </row>
    <row r="3322" spans="2:10" x14ac:dyDescent="0.45">
      <c r="B3322">
        <v>15939</v>
      </c>
      <c r="C3322" t="s">
        <v>84</v>
      </c>
      <c r="D3322">
        <v>9</v>
      </c>
      <c r="E3322">
        <v>28</v>
      </c>
      <c r="F3322" t="s">
        <v>0</v>
      </c>
      <c r="G3322">
        <v>0</v>
      </c>
      <c r="H3322">
        <v>0</v>
      </c>
      <c r="I3322" t="s">
        <v>83</v>
      </c>
      <c r="J3322">
        <v>0</v>
      </c>
    </row>
    <row r="3323" spans="2:10" x14ac:dyDescent="0.45">
      <c r="B3323">
        <v>15940</v>
      </c>
      <c r="C3323" t="s">
        <v>84</v>
      </c>
      <c r="D3323">
        <v>9</v>
      </c>
      <c r="E3323">
        <v>28</v>
      </c>
      <c r="F3323" t="s">
        <v>14</v>
      </c>
      <c r="G3323">
        <v>0</v>
      </c>
      <c r="H3323">
        <v>1</v>
      </c>
      <c r="I3323" t="s">
        <v>15</v>
      </c>
      <c r="J3323">
        <v>-1</v>
      </c>
    </row>
    <row r="3324" spans="2:10" x14ac:dyDescent="0.45">
      <c r="B3324">
        <v>15941</v>
      </c>
      <c r="C3324" t="s">
        <v>84</v>
      </c>
      <c r="D3324">
        <v>9</v>
      </c>
      <c r="E3324">
        <v>28</v>
      </c>
      <c r="F3324" t="s">
        <v>9</v>
      </c>
      <c r="G3324">
        <v>3</v>
      </c>
      <c r="H3324">
        <v>5</v>
      </c>
      <c r="I3324" t="s">
        <v>1</v>
      </c>
      <c r="J3324">
        <v>-1</v>
      </c>
    </row>
    <row r="3325" spans="2:10" x14ac:dyDescent="0.45">
      <c r="B3325">
        <v>15942</v>
      </c>
      <c r="C3325" t="s">
        <v>84</v>
      </c>
      <c r="D3325">
        <v>9</v>
      </c>
      <c r="E3325">
        <v>28</v>
      </c>
      <c r="F3325" t="s">
        <v>27</v>
      </c>
      <c r="G3325">
        <v>4</v>
      </c>
      <c r="H3325">
        <v>3</v>
      </c>
      <c r="I3325" t="s">
        <v>5</v>
      </c>
      <c r="J3325">
        <v>1</v>
      </c>
    </row>
    <row r="3326" spans="2:10" x14ac:dyDescent="0.45">
      <c r="B3326">
        <v>15943</v>
      </c>
      <c r="C3326" t="s">
        <v>84</v>
      </c>
      <c r="D3326">
        <v>9</v>
      </c>
      <c r="E3326">
        <v>28</v>
      </c>
      <c r="F3326" t="s">
        <v>85</v>
      </c>
      <c r="G3326">
        <v>3</v>
      </c>
      <c r="H3326">
        <v>1</v>
      </c>
      <c r="I3326" t="s">
        <v>7</v>
      </c>
      <c r="J3326">
        <v>1</v>
      </c>
    </row>
    <row r="3327" spans="2:10" x14ac:dyDescent="0.45">
      <c r="B3327">
        <v>15944</v>
      </c>
      <c r="C3327" t="s">
        <v>84</v>
      </c>
      <c r="D3327">
        <v>9</v>
      </c>
      <c r="E3327">
        <v>28</v>
      </c>
      <c r="F3327" t="s">
        <v>77</v>
      </c>
      <c r="G3327">
        <v>1</v>
      </c>
      <c r="H3327">
        <v>0</v>
      </c>
      <c r="I3327" t="s">
        <v>69</v>
      </c>
      <c r="J3327">
        <v>1</v>
      </c>
    </row>
    <row r="3328" spans="2:10" x14ac:dyDescent="0.45">
      <c r="B3328">
        <v>15945</v>
      </c>
      <c r="C3328" t="s">
        <v>84</v>
      </c>
      <c r="D3328">
        <v>9</v>
      </c>
      <c r="E3328">
        <v>29</v>
      </c>
      <c r="F3328" t="s">
        <v>69</v>
      </c>
      <c r="G3328">
        <v>1</v>
      </c>
      <c r="H3328">
        <v>1</v>
      </c>
      <c r="I3328" t="s">
        <v>24</v>
      </c>
      <c r="J3328">
        <v>0</v>
      </c>
    </row>
    <row r="3329" spans="2:10" x14ac:dyDescent="0.45">
      <c r="B3329">
        <v>15946</v>
      </c>
      <c r="C3329" t="s">
        <v>84</v>
      </c>
      <c r="D3329">
        <v>9</v>
      </c>
      <c r="E3329">
        <v>29</v>
      </c>
      <c r="F3329" t="s">
        <v>4</v>
      </c>
      <c r="G3329">
        <v>0</v>
      </c>
      <c r="H3329">
        <v>0</v>
      </c>
      <c r="I3329" t="s">
        <v>9</v>
      </c>
      <c r="J3329">
        <v>0</v>
      </c>
    </row>
    <row r="3330" spans="2:10" x14ac:dyDescent="0.45">
      <c r="B3330">
        <v>15947</v>
      </c>
      <c r="C3330" t="s">
        <v>84</v>
      </c>
      <c r="D3330">
        <v>9</v>
      </c>
      <c r="E3330">
        <v>29</v>
      </c>
      <c r="F3330" t="s">
        <v>7</v>
      </c>
      <c r="G3330">
        <v>3</v>
      </c>
      <c r="H3330">
        <v>2</v>
      </c>
      <c r="I3330" t="s">
        <v>14</v>
      </c>
      <c r="J3330">
        <v>1</v>
      </c>
    </row>
    <row r="3331" spans="2:10" x14ac:dyDescent="0.45">
      <c r="B3331">
        <v>15948</v>
      </c>
      <c r="C3331" t="s">
        <v>84</v>
      </c>
      <c r="D3331">
        <v>9</v>
      </c>
      <c r="E3331">
        <v>29</v>
      </c>
      <c r="F3331" t="s">
        <v>5</v>
      </c>
      <c r="G3331">
        <v>4</v>
      </c>
      <c r="H3331">
        <v>3</v>
      </c>
      <c r="I3331" t="s">
        <v>85</v>
      </c>
      <c r="J3331">
        <v>1</v>
      </c>
    </row>
    <row r="3332" spans="2:10" x14ac:dyDescent="0.45">
      <c r="B3332">
        <v>15949</v>
      </c>
      <c r="C3332" t="s">
        <v>84</v>
      </c>
      <c r="D3332">
        <v>9</v>
      </c>
      <c r="E3332">
        <v>29</v>
      </c>
      <c r="F3332" t="s">
        <v>15</v>
      </c>
      <c r="G3332">
        <v>1</v>
      </c>
      <c r="H3332">
        <v>0</v>
      </c>
      <c r="I3332" t="s">
        <v>6</v>
      </c>
      <c r="J3332">
        <v>1</v>
      </c>
    </row>
    <row r="3333" spans="2:10" x14ac:dyDescent="0.45">
      <c r="B3333">
        <v>15950</v>
      </c>
      <c r="C3333" t="s">
        <v>84</v>
      </c>
      <c r="D3333">
        <v>9</v>
      </c>
      <c r="E3333">
        <v>29</v>
      </c>
      <c r="F3333" t="s">
        <v>66</v>
      </c>
      <c r="G3333">
        <v>2</v>
      </c>
      <c r="H3333">
        <v>3</v>
      </c>
      <c r="I3333" t="s">
        <v>27</v>
      </c>
      <c r="J3333">
        <v>-1</v>
      </c>
    </row>
    <row r="3334" spans="2:10" x14ac:dyDescent="0.45">
      <c r="B3334">
        <v>15951</v>
      </c>
      <c r="C3334" t="s">
        <v>84</v>
      </c>
      <c r="D3334">
        <v>9</v>
      </c>
      <c r="E3334">
        <v>29</v>
      </c>
      <c r="F3334" t="s">
        <v>83</v>
      </c>
      <c r="G3334">
        <v>0</v>
      </c>
      <c r="H3334">
        <v>2</v>
      </c>
      <c r="I3334" t="s">
        <v>13</v>
      </c>
      <c r="J3334">
        <v>-1</v>
      </c>
    </row>
    <row r="3335" spans="2:10" x14ac:dyDescent="0.45">
      <c r="B3335">
        <v>15952</v>
      </c>
      <c r="C3335" t="s">
        <v>84</v>
      </c>
      <c r="D3335">
        <v>9</v>
      </c>
      <c r="E3335">
        <v>29</v>
      </c>
      <c r="F3335" t="s">
        <v>10</v>
      </c>
      <c r="G3335">
        <v>2</v>
      </c>
      <c r="H3335">
        <v>0</v>
      </c>
      <c r="I3335" t="s">
        <v>77</v>
      </c>
      <c r="J3335">
        <v>1</v>
      </c>
    </row>
    <row r="3336" spans="2:10" x14ac:dyDescent="0.45">
      <c r="B3336">
        <v>15953</v>
      </c>
      <c r="C3336" t="s">
        <v>84</v>
      </c>
      <c r="D3336">
        <v>9</v>
      </c>
      <c r="E3336">
        <v>29</v>
      </c>
      <c r="F3336" t="s">
        <v>1</v>
      </c>
      <c r="G3336">
        <v>2</v>
      </c>
      <c r="H3336">
        <v>0</v>
      </c>
      <c r="I3336" t="s">
        <v>0</v>
      </c>
      <c r="J3336">
        <v>1</v>
      </c>
    </row>
    <row r="3337" spans="2:10" x14ac:dyDescent="0.45">
      <c r="B3337">
        <v>15954</v>
      </c>
      <c r="C3337" t="s">
        <v>84</v>
      </c>
      <c r="D3337">
        <v>9</v>
      </c>
      <c r="E3337">
        <v>29</v>
      </c>
      <c r="F3337" t="s">
        <v>3</v>
      </c>
      <c r="G3337">
        <v>0</v>
      </c>
      <c r="H3337">
        <v>0</v>
      </c>
      <c r="I3337" t="s">
        <v>56</v>
      </c>
      <c r="J3337">
        <v>0</v>
      </c>
    </row>
    <row r="3338" spans="2:10" x14ac:dyDescent="0.45">
      <c r="B3338">
        <v>15955</v>
      </c>
      <c r="C3338" t="s">
        <v>84</v>
      </c>
      <c r="D3338">
        <v>9</v>
      </c>
      <c r="E3338">
        <v>30</v>
      </c>
      <c r="F3338" t="s">
        <v>6</v>
      </c>
      <c r="G3338">
        <v>1</v>
      </c>
      <c r="H3338">
        <v>1</v>
      </c>
      <c r="I3338" t="s">
        <v>7</v>
      </c>
      <c r="J3338">
        <v>0</v>
      </c>
    </row>
    <row r="3339" spans="2:10" x14ac:dyDescent="0.45">
      <c r="B3339">
        <v>15956</v>
      </c>
      <c r="C3339" t="s">
        <v>84</v>
      </c>
      <c r="D3339">
        <v>9</v>
      </c>
      <c r="E3339">
        <v>30</v>
      </c>
      <c r="F3339" t="s">
        <v>69</v>
      </c>
      <c r="G3339">
        <v>1</v>
      </c>
      <c r="H3339">
        <v>0</v>
      </c>
      <c r="I3339" t="s">
        <v>4</v>
      </c>
      <c r="J3339">
        <v>1</v>
      </c>
    </row>
    <row r="3340" spans="2:10" x14ac:dyDescent="0.45">
      <c r="B3340">
        <v>15957</v>
      </c>
      <c r="C3340" t="s">
        <v>84</v>
      </c>
      <c r="D3340">
        <v>9</v>
      </c>
      <c r="E3340">
        <v>30</v>
      </c>
      <c r="F3340" t="s">
        <v>13</v>
      </c>
      <c r="G3340">
        <v>0</v>
      </c>
      <c r="H3340">
        <v>1</v>
      </c>
      <c r="I3340" t="s">
        <v>1</v>
      </c>
      <c r="J3340">
        <v>-1</v>
      </c>
    </row>
    <row r="3341" spans="2:10" x14ac:dyDescent="0.45">
      <c r="B3341">
        <v>15958</v>
      </c>
      <c r="C3341" t="s">
        <v>84</v>
      </c>
      <c r="D3341">
        <v>9</v>
      </c>
      <c r="E3341">
        <v>30</v>
      </c>
      <c r="F3341" t="s">
        <v>56</v>
      </c>
      <c r="G3341">
        <v>0</v>
      </c>
      <c r="H3341">
        <v>0</v>
      </c>
      <c r="I3341" t="s">
        <v>15</v>
      </c>
      <c r="J3341">
        <v>0</v>
      </c>
    </row>
    <row r="3342" spans="2:10" x14ac:dyDescent="0.45">
      <c r="B3342">
        <v>15959</v>
      </c>
      <c r="C3342" t="s">
        <v>84</v>
      </c>
      <c r="D3342">
        <v>9</v>
      </c>
      <c r="E3342">
        <v>30</v>
      </c>
      <c r="F3342" t="s">
        <v>0</v>
      </c>
      <c r="G3342">
        <v>7</v>
      </c>
      <c r="H3342">
        <v>1</v>
      </c>
      <c r="I3342" t="s">
        <v>9</v>
      </c>
      <c r="J3342">
        <v>1</v>
      </c>
    </row>
    <row r="3343" spans="2:10" x14ac:dyDescent="0.45">
      <c r="B3343">
        <v>15960</v>
      </c>
      <c r="C3343" t="s">
        <v>84</v>
      </c>
      <c r="D3343">
        <v>9</v>
      </c>
      <c r="E3343">
        <v>30</v>
      </c>
      <c r="F3343" t="s">
        <v>24</v>
      </c>
      <c r="G3343">
        <v>0</v>
      </c>
      <c r="H3343">
        <v>0</v>
      </c>
      <c r="I3343" t="s">
        <v>10</v>
      </c>
      <c r="J3343">
        <v>0</v>
      </c>
    </row>
    <row r="3344" spans="2:10" x14ac:dyDescent="0.45">
      <c r="B3344">
        <v>15961</v>
      </c>
      <c r="C3344" t="s">
        <v>84</v>
      </c>
      <c r="D3344">
        <v>9</v>
      </c>
      <c r="E3344">
        <v>30</v>
      </c>
      <c r="F3344" t="s">
        <v>14</v>
      </c>
      <c r="G3344">
        <v>2</v>
      </c>
      <c r="H3344">
        <v>1</v>
      </c>
      <c r="I3344" t="s">
        <v>5</v>
      </c>
      <c r="J3344">
        <v>1</v>
      </c>
    </row>
    <row r="3345" spans="2:10" x14ac:dyDescent="0.45">
      <c r="B3345">
        <v>15962</v>
      </c>
      <c r="C3345" t="s">
        <v>84</v>
      </c>
      <c r="D3345">
        <v>9</v>
      </c>
      <c r="E3345">
        <v>30</v>
      </c>
      <c r="F3345" t="s">
        <v>77</v>
      </c>
      <c r="G3345">
        <v>0</v>
      </c>
      <c r="H3345">
        <v>0</v>
      </c>
      <c r="I3345" t="s">
        <v>3</v>
      </c>
      <c r="J3345">
        <v>0</v>
      </c>
    </row>
    <row r="3346" spans="2:10" x14ac:dyDescent="0.45">
      <c r="B3346">
        <v>15963</v>
      </c>
      <c r="C3346" t="s">
        <v>84</v>
      </c>
      <c r="D3346">
        <v>9</v>
      </c>
      <c r="E3346">
        <v>30</v>
      </c>
      <c r="F3346" t="s">
        <v>85</v>
      </c>
      <c r="G3346">
        <v>1</v>
      </c>
      <c r="H3346">
        <v>1</v>
      </c>
      <c r="I3346" t="s">
        <v>66</v>
      </c>
      <c r="J3346">
        <v>0</v>
      </c>
    </row>
    <row r="3347" spans="2:10" x14ac:dyDescent="0.45">
      <c r="B3347">
        <v>15964</v>
      </c>
      <c r="C3347" t="s">
        <v>84</v>
      </c>
      <c r="D3347">
        <v>9</v>
      </c>
      <c r="E3347">
        <v>30</v>
      </c>
      <c r="F3347" t="s">
        <v>27</v>
      </c>
      <c r="G3347">
        <v>2</v>
      </c>
      <c r="H3347">
        <v>3</v>
      </c>
      <c r="I3347" t="s">
        <v>83</v>
      </c>
      <c r="J3347">
        <v>-1</v>
      </c>
    </row>
    <row r="3348" spans="2:10" x14ac:dyDescent="0.45">
      <c r="B3348">
        <v>15965</v>
      </c>
      <c r="C3348" t="s">
        <v>84</v>
      </c>
      <c r="D3348">
        <v>9</v>
      </c>
      <c r="E3348">
        <v>31</v>
      </c>
      <c r="F3348" t="s">
        <v>5</v>
      </c>
      <c r="G3348">
        <v>0</v>
      </c>
      <c r="H3348">
        <v>0</v>
      </c>
      <c r="I3348" t="s">
        <v>6</v>
      </c>
      <c r="J3348">
        <v>0</v>
      </c>
    </row>
    <row r="3349" spans="2:10" x14ac:dyDescent="0.45">
      <c r="B3349">
        <v>15966</v>
      </c>
      <c r="C3349" t="s">
        <v>84</v>
      </c>
      <c r="D3349">
        <v>9</v>
      </c>
      <c r="E3349">
        <v>31</v>
      </c>
      <c r="F3349" t="s">
        <v>7</v>
      </c>
      <c r="G3349">
        <v>0</v>
      </c>
      <c r="H3349">
        <v>0</v>
      </c>
      <c r="I3349" t="s">
        <v>56</v>
      </c>
      <c r="J3349">
        <v>0</v>
      </c>
    </row>
    <row r="3350" spans="2:10" x14ac:dyDescent="0.45">
      <c r="B3350">
        <v>15967</v>
      </c>
      <c r="C3350" t="s">
        <v>84</v>
      </c>
      <c r="D3350">
        <v>9</v>
      </c>
      <c r="E3350">
        <v>31</v>
      </c>
      <c r="F3350" t="s">
        <v>4</v>
      </c>
      <c r="G3350">
        <v>1</v>
      </c>
      <c r="H3350">
        <v>0</v>
      </c>
      <c r="I3350" t="s">
        <v>0</v>
      </c>
      <c r="J3350">
        <v>1</v>
      </c>
    </row>
    <row r="3351" spans="2:10" x14ac:dyDescent="0.45">
      <c r="B3351">
        <v>15968</v>
      </c>
      <c r="C3351" t="s">
        <v>84</v>
      </c>
      <c r="D3351">
        <v>9</v>
      </c>
      <c r="E3351">
        <v>31</v>
      </c>
      <c r="F3351" t="s">
        <v>1</v>
      </c>
      <c r="G3351">
        <v>1</v>
      </c>
      <c r="H3351">
        <v>1</v>
      </c>
      <c r="I3351" t="s">
        <v>27</v>
      </c>
      <c r="J3351">
        <v>0</v>
      </c>
    </row>
    <row r="3352" spans="2:10" x14ac:dyDescent="0.45">
      <c r="B3352">
        <v>15969</v>
      </c>
      <c r="C3352" t="s">
        <v>84</v>
      </c>
      <c r="D3352">
        <v>9</v>
      </c>
      <c r="E3352">
        <v>31</v>
      </c>
      <c r="F3352" t="s">
        <v>15</v>
      </c>
      <c r="G3352">
        <v>0</v>
      </c>
      <c r="H3352">
        <v>0</v>
      </c>
      <c r="I3352" t="s">
        <v>77</v>
      </c>
      <c r="J3352">
        <v>0</v>
      </c>
    </row>
    <row r="3353" spans="2:10" x14ac:dyDescent="0.45">
      <c r="B3353">
        <v>15970</v>
      </c>
      <c r="C3353" t="s">
        <v>84</v>
      </c>
      <c r="D3353">
        <v>9</v>
      </c>
      <c r="E3353">
        <v>31</v>
      </c>
      <c r="F3353" t="s">
        <v>83</v>
      </c>
      <c r="G3353">
        <v>3</v>
      </c>
      <c r="H3353">
        <v>3</v>
      </c>
      <c r="I3353" t="s">
        <v>85</v>
      </c>
      <c r="J3353">
        <v>0</v>
      </c>
    </row>
    <row r="3354" spans="2:10" x14ac:dyDescent="0.45">
      <c r="B3354">
        <v>15971</v>
      </c>
      <c r="C3354" t="s">
        <v>84</v>
      </c>
      <c r="D3354">
        <v>9</v>
      </c>
      <c r="E3354">
        <v>31</v>
      </c>
      <c r="F3354" t="s">
        <v>10</v>
      </c>
      <c r="G3354">
        <v>0</v>
      </c>
      <c r="H3354">
        <v>0</v>
      </c>
      <c r="I3354" t="s">
        <v>69</v>
      </c>
      <c r="J3354">
        <v>0</v>
      </c>
    </row>
    <row r="3355" spans="2:10" x14ac:dyDescent="0.45">
      <c r="B3355">
        <v>15972</v>
      </c>
      <c r="C3355" t="s">
        <v>84</v>
      </c>
      <c r="D3355">
        <v>9</v>
      </c>
      <c r="E3355">
        <v>31</v>
      </c>
      <c r="F3355" t="s">
        <v>66</v>
      </c>
      <c r="G3355">
        <v>2</v>
      </c>
      <c r="H3355">
        <v>2</v>
      </c>
      <c r="I3355" t="s">
        <v>14</v>
      </c>
      <c r="J3355">
        <v>0</v>
      </c>
    </row>
    <row r="3356" spans="2:10" x14ac:dyDescent="0.45">
      <c r="B3356">
        <v>15973</v>
      </c>
      <c r="C3356" t="s">
        <v>84</v>
      </c>
      <c r="D3356">
        <v>9</v>
      </c>
      <c r="E3356">
        <v>31</v>
      </c>
      <c r="F3356" t="s">
        <v>9</v>
      </c>
      <c r="G3356">
        <v>0</v>
      </c>
      <c r="H3356">
        <v>2</v>
      </c>
      <c r="I3356" t="s">
        <v>13</v>
      </c>
      <c r="J3356">
        <v>-1</v>
      </c>
    </row>
    <row r="3357" spans="2:10" x14ac:dyDescent="0.45">
      <c r="B3357">
        <v>15974</v>
      </c>
      <c r="C3357" t="s">
        <v>84</v>
      </c>
      <c r="D3357">
        <v>9</v>
      </c>
      <c r="E3357">
        <v>31</v>
      </c>
      <c r="F3357" t="s">
        <v>3</v>
      </c>
      <c r="G3357">
        <v>2</v>
      </c>
      <c r="H3357">
        <v>0</v>
      </c>
      <c r="I3357" t="s">
        <v>24</v>
      </c>
      <c r="J3357">
        <v>1</v>
      </c>
    </row>
    <row r="3358" spans="2:10" x14ac:dyDescent="0.45">
      <c r="B3358">
        <v>15975</v>
      </c>
      <c r="C3358" t="s">
        <v>84</v>
      </c>
      <c r="D3358">
        <v>9</v>
      </c>
      <c r="E3358">
        <v>32</v>
      </c>
      <c r="F3358" t="s">
        <v>69</v>
      </c>
      <c r="G3358">
        <v>0</v>
      </c>
      <c r="H3358">
        <v>0</v>
      </c>
      <c r="I3358" t="s">
        <v>3</v>
      </c>
      <c r="J3358">
        <v>0</v>
      </c>
    </row>
    <row r="3359" spans="2:10" x14ac:dyDescent="0.45">
      <c r="B3359">
        <v>15976</v>
      </c>
      <c r="C3359" t="s">
        <v>84</v>
      </c>
      <c r="D3359">
        <v>9</v>
      </c>
      <c r="E3359">
        <v>32</v>
      </c>
      <c r="F3359" t="s">
        <v>56</v>
      </c>
      <c r="G3359">
        <v>1</v>
      </c>
      <c r="H3359">
        <v>1</v>
      </c>
      <c r="I3359" t="s">
        <v>5</v>
      </c>
      <c r="J3359">
        <v>0</v>
      </c>
    </row>
    <row r="3360" spans="2:10" x14ac:dyDescent="0.45">
      <c r="B3360">
        <v>15977</v>
      </c>
      <c r="C3360" t="s">
        <v>84</v>
      </c>
      <c r="D3360">
        <v>9</v>
      </c>
      <c r="E3360">
        <v>32</v>
      </c>
      <c r="F3360" t="s">
        <v>27</v>
      </c>
      <c r="G3360">
        <v>0</v>
      </c>
      <c r="H3360">
        <v>2</v>
      </c>
      <c r="I3360" t="s">
        <v>9</v>
      </c>
      <c r="J3360">
        <v>-1</v>
      </c>
    </row>
    <row r="3361" spans="2:10" x14ac:dyDescent="0.45">
      <c r="B3361">
        <v>15978</v>
      </c>
      <c r="C3361" t="s">
        <v>84</v>
      </c>
      <c r="D3361">
        <v>9</v>
      </c>
      <c r="E3361">
        <v>32</v>
      </c>
      <c r="F3361" t="s">
        <v>6</v>
      </c>
      <c r="G3361">
        <v>3</v>
      </c>
      <c r="H3361">
        <v>3</v>
      </c>
      <c r="I3361" t="s">
        <v>66</v>
      </c>
      <c r="J3361">
        <v>0</v>
      </c>
    </row>
    <row r="3362" spans="2:10" x14ac:dyDescent="0.45">
      <c r="B3362">
        <v>15979</v>
      </c>
      <c r="C3362" t="s">
        <v>84</v>
      </c>
      <c r="D3362">
        <v>9</v>
      </c>
      <c r="E3362">
        <v>32</v>
      </c>
      <c r="F3362" t="s">
        <v>14</v>
      </c>
      <c r="G3362">
        <v>3</v>
      </c>
      <c r="H3362">
        <v>1</v>
      </c>
      <c r="I3362" t="s">
        <v>83</v>
      </c>
      <c r="J3362">
        <v>1</v>
      </c>
    </row>
    <row r="3363" spans="2:10" x14ac:dyDescent="0.45">
      <c r="B3363">
        <v>15980</v>
      </c>
      <c r="C3363" t="s">
        <v>84</v>
      </c>
      <c r="D3363">
        <v>9</v>
      </c>
      <c r="E3363">
        <v>32</v>
      </c>
      <c r="F3363" t="s">
        <v>10</v>
      </c>
      <c r="G3363">
        <v>1</v>
      </c>
      <c r="H3363">
        <v>1</v>
      </c>
      <c r="I3363" t="s">
        <v>4</v>
      </c>
      <c r="J3363">
        <v>0</v>
      </c>
    </row>
    <row r="3364" spans="2:10" x14ac:dyDescent="0.45">
      <c r="B3364">
        <v>15981</v>
      </c>
      <c r="C3364" t="s">
        <v>84</v>
      </c>
      <c r="D3364">
        <v>9</v>
      </c>
      <c r="E3364">
        <v>32</v>
      </c>
      <c r="F3364" t="s">
        <v>24</v>
      </c>
      <c r="G3364">
        <v>0</v>
      </c>
      <c r="H3364">
        <v>0</v>
      </c>
      <c r="I3364" t="s">
        <v>15</v>
      </c>
      <c r="J3364">
        <v>0</v>
      </c>
    </row>
    <row r="3365" spans="2:10" x14ac:dyDescent="0.45">
      <c r="B3365">
        <v>15982</v>
      </c>
      <c r="C3365" t="s">
        <v>84</v>
      </c>
      <c r="D3365">
        <v>9</v>
      </c>
      <c r="E3365">
        <v>32</v>
      </c>
      <c r="F3365" t="s">
        <v>77</v>
      </c>
      <c r="G3365">
        <v>1</v>
      </c>
      <c r="H3365">
        <v>0</v>
      </c>
      <c r="I3365" t="s">
        <v>7</v>
      </c>
      <c r="J3365">
        <v>1</v>
      </c>
    </row>
    <row r="3366" spans="2:10" x14ac:dyDescent="0.45">
      <c r="B3366">
        <v>15983</v>
      </c>
      <c r="C3366" t="s">
        <v>84</v>
      </c>
      <c r="D3366">
        <v>9</v>
      </c>
      <c r="E3366">
        <v>32</v>
      </c>
      <c r="F3366" t="s">
        <v>13</v>
      </c>
      <c r="G3366">
        <v>2</v>
      </c>
      <c r="H3366">
        <v>0</v>
      </c>
      <c r="I3366" t="s">
        <v>0</v>
      </c>
      <c r="J3366">
        <v>1</v>
      </c>
    </row>
    <row r="3367" spans="2:10" x14ac:dyDescent="0.45">
      <c r="B3367">
        <v>15984</v>
      </c>
      <c r="C3367" t="s">
        <v>84</v>
      </c>
      <c r="D3367">
        <v>9</v>
      </c>
      <c r="E3367">
        <v>32</v>
      </c>
      <c r="F3367" t="s">
        <v>85</v>
      </c>
      <c r="G3367">
        <v>0</v>
      </c>
      <c r="H3367">
        <v>0</v>
      </c>
      <c r="I3367" t="s">
        <v>1</v>
      </c>
      <c r="J3367">
        <v>0</v>
      </c>
    </row>
    <row r="3368" spans="2:10" x14ac:dyDescent="0.45">
      <c r="B3368">
        <v>15985</v>
      </c>
      <c r="C3368" t="s">
        <v>84</v>
      </c>
      <c r="D3368">
        <v>9</v>
      </c>
      <c r="E3368">
        <v>33</v>
      </c>
      <c r="F3368" t="s">
        <v>4</v>
      </c>
      <c r="G3368">
        <v>1</v>
      </c>
      <c r="H3368">
        <v>4</v>
      </c>
      <c r="I3368" t="s">
        <v>13</v>
      </c>
      <c r="J3368">
        <v>-1</v>
      </c>
    </row>
    <row r="3369" spans="2:10" x14ac:dyDescent="0.45">
      <c r="B3369">
        <v>15986</v>
      </c>
      <c r="C3369" t="s">
        <v>84</v>
      </c>
      <c r="D3369">
        <v>9</v>
      </c>
      <c r="E3369">
        <v>33</v>
      </c>
      <c r="F3369" t="s">
        <v>5</v>
      </c>
      <c r="G3369">
        <v>3</v>
      </c>
      <c r="H3369">
        <v>2</v>
      </c>
      <c r="I3369" t="s">
        <v>77</v>
      </c>
      <c r="J3369">
        <v>1</v>
      </c>
    </row>
    <row r="3370" spans="2:10" x14ac:dyDescent="0.45">
      <c r="B3370">
        <v>15987</v>
      </c>
      <c r="C3370" t="s">
        <v>84</v>
      </c>
      <c r="D3370">
        <v>9</v>
      </c>
      <c r="E3370">
        <v>33</v>
      </c>
      <c r="F3370" t="s">
        <v>1</v>
      </c>
      <c r="G3370">
        <v>2</v>
      </c>
      <c r="H3370">
        <v>0</v>
      </c>
      <c r="I3370" t="s">
        <v>14</v>
      </c>
      <c r="J3370">
        <v>1</v>
      </c>
    </row>
    <row r="3371" spans="2:10" x14ac:dyDescent="0.45">
      <c r="B3371">
        <v>15988</v>
      </c>
      <c r="C3371" t="s">
        <v>84</v>
      </c>
      <c r="D3371">
        <v>9</v>
      </c>
      <c r="E3371">
        <v>33</v>
      </c>
      <c r="F3371" t="s">
        <v>7</v>
      </c>
      <c r="G3371">
        <v>0</v>
      </c>
      <c r="H3371">
        <v>0</v>
      </c>
      <c r="I3371" t="s">
        <v>24</v>
      </c>
      <c r="J3371">
        <v>0</v>
      </c>
    </row>
    <row r="3372" spans="2:10" x14ac:dyDescent="0.45">
      <c r="B3372">
        <v>15989</v>
      </c>
      <c r="C3372" t="s">
        <v>84</v>
      </c>
      <c r="D3372">
        <v>9</v>
      </c>
      <c r="E3372">
        <v>33</v>
      </c>
      <c r="F3372" t="s">
        <v>0</v>
      </c>
      <c r="G3372">
        <v>2</v>
      </c>
      <c r="H3372">
        <v>1</v>
      </c>
      <c r="I3372" t="s">
        <v>27</v>
      </c>
      <c r="J3372">
        <v>1</v>
      </c>
    </row>
    <row r="3373" spans="2:10" x14ac:dyDescent="0.45">
      <c r="B3373">
        <v>15990</v>
      </c>
      <c r="C3373" t="s">
        <v>84</v>
      </c>
      <c r="D3373">
        <v>9</v>
      </c>
      <c r="E3373">
        <v>33</v>
      </c>
      <c r="F3373" t="s">
        <v>83</v>
      </c>
      <c r="G3373">
        <v>2</v>
      </c>
      <c r="H3373">
        <v>0</v>
      </c>
      <c r="I3373" t="s">
        <v>6</v>
      </c>
      <c r="J3373">
        <v>1</v>
      </c>
    </row>
    <row r="3374" spans="2:10" x14ac:dyDescent="0.45">
      <c r="B3374">
        <v>15991</v>
      </c>
      <c r="C3374" t="s">
        <v>84</v>
      </c>
      <c r="D3374">
        <v>9</v>
      </c>
      <c r="E3374">
        <v>33</v>
      </c>
      <c r="F3374" t="s">
        <v>66</v>
      </c>
      <c r="G3374">
        <v>0</v>
      </c>
      <c r="H3374">
        <v>0</v>
      </c>
      <c r="I3374" t="s">
        <v>56</v>
      </c>
      <c r="J3374">
        <v>0</v>
      </c>
    </row>
    <row r="3375" spans="2:10" x14ac:dyDescent="0.45">
      <c r="B3375">
        <v>15992</v>
      </c>
      <c r="C3375" t="s">
        <v>84</v>
      </c>
      <c r="D3375">
        <v>9</v>
      </c>
      <c r="E3375">
        <v>33</v>
      </c>
      <c r="F3375" t="s">
        <v>9</v>
      </c>
      <c r="G3375">
        <v>1</v>
      </c>
      <c r="H3375">
        <v>0</v>
      </c>
      <c r="I3375" t="s">
        <v>85</v>
      </c>
      <c r="J3375">
        <v>1</v>
      </c>
    </row>
    <row r="3376" spans="2:10" x14ac:dyDescent="0.45">
      <c r="B3376">
        <v>15993</v>
      </c>
      <c r="C3376" t="s">
        <v>84</v>
      </c>
      <c r="D3376">
        <v>9</v>
      </c>
      <c r="E3376">
        <v>33</v>
      </c>
      <c r="F3376" t="s">
        <v>15</v>
      </c>
      <c r="G3376">
        <v>4</v>
      </c>
      <c r="H3376">
        <v>1</v>
      </c>
      <c r="I3376" t="s">
        <v>69</v>
      </c>
      <c r="J3376">
        <v>1</v>
      </c>
    </row>
    <row r="3377" spans="2:10" x14ac:dyDescent="0.45">
      <c r="B3377">
        <v>15994</v>
      </c>
      <c r="C3377" t="s">
        <v>84</v>
      </c>
      <c r="D3377">
        <v>9</v>
      </c>
      <c r="E3377">
        <v>33</v>
      </c>
      <c r="F3377" t="s">
        <v>3</v>
      </c>
      <c r="G3377">
        <v>1</v>
      </c>
      <c r="H3377">
        <v>1</v>
      </c>
      <c r="I3377" t="s">
        <v>10</v>
      </c>
      <c r="J3377">
        <v>0</v>
      </c>
    </row>
    <row r="3378" spans="2:10" x14ac:dyDescent="0.45">
      <c r="B3378">
        <v>15995</v>
      </c>
      <c r="C3378" t="s">
        <v>84</v>
      </c>
      <c r="D3378">
        <v>9</v>
      </c>
      <c r="E3378">
        <v>34</v>
      </c>
      <c r="F3378" t="s">
        <v>27</v>
      </c>
      <c r="G3378">
        <v>1</v>
      </c>
      <c r="H3378">
        <v>3</v>
      </c>
      <c r="I3378" t="s">
        <v>13</v>
      </c>
      <c r="J3378">
        <v>-1</v>
      </c>
    </row>
    <row r="3379" spans="2:10" x14ac:dyDescent="0.45">
      <c r="B3379">
        <v>15996</v>
      </c>
      <c r="C3379" t="s">
        <v>84</v>
      </c>
      <c r="D3379">
        <v>9</v>
      </c>
      <c r="E3379">
        <v>34</v>
      </c>
      <c r="F3379" t="s">
        <v>69</v>
      </c>
      <c r="G3379">
        <v>0</v>
      </c>
      <c r="H3379">
        <v>5</v>
      </c>
      <c r="I3379" t="s">
        <v>7</v>
      </c>
      <c r="J3379">
        <v>-1</v>
      </c>
    </row>
    <row r="3380" spans="2:10" x14ac:dyDescent="0.45">
      <c r="B3380">
        <v>15997</v>
      </c>
      <c r="C3380" t="s">
        <v>84</v>
      </c>
      <c r="D3380">
        <v>9</v>
      </c>
      <c r="E3380">
        <v>34</v>
      </c>
      <c r="F3380" t="s">
        <v>6</v>
      </c>
      <c r="G3380">
        <v>1</v>
      </c>
      <c r="H3380">
        <v>1</v>
      </c>
      <c r="I3380" t="s">
        <v>1</v>
      </c>
      <c r="J3380">
        <v>0</v>
      </c>
    </row>
    <row r="3381" spans="2:10" x14ac:dyDescent="0.45">
      <c r="B3381">
        <v>15998</v>
      </c>
      <c r="C3381" t="s">
        <v>84</v>
      </c>
      <c r="D3381">
        <v>9</v>
      </c>
      <c r="E3381">
        <v>34</v>
      </c>
      <c r="F3381" t="s">
        <v>56</v>
      </c>
      <c r="G3381">
        <v>0</v>
      </c>
      <c r="H3381">
        <v>0</v>
      </c>
      <c r="I3381" t="s">
        <v>83</v>
      </c>
      <c r="J3381">
        <v>0</v>
      </c>
    </row>
    <row r="3382" spans="2:10" x14ac:dyDescent="0.45">
      <c r="B3382">
        <v>15999</v>
      </c>
      <c r="C3382" t="s">
        <v>84</v>
      </c>
      <c r="D3382">
        <v>9</v>
      </c>
      <c r="E3382">
        <v>34</v>
      </c>
      <c r="F3382" t="s">
        <v>14</v>
      </c>
      <c r="G3382">
        <v>5</v>
      </c>
      <c r="H3382">
        <v>0</v>
      </c>
      <c r="I3382" t="s">
        <v>9</v>
      </c>
      <c r="J3382">
        <v>1</v>
      </c>
    </row>
    <row r="3383" spans="2:10" x14ac:dyDescent="0.45">
      <c r="B3383">
        <v>16000</v>
      </c>
      <c r="C3383" t="s">
        <v>84</v>
      </c>
      <c r="D3383">
        <v>9</v>
      </c>
      <c r="E3383">
        <v>34</v>
      </c>
      <c r="F3383" t="s">
        <v>77</v>
      </c>
      <c r="G3383">
        <v>2</v>
      </c>
      <c r="H3383">
        <v>1</v>
      </c>
      <c r="I3383" t="s">
        <v>66</v>
      </c>
      <c r="J3383">
        <v>1</v>
      </c>
    </row>
    <row r="3384" spans="2:10" x14ac:dyDescent="0.45">
      <c r="B3384">
        <v>16001</v>
      </c>
      <c r="C3384" t="s">
        <v>84</v>
      </c>
      <c r="D3384">
        <v>9</v>
      </c>
      <c r="E3384">
        <v>34</v>
      </c>
      <c r="F3384" t="s">
        <v>24</v>
      </c>
      <c r="G3384">
        <v>2</v>
      </c>
      <c r="H3384">
        <v>2</v>
      </c>
      <c r="I3384" t="s">
        <v>5</v>
      </c>
      <c r="J3384">
        <v>0</v>
      </c>
    </row>
    <row r="3385" spans="2:10" x14ac:dyDescent="0.45">
      <c r="B3385">
        <v>16002</v>
      </c>
      <c r="C3385" t="s">
        <v>84</v>
      </c>
      <c r="D3385">
        <v>9</v>
      </c>
      <c r="E3385">
        <v>34</v>
      </c>
      <c r="F3385" t="s">
        <v>10</v>
      </c>
      <c r="G3385">
        <v>2</v>
      </c>
      <c r="H3385">
        <v>1</v>
      </c>
      <c r="I3385" t="s">
        <v>15</v>
      </c>
      <c r="J3385">
        <v>1</v>
      </c>
    </row>
    <row r="3386" spans="2:10" x14ac:dyDescent="0.45">
      <c r="B3386">
        <v>16003</v>
      </c>
      <c r="C3386" t="s">
        <v>84</v>
      </c>
      <c r="D3386">
        <v>9</v>
      </c>
      <c r="E3386">
        <v>34</v>
      </c>
      <c r="F3386" t="s">
        <v>85</v>
      </c>
      <c r="G3386">
        <v>1</v>
      </c>
      <c r="H3386">
        <v>2</v>
      </c>
      <c r="I3386" t="s">
        <v>0</v>
      </c>
      <c r="J3386">
        <v>-1</v>
      </c>
    </row>
    <row r="3387" spans="2:10" x14ac:dyDescent="0.45">
      <c r="B3387">
        <v>16004</v>
      </c>
      <c r="C3387" t="s">
        <v>84</v>
      </c>
      <c r="D3387">
        <v>9</v>
      </c>
      <c r="E3387">
        <v>34</v>
      </c>
      <c r="F3387" t="s">
        <v>3</v>
      </c>
      <c r="G3387">
        <v>1</v>
      </c>
      <c r="H3387">
        <v>0</v>
      </c>
      <c r="I3387" t="s">
        <v>4</v>
      </c>
      <c r="J3387">
        <v>1</v>
      </c>
    </row>
    <row r="3388" spans="2:10" x14ac:dyDescent="0.45">
      <c r="B3388">
        <v>16005</v>
      </c>
      <c r="C3388" t="s">
        <v>84</v>
      </c>
      <c r="D3388">
        <v>9</v>
      </c>
      <c r="E3388">
        <v>35</v>
      </c>
      <c r="F3388" t="s">
        <v>5</v>
      </c>
      <c r="G3388">
        <v>1</v>
      </c>
      <c r="H3388">
        <v>0</v>
      </c>
      <c r="I3388" t="s">
        <v>69</v>
      </c>
      <c r="J3388">
        <v>1</v>
      </c>
    </row>
    <row r="3389" spans="2:10" x14ac:dyDescent="0.45">
      <c r="B3389">
        <v>16006</v>
      </c>
      <c r="C3389" t="s">
        <v>84</v>
      </c>
      <c r="D3389">
        <v>9</v>
      </c>
      <c r="E3389">
        <v>35</v>
      </c>
      <c r="F3389" t="s">
        <v>4</v>
      </c>
      <c r="G3389">
        <v>2</v>
      </c>
      <c r="H3389">
        <v>1</v>
      </c>
      <c r="I3389" t="s">
        <v>27</v>
      </c>
      <c r="J3389">
        <v>1</v>
      </c>
    </row>
    <row r="3390" spans="2:10" x14ac:dyDescent="0.45">
      <c r="B3390">
        <v>16007</v>
      </c>
      <c r="C3390" t="s">
        <v>84</v>
      </c>
      <c r="D3390">
        <v>9</v>
      </c>
      <c r="E3390">
        <v>35</v>
      </c>
      <c r="F3390" t="s">
        <v>1</v>
      </c>
      <c r="G3390">
        <v>2</v>
      </c>
      <c r="H3390">
        <v>2</v>
      </c>
      <c r="I3390" t="s">
        <v>56</v>
      </c>
      <c r="J3390">
        <v>0</v>
      </c>
    </row>
    <row r="3391" spans="2:10" x14ac:dyDescent="0.45">
      <c r="B3391">
        <v>16008</v>
      </c>
      <c r="C3391" t="s">
        <v>84</v>
      </c>
      <c r="D3391">
        <v>9</v>
      </c>
      <c r="E3391">
        <v>35</v>
      </c>
      <c r="F3391" t="s">
        <v>7</v>
      </c>
      <c r="G3391">
        <v>3</v>
      </c>
      <c r="H3391">
        <v>0</v>
      </c>
      <c r="I3391" t="s">
        <v>10</v>
      </c>
      <c r="J3391">
        <v>1</v>
      </c>
    </row>
    <row r="3392" spans="2:10" x14ac:dyDescent="0.45">
      <c r="B3392">
        <v>16009</v>
      </c>
      <c r="C3392" t="s">
        <v>84</v>
      </c>
      <c r="D3392">
        <v>9</v>
      </c>
      <c r="E3392">
        <v>35</v>
      </c>
      <c r="F3392" t="s">
        <v>83</v>
      </c>
      <c r="G3392">
        <v>3</v>
      </c>
      <c r="H3392">
        <v>0</v>
      </c>
      <c r="I3392" t="s">
        <v>77</v>
      </c>
      <c r="J3392">
        <v>1</v>
      </c>
    </row>
    <row r="3393" spans="2:10" x14ac:dyDescent="0.45">
      <c r="B3393">
        <v>16010</v>
      </c>
      <c r="C3393" t="s">
        <v>84</v>
      </c>
      <c r="D3393">
        <v>9</v>
      </c>
      <c r="E3393">
        <v>35</v>
      </c>
      <c r="F3393" t="s">
        <v>15</v>
      </c>
      <c r="G3393">
        <v>1</v>
      </c>
      <c r="H3393">
        <v>1</v>
      </c>
      <c r="I3393" t="s">
        <v>3</v>
      </c>
      <c r="J3393">
        <v>0</v>
      </c>
    </row>
    <row r="3394" spans="2:10" x14ac:dyDescent="0.45">
      <c r="B3394">
        <v>16011</v>
      </c>
      <c r="C3394" t="s">
        <v>84</v>
      </c>
      <c r="D3394">
        <v>9</v>
      </c>
      <c r="E3394">
        <v>35</v>
      </c>
      <c r="F3394" t="s">
        <v>66</v>
      </c>
      <c r="G3394">
        <v>0</v>
      </c>
      <c r="H3394">
        <v>0</v>
      </c>
      <c r="I3394" t="s">
        <v>24</v>
      </c>
      <c r="J3394">
        <v>0</v>
      </c>
    </row>
    <row r="3395" spans="2:10" x14ac:dyDescent="0.45">
      <c r="B3395">
        <v>16012</v>
      </c>
      <c r="C3395" t="s">
        <v>84</v>
      </c>
      <c r="D3395">
        <v>9</v>
      </c>
      <c r="E3395">
        <v>35</v>
      </c>
      <c r="F3395" t="s">
        <v>9</v>
      </c>
      <c r="G3395">
        <v>3</v>
      </c>
      <c r="H3395">
        <v>2</v>
      </c>
      <c r="I3395" t="s">
        <v>6</v>
      </c>
      <c r="J3395">
        <v>1</v>
      </c>
    </row>
    <row r="3396" spans="2:10" x14ac:dyDescent="0.45">
      <c r="B3396">
        <v>16013</v>
      </c>
      <c r="C3396" t="s">
        <v>84</v>
      </c>
      <c r="D3396">
        <v>9</v>
      </c>
      <c r="E3396">
        <v>35</v>
      </c>
      <c r="F3396" t="s">
        <v>0</v>
      </c>
      <c r="G3396">
        <v>0</v>
      </c>
      <c r="H3396">
        <v>1</v>
      </c>
      <c r="I3396" t="s">
        <v>14</v>
      </c>
      <c r="J3396">
        <v>-1</v>
      </c>
    </row>
    <row r="3397" spans="2:10" x14ac:dyDescent="0.45">
      <c r="B3397">
        <v>16014</v>
      </c>
      <c r="C3397" t="s">
        <v>84</v>
      </c>
      <c r="D3397">
        <v>9</v>
      </c>
      <c r="E3397">
        <v>35</v>
      </c>
      <c r="F3397" t="s">
        <v>13</v>
      </c>
      <c r="G3397">
        <v>3</v>
      </c>
      <c r="H3397">
        <v>1</v>
      </c>
      <c r="I3397" t="s">
        <v>85</v>
      </c>
      <c r="J3397">
        <v>1</v>
      </c>
    </row>
    <row r="3398" spans="2:10" x14ac:dyDescent="0.45">
      <c r="B3398">
        <v>16015</v>
      </c>
      <c r="C3398" t="s">
        <v>84</v>
      </c>
      <c r="D3398">
        <v>9</v>
      </c>
      <c r="E3398">
        <v>36</v>
      </c>
      <c r="F3398" t="s">
        <v>24</v>
      </c>
      <c r="G3398">
        <v>3</v>
      </c>
      <c r="H3398">
        <v>1</v>
      </c>
      <c r="I3398" t="s">
        <v>83</v>
      </c>
      <c r="J3398">
        <v>1</v>
      </c>
    </row>
    <row r="3399" spans="2:10" x14ac:dyDescent="0.45">
      <c r="B3399">
        <v>16016</v>
      </c>
      <c r="C3399" t="s">
        <v>84</v>
      </c>
      <c r="D3399">
        <v>9</v>
      </c>
      <c r="E3399">
        <v>36</v>
      </c>
      <c r="F3399" t="s">
        <v>6</v>
      </c>
      <c r="G3399">
        <v>5</v>
      </c>
      <c r="H3399">
        <v>3</v>
      </c>
      <c r="I3399" t="s">
        <v>0</v>
      </c>
      <c r="J3399">
        <v>1</v>
      </c>
    </row>
    <row r="3400" spans="2:10" x14ac:dyDescent="0.45">
      <c r="B3400">
        <v>16017</v>
      </c>
      <c r="C3400" t="s">
        <v>84</v>
      </c>
      <c r="D3400">
        <v>9</v>
      </c>
      <c r="E3400">
        <v>36</v>
      </c>
      <c r="F3400" t="s">
        <v>3</v>
      </c>
      <c r="G3400">
        <v>1</v>
      </c>
      <c r="H3400">
        <v>1</v>
      </c>
      <c r="I3400" t="s">
        <v>7</v>
      </c>
      <c r="J3400">
        <v>0</v>
      </c>
    </row>
    <row r="3401" spans="2:10" x14ac:dyDescent="0.45">
      <c r="B3401">
        <v>16018</v>
      </c>
      <c r="C3401" t="s">
        <v>84</v>
      </c>
      <c r="D3401">
        <v>9</v>
      </c>
      <c r="E3401">
        <v>36</v>
      </c>
      <c r="F3401" t="s">
        <v>56</v>
      </c>
      <c r="G3401">
        <v>0</v>
      </c>
      <c r="H3401">
        <v>0</v>
      </c>
      <c r="I3401" t="s">
        <v>9</v>
      </c>
      <c r="J3401">
        <v>0</v>
      </c>
    </row>
    <row r="3402" spans="2:10" x14ac:dyDescent="0.45">
      <c r="B3402">
        <v>16019</v>
      </c>
      <c r="C3402" t="s">
        <v>84</v>
      </c>
      <c r="D3402">
        <v>9</v>
      </c>
      <c r="E3402">
        <v>36</v>
      </c>
      <c r="F3402" t="s">
        <v>69</v>
      </c>
      <c r="G3402">
        <v>4</v>
      </c>
      <c r="H3402">
        <v>3</v>
      </c>
      <c r="I3402" t="s">
        <v>66</v>
      </c>
      <c r="J3402">
        <v>1</v>
      </c>
    </row>
    <row r="3403" spans="2:10" x14ac:dyDescent="0.45">
      <c r="B3403">
        <v>16020</v>
      </c>
      <c r="C3403" t="s">
        <v>84</v>
      </c>
      <c r="D3403">
        <v>9</v>
      </c>
      <c r="E3403">
        <v>36</v>
      </c>
      <c r="F3403" t="s">
        <v>15</v>
      </c>
      <c r="G3403">
        <v>3</v>
      </c>
      <c r="H3403">
        <v>0</v>
      </c>
      <c r="I3403" t="s">
        <v>4</v>
      </c>
      <c r="J3403">
        <v>1</v>
      </c>
    </row>
    <row r="3404" spans="2:10" x14ac:dyDescent="0.45">
      <c r="B3404">
        <v>16021</v>
      </c>
      <c r="C3404" t="s">
        <v>84</v>
      </c>
      <c r="D3404">
        <v>9</v>
      </c>
      <c r="E3404">
        <v>36</v>
      </c>
      <c r="F3404" t="s">
        <v>14</v>
      </c>
      <c r="G3404">
        <v>0</v>
      </c>
      <c r="H3404">
        <v>0</v>
      </c>
      <c r="I3404" t="s">
        <v>13</v>
      </c>
      <c r="J3404">
        <v>0</v>
      </c>
    </row>
    <row r="3405" spans="2:10" x14ac:dyDescent="0.45">
      <c r="B3405">
        <v>16022</v>
      </c>
      <c r="C3405" t="s">
        <v>84</v>
      </c>
      <c r="D3405">
        <v>9</v>
      </c>
      <c r="E3405">
        <v>36</v>
      </c>
      <c r="F3405" t="s">
        <v>10</v>
      </c>
      <c r="G3405">
        <v>1</v>
      </c>
      <c r="H3405">
        <v>3</v>
      </c>
      <c r="I3405" t="s">
        <v>5</v>
      </c>
      <c r="J3405">
        <v>-1</v>
      </c>
    </row>
    <row r="3406" spans="2:10" x14ac:dyDescent="0.45">
      <c r="B3406">
        <v>16023</v>
      </c>
      <c r="C3406" t="s">
        <v>84</v>
      </c>
      <c r="D3406">
        <v>9</v>
      </c>
      <c r="E3406">
        <v>36</v>
      </c>
      <c r="F3406" t="s">
        <v>77</v>
      </c>
      <c r="G3406">
        <v>1</v>
      </c>
      <c r="H3406">
        <v>1</v>
      </c>
      <c r="I3406" t="s">
        <v>1</v>
      </c>
      <c r="J3406">
        <v>0</v>
      </c>
    </row>
    <row r="3407" spans="2:10" x14ac:dyDescent="0.45">
      <c r="B3407">
        <v>16024</v>
      </c>
      <c r="C3407" t="s">
        <v>84</v>
      </c>
      <c r="D3407">
        <v>9</v>
      </c>
      <c r="E3407">
        <v>36</v>
      </c>
      <c r="F3407" t="s">
        <v>85</v>
      </c>
      <c r="G3407">
        <v>2</v>
      </c>
      <c r="H3407">
        <v>2</v>
      </c>
      <c r="I3407" t="s">
        <v>27</v>
      </c>
      <c r="J3407">
        <v>0</v>
      </c>
    </row>
    <row r="3408" spans="2:10" x14ac:dyDescent="0.45">
      <c r="B3408">
        <v>16025</v>
      </c>
      <c r="C3408" t="s">
        <v>84</v>
      </c>
      <c r="D3408">
        <v>9</v>
      </c>
      <c r="E3408">
        <v>37</v>
      </c>
      <c r="F3408" t="s">
        <v>27</v>
      </c>
      <c r="G3408">
        <v>0</v>
      </c>
      <c r="H3408">
        <v>2</v>
      </c>
      <c r="I3408" t="s">
        <v>14</v>
      </c>
      <c r="J3408">
        <v>-1</v>
      </c>
    </row>
    <row r="3409" spans="2:10" x14ac:dyDescent="0.45">
      <c r="B3409">
        <v>16026</v>
      </c>
      <c r="C3409" t="s">
        <v>84</v>
      </c>
      <c r="D3409">
        <v>9</v>
      </c>
      <c r="E3409">
        <v>37</v>
      </c>
      <c r="F3409" t="s">
        <v>1</v>
      </c>
      <c r="G3409">
        <v>2</v>
      </c>
      <c r="H3409">
        <v>1</v>
      </c>
      <c r="I3409" t="s">
        <v>24</v>
      </c>
      <c r="J3409">
        <v>1</v>
      </c>
    </row>
    <row r="3410" spans="2:10" x14ac:dyDescent="0.45">
      <c r="B3410">
        <v>16027</v>
      </c>
      <c r="C3410" t="s">
        <v>84</v>
      </c>
      <c r="D3410">
        <v>9</v>
      </c>
      <c r="E3410">
        <v>37</v>
      </c>
      <c r="F3410" t="s">
        <v>5</v>
      </c>
      <c r="G3410">
        <v>0</v>
      </c>
      <c r="H3410">
        <v>0</v>
      </c>
      <c r="I3410" t="s">
        <v>3</v>
      </c>
      <c r="J3410">
        <v>0</v>
      </c>
    </row>
    <row r="3411" spans="2:10" x14ac:dyDescent="0.45">
      <c r="B3411">
        <v>16028</v>
      </c>
      <c r="C3411" t="s">
        <v>84</v>
      </c>
      <c r="D3411">
        <v>9</v>
      </c>
      <c r="E3411">
        <v>37</v>
      </c>
      <c r="F3411" t="s">
        <v>83</v>
      </c>
      <c r="G3411">
        <v>1</v>
      </c>
      <c r="H3411">
        <v>0</v>
      </c>
      <c r="I3411" t="s">
        <v>69</v>
      </c>
      <c r="J3411">
        <v>1</v>
      </c>
    </row>
    <row r="3412" spans="2:10" x14ac:dyDescent="0.45">
      <c r="B3412">
        <v>16029</v>
      </c>
      <c r="C3412" t="s">
        <v>84</v>
      </c>
      <c r="D3412">
        <v>9</v>
      </c>
      <c r="E3412">
        <v>37</v>
      </c>
      <c r="F3412" t="s">
        <v>9</v>
      </c>
      <c r="G3412">
        <v>3</v>
      </c>
      <c r="H3412">
        <v>2</v>
      </c>
      <c r="I3412" t="s">
        <v>77</v>
      </c>
      <c r="J3412">
        <v>1</v>
      </c>
    </row>
    <row r="3413" spans="2:10" x14ac:dyDescent="0.45">
      <c r="B3413">
        <v>16030</v>
      </c>
      <c r="C3413" t="s">
        <v>84</v>
      </c>
      <c r="D3413">
        <v>9</v>
      </c>
      <c r="E3413">
        <v>37</v>
      </c>
      <c r="F3413" t="s">
        <v>13</v>
      </c>
      <c r="G3413">
        <v>2</v>
      </c>
      <c r="H3413">
        <v>1</v>
      </c>
      <c r="I3413" t="s">
        <v>6</v>
      </c>
      <c r="J3413">
        <v>1</v>
      </c>
    </row>
    <row r="3414" spans="2:10" x14ac:dyDescent="0.45">
      <c r="B3414">
        <v>16031</v>
      </c>
      <c r="C3414" t="s">
        <v>84</v>
      </c>
      <c r="D3414">
        <v>9</v>
      </c>
      <c r="E3414">
        <v>37</v>
      </c>
      <c r="F3414" t="s">
        <v>0</v>
      </c>
      <c r="G3414">
        <v>0</v>
      </c>
      <c r="H3414">
        <v>0</v>
      </c>
      <c r="I3414" t="s">
        <v>56</v>
      </c>
      <c r="J3414">
        <v>0</v>
      </c>
    </row>
    <row r="3415" spans="2:10" x14ac:dyDescent="0.45">
      <c r="B3415">
        <v>16032</v>
      </c>
      <c r="C3415" t="s">
        <v>84</v>
      </c>
      <c r="D3415">
        <v>9</v>
      </c>
      <c r="E3415">
        <v>37</v>
      </c>
      <c r="F3415" t="s">
        <v>66</v>
      </c>
      <c r="G3415">
        <v>3</v>
      </c>
      <c r="H3415">
        <v>1</v>
      </c>
      <c r="I3415" t="s">
        <v>10</v>
      </c>
      <c r="J3415">
        <v>1</v>
      </c>
    </row>
    <row r="3416" spans="2:10" x14ac:dyDescent="0.45">
      <c r="B3416">
        <v>16033</v>
      </c>
      <c r="C3416" t="s">
        <v>84</v>
      </c>
      <c r="D3416">
        <v>9</v>
      </c>
      <c r="E3416">
        <v>37</v>
      </c>
      <c r="F3416" t="s">
        <v>85</v>
      </c>
      <c r="G3416">
        <v>0</v>
      </c>
      <c r="H3416">
        <v>0</v>
      </c>
      <c r="I3416" t="s">
        <v>4</v>
      </c>
      <c r="J3416">
        <v>0</v>
      </c>
    </row>
    <row r="3417" spans="2:10" x14ac:dyDescent="0.45">
      <c r="B3417">
        <v>16034</v>
      </c>
      <c r="C3417" t="s">
        <v>84</v>
      </c>
      <c r="D3417">
        <v>9</v>
      </c>
      <c r="E3417">
        <v>37</v>
      </c>
      <c r="F3417" t="s">
        <v>7</v>
      </c>
      <c r="G3417">
        <v>3</v>
      </c>
      <c r="H3417">
        <v>1</v>
      </c>
      <c r="I3417" t="s">
        <v>15</v>
      </c>
      <c r="J3417">
        <v>1</v>
      </c>
    </row>
    <row r="3418" spans="2:10" x14ac:dyDescent="0.45">
      <c r="B3418">
        <v>16035</v>
      </c>
      <c r="C3418" t="s">
        <v>84</v>
      </c>
      <c r="D3418">
        <v>9</v>
      </c>
      <c r="E3418">
        <v>38</v>
      </c>
      <c r="F3418" t="s">
        <v>4</v>
      </c>
      <c r="G3418">
        <v>0</v>
      </c>
      <c r="H3418">
        <v>1</v>
      </c>
      <c r="I3418" t="s">
        <v>7</v>
      </c>
      <c r="J3418">
        <v>-1</v>
      </c>
    </row>
    <row r="3419" spans="2:10" x14ac:dyDescent="0.45">
      <c r="B3419">
        <v>16036</v>
      </c>
      <c r="C3419" t="s">
        <v>84</v>
      </c>
      <c r="D3419">
        <v>9</v>
      </c>
      <c r="E3419">
        <v>38</v>
      </c>
      <c r="F3419" t="s">
        <v>24</v>
      </c>
      <c r="G3419">
        <v>1</v>
      </c>
      <c r="H3419">
        <v>1</v>
      </c>
      <c r="I3419" t="s">
        <v>9</v>
      </c>
      <c r="J3419">
        <v>0</v>
      </c>
    </row>
    <row r="3420" spans="2:10" x14ac:dyDescent="0.45">
      <c r="B3420">
        <v>16037</v>
      </c>
      <c r="C3420" t="s">
        <v>84</v>
      </c>
      <c r="D3420">
        <v>9</v>
      </c>
      <c r="E3420">
        <v>38</v>
      </c>
      <c r="F3420" t="s">
        <v>6</v>
      </c>
      <c r="G3420">
        <v>4</v>
      </c>
      <c r="H3420">
        <v>1</v>
      </c>
      <c r="I3420" t="s">
        <v>27</v>
      </c>
      <c r="J3420">
        <v>1</v>
      </c>
    </row>
    <row r="3421" spans="2:10" x14ac:dyDescent="0.45">
      <c r="B3421">
        <v>16038</v>
      </c>
      <c r="C3421" t="s">
        <v>84</v>
      </c>
      <c r="D3421">
        <v>9</v>
      </c>
      <c r="E3421">
        <v>38</v>
      </c>
      <c r="F3421" t="s">
        <v>56</v>
      </c>
      <c r="G3421">
        <v>0</v>
      </c>
      <c r="H3421">
        <v>0</v>
      </c>
      <c r="I3421" t="s">
        <v>13</v>
      </c>
      <c r="J3421">
        <v>0</v>
      </c>
    </row>
    <row r="3422" spans="2:10" x14ac:dyDescent="0.45">
      <c r="B3422">
        <v>16039</v>
      </c>
      <c r="C3422" t="s">
        <v>84</v>
      </c>
      <c r="D3422">
        <v>9</v>
      </c>
      <c r="E3422">
        <v>38</v>
      </c>
      <c r="F3422" t="s">
        <v>3</v>
      </c>
      <c r="G3422">
        <v>2</v>
      </c>
      <c r="H3422">
        <v>0</v>
      </c>
      <c r="I3422" t="s">
        <v>66</v>
      </c>
      <c r="J3422">
        <v>1</v>
      </c>
    </row>
    <row r="3423" spans="2:10" x14ac:dyDescent="0.45">
      <c r="B3423">
        <v>16040</v>
      </c>
      <c r="C3423" t="s">
        <v>84</v>
      </c>
      <c r="D3423">
        <v>9</v>
      </c>
      <c r="E3423">
        <v>38</v>
      </c>
      <c r="F3423" t="s">
        <v>10</v>
      </c>
      <c r="G3423">
        <v>2</v>
      </c>
      <c r="H3423">
        <v>1</v>
      </c>
      <c r="I3423" t="s">
        <v>83</v>
      </c>
      <c r="J3423">
        <v>1</v>
      </c>
    </row>
    <row r="3424" spans="2:10" x14ac:dyDescent="0.45">
      <c r="B3424">
        <v>16041</v>
      </c>
      <c r="C3424" t="s">
        <v>84</v>
      </c>
      <c r="D3424">
        <v>9</v>
      </c>
      <c r="E3424">
        <v>38</v>
      </c>
      <c r="F3424" t="s">
        <v>69</v>
      </c>
      <c r="G3424">
        <v>1</v>
      </c>
      <c r="H3424">
        <v>1</v>
      </c>
      <c r="I3424" t="s">
        <v>1</v>
      </c>
      <c r="J3424">
        <v>0</v>
      </c>
    </row>
    <row r="3425" spans="2:10" x14ac:dyDescent="0.45">
      <c r="B3425">
        <v>16042</v>
      </c>
      <c r="C3425" t="s">
        <v>84</v>
      </c>
      <c r="D3425">
        <v>9</v>
      </c>
      <c r="E3425">
        <v>38</v>
      </c>
      <c r="F3425" t="s">
        <v>14</v>
      </c>
      <c r="G3425">
        <v>2</v>
      </c>
      <c r="H3425">
        <v>0</v>
      </c>
      <c r="I3425" t="s">
        <v>85</v>
      </c>
      <c r="J3425">
        <v>1</v>
      </c>
    </row>
    <row r="3426" spans="2:10" x14ac:dyDescent="0.45">
      <c r="B3426">
        <v>16043</v>
      </c>
      <c r="C3426" t="s">
        <v>84</v>
      </c>
      <c r="D3426">
        <v>9</v>
      </c>
      <c r="E3426">
        <v>38</v>
      </c>
      <c r="F3426" t="s">
        <v>15</v>
      </c>
      <c r="G3426">
        <v>3</v>
      </c>
      <c r="H3426">
        <v>2</v>
      </c>
      <c r="I3426" t="s">
        <v>5</v>
      </c>
      <c r="J3426">
        <v>1</v>
      </c>
    </row>
    <row r="3427" spans="2:10" x14ac:dyDescent="0.45">
      <c r="B3427">
        <v>16044</v>
      </c>
      <c r="C3427" t="s">
        <v>84</v>
      </c>
      <c r="D3427">
        <v>9</v>
      </c>
      <c r="E3427">
        <v>38</v>
      </c>
      <c r="F3427" t="s">
        <v>77</v>
      </c>
      <c r="G3427">
        <v>1</v>
      </c>
      <c r="H3427">
        <v>1</v>
      </c>
      <c r="I3427" t="s">
        <v>0</v>
      </c>
      <c r="J3427">
        <v>0</v>
      </c>
    </row>
    <row r="3428" spans="2:10" x14ac:dyDescent="0.45">
      <c r="B3428">
        <v>15555</v>
      </c>
      <c r="C3428" t="s">
        <v>81</v>
      </c>
      <c r="D3428">
        <v>10</v>
      </c>
      <c r="E3428">
        <v>1</v>
      </c>
      <c r="F3428" t="s">
        <v>13</v>
      </c>
      <c r="G3428">
        <v>4</v>
      </c>
      <c r="H3428">
        <v>1</v>
      </c>
      <c r="I3428" t="s">
        <v>6</v>
      </c>
      <c r="J3428">
        <v>1</v>
      </c>
    </row>
    <row r="3429" spans="2:10" x14ac:dyDescent="0.45">
      <c r="B3429">
        <v>15556</v>
      </c>
      <c r="C3429" t="s">
        <v>81</v>
      </c>
      <c r="D3429">
        <v>10</v>
      </c>
      <c r="E3429">
        <v>1</v>
      </c>
      <c r="F3429" t="s">
        <v>1</v>
      </c>
      <c r="G3429">
        <v>0</v>
      </c>
      <c r="H3429">
        <v>0</v>
      </c>
      <c r="I3429" t="s">
        <v>9</v>
      </c>
      <c r="J3429">
        <v>0</v>
      </c>
    </row>
    <row r="3430" spans="2:10" x14ac:dyDescent="0.45">
      <c r="B3430">
        <v>15557</v>
      </c>
      <c r="C3430" t="s">
        <v>81</v>
      </c>
      <c r="D3430">
        <v>10</v>
      </c>
      <c r="E3430">
        <v>1</v>
      </c>
      <c r="F3430" t="s">
        <v>15</v>
      </c>
      <c r="G3430">
        <v>0</v>
      </c>
      <c r="H3430">
        <v>0</v>
      </c>
      <c r="I3430" t="s">
        <v>14</v>
      </c>
      <c r="J3430">
        <v>0</v>
      </c>
    </row>
    <row r="3431" spans="2:10" x14ac:dyDescent="0.45">
      <c r="B3431">
        <v>15558</v>
      </c>
      <c r="C3431" t="s">
        <v>81</v>
      </c>
      <c r="D3431">
        <v>10</v>
      </c>
      <c r="E3431">
        <v>1</v>
      </c>
      <c r="F3431" t="s">
        <v>56</v>
      </c>
      <c r="G3431">
        <v>0</v>
      </c>
      <c r="H3431">
        <v>0</v>
      </c>
      <c r="I3431" t="s">
        <v>69</v>
      </c>
      <c r="J3431">
        <v>0</v>
      </c>
    </row>
    <row r="3432" spans="2:10" x14ac:dyDescent="0.45">
      <c r="B3432">
        <v>15559</v>
      </c>
      <c r="C3432" t="s">
        <v>81</v>
      </c>
      <c r="D3432">
        <v>10</v>
      </c>
      <c r="E3432">
        <v>1</v>
      </c>
      <c r="F3432" t="s">
        <v>4</v>
      </c>
      <c r="G3432">
        <v>1</v>
      </c>
      <c r="H3432">
        <v>1</v>
      </c>
      <c r="I3432" t="s">
        <v>7</v>
      </c>
      <c r="J3432">
        <v>0</v>
      </c>
    </row>
    <row r="3433" spans="2:10" x14ac:dyDescent="0.45">
      <c r="B3433">
        <v>15560</v>
      </c>
      <c r="C3433" t="s">
        <v>81</v>
      </c>
      <c r="D3433">
        <v>10</v>
      </c>
      <c r="E3433">
        <v>1</v>
      </c>
      <c r="F3433" t="s">
        <v>66</v>
      </c>
      <c r="G3433">
        <v>3</v>
      </c>
      <c r="H3433">
        <v>1</v>
      </c>
      <c r="I3433" t="s">
        <v>82</v>
      </c>
      <c r="J3433">
        <v>1</v>
      </c>
    </row>
    <row r="3434" spans="2:10" x14ac:dyDescent="0.45">
      <c r="B3434">
        <v>15561</v>
      </c>
      <c r="C3434" t="s">
        <v>81</v>
      </c>
      <c r="D3434">
        <v>10</v>
      </c>
      <c r="E3434">
        <v>1</v>
      </c>
      <c r="F3434" t="s">
        <v>10</v>
      </c>
      <c r="G3434">
        <v>1</v>
      </c>
      <c r="H3434">
        <v>0</v>
      </c>
      <c r="I3434" t="s">
        <v>27</v>
      </c>
      <c r="J3434">
        <v>1</v>
      </c>
    </row>
    <row r="3435" spans="2:10" x14ac:dyDescent="0.45">
      <c r="B3435">
        <v>15562</v>
      </c>
      <c r="C3435" t="s">
        <v>81</v>
      </c>
      <c r="D3435">
        <v>10</v>
      </c>
      <c r="E3435">
        <v>1</v>
      </c>
      <c r="F3435" t="s">
        <v>24</v>
      </c>
      <c r="G3435">
        <v>0</v>
      </c>
      <c r="H3435">
        <v>0</v>
      </c>
      <c r="I3435" t="s">
        <v>83</v>
      </c>
      <c r="J3435">
        <v>0</v>
      </c>
    </row>
    <row r="3436" spans="2:10" x14ac:dyDescent="0.45">
      <c r="B3436">
        <v>15563</v>
      </c>
      <c r="C3436" t="s">
        <v>81</v>
      </c>
      <c r="D3436">
        <v>10</v>
      </c>
      <c r="E3436">
        <v>1</v>
      </c>
      <c r="F3436" t="s">
        <v>3</v>
      </c>
      <c r="G3436">
        <v>0</v>
      </c>
      <c r="H3436">
        <v>0</v>
      </c>
      <c r="I3436" t="s">
        <v>77</v>
      </c>
      <c r="J3436">
        <v>0</v>
      </c>
    </row>
    <row r="3437" spans="2:10" x14ac:dyDescent="0.45">
      <c r="B3437">
        <v>17583</v>
      </c>
      <c r="C3437" t="s">
        <v>81</v>
      </c>
      <c r="D3437">
        <v>10</v>
      </c>
      <c r="E3437">
        <v>1</v>
      </c>
      <c r="F3437" t="s">
        <v>5</v>
      </c>
      <c r="G3437">
        <v>1</v>
      </c>
      <c r="H3437">
        <v>1</v>
      </c>
      <c r="I3437" t="s">
        <v>0</v>
      </c>
      <c r="J3437">
        <v>0</v>
      </c>
    </row>
    <row r="3438" spans="2:10" x14ac:dyDescent="0.45">
      <c r="B3438">
        <v>18078</v>
      </c>
      <c r="C3438" t="s">
        <v>81</v>
      </c>
      <c r="D3438">
        <v>10</v>
      </c>
      <c r="E3438">
        <v>1</v>
      </c>
      <c r="F3438" t="s">
        <v>3</v>
      </c>
      <c r="G3438">
        <v>3</v>
      </c>
      <c r="H3438">
        <v>1</v>
      </c>
      <c r="I3438" t="s">
        <v>13</v>
      </c>
      <c r="J3438">
        <v>1</v>
      </c>
    </row>
    <row r="3439" spans="2:10" x14ac:dyDescent="0.45">
      <c r="B3439">
        <v>15564</v>
      </c>
      <c r="C3439" t="s">
        <v>81</v>
      </c>
      <c r="D3439">
        <v>10</v>
      </c>
      <c r="E3439">
        <v>2</v>
      </c>
      <c r="F3439" t="s">
        <v>77</v>
      </c>
      <c r="G3439">
        <v>1</v>
      </c>
      <c r="H3439">
        <v>0</v>
      </c>
      <c r="I3439" t="s">
        <v>5</v>
      </c>
      <c r="J3439">
        <v>1</v>
      </c>
    </row>
    <row r="3440" spans="2:10" x14ac:dyDescent="0.45">
      <c r="B3440">
        <v>15565</v>
      </c>
      <c r="C3440" t="s">
        <v>81</v>
      </c>
      <c r="D3440">
        <v>10</v>
      </c>
      <c r="E3440">
        <v>2</v>
      </c>
      <c r="F3440" t="s">
        <v>6</v>
      </c>
      <c r="G3440">
        <v>1</v>
      </c>
      <c r="H3440">
        <v>1</v>
      </c>
      <c r="I3440" t="s">
        <v>15</v>
      </c>
      <c r="J3440">
        <v>0</v>
      </c>
    </row>
    <row r="3441" spans="2:10" x14ac:dyDescent="0.45">
      <c r="B3441">
        <v>15566</v>
      </c>
      <c r="C3441" t="s">
        <v>81</v>
      </c>
      <c r="D3441">
        <v>10</v>
      </c>
      <c r="E3441">
        <v>2</v>
      </c>
      <c r="F3441" t="s">
        <v>7</v>
      </c>
      <c r="G3441">
        <v>0</v>
      </c>
      <c r="H3441">
        <v>1</v>
      </c>
      <c r="I3441" t="s">
        <v>24</v>
      </c>
      <c r="J3441">
        <v>-1</v>
      </c>
    </row>
    <row r="3442" spans="2:10" x14ac:dyDescent="0.45">
      <c r="B3442">
        <v>15567</v>
      </c>
      <c r="C3442" t="s">
        <v>81</v>
      </c>
      <c r="D3442">
        <v>10</v>
      </c>
      <c r="E3442">
        <v>2</v>
      </c>
      <c r="F3442" t="s">
        <v>82</v>
      </c>
      <c r="G3442">
        <v>2</v>
      </c>
      <c r="H3442">
        <v>0</v>
      </c>
      <c r="I3442" t="s">
        <v>10</v>
      </c>
      <c r="J3442">
        <v>1</v>
      </c>
    </row>
    <row r="3443" spans="2:10" x14ac:dyDescent="0.45">
      <c r="B3443">
        <v>15568</v>
      </c>
      <c r="C3443" t="s">
        <v>81</v>
      </c>
      <c r="D3443">
        <v>10</v>
      </c>
      <c r="E3443">
        <v>2</v>
      </c>
      <c r="F3443" t="s">
        <v>83</v>
      </c>
      <c r="G3443">
        <v>3</v>
      </c>
      <c r="H3443">
        <v>2</v>
      </c>
      <c r="I3443" t="s">
        <v>1</v>
      </c>
      <c r="J3443">
        <v>1</v>
      </c>
    </row>
    <row r="3444" spans="2:10" x14ac:dyDescent="0.45">
      <c r="B3444">
        <v>15569</v>
      </c>
      <c r="C3444" t="s">
        <v>81</v>
      </c>
      <c r="D3444">
        <v>10</v>
      </c>
      <c r="E3444">
        <v>2</v>
      </c>
      <c r="F3444" t="s">
        <v>9</v>
      </c>
      <c r="G3444">
        <v>2</v>
      </c>
      <c r="H3444">
        <v>1</v>
      </c>
      <c r="I3444" t="s">
        <v>56</v>
      </c>
      <c r="J3444">
        <v>1</v>
      </c>
    </row>
    <row r="3445" spans="2:10" x14ac:dyDescent="0.45">
      <c r="B3445">
        <v>15570</v>
      </c>
      <c r="C3445" t="s">
        <v>81</v>
      </c>
      <c r="D3445">
        <v>10</v>
      </c>
      <c r="E3445">
        <v>2</v>
      </c>
      <c r="F3445" t="s">
        <v>14</v>
      </c>
      <c r="G3445">
        <v>0</v>
      </c>
      <c r="H3445">
        <v>0</v>
      </c>
      <c r="I3445" t="s">
        <v>66</v>
      </c>
      <c r="J3445">
        <v>0</v>
      </c>
    </row>
    <row r="3446" spans="2:10" x14ac:dyDescent="0.45">
      <c r="B3446">
        <v>15571</v>
      </c>
      <c r="C3446" t="s">
        <v>81</v>
      </c>
      <c r="D3446">
        <v>10</v>
      </c>
      <c r="E3446">
        <v>2</v>
      </c>
      <c r="F3446" t="s">
        <v>0</v>
      </c>
      <c r="G3446">
        <v>0</v>
      </c>
      <c r="H3446">
        <v>0</v>
      </c>
      <c r="I3446" t="s">
        <v>13</v>
      </c>
      <c r="J3446">
        <v>0</v>
      </c>
    </row>
    <row r="3447" spans="2:10" x14ac:dyDescent="0.45">
      <c r="B3447">
        <v>15572</v>
      </c>
      <c r="C3447" t="s">
        <v>81</v>
      </c>
      <c r="D3447">
        <v>10</v>
      </c>
      <c r="E3447">
        <v>2</v>
      </c>
      <c r="F3447" t="s">
        <v>69</v>
      </c>
      <c r="G3447">
        <v>0</v>
      </c>
      <c r="H3447">
        <v>0</v>
      </c>
      <c r="I3447" t="s">
        <v>3</v>
      </c>
      <c r="J3447">
        <v>0</v>
      </c>
    </row>
    <row r="3448" spans="2:10" x14ac:dyDescent="0.45">
      <c r="B3448">
        <v>15573</v>
      </c>
      <c r="C3448" t="s">
        <v>81</v>
      </c>
      <c r="D3448">
        <v>10</v>
      </c>
      <c r="E3448">
        <v>2</v>
      </c>
      <c r="F3448" t="s">
        <v>27</v>
      </c>
      <c r="G3448">
        <v>0</v>
      </c>
      <c r="H3448">
        <v>0</v>
      </c>
      <c r="I3448" t="s">
        <v>4</v>
      </c>
      <c r="J3448">
        <v>0</v>
      </c>
    </row>
    <row r="3449" spans="2:10" x14ac:dyDescent="0.45">
      <c r="B3449">
        <v>15574</v>
      </c>
      <c r="C3449" t="s">
        <v>81</v>
      </c>
      <c r="D3449">
        <v>10</v>
      </c>
      <c r="E3449">
        <v>3</v>
      </c>
      <c r="F3449" t="s">
        <v>6</v>
      </c>
      <c r="G3449">
        <v>2</v>
      </c>
      <c r="H3449">
        <v>0</v>
      </c>
      <c r="I3449" t="s">
        <v>0</v>
      </c>
      <c r="J3449">
        <v>1</v>
      </c>
    </row>
    <row r="3450" spans="2:10" x14ac:dyDescent="0.45">
      <c r="B3450">
        <v>15575</v>
      </c>
      <c r="C3450" t="s">
        <v>81</v>
      </c>
      <c r="D3450">
        <v>10</v>
      </c>
      <c r="E3450">
        <v>3</v>
      </c>
      <c r="F3450" t="s">
        <v>3</v>
      </c>
      <c r="G3450">
        <v>0</v>
      </c>
      <c r="H3450">
        <v>0</v>
      </c>
      <c r="I3450" t="s">
        <v>9</v>
      </c>
      <c r="J3450">
        <v>0</v>
      </c>
    </row>
    <row r="3451" spans="2:10" x14ac:dyDescent="0.45">
      <c r="B3451">
        <v>15576</v>
      </c>
      <c r="C3451" t="s">
        <v>81</v>
      </c>
      <c r="D3451">
        <v>10</v>
      </c>
      <c r="E3451">
        <v>3</v>
      </c>
      <c r="F3451" t="s">
        <v>1</v>
      </c>
      <c r="G3451">
        <v>0</v>
      </c>
      <c r="H3451">
        <v>0</v>
      </c>
      <c r="I3451" t="s">
        <v>7</v>
      </c>
      <c r="J3451">
        <v>0</v>
      </c>
    </row>
    <row r="3452" spans="2:10" x14ac:dyDescent="0.45">
      <c r="B3452">
        <v>15577</v>
      </c>
      <c r="C3452" t="s">
        <v>81</v>
      </c>
      <c r="D3452">
        <v>10</v>
      </c>
      <c r="E3452">
        <v>3</v>
      </c>
      <c r="F3452" t="s">
        <v>56</v>
      </c>
      <c r="G3452">
        <v>3</v>
      </c>
      <c r="H3452">
        <v>2</v>
      </c>
      <c r="I3452" t="s">
        <v>83</v>
      </c>
      <c r="J3452">
        <v>1</v>
      </c>
    </row>
    <row r="3453" spans="2:10" x14ac:dyDescent="0.45">
      <c r="B3453">
        <v>15578</v>
      </c>
      <c r="C3453" t="s">
        <v>81</v>
      </c>
      <c r="D3453">
        <v>10</v>
      </c>
      <c r="E3453">
        <v>3</v>
      </c>
      <c r="F3453" t="s">
        <v>4</v>
      </c>
      <c r="G3453">
        <v>0</v>
      </c>
      <c r="H3453">
        <v>0</v>
      </c>
      <c r="I3453" t="s">
        <v>82</v>
      </c>
      <c r="J3453">
        <v>0</v>
      </c>
    </row>
    <row r="3454" spans="2:10" x14ac:dyDescent="0.45">
      <c r="B3454">
        <v>15579</v>
      </c>
      <c r="C3454" t="s">
        <v>81</v>
      </c>
      <c r="D3454">
        <v>10</v>
      </c>
      <c r="E3454">
        <v>3</v>
      </c>
      <c r="F3454" t="s">
        <v>15</v>
      </c>
      <c r="G3454">
        <v>2</v>
      </c>
      <c r="H3454">
        <v>2</v>
      </c>
      <c r="I3454" t="s">
        <v>66</v>
      </c>
      <c r="J3454">
        <v>0</v>
      </c>
    </row>
    <row r="3455" spans="2:10" x14ac:dyDescent="0.45">
      <c r="B3455">
        <v>15580</v>
      </c>
      <c r="C3455" t="s">
        <v>81</v>
      </c>
      <c r="D3455">
        <v>10</v>
      </c>
      <c r="E3455">
        <v>3</v>
      </c>
      <c r="F3455" t="s">
        <v>5</v>
      </c>
      <c r="G3455">
        <v>0</v>
      </c>
      <c r="H3455">
        <v>3</v>
      </c>
      <c r="I3455" t="s">
        <v>69</v>
      </c>
      <c r="J3455">
        <v>-1</v>
      </c>
    </row>
    <row r="3456" spans="2:10" x14ac:dyDescent="0.45">
      <c r="B3456">
        <v>15581</v>
      </c>
      <c r="C3456" t="s">
        <v>81</v>
      </c>
      <c r="D3456">
        <v>10</v>
      </c>
      <c r="E3456">
        <v>3</v>
      </c>
      <c r="F3456" t="s">
        <v>24</v>
      </c>
      <c r="G3456">
        <v>1</v>
      </c>
      <c r="H3456">
        <v>1</v>
      </c>
      <c r="I3456" t="s">
        <v>27</v>
      </c>
      <c r="J3456">
        <v>0</v>
      </c>
    </row>
    <row r="3457" spans="2:10" x14ac:dyDescent="0.45">
      <c r="B3457">
        <v>15582</v>
      </c>
      <c r="C3457" t="s">
        <v>81</v>
      </c>
      <c r="D3457">
        <v>10</v>
      </c>
      <c r="E3457">
        <v>3</v>
      </c>
      <c r="F3457" t="s">
        <v>10</v>
      </c>
      <c r="G3457">
        <v>1</v>
      </c>
      <c r="H3457">
        <v>2</v>
      </c>
      <c r="I3457" t="s">
        <v>14</v>
      </c>
      <c r="J3457">
        <v>-1</v>
      </c>
    </row>
    <row r="3458" spans="2:10" x14ac:dyDescent="0.45">
      <c r="B3458">
        <v>15583</v>
      </c>
      <c r="C3458" t="s">
        <v>81</v>
      </c>
      <c r="D3458">
        <v>10</v>
      </c>
      <c r="E3458">
        <v>3</v>
      </c>
      <c r="F3458" t="s">
        <v>13</v>
      </c>
      <c r="G3458">
        <v>1</v>
      </c>
      <c r="H3458">
        <v>3</v>
      </c>
      <c r="I3458" t="s">
        <v>77</v>
      </c>
      <c r="J3458">
        <v>-1</v>
      </c>
    </row>
    <row r="3459" spans="2:10" x14ac:dyDescent="0.45">
      <c r="B3459">
        <v>15584</v>
      </c>
      <c r="C3459" t="s">
        <v>81</v>
      </c>
      <c r="D3459">
        <v>10</v>
      </c>
      <c r="E3459">
        <v>4</v>
      </c>
      <c r="F3459" t="s">
        <v>77</v>
      </c>
      <c r="G3459">
        <v>0</v>
      </c>
      <c r="H3459">
        <v>3</v>
      </c>
      <c r="I3459" t="s">
        <v>6</v>
      </c>
      <c r="J3459">
        <v>-1</v>
      </c>
    </row>
    <row r="3460" spans="2:10" x14ac:dyDescent="0.45">
      <c r="B3460">
        <v>15585</v>
      </c>
      <c r="C3460" t="s">
        <v>81</v>
      </c>
      <c r="D3460">
        <v>10</v>
      </c>
      <c r="E3460">
        <v>4</v>
      </c>
      <c r="F3460" t="s">
        <v>69</v>
      </c>
      <c r="G3460">
        <v>0</v>
      </c>
      <c r="H3460">
        <v>4</v>
      </c>
      <c r="I3460" t="s">
        <v>13</v>
      </c>
      <c r="J3460">
        <v>-1</v>
      </c>
    </row>
    <row r="3461" spans="2:10" x14ac:dyDescent="0.45">
      <c r="B3461">
        <v>15586</v>
      </c>
      <c r="C3461" t="s">
        <v>81</v>
      </c>
      <c r="D3461">
        <v>10</v>
      </c>
      <c r="E3461">
        <v>4</v>
      </c>
      <c r="F3461" t="s">
        <v>82</v>
      </c>
      <c r="G3461">
        <v>2</v>
      </c>
      <c r="H3461">
        <v>1</v>
      </c>
      <c r="I3461" t="s">
        <v>24</v>
      </c>
      <c r="J3461">
        <v>1</v>
      </c>
    </row>
    <row r="3462" spans="2:10" x14ac:dyDescent="0.45">
      <c r="B3462">
        <v>15587</v>
      </c>
      <c r="C3462" t="s">
        <v>81</v>
      </c>
      <c r="D3462">
        <v>10</v>
      </c>
      <c r="E3462">
        <v>4</v>
      </c>
      <c r="F3462" t="s">
        <v>83</v>
      </c>
      <c r="G3462">
        <v>2</v>
      </c>
      <c r="H3462">
        <v>2</v>
      </c>
      <c r="I3462" t="s">
        <v>3</v>
      </c>
      <c r="J3462">
        <v>0</v>
      </c>
    </row>
    <row r="3463" spans="2:10" x14ac:dyDescent="0.45">
      <c r="B3463">
        <v>15588</v>
      </c>
      <c r="C3463" t="s">
        <v>81</v>
      </c>
      <c r="D3463">
        <v>10</v>
      </c>
      <c r="E3463">
        <v>4</v>
      </c>
      <c r="F3463" t="s">
        <v>66</v>
      </c>
      <c r="G3463">
        <v>2</v>
      </c>
      <c r="H3463">
        <v>1</v>
      </c>
      <c r="I3463" t="s">
        <v>10</v>
      </c>
      <c r="J3463">
        <v>1</v>
      </c>
    </row>
    <row r="3464" spans="2:10" x14ac:dyDescent="0.45">
      <c r="B3464">
        <v>15589</v>
      </c>
      <c r="C3464" t="s">
        <v>81</v>
      </c>
      <c r="D3464">
        <v>10</v>
      </c>
      <c r="E3464">
        <v>4</v>
      </c>
      <c r="F3464" t="s">
        <v>0</v>
      </c>
      <c r="G3464">
        <v>3</v>
      </c>
      <c r="H3464">
        <v>3</v>
      </c>
      <c r="I3464" t="s">
        <v>15</v>
      </c>
      <c r="J3464">
        <v>0</v>
      </c>
    </row>
    <row r="3465" spans="2:10" x14ac:dyDescent="0.45">
      <c r="B3465">
        <v>15590</v>
      </c>
      <c r="C3465" t="s">
        <v>81</v>
      </c>
      <c r="D3465">
        <v>10</v>
      </c>
      <c r="E3465">
        <v>4</v>
      </c>
      <c r="F3465" t="s">
        <v>9</v>
      </c>
      <c r="G3465">
        <v>3</v>
      </c>
      <c r="H3465">
        <v>3</v>
      </c>
      <c r="I3465" t="s">
        <v>5</v>
      </c>
      <c r="J3465">
        <v>0</v>
      </c>
    </row>
    <row r="3466" spans="2:10" x14ac:dyDescent="0.45">
      <c r="B3466">
        <v>15591</v>
      </c>
      <c r="C3466" t="s">
        <v>81</v>
      </c>
      <c r="D3466">
        <v>10</v>
      </c>
      <c r="E3466">
        <v>4</v>
      </c>
      <c r="F3466" t="s">
        <v>14</v>
      </c>
      <c r="G3466">
        <v>2</v>
      </c>
      <c r="H3466">
        <v>1</v>
      </c>
      <c r="I3466" t="s">
        <v>4</v>
      </c>
      <c r="J3466">
        <v>1</v>
      </c>
    </row>
    <row r="3467" spans="2:10" x14ac:dyDescent="0.45">
      <c r="B3467">
        <v>15592</v>
      </c>
      <c r="C3467" t="s">
        <v>81</v>
      </c>
      <c r="D3467">
        <v>10</v>
      </c>
      <c r="E3467">
        <v>4</v>
      </c>
      <c r="F3467" t="s">
        <v>7</v>
      </c>
      <c r="G3467">
        <v>2</v>
      </c>
      <c r="H3467">
        <v>1</v>
      </c>
      <c r="I3467" t="s">
        <v>56</v>
      </c>
      <c r="J3467">
        <v>1</v>
      </c>
    </row>
    <row r="3468" spans="2:10" x14ac:dyDescent="0.45">
      <c r="B3468">
        <v>15593</v>
      </c>
      <c r="C3468" t="s">
        <v>81</v>
      </c>
      <c r="D3468">
        <v>10</v>
      </c>
      <c r="E3468">
        <v>4</v>
      </c>
      <c r="F3468" t="s">
        <v>27</v>
      </c>
      <c r="G3468">
        <v>1</v>
      </c>
      <c r="H3468">
        <v>2</v>
      </c>
      <c r="I3468" t="s">
        <v>1</v>
      </c>
      <c r="J3468">
        <v>-1</v>
      </c>
    </row>
    <row r="3469" spans="2:10" x14ac:dyDescent="0.45">
      <c r="B3469">
        <v>15594</v>
      </c>
      <c r="C3469" t="s">
        <v>81</v>
      </c>
      <c r="D3469">
        <v>10</v>
      </c>
      <c r="E3469">
        <v>5</v>
      </c>
      <c r="F3469" t="s">
        <v>3</v>
      </c>
      <c r="G3469">
        <v>1</v>
      </c>
      <c r="H3469">
        <v>1</v>
      </c>
      <c r="I3469" t="s">
        <v>7</v>
      </c>
      <c r="J3469">
        <v>0</v>
      </c>
    </row>
    <row r="3470" spans="2:10" x14ac:dyDescent="0.45">
      <c r="B3470">
        <v>15595</v>
      </c>
      <c r="C3470" t="s">
        <v>81</v>
      </c>
      <c r="D3470">
        <v>10</v>
      </c>
      <c r="E3470">
        <v>5</v>
      </c>
      <c r="F3470" t="s">
        <v>56</v>
      </c>
      <c r="G3470">
        <v>1</v>
      </c>
      <c r="H3470">
        <v>3</v>
      </c>
      <c r="I3470" t="s">
        <v>27</v>
      </c>
      <c r="J3470">
        <v>-1</v>
      </c>
    </row>
    <row r="3471" spans="2:10" x14ac:dyDescent="0.45">
      <c r="B3471">
        <v>15596</v>
      </c>
      <c r="C3471" t="s">
        <v>81</v>
      </c>
      <c r="D3471">
        <v>10</v>
      </c>
      <c r="E3471">
        <v>5</v>
      </c>
      <c r="F3471" t="s">
        <v>5</v>
      </c>
      <c r="G3471">
        <v>3</v>
      </c>
      <c r="H3471">
        <v>3</v>
      </c>
      <c r="I3471" t="s">
        <v>83</v>
      </c>
      <c r="J3471">
        <v>0</v>
      </c>
    </row>
    <row r="3472" spans="2:10" x14ac:dyDescent="0.45">
      <c r="B3472">
        <v>15597</v>
      </c>
      <c r="C3472" t="s">
        <v>81</v>
      </c>
      <c r="D3472">
        <v>10</v>
      </c>
      <c r="E3472">
        <v>5</v>
      </c>
      <c r="F3472" t="s">
        <v>24</v>
      </c>
      <c r="G3472">
        <v>0</v>
      </c>
      <c r="H3472">
        <v>1</v>
      </c>
      <c r="I3472" t="s">
        <v>14</v>
      </c>
      <c r="J3472">
        <v>-1</v>
      </c>
    </row>
    <row r="3473" spans="2:10" x14ac:dyDescent="0.45">
      <c r="B3473">
        <v>15598</v>
      </c>
      <c r="C3473" t="s">
        <v>81</v>
      </c>
      <c r="D3473">
        <v>10</v>
      </c>
      <c r="E3473">
        <v>5</v>
      </c>
      <c r="F3473" t="s">
        <v>15</v>
      </c>
      <c r="G3473">
        <v>0</v>
      </c>
      <c r="H3473">
        <v>0</v>
      </c>
      <c r="I3473" t="s">
        <v>10</v>
      </c>
      <c r="J3473">
        <v>0</v>
      </c>
    </row>
    <row r="3474" spans="2:10" x14ac:dyDescent="0.45">
      <c r="B3474">
        <v>15599</v>
      </c>
      <c r="C3474" t="s">
        <v>81</v>
      </c>
      <c r="D3474">
        <v>10</v>
      </c>
      <c r="E3474">
        <v>5</v>
      </c>
      <c r="F3474" t="s">
        <v>6</v>
      </c>
      <c r="G3474">
        <v>1</v>
      </c>
      <c r="H3474">
        <v>2</v>
      </c>
      <c r="I3474" t="s">
        <v>69</v>
      </c>
      <c r="J3474">
        <v>-1</v>
      </c>
    </row>
    <row r="3475" spans="2:10" x14ac:dyDescent="0.45">
      <c r="B3475">
        <v>15600</v>
      </c>
      <c r="C3475" t="s">
        <v>81</v>
      </c>
      <c r="D3475">
        <v>10</v>
      </c>
      <c r="E3475">
        <v>5</v>
      </c>
      <c r="F3475" t="s">
        <v>4</v>
      </c>
      <c r="G3475">
        <v>1</v>
      </c>
      <c r="H3475">
        <v>1</v>
      </c>
      <c r="I3475" t="s">
        <v>66</v>
      </c>
      <c r="J3475">
        <v>0</v>
      </c>
    </row>
    <row r="3476" spans="2:10" x14ac:dyDescent="0.45">
      <c r="B3476">
        <v>15601</v>
      </c>
      <c r="C3476" t="s">
        <v>81</v>
      </c>
      <c r="D3476">
        <v>10</v>
      </c>
      <c r="E3476">
        <v>5</v>
      </c>
      <c r="F3476" t="s">
        <v>0</v>
      </c>
      <c r="G3476">
        <v>1</v>
      </c>
      <c r="H3476">
        <v>1</v>
      </c>
      <c r="I3476" t="s">
        <v>77</v>
      </c>
      <c r="J3476">
        <v>0</v>
      </c>
    </row>
    <row r="3477" spans="2:10" x14ac:dyDescent="0.45">
      <c r="B3477">
        <v>15602</v>
      </c>
      <c r="C3477" t="s">
        <v>81</v>
      </c>
      <c r="D3477">
        <v>10</v>
      </c>
      <c r="E3477">
        <v>5</v>
      </c>
      <c r="F3477" t="s">
        <v>1</v>
      </c>
      <c r="G3477">
        <v>2</v>
      </c>
      <c r="H3477">
        <v>0</v>
      </c>
      <c r="I3477" t="s">
        <v>82</v>
      </c>
      <c r="J3477">
        <v>1</v>
      </c>
    </row>
    <row r="3478" spans="2:10" x14ac:dyDescent="0.45">
      <c r="B3478">
        <v>15603</v>
      </c>
      <c r="C3478" t="s">
        <v>81</v>
      </c>
      <c r="D3478">
        <v>10</v>
      </c>
      <c r="E3478">
        <v>5</v>
      </c>
      <c r="F3478" t="s">
        <v>13</v>
      </c>
      <c r="G3478">
        <v>4</v>
      </c>
      <c r="H3478">
        <v>0</v>
      </c>
      <c r="I3478" t="s">
        <v>9</v>
      </c>
      <c r="J3478">
        <v>1</v>
      </c>
    </row>
    <row r="3479" spans="2:10" x14ac:dyDescent="0.45">
      <c r="B3479">
        <v>15604</v>
      </c>
      <c r="C3479" t="s">
        <v>81</v>
      </c>
      <c r="D3479">
        <v>10</v>
      </c>
      <c r="E3479">
        <v>6</v>
      </c>
      <c r="F3479" t="s">
        <v>27</v>
      </c>
      <c r="G3479">
        <v>0</v>
      </c>
      <c r="H3479">
        <v>2</v>
      </c>
      <c r="I3479" t="s">
        <v>3</v>
      </c>
      <c r="J3479">
        <v>-1</v>
      </c>
    </row>
    <row r="3480" spans="2:10" x14ac:dyDescent="0.45">
      <c r="B3480">
        <v>15605</v>
      </c>
      <c r="C3480" t="s">
        <v>81</v>
      </c>
      <c r="D3480">
        <v>10</v>
      </c>
      <c r="E3480">
        <v>6</v>
      </c>
      <c r="F3480" t="s">
        <v>77</v>
      </c>
      <c r="G3480">
        <v>0</v>
      </c>
      <c r="H3480">
        <v>0</v>
      </c>
      <c r="I3480" t="s">
        <v>15</v>
      </c>
      <c r="J3480">
        <v>0</v>
      </c>
    </row>
    <row r="3481" spans="2:10" x14ac:dyDescent="0.45">
      <c r="B3481">
        <v>15606</v>
      </c>
      <c r="C3481" t="s">
        <v>81</v>
      </c>
      <c r="D3481">
        <v>10</v>
      </c>
      <c r="E3481">
        <v>6</v>
      </c>
      <c r="F3481" t="s">
        <v>83</v>
      </c>
      <c r="G3481">
        <v>0</v>
      </c>
      <c r="H3481">
        <v>2</v>
      </c>
      <c r="I3481" t="s">
        <v>13</v>
      </c>
      <c r="J3481">
        <v>-1</v>
      </c>
    </row>
    <row r="3482" spans="2:10" x14ac:dyDescent="0.45">
      <c r="B3482">
        <v>15607</v>
      </c>
      <c r="C3482" t="s">
        <v>81</v>
      </c>
      <c r="D3482">
        <v>10</v>
      </c>
      <c r="E3482">
        <v>6</v>
      </c>
      <c r="F3482" t="s">
        <v>9</v>
      </c>
      <c r="G3482">
        <v>0</v>
      </c>
      <c r="H3482">
        <v>0</v>
      </c>
      <c r="I3482" t="s">
        <v>6</v>
      </c>
      <c r="J3482">
        <v>0</v>
      </c>
    </row>
    <row r="3483" spans="2:10" x14ac:dyDescent="0.45">
      <c r="B3483">
        <v>15608</v>
      </c>
      <c r="C3483" t="s">
        <v>81</v>
      </c>
      <c r="D3483">
        <v>10</v>
      </c>
      <c r="E3483">
        <v>6</v>
      </c>
      <c r="F3483" t="s">
        <v>82</v>
      </c>
      <c r="G3483">
        <v>1</v>
      </c>
      <c r="H3483">
        <v>1</v>
      </c>
      <c r="I3483" t="s">
        <v>56</v>
      </c>
      <c r="J3483">
        <v>0</v>
      </c>
    </row>
    <row r="3484" spans="2:10" x14ac:dyDescent="0.45">
      <c r="B3484">
        <v>15609</v>
      </c>
      <c r="C3484" t="s">
        <v>81</v>
      </c>
      <c r="D3484">
        <v>10</v>
      </c>
      <c r="E3484">
        <v>6</v>
      </c>
      <c r="F3484" t="s">
        <v>10</v>
      </c>
      <c r="G3484">
        <v>4</v>
      </c>
      <c r="H3484">
        <v>1</v>
      </c>
      <c r="I3484" t="s">
        <v>4</v>
      </c>
      <c r="J3484">
        <v>1</v>
      </c>
    </row>
    <row r="3485" spans="2:10" x14ac:dyDescent="0.45">
      <c r="B3485">
        <v>15610</v>
      </c>
      <c r="C3485" t="s">
        <v>81</v>
      </c>
      <c r="D3485">
        <v>10</v>
      </c>
      <c r="E3485">
        <v>6</v>
      </c>
      <c r="F3485" t="s">
        <v>69</v>
      </c>
      <c r="G3485">
        <v>1</v>
      </c>
      <c r="H3485">
        <v>1</v>
      </c>
      <c r="I3485" t="s">
        <v>0</v>
      </c>
      <c r="J3485">
        <v>0</v>
      </c>
    </row>
    <row r="3486" spans="2:10" x14ac:dyDescent="0.45">
      <c r="B3486">
        <v>15611</v>
      </c>
      <c r="C3486" t="s">
        <v>81</v>
      </c>
      <c r="D3486">
        <v>10</v>
      </c>
      <c r="E3486">
        <v>6</v>
      </c>
      <c r="F3486" t="s">
        <v>66</v>
      </c>
      <c r="G3486">
        <v>1</v>
      </c>
      <c r="H3486">
        <v>1</v>
      </c>
      <c r="I3486" t="s">
        <v>24</v>
      </c>
      <c r="J3486">
        <v>0</v>
      </c>
    </row>
    <row r="3487" spans="2:10" x14ac:dyDescent="0.45">
      <c r="B3487">
        <v>15612</v>
      </c>
      <c r="C3487" t="s">
        <v>81</v>
      </c>
      <c r="D3487">
        <v>10</v>
      </c>
      <c r="E3487">
        <v>6</v>
      </c>
      <c r="F3487" t="s">
        <v>14</v>
      </c>
      <c r="G3487">
        <v>1</v>
      </c>
      <c r="H3487">
        <v>0</v>
      </c>
      <c r="I3487" t="s">
        <v>1</v>
      </c>
      <c r="J3487">
        <v>1</v>
      </c>
    </row>
    <row r="3488" spans="2:10" x14ac:dyDescent="0.45">
      <c r="B3488">
        <v>15613</v>
      </c>
      <c r="C3488" t="s">
        <v>81</v>
      </c>
      <c r="D3488">
        <v>10</v>
      </c>
      <c r="E3488">
        <v>6</v>
      </c>
      <c r="F3488" t="s">
        <v>7</v>
      </c>
      <c r="G3488">
        <v>1</v>
      </c>
      <c r="H3488">
        <v>0</v>
      </c>
      <c r="I3488" t="s">
        <v>5</v>
      </c>
      <c r="J3488">
        <v>1</v>
      </c>
    </row>
    <row r="3489" spans="2:10" x14ac:dyDescent="0.45">
      <c r="B3489">
        <v>15614</v>
      </c>
      <c r="C3489" t="s">
        <v>81</v>
      </c>
      <c r="D3489">
        <v>10</v>
      </c>
      <c r="E3489">
        <v>7</v>
      </c>
      <c r="F3489" t="s">
        <v>6</v>
      </c>
      <c r="G3489">
        <v>3</v>
      </c>
      <c r="H3489">
        <v>1</v>
      </c>
      <c r="I3489" t="s">
        <v>83</v>
      </c>
      <c r="J3489">
        <v>1</v>
      </c>
    </row>
    <row r="3490" spans="2:10" x14ac:dyDescent="0.45">
      <c r="B3490">
        <v>15615</v>
      </c>
      <c r="C3490" t="s">
        <v>81</v>
      </c>
      <c r="D3490">
        <v>10</v>
      </c>
      <c r="E3490">
        <v>7</v>
      </c>
      <c r="F3490" t="s">
        <v>13</v>
      </c>
      <c r="G3490">
        <v>4</v>
      </c>
      <c r="H3490">
        <v>1</v>
      </c>
      <c r="I3490" t="s">
        <v>7</v>
      </c>
      <c r="J3490">
        <v>1</v>
      </c>
    </row>
    <row r="3491" spans="2:10" x14ac:dyDescent="0.45">
      <c r="B3491">
        <v>15616</v>
      </c>
      <c r="C3491" t="s">
        <v>81</v>
      </c>
      <c r="D3491">
        <v>10</v>
      </c>
      <c r="E3491">
        <v>7</v>
      </c>
      <c r="F3491" t="s">
        <v>56</v>
      </c>
      <c r="G3491">
        <v>2</v>
      </c>
      <c r="H3491">
        <v>0</v>
      </c>
      <c r="I3491" t="s">
        <v>14</v>
      </c>
      <c r="J3491">
        <v>1</v>
      </c>
    </row>
    <row r="3492" spans="2:10" x14ac:dyDescent="0.45">
      <c r="B3492">
        <v>15617</v>
      </c>
      <c r="C3492" t="s">
        <v>81</v>
      </c>
      <c r="D3492">
        <v>10</v>
      </c>
      <c r="E3492">
        <v>7</v>
      </c>
      <c r="F3492" t="s">
        <v>77</v>
      </c>
      <c r="G3492">
        <v>2</v>
      </c>
      <c r="H3492">
        <v>2</v>
      </c>
      <c r="I3492" t="s">
        <v>69</v>
      </c>
      <c r="J3492">
        <v>0</v>
      </c>
    </row>
    <row r="3493" spans="2:10" x14ac:dyDescent="0.45">
      <c r="B3493">
        <v>15618</v>
      </c>
      <c r="C3493" t="s">
        <v>81</v>
      </c>
      <c r="D3493">
        <v>10</v>
      </c>
      <c r="E3493">
        <v>7</v>
      </c>
      <c r="F3493" t="s">
        <v>15</v>
      </c>
      <c r="G3493">
        <v>0</v>
      </c>
      <c r="H3493">
        <v>0</v>
      </c>
      <c r="I3493" t="s">
        <v>4</v>
      </c>
      <c r="J3493">
        <v>0</v>
      </c>
    </row>
    <row r="3494" spans="2:10" x14ac:dyDescent="0.45">
      <c r="B3494">
        <v>15619</v>
      </c>
      <c r="C3494" t="s">
        <v>81</v>
      </c>
      <c r="D3494">
        <v>10</v>
      </c>
      <c r="E3494">
        <v>7</v>
      </c>
      <c r="F3494" t="s">
        <v>5</v>
      </c>
      <c r="G3494">
        <v>1</v>
      </c>
      <c r="H3494">
        <v>1</v>
      </c>
      <c r="I3494" t="s">
        <v>27</v>
      </c>
      <c r="J3494">
        <v>0</v>
      </c>
    </row>
    <row r="3495" spans="2:10" x14ac:dyDescent="0.45">
      <c r="B3495">
        <v>15620</v>
      </c>
      <c r="C3495" t="s">
        <v>81</v>
      </c>
      <c r="D3495">
        <v>10</v>
      </c>
      <c r="E3495">
        <v>7</v>
      </c>
      <c r="F3495" t="s">
        <v>24</v>
      </c>
      <c r="G3495">
        <v>1</v>
      </c>
      <c r="H3495">
        <v>0</v>
      </c>
      <c r="I3495" t="s">
        <v>10</v>
      </c>
      <c r="J3495">
        <v>1</v>
      </c>
    </row>
    <row r="3496" spans="2:10" x14ac:dyDescent="0.45">
      <c r="B3496">
        <v>15621</v>
      </c>
      <c r="C3496" t="s">
        <v>81</v>
      </c>
      <c r="D3496">
        <v>10</v>
      </c>
      <c r="E3496">
        <v>7</v>
      </c>
      <c r="F3496" t="s">
        <v>0</v>
      </c>
      <c r="G3496">
        <v>1</v>
      </c>
      <c r="H3496">
        <v>4</v>
      </c>
      <c r="I3496" t="s">
        <v>9</v>
      </c>
      <c r="J3496">
        <v>-1</v>
      </c>
    </row>
    <row r="3497" spans="2:10" x14ac:dyDescent="0.45">
      <c r="B3497">
        <v>15622</v>
      </c>
      <c r="C3497" t="s">
        <v>81</v>
      </c>
      <c r="D3497">
        <v>10</v>
      </c>
      <c r="E3497">
        <v>7</v>
      </c>
      <c r="F3497" t="s">
        <v>3</v>
      </c>
      <c r="G3497">
        <v>3</v>
      </c>
      <c r="H3497">
        <v>1</v>
      </c>
      <c r="I3497" t="s">
        <v>82</v>
      </c>
      <c r="J3497">
        <v>1</v>
      </c>
    </row>
    <row r="3498" spans="2:10" x14ac:dyDescent="0.45">
      <c r="B3498">
        <v>15623</v>
      </c>
      <c r="C3498" t="s">
        <v>81</v>
      </c>
      <c r="D3498">
        <v>10</v>
      </c>
      <c r="E3498">
        <v>7</v>
      </c>
      <c r="F3498" t="s">
        <v>1</v>
      </c>
      <c r="G3498">
        <v>1</v>
      </c>
      <c r="H3498">
        <v>1</v>
      </c>
      <c r="I3498" t="s">
        <v>66</v>
      </c>
      <c r="J3498">
        <v>0</v>
      </c>
    </row>
    <row r="3499" spans="2:10" x14ac:dyDescent="0.45">
      <c r="B3499">
        <v>15624</v>
      </c>
      <c r="C3499" t="s">
        <v>81</v>
      </c>
      <c r="D3499">
        <v>10</v>
      </c>
      <c r="E3499">
        <v>8</v>
      </c>
      <c r="F3499" t="s">
        <v>82</v>
      </c>
      <c r="G3499">
        <v>1</v>
      </c>
      <c r="H3499">
        <v>3</v>
      </c>
      <c r="I3499" t="s">
        <v>5</v>
      </c>
      <c r="J3499">
        <v>-1</v>
      </c>
    </row>
    <row r="3500" spans="2:10" x14ac:dyDescent="0.45">
      <c r="B3500">
        <v>15625</v>
      </c>
      <c r="C3500" t="s">
        <v>81</v>
      </c>
      <c r="D3500">
        <v>10</v>
      </c>
      <c r="E3500">
        <v>8</v>
      </c>
      <c r="F3500" t="s">
        <v>9</v>
      </c>
      <c r="G3500">
        <v>3</v>
      </c>
      <c r="H3500">
        <v>1</v>
      </c>
      <c r="I3500" t="s">
        <v>77</v>
      </c>
      <c r="J3500">
        <v>1</v>
      </c>
    </row>
    <row r="3501" spans="2:10" x14ac:dyDescent="0.45">
      <c r="B3501">
        <v>15626</v>
      </c>
      <c r="C3501" t="s">
        <v>81</v>
      </c>
      <c r="D3501">
        <v>10</v>
      </c>
      <c r="E3501">
        <v>8</v>
      </c>
      <c r="F3501" t="s">
        <v>83</v>
      </c>
      <c r="G3501">
        <v>2</v>
      </c>
      <c r="H3501">
        <v>0</v>
      </c>
      <c r="I3501" t="s">
        <v>0</v>
      </c>
      <c r="J3501">
        <v>1</v>
      </c>
    </row>
    <row r="3502" spans="2:10" x14ac:dyDescent="0.45">
      <c r="B3502">
        <v>15627</v>
      </c>
      <c r="C3502" t="s">
        <v>81</v>
      </c>
      <c r="D3502">
        <v>10</v>
      </c>
      <c r="E3502">
        <v>8</v>
      </c>
      <c r="F3502" t="s">
        <v>4</v>
      </c>
      <c r="G3502">
        <v>2</v>
      </c>
      <c r="H3502">
        <v>1</v>
      </c>
      <c r="I3502" t="s">
        <v>24</v>
      </c>
      <c r="J3502">
        <v>1</v>
      </c>
    </row>
    <row r="3503" spans="2:10" x14ac:dyDescent="0.45">
      <c r="B3503">
        <v>15628</v>
      </c>
      <c r="C3503" t="s">
        <v>81</v>
      </c>
      <c r="D3503">
        <v>10</v>
      </c>
      <c r="E3503">
        <v>8</v>
      </c>
      <c r="F3503" t="s">
        <v>7</v>
      </c>
      <c r="G3503">
        <v>3</v>
      </c>
      <c r="H3503">
        <v>0</v>
      </c>
      <c r="I3503" t="s">
        <v>6</v>
      </c>
      <c r="J3503">
        <v>1</v>
      </c>
    </row>
    <row r="3504" spans="2:10" x14ac:dyDescent="0.45">
      <c r="B3504">
        <v>15629</v>
      </c>
      <c r="C3504" t="s">
        <v>81</v>
      </c>
      <c r="D3504">
        <v>10</v>
      </c>
      <c r="E3504">
        <v>8</v>
      </c>
      <c r="F3504" t="s">
        <v>10</v>
      </c>
      <c r="G3504">
        <v>0</v>
      </c>
      <c r="H3504">
        <v>1</v>
      </c>
      <c r="I3504" t="s">
        <v>1</v>
      </c>
      <c r="J3504">
        <v>-1</v>
      </c>
    </row>
    <row r="3505" spans="2:10" x14ac:dyDescent="0.45">
      <c r="B3505">
        <v>15630</v>
      </c>
      <c r="C3505" t="s">
        <v>81</v>
      </c>
      <c r="D3505">
        <v>10</v>
      </c>
      <c r="E3505">
        <v>8</v>
      </c>
      <c r="F3505" t="s">
        <v>69</v>
      </c>
      <c r="G3505">
        <v>3</v>
      </c>
      <c r="H3505">
        <v>3</v>
      </c>
      <c r="I3505" t="s">
        <v>15</v>
      </c>
      <c r="J3505">
        <v>0</v>
      </c>
    </row>
    <row r="3506" spans="2:10" x14ac:dyDescent="0.45">
      <c r="B3506">
        <v>15631</v>
      </c>
      <c r="C3506" t="s">
        <v>81</v>
      </c>
      <c r="D3506">
        <v>10</v>
      </c>
      <c r="E3506">
        <v>8</v>
      </c>
      <c r="F3506" t="s">
        <v>66</v>
      </c>
      <c r="G3506">
        <v>2</v>
      </c>
      <c r="H3506">
        <v>1</v>
      </c>
      <c r="I3506" t="s">
        <v>56</v>
      </c>
      <c r="J3506">
        <v>1</v>
      </c>
    </row>
    <row r="3507" spans="2:10" x14ac:dyDescent="0.45">
      <c r="B3507">
        <v>15632</v>
      </c>
      <c r="C3507" t="s">
        <v>81</v>
      </c>
      <c r="D3507">
        <v>10</v>
      </c>
      <c r="E3507">
        <v>8</v>
      </c>
      <c r="F3507" t="s">
        <v>14</v>
      </c>
      <c r="G3507">
        <v>1</v>
      </c>
      <c r="H3507">
        <v>0</v>
      </c>
      <c r="I3507" t="s">
        <v>3</v>
      </c>
      <c r="J3507">
        <v>1</v>
      </c>
    </row>
    <row r="3508" spans="2:10" x14ac:dyDescent="0.45">
      <c r="B3508">
        <v>15633</v>
      </c>
      <c r="C3508" t="s">
        <v>81</v>
      </c>
      <c r="D3508">
        <v>10</v>
      </c>
      <c r="E3508">
        <v>8</v>
      </c>
      <c r="F3508" t="s">
        <v>27</v>
      </c>
      <c r="G3508">
        <v>0</v>
      </c>
      <c r="H3508">
        <v>2</v>
      </c>
      <c r="I3508" t="s">
        <v>13</v>
      </c>
      <c r="J3508">
        <v>-1</v>
      </c>
    </row>
    <row r="3509" spans="2:10" x14ac:dyDescent="0.45">
      <c r="B3509">
        <v>15634</v>
      </c>
      <c r="C3509" t="s">
        <v>81</v>
      </c>
      <c r="D3509">
        <v>10</v>
      </c>
      <c r="E3509">
        <v>9</v>
      </c>
      <c r="F3509" t="s">
        <v>56</v>
      </c>
      <c r="G3509">
        <v>0</v>
      </c>
      <c r="H3509">
        <v>0</v>
      </c>
      <c r="I3509" t="s">
        <v>10</v>
      </c>
      <c r="J3509">
        <v>0</v>
      </c>
    </row>
    <row r="3510" spans="2:10" x14ac:dyDescent="0.45">
      <c r="B3510">
        <v>15635</v>
      </c>
      <c r="C3510" t="s">
        <v>81</v>
      </c>
      <c r="D3510">
        <v>10</v>
      </c>
      <c r="E3510">
        <v>9</v>
      </c>
      <c r="F3510" t="s">
        <v>5</v>
      </c>
      <c r="G3510">
        <v>1</v>
      </c>
      <c r="H3510">
        <v>1</v>
      </c>
      <c r="I3510" t="s">
        <v>14</v>
      </c>
      <c r="J3510">
        <v>0</v>
      </c>
    </row>
    <row r="3511" spans="2:10" x14ac:dyDescent="0.45">
      <c r="B3511">
        <v>15636</v>
      </c>
      <c r="C3511" t="s">
        <v>81</v>
      </c>
      <c r="D3511">
        <v>10</v>
      </c>
      <c r="E3511">
        <v>9</v>
      </c>
      <c r="F3511" t="s">
        <v>77</v>
      </c>
      <c r="G3511">
        <v>1</v>
      </c>
      <c r="H3511">
        <v>0</v>
      </c>
      <c r="I3511" t="s">
        <v>83</v>
      </c>
      <c r="J3511">
        <v>1</v>
      </c>
    </row>
    <row r="3512" spans="2:10" x14ac:dyDescent="0.45">
      <c r="B3512">
        <v>15637</v>
      </c>
      <c r="C3512" t="s">
        <v>81</v>
      </c>
      <c r="D3512">
        <v>10</v>
      </c>
      <c r="E3512">
        <v>9</v>
      </c>
      <c r="F3512" t="s">
        <v>6</v>
      </c>
      <c r="G3512">
        <v>1</v>
      </c>
      <c r="H3512">
        <v>1</v>
      </c>
      <c r="I3512" t="s">
        <v>27</v>
      </c>
      <c r="J3512">
        <v>0</v>
      </c>
    </row>
    <row r="3513" spans="2:10" x14ac:dyDescent="0.45">
      <c r="B3513">
        <v>15638</v>
      </c>
      <c r="C3513" t="s">
        <v>81</v>
      </c>
      <c r="D3513">
        <v>10</v>
      </c>
      <c r="E3513">
        <v>9</v>
      </c>
      <c r="F3513" t="s">
        <v>3</v>
      </c>
      <c r="G3513">
        <v>3</v>
      </c>
      <c r="H3513">
        <v>1</v>
      </c>
      <c r="I3513" t="s">
        <v>66</v>
      </c>
      <c r="J3513">
        <v>1</v>
      </c>
    </row>
    <row r="3514" spans="2:10" x14ac:dyDescent="0.45">
      <c r="B3514">
        <v>15639</v>
      </c>
      <c r="C3514" t="s">
        <v>81</v>
      </c>
      <c r="D3514">
        <v>10</v>
      </c>
      <c r="E3514">
        <v>9</v>
      </c>
      <c r="F3514" t="s">
        <v>69</v>
      </c>
      <c r="G3514">
        <v>1</v>
      </c>
      <c r="H3514">
        <v>2</v>
      </c>
      <c r="I3514" t="s">
        <v>9</v>
      </c>
      <c r="J3514">
        <v>-1</v>
      </c>
    </row>
    <row r="3515" spans="2:10" x14ac:dyDescent="0.45">
      <c r="B3515">
        <v>15640</v>
      </c>
      <c r="C3515" t="s">
        <v>81</v>
      </c>
      <c r="D3515">
        <v>10</v>
      </c>
      <c r="E3515">
        <v>9</v>
      </c>
      <c r="F3515" t="s">
        <v>15</v>
      </c>
      <c r="G3515">
        <v>1</v>
      </c>
      <c r="H3515">
        <v>0</v>
      </c>
      <c r="I3515" t="s">
        <v>24</v>
      </c>
      <c r="J3515">
        <v>1</v>
      </c>
    </row>
    <row r="3516" spans="2:10" x14ac:dyDescent="0.45">
      <c r="B3516">
        <v>15641</v>
      </c>
      <c r="C3516" t="s">
        <v>81</v>
      </c>
      <c r="D3516">
        <v>10</v>
      </c>
      <c r="E3516">
        <v>9</v>
      </c>
      <c r="F3516" t="s">
        <v>0</v>
      </c>
      <c r="G3516">
        <v>3</v>
      </c>
      <c r="H3516">
        <v>2</v>
      </c>
      <c r="I3516" t="s">
        <v>7</v>
      </c>
      <c r="J3516">
        <v>1</v>
      </c>
    </row>
    <row r="3517" spans="2:10" x14ac:dyDescent="0.45">
      <c r="B3517">
        <v>15642</v>
      </c>
      <c r="C3517" t="s">
        <v>81</v>
      </c>
      <c r="D3517">
        <v>10</v>
      </c>
      <c r="E3517">
        <v>9</v>
      </c>
      <c r="F3517" t="s">
        <v>13</v>
      </c>
      <c r="G3517">
        <v>1</v>
      </c>
      <c r="H3517">
        <v>0</v>
      </c>
      <c r="I3517" t="s">
        <v>82</v>
      </c>
      <c r="J3517">
        <v>1</v>
      </c>
    </row>
    <row r="3518" spans="2:10" x14ac:dyDescent="0.45">
      <c r="B3518">
        <v>15643</v>
      </c>
      <c r="C3518" t="s">
        <v>81</v>
      </c>
      <c r="D3518">
        <v>10</v>
      </c>
      <c r="E3518">
        <v>9</v>
      </c>
      <c r="F3518" t="s">
        <v>1</v>
      </c>
      <c r="G3518">
        <v>0</v>
      </c>
      <c r="H3518">
        <v>0</v>
      </c>
      <c r="I3518" t="s">
        <v>4</v>
      </c>
      <c r="J3518">
        <v>0</v>
      </c>
    </row>
    <row r="3519" spans="2:10" x14ac:dyDescent="0.45">
      <c r="B3519">
        <v>15644</v>
      </c>
      <c r="C3519" t="s">
        <v>81</v>
      </c>
      <c r="D3519">
        <v>10</v>
      </c>
      <c r="E3519">
        <v>10</v>
      </c>
      <c r="F3519" t="s">
        <v>83</v>
      </c>
      <c r="G3519">
        <v>2</v>
      </c>
      <c r="H3519">
        <v>2</v>
      </c>
      <c r="I3519" t="s">
        <v>69</v>
      </c>
      <c r="J3519">
        <v>0</v>
      </c>
    </row>
    <row r="3520" spans="2:10" x14ac:dyDescent="0.45">
      <c r="B3520">
        <v>15645</v>
      </c>
      <c r="C3520" t="s">
        <v>81</v>
      </c>
      <c r="D3520">
        <v>10</v>
      </c>
      <c r="E3520">
        <v>10</v>
      </c>
      <c r="F3520" t="s">
        <v>4</v>
      </c>
      <c r="G3520">
        <v>3</v>
      </c>
      <c r="H3520">
        <v>1</v>
      </c>
      <c r="I3520" t="s">
        <v>56</v>
      </c>
      <c r="J3520">
        <v>1</v>
      </c>
    </row>
    <row r="3521" spans="2:10" x14ac:dyDescent="0.45">
      <c r="B3521">
        <v>15646</v>
      </c>
      <c r="C3521" t="s">
        <v>81</v>
      </c>
      <c r="D3521">
        <v>10</v>
      </c>
      <c r="E3521">
        <v>10</v>
      </c>
      <c r="F3521" t="s">
        <v>7</v>
      </c>
      <c r="G3521">
        <v>2</v>
      </c>
      <c r="H3521">
        <v>1</v>
      </c>
      <c r="I3521" t="s">
        <v>77</v>
      </c>
      <c r="J3521">
        <v>1</v>
      </c>
    </row>
    <row r="3522" spans="2:10" x14ac:dyDescent="0.45">
      <c r="B3522">
        <v>15647</v>
      </c>
      <c r="C3522" t="s">
        <v>81</v>
      </c>
      <c r="D3522">
        <v>10</v>
      </c>
      <c r="E3522">
        <v>10</v>
      </c>
      <c r="F3522" t="s">
        <v>24</v>
      </c>
      <c r="G3522">
        <v>2</v>
      </c>
      <c r="H3522">
        <v>2</v>
      </c>
      <c r="I3522" t="s">
        <v>1</v>
      </c>
      <c r="J3522">
        <v>0</v>
      </c>
    </row>
    <row r="3523" spans="2:10" x14ac:dyDescent="0.45">
      <c r="B3523">
        <v>15648</v>
      </c>
      <c r="C3523" t="s">
        <v>81</v>
      </c>
      <c r="D3523">
        <v>10</v>
      </c>
      <c r="E3523">
        <v>10</v>
      </c>
      <c r="F3523" t="s">
        <v>66</v>
      </c>
      <c r="G3523">
        <v>4</v>
      </c>
      <c r="H3523">
        <v>0</v>
      </c>
      <c r="I3523" t="s">
        <v>5</v>
      </c>
      <c r="J3523">
        <v>1</v>
      </c>
    </row>
    <row r="3524" spans="2:10" x14ac:dyDescent="0.45">
      <c r="B3524">
        <v>15649</v>
      </c>
      <c r="C3524" t="s">
        <v>81</v>
      </c>
      <c r="D3524">
        <v>10</v>
      </c>
      <c r="E3524">
        <v>10</v>
      </c>
      <c r="F3524" t="s">
        <v>14</v>
      </c>
      <c r="G3524">
        <v>1</v>
      </c>
      <c r="H3524">
        <v>1</v>
      </c>
      <c r="I3524" t="s">
        <v>13</v>
      </c>
      <c r="J3524">
        <v>0</v>
      </c>
    </row>
    <row r="3525" spans="2:10" x14ac:dyDescent="0.45">
      <c r="B3525">
        <v>15650</v>
      </c>
      <c r="C3525" t="s">
        <v>81</v>
      </c>
      <c r="D3525">
        <v>10</v>
      </c>
      <c r="E3525">
        <v>10</v>
      </c>
      <c r="F3525" t="s">
        <v>9</v>
      </c>
      <c r="G3525">
        <v>0</v>
      </c>
      <c r="H3525">
        <v>2</v>
      </c>
      <c r="I3525" t="s">
        <v>15</v>
      </c>
      <c r="J3525">
        <v>-1</v>
      </c>
    </row>
    <row r="3526" spans="2:10" x14ac:dyDescent="0.45">
      <c r="B3526">
        <v>15651</v>
      </c>
      <c r="C3526" t="s">
        <v>81</v>
      </c>
      <c r="D3526">
        <v>10</v>
      </c>
      <c r="E3526">
        <v>10</v>
      </c>
      <c r="F3526" t="s">
        <v>10</v>
      </c>
      <c r="G3526">
        <v>2</v>
      </c>
      <c r="H3526">
        <v>0</v>
      </c>
      <c r="I3526" t="s">
        <v>3</v>
      </c>
      <c r="J3526">
        <v>1</v>
      </c>
    </row>
    <row r="3527" spans="2:10" x14ac:dyDescent="0.45">
      <c r="B3527">
        <v>15652</v>
      </c>
      <c r="C3527" t="s">
        <v>81</v>
      </c>
      <c r="D3527">
        <v>10</v>
      </c>
      <c r="E3527">
        <v>10</v>
      </c>
      <c r="F3527" t="s">
        <v>27</v>
      </c>
      <c r="G3527">
        <v>3</v>
      </c>
      <c r="H3527">
        <v>3</v>
      </c>
      <c r="I3527" t="s">
        <v>0</v>
      </c>
      <c r="J3527">
        <v>0</v>
      </c>
    </row>
    <row r="3528" spans="2:10" x14ac:dyDescent="0.45">
      <c r="B3528">
        <v>15653</v>
      </c>
      <c r="C3528" t="s">
        <v>81</v>
      </c>
      <c r="D3528">
        <v>10</v>
      </c>
      <c r="E3528">
        <v>10</v>
      </c>
      <c r="F3528" t="s">
        <v>6</v>
      </c>
      <c r="G3528">
        <v>0</v>
      </c>
      <c r="H3528">
        <v>1</v>
      </c>
      <c r="I3528" t="s">
        <v>82</v>
      </c>
      <c r="J3528">
        <v>-1</v>
      </c>
    </row>
    <row r="3529" spans="2:10" x14ac:dyDescent="0.45">
      <c r="B3529">
        <v>17584</v>
      </c>
      <c r="C3529" t="s">
        <v>81</v>
      </c>
      <c r="D3529">
        <v>10</v>
      </c>
      <c r="E3529">
        <v>11</v>
      </c>
      <c r="F3529" t="s">
        <v>3</v>
      </c>
      <c r="G3529">
        <v>1</v>
      </c>
      <c r="H3529">
        <v>0</v>
      </c>
      <c r="I3529" t="s">
        <v>4</v>
      </c>
      <c r="J3529">
        <v>1</v>
      </c>
    </row>
    <row r="3530" spans="2:10" x14ac:dyDescent="0.45">
      <c r="B3530">
        <v>17585</v>
      </c>
      <c r="C3530" t="s">
        <v>81</v>
      </c>
      <c r="D3530">
        <v>10</v>
      </c>
      <c r="E3530">
        <v>11</v>
      </c>
      <c r="F3530" t="s">
        <v>5</v>
      </c>
      <c r="G3530">
        <v>0</v>
      </c>
      <c r="H3530">
        <v>1</v>
      </c>
      <c r="I3530" t="s">
        <v>10</v>
      </c>
      <c r="J3530">
        <v>-1</v>
      </c>
    </row>
    <row r="3531" spans="2:10" x14ac:dyDescent="0.45">
      <c r="B3531">
        <v>17586</v>
      </c>
      <c r="C3531" t="s">
        <v>81</v>
      </c>
      <c r="D3531">
        <v>10</v>
      </c>
      <c r="E3531">
        <v>11</v>
      </c>
      <c r="F3531" t="s">
        <v>77</v>
      </c>
      <c r="G3531">
        <v>1</v>
      </c>
      <c r="H3531">
        <v>1</v>
      </c>
      <c r="I3531" t="s">
        <v>27</v>
      </c>
      <c r="J3531">
        <v>0</v>
      </c>
    </row>
    <row r="3532" spans="2:10" x14ac:dyDescent="0.45">
      <c r="B3532">
        <v>17587</v>
      </c>
      <c r="C3532" t="s">
        <v>81</v>
      </c>
      <c r="D3532">
        <v>10</v>
      </c>
      <c r="E3532">
        <v>11</v>
      </c>
      <c r="F3532" t="s">
        <v>6</v>
      </c>
      <c r="G3532">
        <v>2</v>
      </c>
      <c r="H3532">
        <v>2</v>
      </c>
      <c r="I3532" t="s">
        <v>14</v>
      </c>
      <c r="J3532">
        <v>0</v>
      </c>
    </row>
    <row r="3533" spans="2:10" x14ac:dyDescent="0.45">
      <c r="B3533">
        <v>17588</v>
      </c>
      <c r="C3533" t="s">
        <v>81</v>
      </c>
      <c r="D3533">
        <v>10</v>
      </c>
      <c r="E3533">
        <v>11</v>
      </c>
      <c r="F3533" t="s">
        <v>56</v>
      </c>
      <c r="G3533">
        <v>1</v>
      </c>
      <c r="H3533">
        <v>1</v>
      </c>
      <c r="I3533" t="s">
        <v>24</v>
      </c>
      <c r="J3533">
        <v>0</v>
      </c>
    </row>
    <row r="3534" spans="2:10" x14ac:dyDescent="0.45">
      <c r="B3534">
        <v>17589</v>
      </c>
      <c r="C3534" t="s">
        <v>81</v>
      </c>
      <c r="D3534">
        <v>10</v>
      </c>
      <c r="E3534">
        <v>11</v>
      </c>
      <c r="F3534" t="s">
        <v>69</v>
      </c>
      <c r="G3534">
        <v>0</v>
      </c>
      <c r="H3534">
        <v>0</v>
      </c>
      <c r="I3534" t="s">
        <v>7</v>
      </c>
      <c r="J3534">
        <v>0</v>
      </c>
    </row>
    <row r="3535" spans="2:10" x14ac:dyDescent="0.45">
      <c r="B3535">
        <v>17590</v>
      </c>
      <c r="C3535" t="s">
        <v>81</v>
      </c>
      <c r="D3535">
        <v>10</v>
      </c>
      <c r="E3535">
        <v>11</v>
      </c>
      <c r="F3535" t="s">
        <v>0</v>
      </c>
      <c r="G3535">
        <v>0</v>
      </c>
      <c r="H3535">
        <v>1</v>
      </c>
      <c r="I3535" t="s">
        <v>82</v>
      </c>
      <c r="J3535">
        <v>-1</v>
      </c>
    </row>
    <row r="3536" spans="2:10" x14ac:dyDescent="0.45">
      <c r="B3536">
        <v>17591</v>
      </c>
      <c r="C3536" t="s">
        <v>81</v>
      </c>
      <c r="D3536">
        <v>10</v>
      </c>
      <c r="E3536">
        <v>11</v>
      </c>
      <c r="F3536" t="s">
        <v>9</v>
      </c>
      <c r="G3536">
        <v>3</v>
      </c>
      <c r="H3536">
        <v>1</v>
      </c>
      <c r="I3536" t="s">
        <v>83</v>
      </c>
      <c r="J3536">
        <v>1</v>
      </c>
    </row>
    <row r="3537" spans="2:10" x14ac:dyDescent="0.45">
      <c r="B3537">
        <v>17592</v>
      </c>
      <c r="C3537" t="s">
        <v>81</v>
      </c>
      <c r="D3537">
        <v>10</v>
      </c>
      <c r="E3537">
        <v>11</v>
      </c>
      <c r="F3537" t="s">
        <v>15</v>
      </c>
      <c r="G3537">
        <v>0</v>
      </c>
      <c r="H3537">
        <v>1</v>
      </c>
      <c r="I3537" t="s">
        <v>1</v>
      </c>
      <c r="J3537">
        <v>-1</v>
      </c>
    </row>
    <row r="3538" spans="2:10" x14ac:dyDescent="0.45">
      <c r="B3538">
        <v>17593</v>
      </c>
      <c r="C3538" t="s">
        <v>81</v>
      </c>
      <c r="D3538">
        <v>10</v>
      </c>
      <c r="E3538">
        <v>11</v>
      </c>
      <c r="F3538" t="s">
        <v>13</v>
      </c>
      <c r="G3538">
        <v>3</v>
      </c>
      <c r="H3538">
        <v>1</v>
      </c>
      <c r="I3538" t="s">
        <v>66</v>
      </c>
      <c r="J3538">
        <v>1</v>
      </c>
    </row>
    <row r="3539" spans="2:10" x14ac:dyDescent="0.45">
      <c r="B3539">
        <v>17594</v>
      </c>
      <c r="C3539" t="s">
        <v>81</v>
      </c>
      <c r="D3539">
        <v>10</v>
      </c>
      <c r="E3539">
        <v>12</v>
      </c>
      <c r="F3539" t="s">
        <v>10</v>
      </c>
      <c r="G3539">
        <v>1</v>
      </c>
      <c r="H3539">
        <v>0</v>
      </c>
      <c r="I3539" t="s">
        <v>13</v>
      </c>
      <c r="J3539">
        <v>1</v>
      </c>
    </row>
    <row r="3540" spans="2:10" x14ac:dyDescent="0.45">
      <c r="B3540">
        <v>17595</v>
      </c>
      <c r="C3540" t="s">
        <v>81</v>
      </c>
      <c r="D3540">
        <v>10</v>
      </c>
      <c r="E3540">
        <v>12</v>
      </c>
      <c r="F3540" t="s">
        <v>24</v>
      </c>
      <c r="G3540">
        <v>0</v>
      </c>
      <c r="H3540">
        <v>1</v>
      </c>
      <c r="I3540" t="s">
        <v>3</v>
      </c>
      <c r="J3540">
        <v>-1</v>
      </c>
    </row>
    <row r="3541" spans="2:10" x14ac:dyDescent="0.45">
      <c r="B3541">
        <v>17596</v>
      </c>
      <c r="C3541" t="s">
        <v>81</v>
      </c>
      <c r="D3541">
        <v>10</v>
      </c>
      <c r="E3541">
        <v>12</v>
      </c>
      <c r="F3541" t="s">
        <v>82</v>
      </c>
      <c r="G3541">
        <v>3</v>
      </c>
      <c r="H3541">
        <v>1</v>
      </c>
      <c r="I3541" t="s">
        <v>77</v>
      </c>
      <c r="J3541">
        <v>1</v>
      </c>
    </row>
    <row r="3542" spans="2:10" x14ac:dyDescent="0.45">
      <c r="B3542">
        <v>17597</v>
      </c>
      <c r="C3542" t="s">
        <v>81</v>
      </c>
      <c r="D3542">
        <v>10</v>
      </c>
      <c r="E3542">
        <v>12</v>
      </c>
      <c r="F3542" t="s">
        <v>83</v>
      </c>
      <c r="G3542">
        <v>2</v>
      </c>
      <c r="H3542">
        <v>1</v>
      </c>
      <c r="I3542" t="s">
        <v>15</v>
      </c>
      <c r="J3542">
        <v>1</v>
      </c>
    </row>
    <row r="3543" spans="2:10" x14ac:dyDescent="0.45">
      <c r="B3543">
        <v>17598</v>
      </c>
      <c r="C3543" t="s">
        <v>81</v>
      </c>
      <c r="D3543">
        <v>10</v>
      </c>
      <c r="E3543">
        <v>12</v>
      </c>
      <c r="F3543" t="s">
        <v>4</v>
      </c>
      <c r="G3543">
        <v>1</v>
      </c>
      <c r="H3543">
        <v>1</v>
      </c>
      <c r="I3543" t="s">
        <v>5</v>
      </c>
      <c r="J3543">
        <v>0</v>
      </c>
    </row>
    <row r="3544" spans="2:10" x14ac:dyDescent="0.45">
      <c r="B3544">
        <v>17599</v>
      </c>
      <c r="C3544" t="s">
        <v>81</v>
      </c>
      <c r="D3544">
        <v>10</v>
      </c>
      <c r="E3544">
        <v>12</v>
      </c>
      <c r="F3544" t="s">
        <v>7</v>
      </c>
      <c r="G3544">
        <v>0</v>
      </c>
      <c r="H3544">
        <v>2</v>
      </c>
      <c r="I3544" t="s">
        <v>9</v>
      </c>
      <c r="J3544">
        <v>-1</v>
      </c>
    </row>
    <row r="3545" spans="2:10" x14ac:dyDescent="0.45">
      <c r="B3545">
        <v>17600</v>
      </c>
      <c r="C3545" t="s">
        <v>81</v>
      </c>
      <c r="D3545">
        <v>10</v>
      </c>
      <c r="E3545">
        <v>12</v>
      </c>
      <c r="F3545" t="s">
        <v>1</v>
      </c>
      <c r="G3545">
        <v>2</v>
      </c>
      <c r="H3545">
        <v>1</v>
      </c>
      <c r="I3545" t="s">
        <v>56</v>
      </c>
      <c r="J3545">
        <v>1</v>
      </c>
    </row>
    <row r="3546" spans="2:10" x14ac:dyDescent="0.45">
      <c r="B3546">
        <v>17601</v>
      </c>
      <c r="C3546" t="s">
        <v>81</v>
      </c>
      <c r="D3546">
        <v>10</v>
      </c>
      <c r="E3546">
        <v>12</v>
      </c>
      <c r="F3546" t="s">
        <v>66</v>
      </c>
      <c r="G3546">
        <v>3</v>
      </c>
      <c r="H3546">
        <v>2</v>
      </c>
      <c r="I3546" t="s">
        <v>6</v>
      </c>
      <c r="J3546">
        <v>1</v>
      </c>
    </row>
    <row r="3547" spans="2:10" x14ac:dyDescent="0.45">
      <c r="B3547">
        <v>17602</v>
      </c>
      <c r="C3547" t="s">
        <v>81</v>
      </c>
      <c r="D3547">
        <v>10</v>
      </c>
      <c r="E3547">
        <v>12</v>
      </c>
      <c r="F3547" t="s">
        <v>14</v>
      </c>
      <c r="G3547">
        <v>1</v>
      </c>
      <c r="H3547">
        <v>0</v>
      </c>
      <c r="I3547" t="s">
        <v>0</v>
      </c>
      <c r="J3547">
        <v>1</v>
      </c>
    </row>
    <row r="3548" spans="2:10" x14ac:dyDescent="0.45">
      <c r="B3548">
        <v>17603</v>
      </c>
      <c r="C3548" t="s">
        <v>81</v>
      </c>
      <c r="D3548">
        <v>10</v>
      </c>
      <c r="E3548">
        <v>12</v>
      </c>
      <c r="F3548" t="s">
        <v>27</v>
      </c>
      <c r="G3548">
        <v>1</v>
      </c>
      <c r="H3548">
        <v>3</v>
      </c>
      <c r="I3548" t="s">
        <v>69</v>
      </c>
      <c r="J3548">
        <v>-1</v>
      </c>
    </row>
    <row r="3549" spans="2:10" x14ac:dyDescent="0.45">
      <c r="B3549">
        <v>17604</v>
      </c>
      <c r="C3549" t="s">
        <v>81</v>
      </c>
      <c r="D3549">
        <v>10</v>
      </c>
      <c r="E3549">
        <v>13</v>
      </c>
      <c r="F3549" t="s">
        <v>13</v>
      </c>
      <c r="G3549">
        <v>1</v>
      </c>
      <c r="H3549">
        <v>0</v>
      </c>
      <c r="I3549" t="s">
        <v>4</v>
      </c>
      <c r="J3549">
        <v>1</v>
      </c>
    </row>
    <row r="3550" spans="2:10" x14ac:dyDescent="0.45">
      <c r="B3550">
        <v>17605</v>
      </c>
      <c r="C3550" t="s">
        <v>81</v>
      </c>
      <c r="D3550">
        <v>10</v>
      </c>
      <c r="E3550">
        <v>13</v>
      </c>
      <c r="F3550" t="s">
        <v>6</v>
      </c>
      <c r="G3550">
        <v>3</v>
      </c>
      <c r="H3550">
        <v>1</v>
      </c>
      <c r="I3550" t="s">
        <v>10</v>
      </c>
      <c r="J3550">
        <v>1</v>
      </c>
    </row>
    <row r="3551" spans="2:10" x14ac:dyDescent="0.45">
      <c r="B3551">
        <v>17606</v>
      </c>
      <c r="C3551" t="s">
        <v>81</v>
      </c>
      <c r="D3551">
        <v>10</v>
      </c>
      <c r="E3551">
        <v>13</v>
      </c>
      <c r="F3551" t="s">
        <v>3</v>
      </c>
      <c r="G3551">
        <v>0</v>
      </c>
      <c r="H3551">
        <v>0</v>
      </c>
      <c r="I3551" t="s">
        <v>1</v>
      </c>
      <c r="J3551">
        <v>0</v>
      </c>
    </row>
    <row r="3552" spans="2:10" x14ac:dyDescent="0.45">
      <c r="B3552">
        <v>17607</v>
      </c>
      <c r="C3552" t="s">
        <v>81</v>
      </c>
      <c r="D3552">
        <v>10</v>
      </c>
      <c r="E3552">
        <v>13</v>
      </c>
      <c r="F3552" t="s">
        <v>77</v>
      </c>
      <c r="G3552">
        <v>4</v>
      </c>
      <c r="H3552">
        <v>5</v>
      </c>
      <c r="I3552" t="s">
        <v>14</v>
      </c>
      <c r="J3552">
        <v>-1</v>
      </c>
    </row>
    <row r="3553" spans="2:10" x14ac:dyDescent="0.45">
      <c r="B3553">
        <v>17608</v>
      </c>
      <c r="C3553" t="s">
        <v>81</v>
      </c>
      <c r="D3553">
        <v>10</v>
      </c>
      <c r="E3553">
        <v>13</v>
      </c>
      <c r="F3553" t="s">
        <v>9</v>
      </c>
      <c r="G3553">
        <v>2</v>
      </c>
      <c r="H3553">
        <v>0</v>
      </c>
      <c r="I3553" t="s">
        <v>27</v>
      </c>
      <c r="J3553">
        <v>1</v>
      </c>
    </row>
    <row r="3554" spans="2:10" x14ac:dyDescent="0.45">
      <c r="B3554">
        <v>17609</v>
      </c>
      <c r="C3554" t="s">
        <v>81</v>
      </c>
      <c r="D3554">
        <v>10</v>
      </c>
      <c r="E3554">
        <v>13</v>
      </c>
      <c r="F3554" t="s">
        <v>5</v>
      </c>
      <c r="G3554">
        <v>0</v>
      </c>
      <c r="H3554">
        <v>1</v>
      </c>
      <c r="I3554" t="s">
        <v>24</v>
      </c>
      <c r="J3554">
        <v>-1</v>
      </c>
    </row>
    <row r="3555" spans="2:10" x14ac:dyDescent="0.45">
      <c r="B3555">
        <v>17610</v>
      </c>
      <c r="C3555" t="s">
        <v>81</v>
      </c>
      <c r="D3555">
        <v>10</v>
      </c>
      <c r="E3555">
        <v>13</v>
      </c>
      <c r="F3555" t="s">
        <v>15</v>
      </c>
      <c r="G3555">
        <v>2</v>
      </c>
      <c r="H3555">
        <v>2</v>
      </c>
      <c r="I3555" t="s">
        <v>56</v>
      </c>
      <c r="J3555">
        <v>0</v>
      </c>
    </row>
    <row r="3556" spans="2:10" x14ac:dyDescent="0.45">
      <c r="B3556">
        <v>17611</v>
      </c>
      <c r="C3556" t="s">
        <v>81</v>
      </c>
      <c r="D3556">
        <v>10</v>
      </c>
      <c r="E3556">
        <v>13</v>
      </c>
      <c r="F3556" t="s">
        <v>0</v>
      </c>
      <c r="G3556">
        <v>1</v>
      </c>
      <c r="H3556">
        <v>1</v>
      </c>
      <c r="I3556" t="s">
        <v>66</v>
      </c>
      <c r="J3556">
        <v>0</v>
      </c>
    </row>
    <row r="3557" spans="2:10" x14ac:dyDescent="0.45">
      <c r="B3557">
        <v>17612</v>
      </c>
      <c r="C3557" t="s">
        <v>81</v>
      </c>
      <c r="D3557">
        <v>10</v>
      </c>
      <c r="E3557">
        <v>13</v>
      </c>
      <c r="F3557" t="s">
        <v>83</v>
      </c>
      <c r="G3557">
        <v>1</v>
      </c>
      <c r="H3557">
        <v>1</v>
      </c>
      <c r="I3557" t="s">
        <v>7</v>
      </c>
      <c r="J3557">
        <v>0</v>
      </c>
    </row>
    <row r="3558" spans="2:10" x14ac:dyDescent="0.45">
      <c r="B3558">
        <v>17613</v>
      </c>
      <c r="C3558" t="s">
        <v>81</v>
      </c>
      <c r="D3558">
        <v>10</v>
      </c>
      <c r="E3558">
        <v>13</v>
      </c>
      <c r="F3558" t="s">
        <v>69</v>
      </c>
      <c r="G3558">
        <v>3</v>
      </c>
      <c r="H3558">
        <v>0</v>
      </c>
      <c r="I3558" t="s">
        <v>82</v>
      </c>
      <c r="J3558">
        <v>1</v>
      </c>
    </row>
    <row r="3559" spans="2:10" x14ac:dyDescent="0.45">
      <c r="B3559">
        <v>17614</v>
      </c>
      <c r="C3559" t="s">
        <v>81</v>
      </c>
      <c r="D3559">
        <v>10</v>
      </c>
      <c r="E3559">
        <v>14</v>
      </c>
      <c r="F3559" t="s">
        <v>1</v>
      </c>
      <c r="G3559">
        <v>1</v>
      </c>
      <c r="H3559">
        <v>1</v>
      </c>
      <c r="I3559" t="s">
        <v>5</v>
      </c>
      <c r="J3559">
        <v>0</v>
      </c>
    </row>
    <row r="3560" spans="2:10" x14ac:dyDescent="0.45">
      <c r="B3560">
        <v>17615</v>
      </c>
      <c r="C3560" t="s">
        <v>81</v>
      </c>
      <c r="D3560">
        <v>10</v>
      </c>
      <c r="E3560">
        <v>14</v>
      </c>
      <c r="F3560" t="s">
        <v>82</v>
      </c>
      <c r="G3560">
        <v>0</v>
      </c>
      <c r="H3560">
        <v>1</v>
      </c>
      <c r="I3560" t="s">
        <v>9</v>
      </c>
      <c r="J3560">
        <v>-1</v>
      </c>
    </row>
    <row r="3561" spans="2:10" x14ac:dyDescent="0.45">
      <c r="B3561">
        <v>17616</v>
      </c>
      <c r="C3561" t="s">
        <v>81</v>
      </c>
      <c r="D3561">
        <v>10</v>
      </c>
      <c r="E3561">
        <v>14</v>
      </c>
      <c r="F3561" t="s">
        <v>4</v>
      </c>
      <c r="G3561">
        <v>2</v>
      </c>
      <c r="H3561">
        <v>1</v>
      </c>
      <c r="I3561" t="s">
        <v>6</v>
      </c>
      <c r="J3561">
        <v>1</v>
      </c>
    </row>
    <row r="3562" spans="2:10" x14ac:dyDescent="0.45">
      <c r="B3562">
        <v>17617</v>
      </c>
      <c r="C3562" t="s">
        <v>81</v>
      </c>
      <c r="D3562">
        <v>10</v>
      </c>
      <c r="E3562">
        <v>14</v>
      </c>
      <c r="F3562" t="s">
        <v>56</v>
      </c>
      <c r="G3562">
        <v>1</v>
      </c>
      <c r="H3562">
        <v>4</v>
      </c>
      <c r="I3562" t="s">
        <v>3</v>
      </c>
      <c r="J3562">
        <v>-1</v>
      </c>
    </row>
    <row r="3563" spans="2:10" x14ac:dyDescent="0.45">
      <c r="B3563">
        <v>17618</v>
      </c>
      <c r="C3563" t="s">
        <v>81</v>
      </c>
      <c r="D3563">
        <v>10</v>
      </c>
      <c r="E3563">
        <v>14</v>
      </c>
      <c r="F3563" t="s">
        <v>27</v>
      </c>
      <c r="G3563">
        <v>3</v>
      </c>
      <c r="H3563">
        <v>1</v>
      </c>
      <c r="I3563" t="s">
        <v>83</v>
      </c>
      <c r="J3563">
        <v>1</v>
      </c>
    </row>
    <row r="3564" spans="2:10" x14ac:dyDescent="0.45">
      <c r="B3564">
        <v>17619</v>
      </c>
      <c r="C3564" t="s">
        <v>81</v>
      </c>
      <c r="D3564">
        <v>10</v>
      </c>
      <c r="E3564">
        <v>14</v>
      </c>
      <c r="F3564" t="s">
        <v>14</v>
      </c>
      <c r="G3564">
        <v>0</v>
      </c>
      <c r="H3564">
        <v>1</v>
      </c>
      <c r="I3564" t="s">
        <v>69</v>
      </c>
      <c r="J3564">
        <v>-1</v>
      </c>
    </row>
    <row r="3565" spans="2:10" x14ac:dyDescent="0.45">
      <c r="B3565">
        <v>17620</v>
      </c>
      <c r="C3565" t="s">
        <v>81</v>
      </c>
      <c r="D3565">
        <v>10</v>
      </c>
      <c r="E3565">
        <v>14</v>
      </c>
      <c r="F3565" t="s">
        <v>24</v>
      </c>
      <c r="G3565">
        <v>2</v>
      </c>
      <c r="H3565">
        <v>2</v>
      </c>
      <c r="I3565" t="s">
        <v>13</v>
      </c>
      <c r="J3565">
        <v>0</v>
      </c>
    </row>
    <row r="3566" spans="2:10" x14ac:dyDescent="0.45">
      <c r="B3566">
        <v>17621</v>
      </c>
      <c r="C3566" t="s">
        <v>81</v>
      </c>
      <c r="D3566">
        <v>10</v>
      </c>
      <c r="E3566">
        <v>14</v>
      </c>
      <c r="F3566" t="s">
        <v>66</v>
      </c>
      <c r="G3566">
        <v>3</v>
      </c>
      <c r="H3566">
        <v>2</v>
      </c>
      <c r="I3566" t="s">
        <v>77</v>
      </c>
      <c r="J3566">
        <v>1</v>
      </c>
    </row>
    <row r="3567" spans="2:10" x14ac:dyDescent="0.45">
      <c r="B3567">
        <v>17622</v>
      </c>
      <c r="C3567" t="s">
        <v>81</v>
      </c>
      <c r="D3567">
        <v>10</v>
      </c>
      <c r="E3567">
        <v>14</v>
      </c>
      <c r="F3567" t="s">
        <v>10</v>
      </c>
      <c r="G3567">
        <v>2</v>
      </c>
      <c r="H3567">
        <v>2</v>
      </c>
      <c r="I3567" t="s">
        <v>0</v>
      </c>
      <c r="J3567">
        <v>0</v>
      </c>
    </row>
    <row r="3568" spans="2:10" x14ac:dyDescent="0.45">
      <c r="B3568">
        <v>17623</v>
      </c>
      <c r="C3568" t="s">
        <v>81</v>
      </c>
      <c r="D3568">
        <v>10</v>
      </c>
      <c r="E3568">
        <v>14</v>
      </c>
      <c r="F3568" t="s">
        <v>7</v>
      </c>
      <c r="G3568">
        <v>2</v>
      </c>
      <c r="H3568">
        <v>1</v>
      </c>
      <c r="I3568" t="s">
        <v>15</v>
      </c>
      <c r="J3568">
        <v>1</v>
      </c>
    </row>
    <row r="3569" spans="2:10" x14ac:dyDescent="0.45">
      <c r="B3569">
        <v>17624</v>
      </c>
      <c r="C3569" t="s">
        <v>81</v>
      </c>
      <c r="D3569">
        <v>10</v>
      </c>
      <c r="E3569">
        <v>15</v>
      </c>
      <c r="F3569" t="s">
        <v>83</v>
      </c>
      <c r="G3569">
        <v>4</v>
      </c>
      <c r="H3569">
        <v>2</v>
      </c>
      <c r="I3569" t="s">
        <v>82</v>
      </c>
      <c r="J3569">
        <v>1</v>
      </c>
    </row>
    <row r="3570" spans="2:10" x14ac:dyDescent="0.45">
      <c r="B3570">
        <v>17625</v>
      </c>
      <c r="C3570" t="s">
        <v>81</v>
      </c>
      <c r="D3570">
        <v>10</v>
      </c>
      <c r="E3570">
        <v>15</v>
      </c>
      <c r="F3570" t="s">
        <v>6</v>
      </c>
      <c r="G3570">
        <v>2</v>
      </c>
      <c r="H3570">
        <v>1</v>
      </c>
      <c r="I3570" t="s">
        <v>24</v>
      </c>
      <c r="J3570">
        <v>1</v>
      </c>
    </row>
    <row r="3571" spans="2:10" x14ac:dyDescent="0.45">
      <c r="B3571">
        <v>17626</v>
      </c>
      <c r="C3571" t="s">
        <v>81</v>
      </c>
      <c r="D3571">
        <v>10</v>
      </c>
      <c r="E3571">
        <v>15</v>
      </c>
      <c r="F3571" t="s">
        <v>9</v>
      </c>
      <c r="G3571">
        <v>2</v>
      </c>
      <c r="H3571">
        <v>1</v>
      </c>
      <c r="I3571" t="s">
        <v>14</v>
      </c>
      <c r="J3571">
        <v>1</v>
      </c>
    </row>
    <row r="3572" spans="2:10" x14ac:dyDescent="0.45">
      <c r="B3572">
        <v>17627</v>
      </c>
      <c r="C3572" t="s">
        <v>81</v>
      </c>
      <c r="D3572">
        <v>10</v>
      </c>
      <c r="E3572">
        <v>15</v>
      </c>
      <c r="F3572" t="s">
        <v>5</v>
      </c>
      <c r="G3572">
        <v>0</v>
      </c>
      <c r="H3572">
        <v>0</v>
      </c>
      <c r="I3572" t="s">
        <v>56</v>
      </c>
      <c r="J3572">
        <v>0</v>
      </c>
    </row>
    <row r="3573" spans="2:10" x14ac:dyDescent="0.45">
      <c r="B3573">
        <v>17628</v>
      </c>
      <c r="C3573" t="s">
        <v>81</v>
      </c>
      <c r="D3573">
        <v>10</v>
      </c>
      <c r="E3573">
        <v>15</v>
      </c>
      <c r="F3573" t="s">
        <v>69</v>
      </c>
      <c r="G3573">
        <v>3</v>
      </c>
      <c r="H3573">
        <v>1</v>
      </c>
      <c r="I3573" t="s">
        <v>66</v>
      </c>
      <c r="J3573">
        <v>1</v>
      </c>
    </row>
    <row r="3574" spans="2:10" x14ac:dyDescent="0.45">
      <c r="B3574">
        <v>17629</v>
      </c>
      <c r="C3574" t="s">
        <v>81</v>
      </c>
      <c r="D3574">
        <v>10</v>
      </c>
      <c r="E3574">
        <v>15</v>
      </c>
      <c r="F3574" t="s">
        <v>0</v>
      </c>
      <c r="G3574">
        <v>3</v>
      </c>
      <c r="H3574">
        <v>1</v>
      </c>
      <c r="I3574" t="s">
        <v>4</v>
      </c>
      <c r="J3574">
        <v>1</v>
      </c>
    </row>
    <row r="3575" spans="2:10" x14ac:dyDescent="0.45">
      <c r="B3575">
        <v>17630</v>
      </c>
      <c r="C3575" t="s">
        <v>81</v>
      </c>
      <c r="D3575">
        <v>10</v>
      </c>
      <c r="E3575">
        <v>15</v>
      </c>
      <c r="F3575" t="s">
        <v>77</v>
      </c>
      <c r="G3575">
        <v>1</v>
      </c>
      <c r="H3575">
        <v>1</v>
      </c>
      <c r="I3575" t="s">
        <v>10</v>
      </c>
      <c r="J3575">
        <v>0</v>
      </c>
    </row>
    <row r="3576" spans="2:10" x14ac:dyDescent="0.45">
      <c r="B3576">
        <v>17631</v>
      </c>
      <c r="C3576" t="s">
        <v>81</v>
      </c>
      <c r="D3576">
        <v>10</v>
      </c>
      <c r="E3576">
        <v>15</v>
      </c>
      <c r="F3576" t="s">
        <v>13</v>
      </c>
      <c r="G3576">
        <v>1</v>
      </c>
      <c r="H3576">
        <v>3</v>
      </c>
      <c r="I3576" t="s">
        <v>1</v>
      </c>
      <c r="J3576">
        <v>-1</v>
      </c>
    </row>
    <row r="3577" spans="2:10" x14ac:dyDescent="0.45">
      <c r="B3577">
        <v>17632</v>
      </c>
      <c r="C3577" t="s">
        <v>81</v>
      </c>
      <c r="D3577">
        <v>10</v>
      </c>
      <c r="E3577">
        <v>15</v>
      </c>
      <c r="F3577" t="s">
        <v>15</v>
      </c>
      <c r="G3577">
        <v>2</v>
      </c>
      <c r="H3577">
        <v>1</v>
      </c>
      <c r="I3577" t="s">
        <v>3</v>
      </c>
      <c r="J3577">
        <v>1</v>
      </c>
    </row>
    <row r="3578" spans="2:10" x14ac:dyDescent="0.45">
      <c r="B3578">
        <v>17633</v>
      </c>
      <c r="C3578" t="s">
        <v>81</v>
      </c>
      <c r="D3578">
        <v>10</v>
      </c>
      <c r="E3578">
        <v>15</v>
      </c>
      <c r="F3578" t="s">
        <v>7</v>
      </c>
      <c r="G3578">
        <v>1</v>
      </c>
      <c r="H3578">
        <v>0</v>
      </c>
      <c r="I3578" t="s">
        <v>27</v>
      </c>
      <c r="J3578">
        <v>1</v>
      </c>
    </row>
    <row r="3579" spans="2:10" x14ac:dyDescent="0.45">
      <c r="B3579">
        <v>17634</v>
      </c>
      <c r="C3579" t="s">
        <v>81</v>
      </c>
      <c r="D3579">
        <v>10</v>
      </c>
      <c r="E3579">
        <v>16</v>
      </c>
      <c r="F3579" t="s">
        <v>27</v>
      </c>
      <c r="G3579">
        <v>4</v>
      </c>
      <c r="H3579">
        <v>2</v>
      </c>
      <c r="I3579" t="s">
        <v>15</v>
      </c>
      <c r="J3579">
        <v>1</v>
      </c>
    </row>
    <row r="3580" spans="2:10" x14ac:dyDescent="0.45">
      <c r="B3580">
        <v>17635</v>
      </c>
      <c r="C3580" t="s">
        <v>81</v>
      </c>
      <c r="D3580">
        <v>10</v>
      </c>
      <c r="E3580">
        <v>16</v>
      </c>
      <c r="F3580" t="s">
        <v>82</v>
      </c>
      <c r="G3580">
        <v>2</v>
      </c>
      <c r="H3580">
        <v>0</v>
      </c>
      <c r="I3580" t="s">
        <v>7</v>
      </c>
      <c r="J3580">
        <v>1</v>
      </c>
    </row>
    <row r="3581" spans="2:10" x14ac:dyDescent="0.45">
      <c r="B3581">
        <v>17636</v>
      </c>
      <c r="C3581" t="s">
        <v>81</v>
      </c>
      <c r="D3581">
        <v>10</v>
      </c>
      <c r="E3581">
        <v>16</v>
      </c>
      <c r="F3581" t="s">
        <v>24</v>
      </c>
      <c r="G3581">
        <v>5</v>
      </c>
      <c r="H3581">
        <v>2</v>
      </c>
      <c r="I3581" t="s">
        <v>0</v>
      </c>
      <c r="J3581">
        <v>1</v>
      </c>
    </row>
    <row r="3582" spans="2:10" x14ac:dyDescent="0.45">
      <c r="B3582">
        <v>17637</v>
      </c>
      <c r="C3582" t="s">
        <v>81</v>
      </c>
      <c r="D3582">
        <v>10</v>
      </c>
      <c r="E3582">
        <v>16</v>
      </c>
      <c r="F3582" t="s">
        <v>56</v>
      </c>
      <c r="G3582">
        <v>0</v>
      </c>
      <c r="H3582">
        <v>2</v>
      </c>
      <c r="I3582" t="s">
        <v>13</v>
      </c>
      <c r="J3582">
        <v>-1</v>
      </c>
    </row>
    <row r="3583" spans="2:10" x14ac:dyDescent="0.45">
      <c r="B3583">
        <v>17638</v>
      </c>
      <c r="C3583" t="s">
        <v>81</v>
      </c>
      <c r="D3583">
        <v>10</v>
      </c>
      <c r="E3583">
        <v>16</v>
      </c>
      <c r="F3583" t="s">
        <v>4</v>
      </c>
      <c r="G3583">
        <v>0</v>
      </c>
      <c r="H3583">
        <v>0</v>
      </c>
      <c r="I3583" t="s">
        <v>77</v>
      </c>
      <c r="J3583">
        <v>0</v>
      </c>
    </row>
    <row r="3584" spans="2:10" x14ac:dyDescent="0.45">
      <c r="B3584">
        <v>17639</v>
      </c>
      <c r="C3584" t="s">
        <v>81</v>
      </c>
      <c r="D3584">
        <v>10</v>
      </c>
      <c r="E3584">
        <v>16</v>
      </c>
      <c r="F3584" t="s">
        <v>10</v>
      </c>
      <c r="G3584">
        <v>1</v>
      </c>
      <c r="H3584">
        <v>2</v>
      </c>
      <c r="I3584" t="s">
        <v>69</v>
      </c>
      <c r="J3584">
        <v>-1</v>
      </c>
    </row>
    <row r="3585" spans="2:10" x14ac:dyDescent="0.45">
      <c r="B3585">
        <v>17640</v>
      </c>
      <c r="C3585" t="s">
        <v>81</v>
      </c>
      <c r="D3585">
        <v>10</v>
      </c>
      <c r="E3585">
        <v>16</v>
      </c>
      <c r="F3585" t="s">
        <v>1</v>
      </c>
      <c r="G3585">
        <v>1</v>
      </c>
      <c r="H3585">
        <v>0</v>
      </c>
      <c r="I3585" t="s">
        <v>6</v>
      </c>
      <c r="J3585">
        <v>1</v>
      </c>
    </row>
    <row r="3586" spans="2:10" x14ac:dyDescent="0.45">
      <c r="B3586">
        <v>17641</v>
      </c>
      <c r="C3586" t="s">
        <v>81</v>
      </c>
      <c r="D3586">
        <v>10</v>
      </c>
      <c r="E3586">
        <v>16</v>
      </c>
      <c r="F3586" t="s">
        <v>14</v>
      </c>
      <c r="G3586">
        <v>4</v>
      </c>
      <c r="H3586">
        <v>0</v>
      </c>
      <c r="I3586" t="s">
        <v>83</v>
      </c>
      <c r="J3586">
        <v>1</v>
      </c>
    </row>
    <row r="3587" spans="2:10" x14ac:dyDescent="0.45">
      <c r="B3587">
        <v>17642</v>
      </c>
      <c r="C3587" t="s">
        <v>81</v>
      </c>
      <c r="D3587">
        <v>10</v>
      </c>
      <c r="E3587">
        <v>16</v>
      </c>
      <c r="F3587" t="s">
        <v>66</v>
      </c>
      <c r="G3587">
        <v>3</v>
      </c>
      <c r="H3587">
        <v>2</v>
      </c>
      <c r="I3587" t="s">
        <v>9</v>
      </c>
      <c r="J3587">
        <v>1</v>
      </c>
    </row>
    <row r="3588" spans="2:10" x14ac:dyDescent="0.45">
      <c r="B3588">
        <v>17643</v>
      </c>
      <c r="C3588" t="s">
        <v>81</v>
      </c>
      <c r="D3588">
        <v>10</v>
      </c>
      <c r="E3588">
        <v>16</v>
      </c>
      <c r="F3588" t="s">
        <v>3</v>
      </c>
      <c r="G3588">
        <v>2</v>
      </c>
      <c r="H3588">
        <v>1</v>
      </c>
      <c r="I3588" t="s">
        <v>5</v>
      </c>
      <c r="J3588">
        <v>1</v>
      </c>
    </row>
    <row r="3589" spans="2:10" x14ac:dyDescent="0.45">
      <c r="B3589">
        <v>17644</v>
      </c>
      <c r="C3589" t="s">
        <v>81</v>
      </c>
      <c r="D3589">
        <v>10</v>
      </c>
      <c r="E3589">
        <v>17</v>
      </c>
      <c r="F3589" t="s">
        <v>6</v>
      </c>
      <c r="G3589">
        <v>2</v>
      </c>
      <c r="H3589">
        <v>0</v>
      </c>
      <c r="I3589" t="s">
        <v>56</v>
      </c>
      <c r="J3589">
        <v>1</v>
      </c>
    </row>
    <row r="3590" spans="2:10" x14ac:dyDescent="0.45">
      <c r="B3590">
        <v>17645</v>
      </c>
      <c r="C3590" t="s">
        <v>81</v>
      </c>
      <c r="D3590">
        <v>10</v>
      </c>
      <c r="E3590">
        <v>17</v>
      </c>
      <c r="F3590" t="s">
        <v>77</v>
      </c>
      <c r="G3590">
        <v>3</v>
      </c>
      <c r="H3590">
        <v>1</v>
      </c>
      <c r="I3590" t="s">
        <v>24</v>
      </c>
      <c r="J3590">
        <v>1</v>
      </c>
    </row>
    <row r="3591" spans="2:10" x14ac:dyDescent="0.45">
      <c r="B3591">
        <v>17646</v>
      </c>
      <c r="C3591" t="s">
        <v>81</v>
      </c>
      <c r="D3591">
        <v>10</v>
      </c>
      <c r="E3591">
        <v>17</v>
      </c>
      <c r="F3591" t="s">
        <v>9</v>
      </c>
      <c r="G3591">
        <v>3</v>
      </c>
      <c r="H3591">
        <v>1</v>
      </c>
      <c r="I3591" t="s">
        <v>10</v>
      </c>
      <c r="J3591">
        <v>1</v>
      </c>
    </row>
    <row r="3592" spans="2:10" x14ac:dyDescent="0.45">
      <c r="B3592">
        <v>17647</v>
      </c>
      <c r="C3592" t="s">
        <v>81</v>
      </c>
      <c r="D3592">
        <v>10</v>
      </c>
      <c r="E3592">
        <v>17</v>
      </c>
      <c r="F3592" t="s">
        <v>0</v>
      </c>
      <c r="G3592">
        <v>1</v>
      </c>
      <c r="H3592">
        <v>1</v>
      </c>
      <c r="I3592" t="s">
        <v>1</v>
      </c>
      <c r="J3592">
        <v>0</v>
      </c>
    </row>
    <row r="3593" spans="2:10" x14ac:dyDescent="0.45">
      <c r="B3593">
        <v>17648</v>
      </c>
      <c r="C3593" t="s">
        <v>81</v>
      </c>
      <c r="D3593">
        <v>10</v>
      </c>
      <c r="E3593">
        <v>17</v>
      </c>
      <c r="F3593" t="s">
        <v>27</v>
      </c>
      <c r="G3593">
        <v>0</v>
      </c>
      <c r="H3593">
        <v>0</v>
      </c>
      <c r="I3593" t="s">
        <v>82</v>
      </c>
      <c r="J3593">
        <v>0</v>
      </c>
    </row>
    <row r="3594" spans="2:10" x14ac:dyDescent="0.45">
      <c r="B3594">
        <v>17649</v>
      </c>
      <c r="C3594" t="s">
        <v>81</v>
      </c>
      <c r="D3594">
        <v>10</v>
      </c>
      <c r="E3594">
        <v>17</v>
      </c>
      <c r="F3594" t="s">
        <v>69</v>
      </c>
      <c r="G3594">
        <v>2</v>
      </c>
      <c r="H3594">
        <v>0</v>
      </c>
      <c r="I3594" t="s">
        <v>4</v>
      </c>
      <c r="J3594">
        <v>1</v>
      </c>
    </row>
    <row r="3595" spans="2:10" x14ac:dyDescent="0.45">
      <c r="B3595">
        <v>17650</v>
      </c>
      <c r="C3595" t="s">
        <v>81</v>
      </c>
      <c r="D3595">
        <v>10</v>
      </c>
      <c r="E3595">
        <v>17</v>
      </c>
      <c r="F3595" t="s">
        <v>83</v>
      </c>
      <c r="G3595">
        <v>2</v>
      </c>
      <c r="H3595">
        <v>1</v>
      </c>
      <c r="I3595" t="s">
        <v>66</v>
      </c>
      <c r="J3595">
        <v>1</v>
      </c>
    </row>
    <row r="3596" spans="2:10" x14ac:dyDescent="0.45">
      <c r="B3596">
        <v>17651</v>
      </c>
      <c r="C3596" t="s">
        <v>81</v>
      </c>
      <c r="D3596">
        <v>10</v>
      </c>
      <c r="E3596">
        <v>17</v>
      </c>
      <c r="F3596" t="s">
        <v>15</v>
      </c>
      <c r="G3596">
        <v>1</v>
      </c>
      <c r="H3596">
        <v>1</v>
      </c>
      <c r="I3596" t="s">
        <v>5</v>
      </c>
      <c r="J3596">
        <v>0</v>
      </c>
    </row>
    <row r="3597" spans="2:10" x14ac:dyDescent="0.45">
      <c r="B3597">
        <v>17652</v>
      </c>
      <c r="C3597" t="s">
        <v>81</v>
      </c>
      <c r="D3597">
        <v>10</v>
      </c>
      <c r="E3597">
        <v>17</v>
      </c>
      <c r="F3597" t="s">
        <v>7</v>
      </c>
      <c r="G3597">
        <v>0</v>
      </c>
      <c r="H3597">
        <v>0</v>
      </c>
      <c r="I3597" t="s">
        <v>14</v>
      </c>
      <c r="J3597">
        <v>0</v>
      </c>
    </row>
    <row r="3598" spans="2:10" x14ac:dyDescent="0.45">
      <c r="B3598">
        <v>17653</v>
      </c>
      <c r="C3598" t="s">
        <v>81</v>
      </c>
      <c r="D3598">
        <v>10</v>
      </c>
      <c r="E3598">
        <v>17</v>
      </c>
      <c r="F3598" t="s">
        <v>13</v>
      </c>
      <c r="G3598">
        <v>1</v>
      </c>
      <c r="H3598">
        <v>0</v>
      </c>
      <c r="I3598" t="s">
        <v>3</v>
      </c>
      <c r="J3598">
        <v>1</v>
      </c>
    </row>
    <row r="3599" spans="2:10" x14ac:dyDescent="0.45">
      <c r="B3599">
        <v>17654</v>
      </c>
      <c r="C3599" t="s">
        <v>81</v>
      </c>
      <c r="D3599">
        <v>10</v>
      </c>
      <c r="E3599">
        <v>18</v>
      </c>
      <c r="F3599" t="s">
        <v>56</v>
      </c>
      <c r="G3599">
        <v>1</v>
      </c>
      <c r="H3599">
        <v>2</v>
      </c>
      <c r="I3599" t="s">
        <v>0</v>
      </c>
      <c r="J3599">
        <v>-1</v>
      </c>
    </row>
    <row r="3600" spans="2:10" x14ac:dyDescent="0.45">
      <c r="B3600">
        <v>17655</v>
      </c>
      <c r="C3600" t="s">
        <v>81</v>
      </c>
      <c r="D3600">
        <v>10</v>
      </c>
      <c r="E3600">
        <v>18</v>
      </c>
      <c r="F3600" t="s">
        <v>4</v>
      </c>
      <c r="G3600">
        <v>2</v>
      </c>
      <c r="H3600">
        <v>0</v>
      </c>
      <c r="I3600" t="s">
        <v>9</v>
      </c>
      <c r="J3600">
        <v>1</v>
      </c>
    </row>
    <row r="3601" spans="2:10" x14ac:dyDescent="0.45">
      <c r="B3601">
        <v>17656</v>
      </c>
      <c r="C3601" t="s">
        <v>81</v>
      </c>
      <c r="D3601">
        <v>10</v>
      </c>
      <c r="E3601">
        <v>18</v>
      </c>
      <c r="F3601" t="s">
        <v>24</v>
      </c>
      <c r="G3601">
        <v>1</v>
      </c>
      <c r="H3601">
        <v>1</v>
      </c>
      <c r="I3601" t="s">
        <v>69</v>
      </c>
      <c r="J3601">
        <v>0</v>
      </c>
    </row>
    <row r="3602" spans="2:10" x14ac:dyDescent="0.45">
      <c r="B3602">
        <v>17657</v>
      </c>
      <c r="C3602" t="s">
        <v>81</v>
      </c>
      <c r="D3602">
        <v>10</v>
      </c>
      <c r="E3602">
        <v>18</v>
      </c>
      <c r="F3602" t="s">
        <v>66</v>
      </c>
      <c r="G3602">
        <v>3</v>
      </c>
      <c r="H3602">
        <v>4</v>
      </c>
      <c r="I3602" t="s">
        <v>7</v>
      </c>
      <c r="J3602">
        <v>-1</v>
      </c>
    </row>
    <row r="3603" spans="2:10" x14ac:dyDescent="0.45">
      <c r="B3603">
        <v>17658</v>
      </c>
      <c r="C3603" t="s">
        <v>81</v>
      </c>
      <c r="D3603">
        <v>10</v>
      </c>
      <c r="E3603">
        <v>18</v>
      </c>
      <c r="F3603" t="s">
        <v>5</v>
      </c>
      <c r="G3603">
        <v>0</v>
      </c>
      <c r="H3603">
        <v>4</v>
      </c>
      <c r="I3603" t="s">
        <v>13</v>
      </c>
      <c r="J3603">
        <v>-1</v>
      </c>
    </row>
    <row r="3604" spans="2:10" x14ac:dyDescent="0.45">
      <c r="B3604">
        <v>17659</v>
      </c>
      <c r="C3604" t="s">
        <v>81</v>
      </c>
      <c r="D3604">
        <v>10</v>
      </c>
      <c r="E3604">
        <v>18</v>
      </c>
      <c r="F3604" t="s">
        <v>3</v>
      </c>
      <c r="G3604">
        <v>1</v>
      </c>
      <c r="H3604">
        <v>0</v>
      </c>
      <c r="I3604" t="s">
        <v>6</v>
      </c>
      <c r="J3604">
        <v>1</v>
      </c>
    </row>
    <row r="3605" spans="2:10" x14ac:dyDescent="0.45">
      <c r="B3605">
        <v>17660</v>
      </c>
      <c r="C3605" t="s">
        <v>81</v>
      </c>
      <c r="D3605">
        <v>10</v>
      </c>
      <c r="E3605">
        <v>18</v>
      </c>
      <c r="F3605" t="s">
        <v>14</v>
      </c>
      <c r="G3605">
        <v>4</v>
      </c>
      <c r="H3605">
        <v>1</v>
      </c>
      <c r="I3605" t="s">
        <v>27</v>
      </c>
      <c r="J3605">
        <v>1</v>
      </c>
    </row>
    <row r="3606" spans="2:10" x14ac:dyDescent="0.45">
      <c r="B3606">
        <v>17661</v>
      </c>
      <c r="C3606" t="s">
        <v>81</v>
      </c>
      <c r="D3606">
        <v>10</v>
      </c>
      <c r="E3606">
        <v>18</v>
      </c>
      <c r="F3606" t="s">
        <v>15</v>
      </c>
      <c r="G3606">
        <v>1</v>
      </c>
      <c r="H3606">
        <v>0</v>
      </c>
      <c r="I3606" t="s">
        <v>82</v>
      </c>
      <c r="J3606">
        <v>1</v>
      </c>
    </row>
    <row r="3607" spans="2:10" x14ac:dyDescent="0.45">
      <c r="B3607">
        <v>17662</v>
      </c>
      <c r="C3607" t="s">
        <v>81</v>
      </c>
      <c r="D3607">
        <v>10</v>
      </c>
      <c r="E3607">
        <v>18</v>
      </c>
      <c r="F3607" t="s">
        <v>1</v>
      </c>
      <c r="G3607">
        <v>3</v>
      </c>
      <c r="H3607">
        <v>1</v>
      </c>
      <c r="I3607" t="s">
        <v>77</v>
      </c>
      <c r="J3607">
        <v>1</v>
      </c>
    </row>
    <row r="3608" spans="2:10" x14ac:dyDescent="0.45">
      <c r="B3608">
        <v>17663</v>
      </c>
      <c r="C3608" t="s">
        <v>81</v>
      </c>
      <c r="D3608">
        <v>10</v>
      </c>
      <c r="E3608">
        <v>18</v>
      </c>
      <c r="F3608" t="s">
        <v>10</v>
      </c>
      <c r="G3608">
        <v>2</v>
      </c>
      <c r="H3608">
        <v>1</v>
      </c>
      <c r="I3608" t="s">
        <v>83</v>
      </c>
      <c r="J3608">
        <v>1</v>
      </c>
    </row>
    <row r="3609" spans="2:10" x14ac:dyDescent="0.45">
      <c r="B3609">
        <v>17664</v>
      </c>
      <c r="C3609" t="s">
        <v>81</v>
      </c>
      <c r="D3609">
        <v>10</v>
      </c>
      <c r="E3609">
        <v>19</v>
      </c>
      <c r="F3609" t="s">
        <v>69</v>
      </c>
      <c r="G3609">
        <v>1</v>
      </c>
      <c r="H3609">
        <v>0</v>
      </c>
      <c r="I3609" t="s">
        <v>1</v>
      </c>
      <c r="J3609">
        <v>1</v>
      </c>
    </row>
    <row r="3610" spans="2:10" x14ac:dyDescent="0.45">
      <c r="B3610">
        <v>17665</v>
      </c>
      <c r="C3610" t="s">
        <v>81</v>
      </c>
      <c r="D3610">
        <v>10</v>
      </c>
      <c r="E3610">
        <v>19</v>
      </c>
      <c r="F3610" t="s">
        <v>27</v>
      </c>
      <c r="G3610">
        <v>1</v>
      </c>
      <c r="H3610">
        <v>1</v>
      </c>
      <c r="I3610" t="s">
        <v>66</v>
      </c>
      <c r="J3610">
        <v>0</v>
      </c>
    </row>
    <row r="3611" spans="2:10" x14ac:dyDescent="0.45">
      <c r="B3611">
        <v>17666</v>
      </c>
      <c r="C3611" t="s">
        <v>81</v>
      </c>
      <c r="D3611">
        <v>10</v>
      </c>
      <c r="E3611">
        <v>19</v>
      </c>
      <c r="F3611" t="s">
        <v>82</v>
      </c>
      <c r="G3611">
        <v>0</v>
      </c>
      <c r="H3611">
        <v>2</v>
      </c>
      <c r="I3611" t="s">
        <v>14</v>
      </c>
      <c r="J3611">
        <v>-1</v>
      </c>
    </row>
    <row r="3612" spans="2:10" x14ac:dyDescent="0.45">
      <c r="B3612">
        <v>17667</v>
      </c>
      <c r="C3612" t="s">
        <v>81</v>
      </c>
      <c r="D3612">
        <v>10</v>
      </c>
      <c r="E3612">
        <v>19</v>
      </c>
      <c r="F3612" t="s">
        <v>77</v>
      </c>
      <c r="G3612">
        <v>1</v>
      </c>
      <c r="H3612">
        <v>0</v>
      </c>
      <c r="I3612" t="s">
        <v>56</v>
      </c>
      <c r="J3612">
        <v>1</v>
      </c>
    </row>
    <row r="3613" spans="2:10" x14ac:dyDescent="0.45">
      <c r="B3613">
        <v>17668</v>
      </c>
      <c r="C3613" t="s">
        <v>81</v>
      </c>
      <c r="D3613">
        <v>10</v>
      </c>
      <c r="E3613">
        <v>19</v>
      </c>
      <c r="F3613" t="s">
        <v>6</v>
      </c>
      <c r="G3613">
        <v>4</v>
      </c>
      <c r="H3613">
        <v>1</v>
      </c>
      <c r="I3613" t="s">
        <v>5</v>
      </c>
      <c r="J3613">
        <v>1</v>
      </c>
    </row>
    <row r="3614" spans="2:10" x14ac:dyDescent="0.45">
      <c r="B3614">
        <v>17669</v>
      </c>
      <c r="C3614" t="s">
        <v>81</v>
      </c>
      <c r="D3614">
        <v>10</v>
      </c>
      <c r="E3614">
        <v>19</v>
      </c>
      <c r="F3614" t="s">
        <v>9</v>
      </c>
      <c r="G3614">
        <v>4</v>
      </c>
      <c r="H3614">
        <v>3</v>
      </c>
      <c r="I3614" t="s">
        <v>24</v>
      </c>
      <c r="J3614">
        <v>1</v>
      </c>
    </row>
    <row r="3615" spans="2:10" x14ac:dyDescent="0.45">
      <c r="B3615">
        <v>17670</v>
      </c>
      <c r="C3615" t="s">
        <v>81</v>
      </c>
      <c r="D3615">
        <v>10</v>
      </c>
      <c r="E3615">
        <v>19</v>
      </c>
      <c r="F3615" t="s">
        <v>0</v>
      </c>
      <c r="G3615">
        <v>1</v>
      </c>
      <c r="H3615">
        <v>2</v>
      </c>
      <c r="I3615" t="s">
        <v>3</v>
      </c>
      <c r="J3615">
        <v>-1</v>
      </c>
    </row>
    <row r="3616" spans="2:10" x14ac:dyDescent="0.45">
      <c r="B3616">
        <v>17671</v>
      </c>
      <c r="C3616" t="s">
        <v>81</v>
      </c>
      <c r="D3616">
        <v>10</v>
      </c>
      <c r="E3616">
        <v>19</v>
      </c>
      <c r="F3616" t="s">
        <v>7</v>
      </c>
      <c r="G3616">
        <v>1</v>
      </c>
      <c r="H3616">
        <v>1</v>
      </c>
      <c r="I3616" t="s">
        <v>10</v>
      </c>
      <c r="J3616">
        <v>0</v>
      </c>
    </row>
    <row r="3617" spans="2:10" x14ac:dyDescent="0.45">
      <c r="B3617">
        <v>17672</v>
      </c>
      <c r="C3617" t="s">
        <v>81</v>
      </c>
      <c r="D3617">
        <v>10</v>
      </c>
      <c r="E3617">
        <v>19</v>
      </c>
      <c r="F3617" t="s">
        <v>83</v>
      </c>
      <c r="G3617">
        <v>3</v>
      </c>
      <c r="H3617">
        <v>1</v>
      </c>
      <c r="I3617" t="s">
        <v>4</v>
      </c>
      <c r="J3617">
        <v>1</v>
      </c>
    </row>
    <row r="3618" spans="2:10" x14ac:dyDescent="0.45">
      <c r="B3618">
        <v>17673</v>
      </c>
      <c r="C3618" t="s">
        <v>81</v>
      </c>
      <c r="D3618">
        <v>10</v>
      </c>
      <c r="E3618">
        <v>19</v>
      </c>
      <c r="F3618" t="s">
        <v>13</v>
      </c>
      <c r="G3618">
        <v>2</v>
      </c>
      <c r="H3618">
        <v>0</v>
      </c>
      <c r="I3618" t="s">
        <v>15</v>
      </c>
      <c r="J3618">
        <v>1</v>
      </c>
    </row>
    <row r="3619" spans="2:10" x14ac:dyDescent="0.45">
      <c r="B3619">
        <v>17674</v>
      </c>
      <c r="C3619" t="s">
        <v>81</v>
      </c>
      <c r="D3619">
        <v>10</v>
      </c>
      <c r="E3619">
        <v>20</v>
      </c>
      <c r="F3619" t="s">
        <v>6</v>
      </c>
      <c r="G3619">
        <v>2</v>
      </c>
      <c r="H3619">
        <v>0</v>
      </c>
      <c r="I3619" t="s">
        <v>13</v>
      </c>
      <c r="J3619">
        <v>1</v>
      </c>
    </row>
    <row r="3620" spans="2:10" x14ac:dyDescent="0.45">
      <c r="B3620">
        <v>17675</v>
      </c>
      <c r="C3620" t="s">
        <v>81</v>
      </c>
      <c r="D3620">
        <v>10</v>
      </c>
      <c r="E3620">
        <v>20</v>
      </c>
      <c r="F3620" t="s">
        <v>82</v>
      </c>
      <c r="G3620">
        <v>2</v>
      </c>
      <c r="H3620">
        <v>1</v>
      </c>
      <c r="I3620" t="s">
        <v>66</v>
      </c>
      <c r="J3620">
        <v>1</v>
      </c>
    </row>
    <row r="3621" spans="2:10" x14ac:dyDescent="0.45">
      <c r="B3621">
        <v>17676</v>
      </c>
      <c r="C3621" t="s">
        <v>81</v>
      </c>
      <c r="D3621">
        <v>10</v>
      </c>
      <c r="E3621">
        <v>20</v>
      </c>
      <c r="F3621" t="s">
        <v>77</v>
      </c>
      <c r="G3621">
        <v>3</v>
      </c>
      <c r="H3621">
        <v>1</v>
      </c>
      <c r="I3621" t="s">
        <v>3</v>
      </c>
      <c r="J3621">
        <v>1</v>
      </c>
    </row>
    <row r="3622" spans="2:10" x14ac:dyDescent="0.45">
      <c r="B3622">
        <v>17677</v>
      </c>
      <c r="C3622" t="s">
        <v>81</v>
      </c>
      <c r="D3622">
        <v>10</v>
      </c>
      <c r="E3622">
        <v>20</v>
      </c>
      <c r="F3622" t="s">
        <v>83</v>
      </c>
      <c r="G3622">
        <v>0</v>
      </c>
      <c r="H3622">
        <v>0</v>
      </c>
      <c r="I3622" t="s">
        <v>24</v>
      </c>
      <c r="J3622">
        <v>0</v>
      </c>
    </row>
    <row r="3623" spans="2:10" x14ac:dyDescent="0.45">
      <c r="B3623">
        <v>17678</v>
      </c>
      <c r="C3623" t="s">
        <v>81</v>
      </c>
      <c r="D3623">
        <v>10</v>
      </c>
      <c r="E3623">
        <v>20</v>
      </c>
      <c r="F3623" t="s">
        <v>0</v>
      </c>
      <c r="G3623">
        <v>1</v>
      </c>
      <c r="H3623">
        <v>1</v>
      </c>
      <c r="I3623" t="s">
        <v>5</v>
      </c>
      <c r="J3623">
        <v>0</v>
      </c>
    </row>
    <row r="3624" spans="2:10" x14ac:dyDescent="0.45">
      <c r="B3624">
        <v>17679</v>
      </c>
      <c r="C3624" t="s">
        <v>81</v>
      </c>
      <c r="D3624">
        <v>10</v>
      </c>
      <c r="E3624">
        <v>20</v>
      </c>
      <c r="F3624" t="s">
        <v>69</v>
      </c>
      <c r="G3624">
        <v>1</v>
      </c>
      <c r="H3624">
        <v>1</v>
      </c>
      <c r="I3624" t="s">
        <v>56</v>
      </c>
      <c r="J3624">
        <v>0</v>
      </c>
    </row>
    <row r="3625" spans="2:10" x14ac:dyDescent="0.45">
      <c r="B3625">
        <v>17680</v>
      </c>
      <c r="C3625" t="s">
        <v>81</v>
      </c>
      <c r="D3625">
        <v>10</v>
      </c>
      <c r="E3625">
        <v>20</v>
      </c>
      <c r="F3625" t="s">
        <v>14</v>
      </c>
      <c r="G3625">
        <v>0</v>
      </c>
      <c r="H3625">
        <v>0</v>
      </c>
      <c r="I3625" t="s">
        <v>15</v>
      </c>
      <c r="J3625">
        <v>0</v>
      </c>
    </row>
    <row r="3626" spans="2:10" x14ac:dyDescent="0.45">
      <c r="B3626">
        <v>17681</v>
      </c>
      <c r="C3626" t="s">
        <v>81</v>
      </c>
      <c r="D3626">
        <v>10</v>
      </c>
      <c r="E3626">
        <v>20</v>
      </c>
      <c r="F3626" t="s">
        <v>7</v>
      </c>
      <c r="G3626">
        <v>4</v>
      </c>
      <c r="H3626">
        <v>1</v>
      </c>
      <c r="I3626" t="s">
        <v>4</v>
      </c>
      <c r="J3626">
        <v>1</v>
      </c>
    </row>
    <row r="3627" spans="2:10" x14ac:dyDescent="0.45">
      <c r="B3627">
        <v>17682</v>
      </c>
      <c r="C3627" t="s">
        <v>81</v>
      </c>
      <c r="D3627">
        <v>10</v>
      </c>
      <c r="E3627">
        <v>20</v>
      </c>
      <c r="F3627" t="s">
        <v>9</v>
      </c>
      <c r="G3627">
        <v>0</v>
      </c>
      <c r="H3627">
        <v>0</v>
      </c>
      <c r="I3627" t="s">
        <v>1</v>
      </c>
      <c r="J3627">
        <v>0</v>
      </c>
    </row>
    <row r="3628" spans="2:10" x14ac:dyDescent="0.45">
      <c r="B3628">
        <v>17683</v>
      </c>
      <c r="C3628" t="s">
        <v>81</v>
      </c>
      <c r="D3628">
        <v>10</v>
      </c>
      <c r="E3628">
        <v>20</v>
      </c>
      <c r="F3628" t="s">
        <v>27</v>
      </c>
      <c r="G3628">
        <v>1</v>
      </c>
      <c r="H3628">
        <v>1</v>
      </c>
      <c r="I3628" t="s">
        <v>10</v>
      </c>
      <c r="J3628">
        <v>0</v>
      </c>
    </row>
    <row r="3629" spans="2:10" x14ac:dyDescent="0.45">
      <c r="B3629">
        <v>17684</v>
      </c>
      <c r="C3629" t="s">
        <v>81</v>
      </c>
      <c r="D3629">
        <v>10</v>
      </c>
      <c r="E3629">
        <v>21</v>
      </c>
      <c r="F3629" t="s">
        <v>24</v>
      </c>
      <c r="G3629">
        <v>1</v>
      </c>
      <c r="H3629">
        <v>2</v>
      </c>
      <c r="I3629" t="s">
        <v>7</v>
      </c>
      <c r="J3629">
        <v>-1</v>
      </c>
    </row>
    <row r="3630" spans="2:10" x14ac:dyDescent="0.45">
      <c r="B3630">
        <v>17685</v>
      </c>
      <c r="C3630" t="s">
        <v>81</v>
      </c>
      <c r="D3630">
        <v>10</v>
      </c>
      <c r="E3630">
        <v>21</v>
      </c>
      <c r="F3630" t="s">
        <v>4</v>
      </c>
      <c r="G3630">
        <v>2</v>
      </c>
      <c r="H3630">
        <v>0</v>
      </c>
      <c r="I3630" t="s">
        <v>27</v>
      </c>
      <c r="J3630">
        <v>1</v>
      </c>
    </row>
    <row r="3631" spans="2:10" x14ac:dyDescent="0.45">
      <c r="B3631">
        <v>17686</v>
      </c>
      <c r="C3631" t="s">
        <v>81</v>
      </c>
      <c r="D3631">
        <v>10</v>
      </c>
      <c r="E3631">
        <v>21</v>
      </c>
      <c r="F3631" t="s">
        <v>5</v>
      </c>
      <c r="G3631">
        <v>0</v>
      </c>
      <c r="H3631">
        <v>0</v>
      </c>
      <c r="I3631" t="s">
        <v>77</v>
      </c>
      <c r="J3631">
        <v>0</v>
      </c>
    </row>
    <row r="3632" spans="2:10" x14ac:dyDescent="0.45">
      <c r="B3632">
        <v>17687</v>
      </c>
      <c r="C3632" t="s">
        <v>81</v>
      </c>
      <c r="D3632">
        <v>10</v>
      </c>
      <c r="E3632">
        <v>21</v>
      </c>
      <c r="F3632" t="s">
        <v>56</v>
      </c>
      <c r="G3632">
        <v>0</v>
      </c>
      <c r="H3632">
        <v>2</v>
      </c>
      <c r="I3632" t="s">
        <v>9</v>
      </c>
      <c r="J3632">
        <v>-1</v>
      </c>
    </row>
    <row r="3633" spans="2:10" x14ac:dyDescent="0.45">
      <c r="B3633">
        <v>17688</v>
      </c>
      <c r="C3633" t="s">
        <v>81</v>
      </c>
      <c r="D3633">
        <v>10</v>
      </c>
      <c r="E3633">
        <v>21</v>
      </c>
      <c r="F3633" t="s">
        <v>13</v>
      </c>
      <c r="G3633">
        <v>4</v>
      </c>
      <c r="H3633">
        <v>2</v>
      </c>
      <c r="I3633" t="s">
        <v>0</v>
      </c>
      <c r="J3633">
        <v>1</v>
      </c>
    </row>
    <row r="3634" spans="2:10" x14ac:dyDescent="0.45">
      <c r="B3634">
        <v>17689</v>
      </c>
      <c r="C3634" t="s">
        <v>81</v>
      </c>
      <c r="D3634">
        <v>10</v>
      </c>
      <c r="E3634">
        <v>21</v>
      </c>
      <c r="F3634" t="s">
        <v>10</v>
      </c>
      <c r="G3634">
        <v>2</v>
      </c>
      <c r="H3634">
        <v>0</v>
      </c>
      <c r="I3634" t="s">
        <v>82</v>
      </c>
      <c r="J3634">
        <v>1</v>
      </c>
    </row>
    <row r="3635" spans="2:10" x14ac:dyDescent="0.45">
      <c r="B3635">
        <v>17690</v>
      </c>
      <c r="C3635" t="s">
        <v>81</v>
      </c>
      <c r="D3635">
        <v>10</v>
      </c>
      <c r="E3635">
        <v>21</v>
      </c>
      <c r="F3635" t="s">
        <v>15</v>
      </c>
      <c r="G3635">
        <v>2</v>
      </c>
      <c r="H3635">
        <v>0</v>
      </c>
      <c r="I3635" t="s">
        <v>6</v>
      </c>
      <c r="J3635">
        <v>1</v>
      </c>
    </row>
    <row r="3636" spans="2:10" x14ac:dyDescent="0.45">
      <c r="B3636">
        <v>17691</v>
      </c>
      <c r="C3636" t="s">
        <v>81</v>
      </c>
      <c r="D3636">
        <v>10</v>
      </c>
      <c r="E3636">
        <v>21</v>
      </c>
      <c r="F3636" t="s">
        <v>66</v>
      </c>
      <c r="G3636">
        <v>2</v>
      </c>
      <c r="H3636">
        <v>1</v>
      </c>
      <c r="I3636" t="s">
        <v>14</v>
      </c>
      <c r="J3636">
        <v>1</v>
      </c>
    </row>
    <row r="3637" spans="2:10" x14ac:dyDescent="0.45">
      <c r="B3637">
        <v>17692</v>
      </c>
      <c r="C3637" t="s">
        <v>81</v>
      </c>
      <c r="D3637">
        <v>10</v>
      </c>
      <c r="E3637">
        <v>21</v>
      </c>
      <c r="F3637" t="s">
        <v>1</v>
      </c>
      <c r="G3637">
        <v>6</v>
      </c>
      <c r="H3637">
        <v>1</v>
      </c>
      <c r="I3637" t="s">
        <v>83</v>
      </c>
      <c r="J3637">
        <v>1</v>
      </c>
    </row>
    <row r="3638" spans="2:10" x14ac:dyDescent="0.45">
      <c r="B3638">
        <v>17693</v>
      </c>
      <c r="C3638" t="s">
        <v>81</v>
      </c>
      <c r="D3638">
        <v>10</v>
      </c>
      <c r="E3638">
        <v>21</v>
      </c>
      <c r="F3638" t="s">
        <v>3</v>
      </c>
      <c r="G3638">
        <v>2</v>
      </c>
      <c r="H3638">
        <v>2</v>
      </c>
      <c r="I3638" t="s">
        <v>69</v>
      </c>
      <c r="J3638">
        <v>0</v>
      </c>
    </row>
    <row r="3639" spans="2:10" x14ac:dyDescent="0.45">
      <c r="B3639">
        <v>17694</v>
      </c>
      <c r="C3639" t="s">
        <v>81</v>
      </c>
      <c r="D3639">
        <v>10</v>
      </c>
      <c r="E3639">
        <v>22</v>
      </c>
      <c r="F3639" t="s">
        <v>77</v>
      </c>
      <c r="G3639">
        <v>1</v>
      </c>
      <c r="H3639">
        <v>4</v>
      </c>
      <c r="I3639" t="s">
        <v>13</v>
      </c>
      <c r="J3639">
        <v>-1</v>
      </c>
    </row>
    <row r="3640" spans="2:10" x14ac:dyDescent="0.45">
      <c r="B3640">
        <v>17695</v>
      </c>
      <c r="C3640" t="s">
        <v>81</v>
      </c>
      <c r="D3640">
        <v>10</v>
      </c>
      <c r="E3640">
        <v>22</v>
      </c>
      <c r="F3640" t="s">
        <v>66</v>
      </c>
      <c r="G3640">
        <v>2</v>
      </c>
      <c r="H3640">
        <v>1</v>
      </c>
      <c r="I3640" t="s">
        <v>15</v>
      </c>
      <c r="J3640">
        <v>1</v>
      </c>
    </row>
    <row r="3641" spans="2:10" x14ac:dyDescent="0.45">
      <c r="B3641">
        <v>17696</v>
      </c>
      <c r="C3641" t="s">
        <v>81</v>
      </c>
      <c r="D3641">
        <v>10</v>
      </c>
      <c r="E3641">
        <v>22</v>
      </c>
      <c r="F3641" t="s">
        <v>83</v>
      </c>
      <c r="G3641">
        <v>2</v>
      </c>
      <c r="H3641">
        <v>1</v>
      </c>
      <c r="I3641" t="s">
        <v>56</v>
      </c>
      <c r="J3641">
        <v>1</v>
      </c>
    </row>
    <row r="3642" spans="2:10" x14ac:dyDescent="0.45">
      <c r="B3642">
        <v>17697</v>
      </c>
      <c r="C3642" t="s">
        <v>81</v>
      </c>
      <c r="D3642">
        <v>10</v>
      </c>
      <c r="E3642">
        <v>22</v>
      </c>
      <c r="F3642" t="s">
        <v>7</v>
      </c>
      <c r="G3642">
        <v>2</v>
      </c>
      <c r="H3642">
        <v>1</v>
      </c>
      <c r="I3642" t="s">
        <v>1</v>
      </c>
      <c r="J3642">
        <v>1</v>
      </c>
    </row>
    <row r="3643" spans="2:10" x14ac:dyDescent="0.45">
      <c r="B3643">
        <v>17698</v>
      </c>
      <c r="C3643" t="s">
        <v>81</v>
      </c>
      <c r="D3643">
        <v>10</v>
      </c>
      <c r="E3643">
        <v>22</v>
      </c>
      <c r="F3643" t="s">
        <v>82</v>
      </c>
      <c r="G3643">
        <v>0</v>
      </c>
      <c r="H3643">
        <v>0</v>
      </c>
      <c r="I3643" t="s">
        <v>4</v>
      </c>
      <c r="J3643">
        <v>0</v>
      </c>
    </row>
    <row r="3644" spans="2:10" x14ac:dyDescent="0.45">
      <c r="B3644">
        <v>17699</v>
      </c>
      <c r="C3644" t="s">
        <v>81</v>
      </c>
      <c r="D3644">
        <v>10</v>
      </c>
      <c r="E3644">
        <v>22</v>
      </c>
      <c r="F3644" t="s">
        <v>9</v>
      </c>
      <c r="G3644">
        <v>0</v>
      </c>
      <c r="H3644">
        <v>0</v>
      </c>
      <c r="I3644" t="s">
        <v>3</v>
      </c>
      <c r="J3644">
        <v>0</v>
      </c>
    </row>
    <row r="3645" spans="2:10" x14ac:dyDescent="0.45">
      <c r="B3645">
        <v>17700</v>
      </c>
      <c r="C3645" t="s">
        <v>81</v>
      </c>
      <c r="D3645">
        <v>10</v>
      </c>
      <c r="E3645">
        <v>22</v>
      </c>
      <c r="F3645" t="s">
        <v>0</v>
      </c>
      <c r="G3645">
        <v>1</v>
      </c>
      <c r="H3645">
        <v>1</v>
      </c>
      <c r="I3645" t="s">
        <v>6</v>
      </c>
      <c r="J3645">
        <v>0</v>
      </c>
    </row>
    <row r="3646" spans="2:10" x14ac:dyDescent="0.45">
      <c r="B3646">
        <v>17701</v>
      </c>
      <c r="C3646" t="s">
        <v>81</v>
      </c>
      <c r="D3646">
        <v>10</v>
      </c>
      <c r="E3646">
        <v>22</v>
      </c>
      <c r="F3646" t="s">
        <v>69</v>
      </c>
      <c r="G3646">
        <v>2</v>
      </c>
      <c r="H3646">
        <v>1</v>
      </c>
      <c r="I3646" t="s">
        <v>5</v>
      </c>
      <c r="J3646">
        <v>1</v>
      </c>
    </row>
    <row r="3647" spans="2:10" x14ac:dyDescent="0.45">
      <c r="B3647">
        <v>17702</v>
      </c>
      <c r="C3647" t="s">
        <v>81</v>
      </c>
      <c r="D3647">
        <v>10</v>
      </c>
      <c r="E3647">
        <v>22</v>
      </c>
      <c r="F3647" t="s">
        <v>14</v>
      </c>
      <c r="G3647">
        <v>1</v>
      </c>
      <c r="H3647">
        <v>1</v>
      </c>
      <c r="I3647" t="s">
        <v>10</v>
      </c>
      <c r="J3647">
        <v>0</v>
      </c>
    </row>
    <row r="3648" spans="2:10" x14ac:dyDescent="0.45">
      <c r="B3648">
        <v>17703</v>
      </c>
      <c r="C3648" t="s">
        <v>81</v>
      </c>
      <c r="D3648">
        <v>10</v>
      </c>
      <c r="E3648">
        <v>22</v>
      </c>
      <c r="F3648" t="s">
        <v>27</v>
      </c>
      <c r="G3648">
        <v>0</v>
      </c>
      <c r="H3648">
        <v>0</v>
      </c>
      <c r="I3648" t="s">
        <v>24</v>
      </c>
      <c r="J3648">
        <v>0</v>
      </c>
    </row>
    <row r="3649" spans="2:10" x14ac:dyDescent="0.45">
      <c r="B3649">
        <v>17704</v>
      </c>
      <c r="C3649" t="s">
        <v>81</v>
      </c>
      <c r="D3649">
        <v>10</v>
      </c>
      <c r="E3649">
        <v>23</v>
      </c>
      <c r="F3649" t="s">
        <v>56</v>
      </c>
      <c r="G3649">
        <v>0</v>
      </c>
      <c r="H3649">
        <v>0</v>
      </c>
      <c r="I3649" t="s">
        <v>7</v>
      </c>
      <c r="J3649">
        <v>0</v>
      </c>
    </row>
    <row r="3650" spans="2:10" x14ac:dyDescent="0.45">
      <c r="B3650">
        <v>17705</v>
      </c>
      <c r="C3650" t="s">
        <v>81</v>
      </c>
      <c r="D3650">
        <v>10</v>
      </c>
      <c r="E3650">
        <v>23</v>
      </c>
      <c r="F3650" t="s">
        <v>24</v>
      </c>
      <c r="G3650">
        <v>2</v>
      </c>
      <c r="H3650">
        <v>1</v>
      </c>
      <c r="I3650" t="s">
        <v>82</v>
      </c>
      <c r="J3650">
        <v>1</v>
      </c>
    </row>
    <row r="3651" spans="2:10" x14ac:dyDescent="0.45">
      <c r="B3651">
        <v>17706</v>
      </c>
      <c r="C3651" t="s">
        <v>81</v>
      </c>
      <c r="D3651">
        <v>10</v>
      </c>
      <c r="E3651">
        <v>23</v>
      </c>
      <c r="F3651" t="s">
        <v>4</v>
      </c>
      <c r="G3651">
        <v>1</v>
      </c>
      <c r="H3651">
        <v>1</v>
      </c>
      <c r="I3651" t="s">
        <v>14</v>
      </c>
      <c r="J3651">
        <v>0</v>
      </c>
    </row>
    <row r="3652" spans="2:10" x14ac:dyDescent="0.45">
      <c r="B3652">
        <v>17707</v>
      </c>
      <c r="C3652" t="s">
        <v>81</v>
      </c>
      <c r="D3652">
        <v>10</v>
      </c>
      <c r="E3652">
        <v>23</v>
      </c>
      <c r="F3652" t="s">
        <v>1</v>
      </c>
      <c r="G3652">
        <v>2</v>
      </c>
      <c r="H3652">
        <v>0</v>
      </c>
      <c r="I3652" t="s">
        <v>27</v>
      </c>
      <c r="J3652">
        <v>1</v>
      </c>
    </row>
    <row r="3653" spans="2:10" x14ac:dyDescent="0.45">
      <c r="B3653">
        <v>17708</v>
      </c>
      <c r="C3653" t="s">
        <v>81</v>
      </c>
      <c r="D3653">
        <v>10</v>
      </c>
      <c r="E3653">
        <v>23</v>
      </c>
      <c r="F3653" t="s">
        <v>13</v>
      </c>
      <c r="G3653">
        <v>1</v>
      </c>
      <c r="H3653">
        <v>2</v>
      </c>
      <c r="I3653" t="s">
        <v>69</v>
      </c>
      <c r="J3653">
        <v>-1</v>
      </c>
    </row>
    <row r="3654" spans="2:10" x14ac:dyDescent="0.45">
      <c r="B3654">
        <v>17709</v>
      </c>
      <c r="C3654" t="s">
        <v>81</v>
      </c>
      <c r="D3654">
        <v>10</v>
      </c>
      <c r="E3654">
        <v>23</v>
      </c>
      <c r="F3654" t="s">
        <v>5</v>
      </c>
      <c r="G3654">
        <v>0</v>
      </c>
      <c r="H3654">
        <v>0</v>
      </c>
      <c r="I3654" t="s">
        <v>9</v>
      </c>
      <c r="J3654">
        <v>0</v>
      </c>
    </row>
    <row r="3655" spans="2:10" x14ac:dyDescent="0.45">
      <c r="B3655">
        <v>17710</v>
      </c>
      <c r="C3655" t="s">
        <v>81</v>
      </c>
      <c r="D3655">
        <v>10</v>
      </c>
      <c r="E3655">
        <v>23</v>
      </c>
      <c r="F3655" t="s">
        <v>6</v>
      </c>
      <c r="G3655">
        <v>2</v>
      </c>
      <c r="H3655">
        <v>0</v>
      </c>
      <c r="I3655" t="s">
        <v>77</v>
      </c>
      <c r="J3655">
        <v>1</v>
      </c>
    </row>
    <row r="3656" spans="2:10" x14ac:dyDescent="0.45">
      <c r="B3656">
        <v>17711</v>
      </c>
      <c r="C3656" t="s">
        <v>81</v>
      </c>
      <c r="D3656">
        <v>10</v>
      </c>
      <c r="E3656">
        <v>23</v>
      </c>
      <c r="F3656" t="s">
        <v>10</v>
      </c>
      <c r="G3656">
        <v>1</v>
      </c>
      <c r="H3656">
        <v>2</v>
      </c>
      <c r="I3656" t="s">
        <v>66</v>
      </c>
      <c r="J3656">
        <v>-1</v>
      </c>
    </row>
    <row r="3657" spans="2:10" x14ac:dyDescent="0.45">
      <c r="B3657">
        <v>17712</v>
      </c>
      <c r="C3657" t="s">
        <v>81</v>
      </c>
      <c r="D3657">
        <v>10</v>
      </c>
      <c r="E3657">
        <v>23</v>
      </c>
      <c r="F3657" t="s">
        <v>15</v>
      </c>
      <c r="G3657">
        <v>2</v>
      </c>
      <c r="H3657">
        <v>0</v>
      </c>
      <c r="I3657" t="s">
        <v>0</v>
      </c>
      <c r="J3657">
        <v>1</v>
      </c>
    </row>
    <row r="3658" spans="2:10" x14ac:dyDescent="0.45">
      <c r="B3658">
        <v>17713</v>
      </c>
      <c r="C3658" t="s">
        <v>81</v>
      </c>
      <c r="D3658">
        <v>10</v>
      </c>
      <c r="E3658">
        <v>23</v>
      </c>
      <c r="F3658" t="s">
        <v>3</v>
      </c>
      <c r="G3658">
        <v>2</v>
      </c>
      <c r="H3658">
        <v>1</v>
      </c>
      <c r="I3658" t="s">
        <v>83</v>
      </c>
      <c r="J3658">
        <v>1</v>
      </c>
    </row>
    <row r="3659" spans="2:10" x14ac:dyDescent="0.45">
      <c r="B3659">
        <v>17714</v>
      </c>
      <c r="C3659" t="s">
        <v>81</v>
      </c>
      <c r="D3659">
        <v>10</v>
      </c>
      <c r="E3659">
        <v>24</v>
      </c>
      <c r="F3659" t="s">
        <v>66</v>
      </c>
      <c r="G3659">
        <v>3</v>
      </c>
      <c r="H3659">
        <v>0</v>
      </c>
      <c r="I3659" t="s">
        <v>4</v>
      </c>
      <c r="J3659">
        <v>1</v>
      </c>
    </row>
    <row r="3660" spans="2:10" x14ac:dyDescent="0.45">
      <c r="B3660">
        <v>17715</v>
      </c>
      <c r="C3660" t="s">
        <v>81</v>
      </c>
      <c r="D3660">
        <v>10</v>
      </c>
      <c r="E3660">
        <v>24</v>
      </c>
      <c r="F3660" t="s">
        <v>9</v>
      </c>
      <c r="G3660">
        <v>1</v>
      </c>
      <c r="H3660">
        <v>2</v>
      </c>
      <c r="I3660" t="s">
        <v>13</v>
      </c>
      <c r="J3660">
        <v>-1</v>
      </c>
    </row>
    <row r="3661" spans="2:10" x14ac:dyDescent="0.45">
      <c r="B3661">
        <v>17716</v>
      </c>
      <c r="C3661" t="s">
        <v>81</v>
      </c>
      <c r="D3661">
        <v>10</v>
      </c>
      <c r="E3661">
        <v>24</v>
      </c>
      <c r="F3661" t="s">
        <v>82</v>
      </c>
      <c r="G3661">
        <v>1</v>
      </c>
      <c r="H3661">
        <v>4</v>
      </c>
      <c r="I3661" t="s">
        <v>1</v>
      </c>
      <c r="J3661">
        <v>-1</v>
      </c>
    </row>
    <row r="3662" spans="2:10" x14ac:dyDescent="0.45">
      <c r="B3662">
        <v>17717</v>
      </c>
      <c r="C3662" t="s">
        <v>81</v>
      </c>
      <c r="D3662">
        <v>10</v>
      </c>
      <c r="E3662">
        <v>24</v>
      </c>
      <c r="F3662" t="s">
        <v>77</v>
      </c>
      <c r="G3662">
        <v>1</v>
      </c>
      <c r="H3662">
        <v>2</v>
      </c>
      <c r="I3662" t="s">
        <v>0</v>
      </c>
      <c r="J3662">
        <v>-1</v>
      </c>
    </row>
    <row r="3663" spans="2:10" x14ac:dyDescent="0.45">
      <c r="B3663">
        <v>17718</v>
      </c>
      <c r="C3663" t="s">
        <v>81</v>
      </c>
      <c r="D3663">
        <v>10</v>
      </c>
      <c r="E3663">
        <v>24</v>
      </c>
      <c r="F3663" t="s">
        <v>83</v>
      </c>
      <c r="G3663">
        <v>1</v>
      </c>
      <c r="H3663">
        <v>0</v>
      </c>
      <c r="I3663" t="s">
        <v>5</v>
      </c>
      <c r="J3663">
        <v>1</v>
      </c>
    </row>
    <row r="3664" spans="2:10" x14ac:dyDescent="0.45">
      <c r="B3664">
        <v>17719</v>
      </c>
      <c r="C3664" t="s">
        <v>81</v>
      </c>
      <c r="D3664">
        <v>10</v>
      </c>
      <c r="E3664">
        <v>24</v>
      </c>
      <c r="F3664" t="s">
        <v>10</v>
      </c>
      <c r="G3664">
        <v>2</v>
      </c>
      <c r="H3664">
        <v>0</v>
      </c>
      <c r="I3664" t="s">
        <v>15</v>
      </c>
      <c r="J3664">
        <v>1</v>
      </c>
    </row>
    <row r="3665" spans="2:10" x14ac:dyDescent="0.45">
      <c r="B3665">
        <v>17720</v>
      </c>
      <c r="C3665" t="s">
        <v>81</v>
      </c>
      <c r="D3665">
        <v>10</v>
      </c>
      <c r="E3665">
        <v>24</v>
      </c>
      <c r="F3665" t="s">
        <v>14</v>
      </c>
      <c r="G3665">
        <v>0</v>
      </c>
      <c r="H3665">
        <v>2</v>
      </c>
      <c r="I3665" t="s">
        <v>24</v>
      </c>
      <c r="J3665">
        <v>-1</v>
      </c>
    </row>
    <row r="3666" spans="2:10" x14ac:dyDescent="0.45">
      <c r="B3666">
        <v>17721</v>
      </c>
      <c r="C3666" t="s">
        <v>81</v>
      </c>
      <c r="D3666">
        <v>10</v>
      </c>
      <c r="E3666">
        <v>24</v>
      </c>
      <c r="F3666" t="s">
        <v>69</v>
      </c>
      <c r="G3666">
        <v>3</v>
      </c>
      <c r="H3666">
        <v>1</v>
      </c>
      <c r="I3666" t="s">
        <v>6</v>
      </c>
      <c r="J3666">
        <v>1</v>
      </c>
    </row>
    <row r="3667" spans="2:10" x14ac:dyDescent="0.45">
      <c r="B3667">
        <v>17722</v>
      </c>
      <c r="C3667" t="s">
        <v>81</v>
      </c>
      <c r="D3667">
        <v>10</v>
      </c>
      <c r="E3667">
        <v>24</v>
      </c>
      <c r="F3667" t="s">
        <v>27</v>
      </c>
      <c r="G3667">
        <v>1</v>
      </c>
      <c r="H3667">
        <v>3</v>
      </c>
      <c r="I3667" t="s">
        <v>56</v>
      </c>
      <c r="J3667">
        <v>-1</v>
      </c>
    </row>
    <row r="3668" spans="2:10" x14ac:dyDescent="0.45">
      <c r="B3668">
        <v>17723</v>
      </c>
      <c r="C3668" t="s">
        <v>81</v>
      </c>
      <c r="D3668">
        <v>10</v>
      </c>
      <c r="E3668">
        <v>24</v>
      </c>
      <c r="F3668" t="s">
        <v>7</v>
      </c>
      <c r="G3668">
        <v>1</v>
      </c>
      <c r="H3668">
        <v>2</v>
      </c>
      <c r="I3668" t="s">
        <v>3</v>
      </c>
      <c r="J3668">
        <v>-1</v>
      </c>
    </row>
    <row r="3669" spans="2:10" x14ac:dyDescent="0.45">
      <c r="B3669">
        <v>17724</v>
      </c>
      <c r="C3669" t="s">
        <v>81</v>
      </c>
      <c r="D3669">
        <v>10</v>
      </c>
      <c r="E3669">
        <v>25</v>
      </c>
      <c r="F3669" t="s">
        <v>1</v>
      </c>
      <c r="G3669">
        <v>1</v>
      </c>
      <c r="H3669">
        <v>1</v>
      </c>
      <c r="I3669" t="s">
        <v>14</v>
      </c>
      <c r="J3669">
        <v>0</v>
      </c>
    </row>
    <row r="3670" spans="2:10" x14ac:dyDescent="0.45">
      <c r="B3670">
        <v>17725</v>
      </c>
      <c r="C3670" t="s">
        <v>81</v>
      </c>
      <c r="D3670">
        <v>10</v>
      </c>
      <c r="E3670">
        <v>25</v>
      </c>
      <c r="F3670" t="s">
        <v>6</v>
      </c>
      <c r="G3670">
        <v>2</v>
      </c>
      <c r="H3670">
        <v>1</v>
      </c>
      <c r="I3670" t="s">
        <v>9</v>
      </c>
      <c r="J3670">
        <v>1</v>
      </c>
    </row>
    <row r="3671" spans="2:10" x14ac:dyDescent="0.45">
      <c r="B3671">
        <v>17726</v>
      </c>
      <c r="C3671" t="s">
        <v>81</v>
      </c>
      <c r="D3671">
        <v>10</v>
      </c>
      <c r="E3671">
        <v>25</v>
      </c>
      <c r="F3671" t="s">
        <v>56</v>
      </c>
      <c r="G3671">
        <v>1</v>
      </c>
      <c r="H3671">
        <v>1</v>
      </c>
      <c r="I3671" t="s">
        <v>82</v>
      </c>
      <c r="J3671">
        <v>0</v>
      </c>
    </row>
    <row r="3672" spans="2:10" x14ac:dyDescent="0.45">
      <c r="B3672">
        <v>17727</v>
      </c>
      <c r="C3672" t="s">
        <v>81</v>
      </c>
      <c r="D3672">
        <v>10</v>
      </c>
      <c r="E3672">
        <v>25</v>
      </c>
      <c r="F3672" t="s">
        <v>4</v>
      </c>
      <c r="G3672">
        <v>2</v>
      </c>
      <c r="H3672">
        <v>0</v>
      </c>
      <c r="I3672" t="s">
        <v>10</v>
      </c>
      <c r="J3672">
        <v>1</v>
      </c>
    </row>
    <row r="3673" spans="2:10" x14ac:dyDescent="0.45">
      <c r="B3673">
        <v>17728</v>
      </c>
      <c r="C3673" t="s">
        <v>81</v>
      </c>
      <c r="D3673">
        <v>10</v>
      </c>
      <c r="E3673">
        <v>25</v>
      </c>
      <c r="F3673" t="s">
        <v>3</v>
      </c>
      <c r="G3673">
        <v>3</v>
      </c>
      <c r="H3673">
        <v>2</v>
      </c>
      <c r="I3673" t="s">
        <v>27</v>
      </c>
      <c r="J3673">
        <v>1</v>
      </c>
    </row>
    <row r="3674" spans="2:10" x14ac:dyDescent="0.45">
      <c r="B3674">
        <v>17729</v>
      </c>
      <c r="C3674" t="s">
        <v>81</v>
      </c>
      <c r="D3674">
        <v>10</v>
      </c>
      <c r="E3674">
        <v>25</v>
      </c>
      <c r="F3674" t="s">
        <v>5</v>
      </c>
      <c r="G3674">
        <v>1</v>
      </c>
      <c r="H3674">
        <v>1</v>
      </c>
      <c r="I3674" t="s">
        <v>7</v>
      </c>
      <c r="J3674">
        <v>0</v>
      </c>
    </row>
    <row r="3675" spans="2:10" x14ac:dyDescent="0.45">
      <c r="B3675">
        <v>17730</v>
      </c>
      <c r="C3675" t="s">
        <v>81</v>
      </c>
      <c r="D3675">
        <v>10</v>
      </c>
      <c r="E3675">
        <v>25</v>
      </c>
      <c r="F3675" t="s">
        <v>15</v>
      </c>
      <c r="G3675">
        <v>5</v>
      </c>
      <c r="H3675">
        <v>1</v>
      </c>
      <c r="I3675" t="s">
        <v>77</v>
      </c>
      <c r="J3675">
        <v>1</v>
      </c>
    </row>
    <row r="3676" spans="2:10" x14ac:dyDescent="0.45">
      <c r="B3676">
        <v>17731</v>
      </c>
      <c r="C3676" t="s">
        <v>81</v>
      </c>
      <c r="D3676">
        <v>10</v>
      </c>
      <c r="E3676">
        <v>25</v>
      </c>
      <c r="F3676" t="s">
        <v>0</v>
      </c>
      <c r="G3676">
        <v>2</v>
      </c>
      <c r="H3676">
        <v>1</v>
      </c>
      <c r="I3676" t="s">
        <v>69</v>
      </c>
      <c r="J3676">
        <v>1</v>
      </c>
    </row>
    <row r="3677" spans="2:10" x14ac:dyDescent="0.45">
      <c r="B3677">
        <v>17732</v>
      </c>
      <c r="C3677" t="s">
        <v>81</v>
      </c>
      <c r="D3677">
        <v>10</v>
      </c>
      <c r="E3677">
        <v>25</v>
      </c>
      <c r="F3677" t="s">
        <v>24</v>
      </c>
      <c r="G3677">
        <v>2</v>
      </c>
      <c r="H3677">
        <v>0</v>
      </c>
      <c r="I3677" t="s">
        <v>66</v>
      </c>
      <c r="J3677">
        <v>1</v>
      </c>
    </row>
    <row r="3678" spans="2:10" x14ac:dyDescent="0.45">
      <c r="B3678">
        <v>17733</v>
      </c>
      <c r="C3678" t="s">
        <v>81</v>
      </c>
      <c r="D3678">
        <v>10</v>
      </c>
      <c r="E3678">
        <v>25</v>
      </c>
      <c r="F3678" t="s">
        <v>13</v>
      </c>
      <c r="G3678">
        <v>2</v>
      </c>
      <c r="H3678">
        <v>0</v>
      </c>
      <c r="I3678" t="s">
        <v>83</v>
      </c>
      <c r="J3678">
        <v>1</v>
      </c>
    </row>
    <row r="3679" spans="2:10" x14ac:dyDescent="0.45">
      <c r="B3679">
        <v>17734</v>
      </c>
      <c r="C3679" t="s">
        <v>81</v>
      </c>
      <c r="D3679">
        <v>10</v>
      </c>
      <c r="E3679">
        <v>26</v>
      </c>
      <c r="F3679" t="s">
        <v>83</v>
      </c>
      <c r="G3679">
        <v>1</v>
      </c>
      <c r="H3679">
        <v>1</v>
      </c>
      <c r="I3679" t="s">
        <v>6</v>
      </c>
      <c r="J3679">
        <v>0</v>
      </c>
    </row>
    <row r="3680" spans="2:10" x14ac:dyDescent="0.45">
      <c r="B3680">
        <v>17735</v>
      </c>
      <c r="C3680" t="s">
        <v>81</v>
      </c>
      <c r="D3680">
        <v>10</v>
      </c>
      <c r="E3680">
        <v>26</v>
      </c>
      <c r="F3680" t="s">
        <v>7</v>
      </c>
      <c r="G3680">
        <v>0</v>
      </c>
      <c r="H3680">
        <v>0</v>
      </c>
      <c r="I3680" t="s">
        <v>13</v>
      </c>
      <c r="J3680">
        <v>0</v>
      </c>
    </row>
    <row r="3681" spans="2:10" x14ac:dyDescent="0.45">
      <c r="B3681">
        <v>17736</v>
      </c>
      <c r="C3681" t="s">
        <v>81</v>
      </c>
      <c r="D3681">
        <v>10</v>
      </c>
      <c r="E3681">
        <v>26</v>
      </c>
      <c r="F3681" t="s">
        <v>69</v>
      </c>
      <c r="G3681">
        <v>0</v>
      </c>
      <c r="H3681">
        <v>0</v>
      </c>
      <c r="I3681" t="s">
        <v>77</v>
      </c>
      <c r="J3681">
        <v>0</v>
      </c>
    </row>
    <row r="3682" spans="2:10" x14ac:dyDescent="0.45">
      <c r="B3682">
        <v>17737</v>
      </c>
      <c r="C3682" t="s">
        <v>81</v>
      </c>
      <c r="D3682">
        <v>10</v>
      </c>
      <c r="E3682">
        <v>26</v>
      </c>
      <c r="F3682" t="s">
        <v>82</v>
      </c>
      <c r="G3682">
        <v>1</v>
      </c>
      <c r="H3682">
        <v>0</v>
      </c>
      <c r="I3682" t="s">
        <v>3</v>
      </c>
      <c r="J3682">
        <v>1</v>
      </c>
    </row>
    <row r="3683" spans="2:10" x14ac:dyDescent="0.45">
      <c r="B3683">
        <v>17738</v>
      </c>
      <c r="C3683" t="s">
        <v>81</v>
      </c>
      <c r="D3683">
        <v>10</v>
      </c>
      <c r="E3683">
        <v>26</v>
      </c>
      <c r="F3683" t="s">
        <v>4</v>
      </c>
      <c r="G3683">
        <v>0</v>
      </c>
      <c r="H3683">
        <v>2</v>
      </c>
      <c r="I3683" t="s">
        <v>15</v>
      </c>
      <c r="J3683">
        <v>-1</v>
      </c>
    </row>
    <row r="3684" spans="2:10" x14ac:dyDescent="0.45">
      <c r="B3684">
        <v>17739</v>
      </c>
      <c r="C3684" t="s">
        <v>81</v>
      </c>
      <c r="D3684">
        <v>10</v>
      </c>
      <c r="E3684">
        <v>26</v>
      </c>
      <c r="F3684" t="s">
        <v>66</v>
      </c>
      <c r="G3684">
        <v>1</v>
      </c>
      <c r="H3684">
        <v>0</v>
      </c>
      <c r="I3684" t="s">
        <v>1</v>
      </c>
      <c r="J3684">
        <v>1</v>
      </c>
    </row>
    <row r="3685" spans="2:10" x14ac:dyDescent="0.45">
      <c r="B3685">
        <v>17740</v>
      </c>
      <c r="C3685" t="s">
        <v>81</v>
      </c>
      <c r="D3685">
        <v>10</v>
      </c>
      <c r="E3685">
        <v>26</v>
      </c>
      <c r="F3685" t="s">
        <v>9</v>
      </c>
      <c r="G3685">
        <v>0</v>
      </c>
      <c r="H3685">
        <v>0</v>
      </c>
      <c r="I3685" t="s">
        <v>0</v>
      </c>
      <c r="J3685">
        <v>0</v>
      </c>
    </row>
    <row r="3686" spans="2:10" x14ac:dyDescent="0.45">
      <c r="B3686">
        <v>17741</v>
      </c>
      <c r="C3686" t="s">
        <v>81</v>
      </c>
      <c r="D3686">
        <v>10</v>
      </c>
      <c r="E3686">
        <v>26</v>
      </c>
      <c r="F3686" t="s">
        <v>14</v>
      </c>
      <c r="G3686">
        <v>1</v>
      </c>
      <c r="H3686">
        <v>0</v>
      </c>
      <c r="I3686" t="s">
        <v>56</v>
      </c>
      <c r="J3686">
        <v>1</v>
      </c>
    </row>
    <row r="3687" spans="2:10" x14ac:dyDescent="0.45">
      <c r="B3687">
        <v>17742</v>
      </c>
      <c r="C3687" t="s">
        <v>81</v>
      </c>
      <c r="D3687">
        <v>10</v>
      </c>
      <c r="E3687">
        <v>26</v>
      </c>
      <c r="F3687" t="s">
        <v>10</v>
      </c>
      <c r="G3687">
        <v>2</v>
      </c>
      <c r="H3687">
        <v>1</v>
      </c>
      <c r="I3687" t="s">
        <v>24</v>
      </c>
      <c r="J3687">
        <v>1</v>
      </c>
    </row>
    <row r="3688" spans="2:10" x14ac:dyDescent="0.45">
      <c r="B3688">
        <v>17743</v>
      </c>
      <c r="C3688" t="s">
        <v>81</v>
      </c>
      <c r="D3688">
        <v>10</v>
      </c>
      <c r="E3688">
        <v>26</v>
      </c>
      <c r="F3688" t="s">
        <v>27</v>
      </c>
      <c r="G3688">
        <v>2</v>
      </c>
      <c r="H3688">
        <v>2</v>
      </c>
      <c r="I3688" t="s">
        <v>5</v>
      </c>
      <c r="J3688">
        <v>0</v>
      </c>
    </row>
    <row r="3689" spans="2:10" x14ac:dyDescent="0.45">
      <c r="B3689">
        <v>17744</v>
      </c>
      <c r="C3689" t="s">
        <v>81</v>
      </c>
      <c r="D3689">
        <v>10</v>
      </c>
      <c r="E3689">
        <v>27</v>
      </c>
      <c r="F3689" t="s">
        <v>24</v>
      </c>
      <c r="G3689">
        <v>3</v>
      </c>
      <c r="H3689">
        <v>2</v>
      </c>
      <c r="I3689" t="s">
        <v>4</v>
      </c>
      <c r="J3689">
        <v>1</v>
      </c>
    </row>
    <row r="3690" spans="2:10" x14ac:dyDescent="0.45">
      <c r="B3690">
        <v>17745</v>
      </c>
      <c r="C3690" t="s">
        <v>81</v>
      </c>
      <c r="D3690">
        <v>10</v>
      </c>
      <c r="E3690">
        <v>27</v>
      </c>
      <c r="F3690" t="s">
        <v>5</v>
      </c>
      <c r="G3690">
        <v>2</v>
      </c>
      <c r="H3690">
        <v>0</v>
      </c>
      <c r="I3690" t="s">
        <v>82</v>
      </c>
      <c r="J3690">
        <v>1</v>
      </c>
    </row>
    <row r="3691" spans="2:10" x14ac:dyDescent="0.45">
      <c r="B3691">
        <v>17746</v>
      </c>
      <c r="C3691" t="s">
        <v>81</v>
      </c>
      <c r="D3691">
        <v>10</v>
      </c>
      <c r="E3691">
        <v>27</v>
      </c>
      <c r="F3691" t="s">
        <v>6</v>
      </c>
      <c r="G3691">
        <v>3</v>
      </c>
      <c r="H3691">
        <v>0</v>
      </c>
      <c r="I3691" t="s">
        <v>7</v>
      </c>
      <c r="J3691">
        <v>1</v>
      </c>
    </row>
    <row r="3692" spans="2:10" x14ac:dyDescent="0.45">
      <c r="B3692">
        <v>17747</v>
      </c>
      <c r="C3692" t="s">
        <v>81</v>
      </c>
      <c r="D3692">
        <v>10</v>
      </c>
      <c r="E3692">
        <v>27</v>
      </c>
      <c r="F3692" t="s">
        <v>3</v>
      </c>
      <c r="G3692">
        <v>2</v>
      </c>
      <c r="H3692">
        <v>2</v>
      </c>
      <c r="I3692" t="s">
        <v>14</v>
      </c>
      <c r="J3692">
        <v>0</v>
      </c>
    </row>
    <row r="3693" spans="2:10" x14ac:dyDescent="0.45">
      <c r="B3693">
        <v>17748</v>
      </c>
      <c r="C3693" t="s">
        <v>81</v>
      </c>
      <c r="D3693">
        <v>10</v>
      </c>
      <c r="E3693">
        <v>27</v>
      </c>
      <c r="F3693" t="s">
        <v>56</v>
      </c>
      <c r="G3693">
        <v>2</v>
      </c>
      <c r="H3693">
        <v>1</v>
      </c>
      <c r="I3693" t="s">
        <v>66</v>
      </c>
      <c r="J3693">
        <v>1</v>
      </c>
    </row>
    <row r="3694" spans="2:10" x14ac:dyDescent="0.45">
      <c r="B3694">
        <v>17749</v>
      </c>
      <c r="C3694" t="s">
        <v>81</v>
      </c>
      <c r="D3694">
        <v>10</v>
      </c>
      <c r="E3694">
        <v>27</v>
      </c>
      <c r="F3694" t="s">
        <v>77</v>
      </c>
      <c r="G3694">
        <v>0</v>
      </c>
      <c r="H3694">
        <v>0</v>
      </c>
      <c r="I3694" t="s">
        <v>9</v>
      </c>
      <c r="J3694">
        <v>0</v>
      </c>
    </row>
    <row r="3695" spans="2:10" x14ac:dyDescent="0.45">
      <c r="B3695">
        <v>17750</v>
      </c>
      <c r="C3695" t="s">
        <v>81</v>
      </c>
      <c r="D3695">
        <v>10</v>
      </c>
      <c r="E3695">
        <v>27</v>
      </c>
      <c r="F3695" t="s">
        <v>0</v>
      </c>
      <c r="G3695">
        <v>1</v>
      </c>
      <c r="H3695">
        <v>1</v>
      </c>
      <c r="I3695" t="s">
        <v>83</v>
      </c>
      <c r="J3695">
        <v>0</v>
      </c>
    </row>
    <row r="3696" spans="2:10" x14ac:dyDescent="0.45">
      <c r="B3696">
        <v>17751</v>
      </c>
      <c r="C3696" t="s">
        <v>81</v>
      </c>
      <c r="D3696">
        <v>10</v>
      </c>
      <c r="E3696">
        <v>27</v>
      </c>
      <c r="F3696" t="s">
        <v>1</v>
      </c>
      <c r="G3696">
        <v>3</v>
      </c>
      <c r="H3696">
        <v>1</v>
      </c>
      <c r="I3696" t="s">
        <v>10</v>
      </c>
      <c r="J3696">
        <v>1</v>
      </c>
    </row>
    <row r="3697" spans="2:10" x14ac:dyDescent="0.45">
      <c r="B3697">
        <v>17752</v>
      </c>
      <c r="C3697" t="s">
        <v>81</v>
      </c>
      <c r="D3697">
        <v>10</v>
      </c>
      <c r="E3697">
        <v>27</v>
      </c>
      <c r="F3697" t="s">
        <v>15</v>
      </c>
      <c r="G3697">
        <v>0</v>
      </c>
      <c r="H3697">
        <v>0</v>
      </c>
      <c r="I3697" t="s">
        <v>69</v>
      </c>
      <c r="J3697">
        <v>0</v>
      </c>
    </row>
    <row r="3698" spans="2:10" x14ac:dyDescent="0.45">
      <c r="B3698">
        <v>17753</v>
      </c>
      <c r="C3698" t="s">
        <v>81</v>
      </c>
      <c r="D3698">
        <v>10</v>
      </c>
      <c r="E3698">
        <v>27</v>
      </c>
      <c r="F3698" t="s">
        <v>13</v>
      </c>
      <c r="G3698">
        <v>2</v>
      </c>
      <c r="H3698">
        <v>1</v>
      </c>
      <c r="I3698" t="s">
        <v>27</v>
      </c>
      <c r="J3698">
        <v>1</v>
      </c>
    </row>
    <row r="3699" spans="2:10" x14ac:dyDescent="0.45">
      <c r="B3699">
        <v>17754</v>
      </c>
      <c r="C3699" t="s">
        <v>81</v>
      </c>
      <c r="D3699">
        <v>10</v>
      </c>
      <c r="E3699">
        <v>28</v>
      </c>
      <c r="F3699" t="s">
        <v>9</v>
      </c>
      <c r="G3699">
        <v>0</v>
      </c>
      <c r="H3699">
        <v>1</v>
      </c>
      <c r="I3699" t="s">
        <v>69</v>
      </c>
      <c r="J3699">
        <v>-1</v>
      </c>
    </row>
    <row r="3700" spans="2:10" x14ac:dyDescent="0.45">
      <c r="B3700">
        <v>17755</v>
      </c>
      <c r="C3700" t="s">
        <v>81</v>
      </c>
      <c r="D3700">
        <v>10</v>
      </c>
      <c r="E3700">
        <v>28</v>
      </c>
      <c r="F3700" t="s">
        <v>7</v>
      </c>
      <c r="G3700">
        <v>3</v>
      </c>
      <c r="H3700">
        <v>1</v>
      </c>
      <c r="I3700" t="s">
        <v>0</v>
      </c>
      <c r="J3700">
        <v>1</v>
      </c>
    </row>
    <row r="3701" spans="2:10" x14ac:dyDescent="0.45">
      <c r="B3701">
        <v>17756</v>
      </c>
      <c r="C3701" t="s">
        <v>81</v>
      </c>
      <c r="D3701">
        <v>10</v>
      </c>
      <c r="E3701">
        <v>28</v>
      </c>
      <c r="F3701" t="s">
        <v>4</v>
      </c>
      <c r="G3701">
        <v>0</v>
      </c>
      <c r="H3701">
        <v>0</v>
      </c>
      <c r="I3701" t="s">
        <v>1</v>
      </c>
      <c r="J3701">
        <v>0</v>
      </c>
    </row>
    <row r="3702" spans="2:10" x14ac:dyDescent="0.45">
      <c r="B3702">
        <v>17757</v>
      </c>
      <c r="C3702" t="s">
        <v>81</v>
      </c>
      <c r="D3702">
        <v>10</v>
      </c>
      <c r="E3702">
        <v>28</v>
      </c>
      <c r="F3702" t="s">
        <v>83</v>
      </c>
      <c r="G3702">
        <v>0</v>
      </c>
      <c r="H3702">
        <v>0</v>
      </c>
      <c r="I3702" t="s">
        <v>77</v>
      </c>
      <c r="J3702">
        <v>0</v>
      </c>
    </row>
    <row r="3703" spans="2:10" x14ac:dyDescent="0.45">
      <c r="B3703">
        <v>17758</v>
      </c>
      <c r="C3703" t="s">
        <v>81</v>
      </c>
      <c r="D3703">
        <v>10</v>
      </c>
      <c r="E3703">
        <v>28</v>
      </c>
      <c r="F3703" t="s">
        <v>82</v>
      </c>
      <c r="G3703">
        <v>0</v>
      </c>
      <c r="H3703">
        <v>2</v>
      </c>
      <c r="I3703" t="s">
        <v>13</v>
      </c>
      <c r="J3703">
        <v>-1</v>
      </c>
    </row>
    <row r="3704" spans="2:10" x14ac:dyDescent="0.45">
      <c r="B3704">
        <v>17759</v>
      </c>
      <c r="C3704" t="s">
        <v>81</v>
      </c>
      <c r="D3704">
        <v>10</v>
      </c>
      <c r="E3704">
        <v>28</v>
      </c>
      <c r="F3704" t="s">
        <v>14</v>
      </c>
      <c r="G3704">
        <v>2</v>
      </c>
      <c r="H3704">
        <v>0</v>
      </c>
      <c r="I3704" t="s">
        <v>5</v>
      </c>
      <c r="J3704">
        <v>1</v>
      </c>
    </row>
    <row r="3705" spans="2:10" x14ac:dyDescent="0.45">
      <c r="B3705">
        <v>17760</v>
      </c>
      <c r="C3705" t="s">
        <v>81</v>
      </c>
      <c r="D3705">
        <v>10</v>
      </c>
      <c r="E3705">
        <v>28</v>
      </c>
      <c r="F3705" t="s">
        <v>24</v>
      </c>
      <c r="G3705">
        <v>3</v>
      </c>
      <c r="H3705">
        <v>3</v>
      </c>
      <c r="I3705" t="s">
        <v>15</v>
      </c>
      <c r="J3705">
        <v>0</v>
      </c>
    </row>
    <row r="3706" spans="2:10" x14ac:dyDescent="0.45">
      <c r="B3706">
        <v>17761</v>
      </c>
      <c r="C3706" t="s">
        <v>81</v>
      </c>
      <c r="D3706">
        <v>10</v>
      </c>
      <c r="E3706">
        <v>28</v>
      </c>
      <c r="F3706" t="s">
        <v>66</v>
      </c>
      <c r="G3706">
        <v>1</v>
      </c>
      <c r="H3706">
        <v>0</v>
      </c>
      <c r="I3706" t="s">
        <v>3</v>
      </c>
      <c r="J3706">
        <v>1</v>
      </c>
    </row>
    <row r="3707" spans="2:10" x14ac:dyDescent="0.45">
      <c r="B3707">
        <v>17762</v>
      </c>
      <c r="C3707" t="s">
        <v>81</v>
      </c>
      <c r="D3707">
        <v>10</v>
      </c>
      <c r="E3707">
        <v>28</v>
      </c>
      <c r="F3707" t="s">
        <v>10</v>
      </c>
      <c r="G3707">
        <v>1</v>
      </c>
      <c r="H3707">
        <v>0</v>
      </c>
      <c r="I3707" t="s">
        <v>56</v>
      </c>
      <c r="J3707">
        <v>1</v>
      </c>
    </row>
    <row r="3708" spans="2:10" x14ac:dyDescent="0.45">
      <c r="B3708">
        <v>17763</v>
      </c>
      <c r="C3708" t="s">
        <v>81</v>
      </c>
      <c r="D3708">
        <v>10</v>
      </c>
      <c r="E3708">
        <v>28</v>
      </c>
      <c r="F3708" t="s">
        <v>27</v>
      </c>
      <c r="G3708">
        <v>1</v>
      </c>
      <c r="H3708">
        <v>0</v>
      </c>
      <c r="I3708" t="s">
        <v>6</v>
      </c>
      <c r="J3708">
        <v>1</v>
      </c>
    </row>
    <row r="3709" spans="2:10" x14ac:dyDescent="0.45">
      <c r="B3709">
        <v>17764</v>
      </c>
      <c r="C3709" t="s">
        <v>81</v>
      </c>
      <c r="D3709">
        <v>10</v>
      </c>
      <c r="E3709">
        <v>29</v>
      </c>
      <c r="F3709" t="s">
        <v>56</v>
      </c>
      <c r="G3709">
        <v>3</v>
      </c>
      <c r="H3709">
        <v>1</v>
      </c>
      <c r="I3709" t="s">
        <v>4</v>
      </c>
      <c r="J3709">
        <v>1</v>
      </c>
    </row>
    <row r="3710" spans="2:10" x14ac:dyDescent="0.45">
      <c r="B3710">
        <v>17765</v>
      </c>
      <c r="C3710" t="s">
        <v>81</v>
      </c>
      <c r="D3710">
        <v>10</v>
      </c>
      <c r="E3710">
        <v>29</v>
      </c>
      <c r="F3710" t="s">
        <v>13</v>
      </c>
      <c r="G3710">
        <v>3</v>
      </c>
      <c r="H3710">
        <v>2</v>
      </c>
      <c r="I3710" t="s">
        <v>14</v>
      </c>
      <c r="J3710">
        <v>1</v>
      </c>
    </row>
    <row r="3711" spans="2:10" x14ac:dyDescent="0.45">
      <c r="B3711">
        <v>17766</v>
      </c>
      <c r="C3711" t="s">
        <v>81</v>
      </c>
      <c r="D3711">
        <v>10</v>
      </c>
      <c r="E3711">
        <v>29</v>
      </c>
      <c r="F3711" t="s">
        <v>77</v>
      </c>
      <c r="G3711">
        <v>0</v>
      </c>
      <c r="H3711">
        <v>0</v>
      </c>
      <c r="I3711" t="s">
        <v>7</v>
      </c>
      <c r="J3711">
        <v>0</v>
      </c>
    </row>
    <row r="3712" spans="2:10" x14ac:dyDescent="0.45">
      <c r="B3712">
        <v>17767</v>
      </c>
      <c r="C3712" t="s">
        <v>81</v>
      </c>
      <c r="D3712">
        <v>10</v>
      </c>
      <c r="E3712">
        <v>29</v>
      </c>
      <c r="F3712" t="s">
        <v>1</v>
      </c>
      <c r="G3712">
        <v>2</v>
      </c>
      <c r="H3712">
        <v>1</v>
      </c>
      <c r="I3712" t="s">
        <v>24</v>
      </c>
      <c r="J3712">
        <v>1</v>
      </c>
    </row>
    <row r="3713" spans="2:10" x14ac:dyDescent="0.45">
      <c r="B3713">
        <v>17768</v>
      </c>
      <c r="C3713" t="s">
        <v>81</v>
      </c>
      <c r="D3713">
        <v>10</v>
      </c>
      <c r="E3713">
        <v>29</v>
      </c>
      <c r="F3713" t="s">
        <v>5</v>
      </c>
      <c r="G3713">
        <v>2</v>
      </c>
      <c r="H3713">
        <v>1</v>
      </c>
      <c r="I3713" t="s">
        <v>66</v>
      </c>
      <c r="J3713">
        <v>1</v>
      </c>
    </row>
    <row r="3714" spans="2:10" x14ac:dyDescent="0.45">
      <c r="B3714">
        <v>17769</v>
      </c>
      <c r="C3714" t="s">
        <v>81</v>
      </c>
      <c r="D3714">
        <v>10</v>
      </c>
      <c r="E3714">
        <v>29</v>
      </c>
      <c r="F3714" t="s">
        <v>6</v>
      </c>
      <c r="G3714">
        <v>0</v>
      </c>
      <c r="H3714">
        <v>0</v>
      </c>
      <c r="I3714" t="s">
        <v>82</v>
      </c>
      <c r="J3714">
        <v>0</v>
      </c>
    </row>
    <row r="3715" spans="2:10" x14ac:dyDescent="0.45">
      <c r="B3715">
        <v>17770</v>
      </c>
      <c r="C3715" t="s">
        <v>81</v>
      </c>
      <c r="D3715">
        <v>10</v>
      </c>
      <c r="E3715">
        <v>29</v>
      </c>
      <c r="F3715" t="s">
        <v>0</v>
      </c>
      <c r="G3715">
        <v>2</v>
      </c>
      <c r="H3715">
        <v>0</v>
      </c>
      <c r="I3715" t="s">
        <v>27</v>
      </c>
      <c r="J3715">
        <v>1</v>
      </c>
    </row>
    <row r="3716" spans="2:10" x14ac:dyDescent="0.45">
      <c r="B3716">
        <v>17771</v>
      </c>
      <c r="C3716" t="s">
        <v>81</v>
      </c>
      <c r="D3716">
        <v>10</v>
      </c>
      <c r="E3716">
        <v>29</v>
      </c>
      <c r="F3716" t="s">
        <v>69</v>
      </c>
      <c r="G3716">
        <v>2</v>
      </c>
      <c r="H3716">
        <v>2</v>
      </c>
      <c r="I3716" t="s">
        <v>83</v>
      </c>
      <c r="J3716">
        <v>0</v>
      </c>
    </row>
    <row r="3717" spans="2:10" x14ac:dyDescent="0.45">
      <c r="B3717">
        <v>17772</v>
      </c>
      <c r="C3717" t="s">
        <v>81</v>
      </c>
      <c r="D3717">
        <v>10</v>
      </c>
      <c r="E3717">
        <v>29</v>
      </c>
      <c r="F3717" t="s">
        <v>15</v>
      </c>
      <c r="G3717">
        <v>1</v>
      </c>
      <c r="H3717">
        <v>1</v>
      </c>
      <c r="I3717" t="s">
        <v>9</v>
      </c>
      <c r="J3717">
        <v>0</v>
      </c>
    </row>
    <row r="3718" spans="2:10" x14ac:dyDescent="0.45">
      <c r="B3718">
        <v>17773</v>
      </c>
      <c r="C3718" t="s">
        <v>81</v>
      </c>
      <c r="D3718">
        <v>10</v>
      </c>
      <c r="E3718">
        <v>29</v>
      </c>
      <c r="F3718" t="s">
        <v>3</v>
      </c>
      <c r="G3718">
        <v>1</v>
      </c>
      <c r="H3718">
        <v>0</v>
      </c>
      <c r="I3718" t="s">
        <v>10</v>
      </c>
      <c r="J3718">
        <v>1</v>
      </c>
    </row>
    <row r="3719" spans="2:10" x14ac:dyDescent="0.45">
      <c r="B3719">
        <v>17774</v>
      </c>
      <c r="C3719" t="s">
        <v>81</v>
      </c>
      <c r="D3719">
        <v>10</v>
      </c>
      <c r="E3719">
        <v>30</v>
      </c>
      <c r="F3719" t="s">
        <v>7</v>
      </c>
      <c r="G3719">
        <v>1</v>
      </c>
      <c r="H3719">
        <v>1</v>
      </c>
      <c r="I3719" t="s">
        <v>69</v>
      </c>
      <c r="J3719">
        <v>0</v>
      </c>
    </row>
    <row r="3720" spans="2:10" x14ac:dyDescent="0.45">
      <c r="B3720">
        <v>17775</v>
      </c>
      <c r="C3720" t="s">
        <v>81</v>
      </c>
      <c r="D3720">
        <v>10</v>
      </c>
      <c r="E3720">
        <v>30</v>
      </c>
      <c r="F3720" t="s">
        <v>83</v>
      </c>
      <c r="G3720">
        <v>4</v>
      </c>
      <c r="H3720">
        <v>1</v>
      </c>
      <c r="I3720" t="s">
        <v>9</v>
      </c>
      <c r="J3720">
        <v>1</v>
      </c>
    </row>
    <row r="3721" spans="2:10" x14ac:dyDescent="0.45">
      <c r="B3721">
        <v>17776</v>
      </c>
      <c r="C3721" t="s">
        <v>81</v>
      </c>
      <c r="D3721">
        <v>10</v>
      </c>
      <c r="E3721">
        <v>30</v>
      </c>
      <c r="F3721" t="s">
        <v>24</v>
      </c>
      <c r="G3721">
        <v>3</v>
      </c>
      <c r="H3721">
        <v>2</v>
      </c>
      <c r="I3721" t="s">
        <v>56</v>
      </c>
      <c r="J3721">
        <v>1</v>
      </c>
    </row>
    <row r="3722" spans="2:10" x14ac:dyDescent="0.45">
      <c r="B3722">
        <v>17777</v>
      </c>
      <c r="C3722" t="s">
        <v>81</v>
      </c>
      <c r="D3722">
        <v>10</v>
      </c>
      <c r="E3722">
        <v>30</v>
      </c>
      <c r="F3722" t="s">
        <v>4</v>
      </c>
      <c r="G3722">
        <v>0</v>
      </c>
      <c r="H3722">
        <v>0</v>
      </c>
      <c r="I3722" t="s">
        <v>3</v>
      </c>
      <c r="J3722">
        <v>0</v>
      </c>
    </row>
    <row r="3723" spans="2:10" x14ac:dyDescent="0.45">
      <c r="B3723">
        <v>17778</v>
      </c>
      <c r="C3723" t="s">
        <v>81</v>
      </c>
      <c r="D3723">
        <v>10</v>
      </c>
      <c r="E3723">
        <v>30</v>
      </c>
      <c r="F3723" t="s">
        <v>66</v>
      </c>
      <c r="G3723">
        <v>4</v>
      </c>
      <c r="H3723">
        <v>2</v>
      </c>
      <c r="I3723" t="s">
        <v>13</v>
      </c>
      <c r="J3723">
        <v>1</v>
      </c>
    </row>
    <row r="3724" spans="2:10" x14ac:dyDescent="0.45">
      <c r="B3724">
        <v>17779</v>
      </c>
      <c r="C3724" t="s">
        <v>81</v>
      </c>
      <c r="D3724">
        <v>10</v>
      </c>
      <c r="E3724">
        <v>30</v>
      </c>
      <c r="F3724" t="s">
        <v>82</v>
      </c>
      <c r="G3724">
        <v>0</v>
      </c>
      <c r="H3724">
        <v>1</v>
      </c>
      <c r="I3724" t="s">
        <v>0</v>
      </c>
      <c r="J3724">
        <v>-1</v>
      </c>
    </row>
    <row r="3725" spans="2:10" x14ac:dyDescent="0.45">
      <c r="B3725">
        <v>17780</v>
      </c>
      <c r="C3725" t="s">
        <v>81</v>
      </c>
      <c r="D3725">
        <v>10</v>
      </c>
      <c r="E3725">
        <v>30</v>
      </c>
      <c r="F3725" t="s">
        <v>1</v>
      </c>
      <c r="G3725">
        <v>0</v>
      </c>
      <c r="H3725">
        <v>1</v>
      </c>
      <c r="I3725" t="s">
        <v>15</v>
      </c>
      <c r="J3725">
        <v>-1</v>
      </c>
    </row>
    <row r="3726" spans="2:10" x14ac:dyDescent="0.45">
      <c r="B3726">
        <v>17781</v>
      </c>
      <c r="C3726" t="s">
        <v>81</v>
      </c>
      <c r="D3726">
        <v>10</v>
      </c>
      <c r="E3726">
        <v>30</v>
      </c>
      <c r="F3726" t="s">
        <v>10</v>
      </c>
      <c r="G3726">
        <v>3</v>
      </c>
      <c r="H3726">
        <v>1</v>
      </c>
      <c r="I3726" t="s">
        <v>5</v>
      </c>
      <c r="J3726">
        <v>1</v>
      </c>
    </row>
    <row r="3727" spans="2:10" x14ac:dyDescent="0.45">
      <c r="B3727">
        <v>17782</v>
      </c>
      <c r="C3727" t="s">
        <v>81</v>
      </c>
      <c r="D3727">
        <v>10</v>
      </c>
      <c r="E3727">
        <v>30</v>
      </c>
      <c r="F3727" t="s">
        <v>14</v>
      </c>
      <c r="G3727">
        <v>0</v>
      </c>
      <c r="H3727">
        <v>0</v>
      </c>
      <c r="I3727" t="s">
        <v>6</v>
      </c>
      <c r="J3727">
        <v>0</v>
      </c>
    </row>
    <row r="3728" spans="2:10" x14ac:dyDescent="0.45">
      <c r="B3728">
        <v>17783</v>
      </c>
      <c r="C3728" t="s">
        <v>81</v>
      </c>
      <c r="D3728">
        <v>10</v>
      </c>
      <c r="E3728">
        <v>30</v>
      </c>
      <c r="F3728" t="s">
        <v>27</v>
      </c>
      <c r="G3728">
        <v>0</v>
      </c>
      <c r="H3728">
        <v>0</v>
      </c>
      <c r="I3728" t="s">
        <v>77</v>
      </c>
      <c r="J3728">
        <v>0</v>
      </c>
    </row>
    <row r="3729" spans="2:10" x14ac:dyDescent="0.45">
      <c r="B3729">
        <v>17784</v>
      </c>
      <c r="C3729" t="s">
        <v>81</v>
      </c>
      <c r="D3729">
        <v>10</v>
      </c>
      <c r="E3729">
        <v>31</v>
      </c>
      <c r="F3729" t="s">
        <v>5</v>
      </c>
      <c r="G3729">
        <v>2</v>
      </c>
      <c r="H3729">
        <v>0</v>
      </c>
      <c r="I3729" t="s">
        <v>4</v>
      </c>
      <c r="J3729">
        <v>1</v>
      </c>
    </row>
    <row r="3730" spans="2:10" x14ac:dyDescent="0.45">
      <c r="B3730">
        <v>17785</v>
      </c>
      <c r="C3730" t="s">
        <v>81</v>
      </c>
      <c r="D3730">
        <v>10</v>
      </c>
      <c r="E3730">
        <v>31</v>
      </c>
      <c r="F3730" t="s">
        <v>77</v>
      </c>
      <c r="G3730">
        <v>0</v>
      </c>
      <c r="H3730">
        <v>0</v>
      </c>
      <c r="I3730" t="s">
        <v>82</v>
      </c>
      <c r="J3730">
        <v>0</v>
      </c>
    </row>
    <row r="3731" spans="2:10" x14ac:dyDescent="0.45">
      <c r="B3731">
        <v>17786</v>
      </c>
      <c r="C3731" t="s">
        <v>81</v>
      </c>
      <c r="D3731">
        <v>10</v>
      </c>
      <c r="E3731">
        <v>31</v>
      </c>
      <c r="F3731" t="s">
        <v>56</v>
      </c>
      <c r="G3731">
        <v>1</v>
      </c>
      <c r="H3731">
        <v>2</v>
      </c>
      <c r="I3731" t="s">
        <v>1</v>
      </c>
      <c r="J3731">
        <v>-1</v>
      </c>
    </row>
    <row r="3732" spans="2:10" x14ac:dyDescent="0.45">
      <c r="B3732">
        <v>17787</v>
      </c>
      <c r="C3732" t="s">
        <v>81</v>
      </c>
      <c r="D3732">
        <v>10</v>
      </c>
      <c r="E3732">
        <v>31</v>
      </c>
      <c r="F3732" t="s">
        <v>69</v>
      </c>
      <c r="G3732">
        <v>2</v>
      </c>
      <c r="H3732">
        <v>0</v>
      </c>
      <c r="I3732" t="s">
        <v>27</v>
      </c>
      <c r="J3732">
        <v>1</v>
      </c>
    </row>
    <row r="3733" spans="2:10" x14ac:dyDescent="0.45">
      <c r="B3733">
        <v>17788</v>
      </c>
      <c r="C3733" t="s">
        <v>81</v>
      </c>
      <c r="D3733">
        <v>10</v>
      </c>
      <c r="E3733">
        <v>31</v>
      </c>
      <c r="F3733" t="s">
        <v>6</v>
      </c>
      <c r="G3733">
        <v>2</v>
      </c>
      <c r="H3733">
        <v>0</v>
      </c>
      <c r="I3733" t="s">
        <v>66</v>
      </c>
      <c r="J3733">
        <v>1</v>
      </c>
    </row>
    <row r="3734" spans="2:10" x14ac:dyDescent="0.45">
      <c r="B3734">
        <v>17789</v>
      </c>
      <c r="C3734" t="s">
        <v>81</v>
      </c>
      <c r="D3734">
        <v>10</v>
      </c>
      <c r="E3734">
        <v>31</v>
      </c>
      <c r="F3734" t="s">
        <v>3</v>
      </c>
      <c r="G3734">
        <v>1</v>
      </c>
      <c r="H3734">
        <v>0</v>
      </c>
      <c r="I3734" t="s">
        <v>24</v>
      </c>
      <c r="J3734">
        <v>1</v>
      </c>
    </row>
    <row r="3735" spans="2:10" x14ac:dyDescent="0.45">
      <c r="B3735">
        <v>17790</v>
      </c>
      <c r="C3735" t="s">
        <v>81</v>
      </c>
      <c r="D3735">
        <v>10</v>
      </c>
      <c r="E3735">
        <v>31</v>
      </c>
      <c r="F3735" t="s">
        <v>9</v>
      </c>
      <c r="G3735">
        <v>0</v>
      </c>
      <c r="H3735">
        <v>2</v>
      </c>
      <c r="I3735" t="s">
        <v>7</v>
      </c>
      <c r="J3735">
        <v>-1</v>
      </c>
    </row>
    <row r="3736" spans="2:10" x14ac:dyDescent="0.45">
      <c r="B3736">
        <v>17791</v>
      </c>
      <c r="C3736" t="s">
        <v>81</v>
      </c>
      <c r="D3736">
        <v>10</v>
      </c>
      <c r="E3736">
        <v>31</v>
      </c>
      <c r="F3736" t="s">
        <v>15</v>
      </c>
      <c r="G3736">
        <v>0</v>
      </c>
      <c r="H3736">
        <v>0</v>
      </c>
      <c r="I3736" t="s">
        <v>83</v>
      </c>
      <c r="J3736">
        <v>0</v>
      </c>
    </row>
    <row r="3737" spans="2:10" x14ac:dyDescent="0.45">
      <c r="B3737">
        <v>17792</v>
      </c>
      <c r="C3737" t="s">
        <v>81</v>
      </c>
      <c r="D3737">
        <v>10</v>
      </c>
      <c r="E3737">
        <v>31</v>
      </c>
      <c r="F3737" t="s">
        <v>13</v>
      </c>
      <c r="G3737">
        <v>2</v>
      </c>
      <c r="H3737">
        <v>1</v>
      </c>
      <c r="I3737" t="s">
        <v>10</v>
      </c>
      <c r="J3737">
        <v>1</v>
      </c>
    </row>
    <row r="3738" spans="2:10" x14ac:dyDescent="0.45">
      <c r="B3738">
        <v>17793</v>
      </c>
      <c r="C3738" t="s">
        <v>81</v>
      </c>
      <c r="D3738">
        <v>10</v>
      </c>
      <c r="E3738">
        <v>31</v>
      </c>
      <c r="F3738" t="s">
        <v>0</v>
      </c>
      <c r="G3738">
        <v>2</v>
      </c>
      <c r="H3738">
        <v>2</v>
      </c>
      <c r="I3738" t="s">
        <v>14</v>
      </c>
      <c r="J3738">
        <v>0</v>
      </c>
    </row>
    <row r="3739" spans="2:10" x14ac:dyDescent="0.45">
      <c r="B3739">
        <v>17794</v>
      </c>
      <c r="C3739" t="s">
        <v>81</v>
      </c>
      <c r="D3739">
        <v>10</v>
      </c>
      <c r="E3739">
        <v>32</v>
      </c>
      <c r="F3739" t="s">
        <v>56</v>
      </c>
      <c r="G3739">
        <v>2</v>
      </c>
      <c r="H3739">
        <v>2</v>
      </c>
      <c r="I3739" t="s">
        <v>15</v>
      </c>
      <c r="J3739">
        <v>0</v>
      </c>
    </row>
    <row r="3740" spans="2:10" x14ac:dyDescent="0.45">
      <c r="B3740">
        <v>17795</v>
      </c>
      <c r="C3740" t="s">
        <v>81</v>
      </c>
      <c r="D3740">
        <v>10</v>
      </c>
      <c r="E3740">
        <v>32</v>
      </c>
      <c r="F3740" t="s">
        <v>4</v>
      </c>
      <c r="G3740">
        <v>0</v>
      </c>
      <c r="H3740">
        <v>1</v>
      </c>
      <c r="I3740" t="s">
        <v>13</v>
      </c>
      <c r="J3740">
        <v>-1</v>
      </c>
    </row>
    <row r="3741" spans="2:10" x14ac:dyDescent="0.45">
      <c r="B3741">
        <v>17796</v>
      </c>
      <c r="C3741" t="s">
        <v>81</v>
      </c>
      <c r="D3741">
        <v>10</v>
      </c>
      <c r="E3741">
        <v>32</v>
      </c>
      <c r="F3741" t="s">
        <v>27</v>
      </c>
      <c r="G3741">
        <v>2</v>
      </c>
      <c r="H3741">
        <v>0</v>
      </c>
      <c r="I3741" t="s">
        <v>9</v>
      </c>
      <c r="J3741">
        <v>1</v>
      </c>
    </row>
    <row r="3742" spans="2:10" x14ac:dyDescent="0.45">
      <c r="B3742">
        <v>17797</v>
      </c>
      <c r="C3742" t="s">
        <v>81</v>
      </c>
      <c r="D3742">
        <v>10</v>
      </c>
      <c r="E3742">
        <v>32</v>
      </c>
      <c r="F3742" t="s">
        <v>82</v>
      </c>
      <c r="G3742">
        <v>0</v>
      </c>
      <c r="H3742">
        <v>3</v>
      </c>
      <c r="I3742" t="s">
        <v>69</v>
      </c>
      <c r="J3742">
        <v>-1</v>
      </c>
    </row>
    <row r="3743" spans="2:10" x14ac:dyDescent="0.45">
      <c r="B3743">
        <v>17798</v>
      </c>
      <c r="C3743" t="s">
        <v>81</v>
      </c>
      <c r="D3743">
        <v>10</v>
      </c>
      <c r="E3743">
        <v>32</v>
      </c>
      <c r="F3743" t="s">
        <v>66</v>
      </c>
      <c r="G3743">
        <v>4</v>
      </c>
      <c r="H3743">
        <v>0</v>
      </c>
      <c r="I3743" t="s">
        <v>0</v>
      </c>
      <c r="J3743">
        <v>1</v>
      </c>
    </row>
    <row r="3744" spans="2:10" x14ac:dyDescent="0.45">
      <c r="B3744">
        <v>17799</v>
      </c>
      <c r="C3744" t="s">
        <v>81</v>
      </c>
      <c r="D3744">
        <v>10</v>
      </c>
      <c r="E3744">
        <v>32</v>
      </c>
      <c r="F3744" t="s">
        <v>1</v>
      </c>
      <c r="G3744">
        <v>0</v>
      </c>
      <c r="H3744">
        <v>0</v>
      </c>
      <c r="I3744" t="s">
        <v>3</v>
      </c>
      <c r="J3744">
        <v>0</v>
      </c>
    </row>
    <row r="3745" spans="2:10" x14ac:dyDescent="0.45">
      <c r="B3745">
        <v>17800</v>
      </c>
      <c r="C3745" t="s">
        <v>81</v>
      </c>
      <c r="D3745">
        <v>10</v>
      </c>
      <c r="E3745">
        <v>32</v>
      </c>
      <c r="F3745" t="s">
        <v>7</v>
      </c>
      <c r="G3745">
        <v>0</v>
      </c>
      <c r="H3745">
        <v>1</v>
      </c>
      <c r="I3745" t="s">
        <v>83</v>
      </c>
      <c r="J3745">
        <v>-1</v>
      </c>
    </row>
    <row r="3746" spans="2:10" x14ac:dyDescent="0.45">
      <c r="B3746">
        <v>17801</v>
      </c>
      <c r="C3746" t="s">
        <v>81</v>
      </c>
      <c r="D3746">
        <v>10</v>
      </c>
      <c r="E3746">
        <v>32</v>
      </c>
      <c r="F3746" t="s">
        <v>10</v>
      </c>
      <c r="G3746">
        <v>0</v>
      </c>
      <c r="H3746">
        <v>0</v>
      </c>
      <c r="I3746" t="s">
        <v>6</v>
      </c>
      <c r="J3746">
        <v>0</v>
      </c>
    </row>
    <row r="3747" spans="2:10" x14ac:dyDescent="0.45">
      <c r="B3747">
        <v>17802</v>
      </c>
      <c r="C3747" t="s">
        <v>81</v>
      </c>
      <c r="D3747">
        <v>10</v>
      </c>
      <c r="E3747">
        <v>32</v>
      </c>
      <c r="F3747" t="s">
        <v>14</v>
      </c>
      <c r="G3747">
        <v>1</v>
      </c>
      <c r="H3747">
        <v>1</v>
      </c>
      <c r="I3747" t="s">
        <v>77</v>
      </c>
      <c r="J3747">
        <v>0</v>
      </c>
    </row>
    <row r="3748" spans="2:10" x14ac:dyDescent="0.45">
      <c r="B3748">
        <v>17803</v>
      </c>
      <c r="C3748" t="s">
        <v>81</v>
      </c>
      <c r="D3748">
        <v>10</v>
      </c>
      <c r="E3748">
        <v>32</v>
      </c>
      <c r="F3748" t="s">
        <v>24</v>
      </c>
      <c r="G3748">
        <v>0</v>
      </c>
      <c r="H3748">
        <v>0</v>
      </c>
      <c r="I3748" t="s">
        <v>5</v>
      </c>
      <c r="J3748">
        <v>0</v>
      </c>
    </row>
    <row r="3749" spans="2:10" x14ac:dyDescent="0.45">
      <c r="B3749">
        <v>17804</v>
      </c>
      <c r="C3749" t="s">
        <v>81</v>
      </c>
      <c r="D3749">
        <v>10</v>
      </c>
      <c r="E3749">
        <v>33</v>
      </c>
      <c r="F3749" t="s">
        <v>6</v>
      </c>
      <c r="G3749">
        <v>1</v>
      </c>
      <c r="H3749">
        <v>1</v>
      </c>
      <c r="I3749" t="s">
        <v>4</v>
      </c>
      <c r="J3749">
        <v>0</v>
      </c>
    </row>
    <row r="3750" spans="2:10" x14ac:dyDescent="0.45">
      <c r="B3750">
        <v>17805</v>
      </c>
      <c r="C3750" t="s">
        <v>81</v>
      </c>
      <c r="D3750">
        <v>10</v>
      </c>
      <c r="E3750">
        <v>33</v>
      </c>
      <c r="F3750" t="s">
        <v>13</v>
      </c>
      <c r="G3750">
        <v>2</v>
      </c>
      <c r="H3750">
        <v>1</v>
      </c>
      <c r="I3750" t="s">
        <v>24</v>
      </c>
      <c r="J3750">
        <v>1</v>
      </c>
    </row>
    <row r="3751" spans="2:10" x14ac:dyDescent="0.45">
      <c r="B3751">
        <v>17806</v>
      </c>
      <c r="C3751" t="s">
        <v>81</v>
      </c>
      <c r="D3751">
        <v>10</v>
      </c>
      <c r="E3751">
        <v>33</v>
      </c>
      <c r="F3751" t="s">
        <v>69</v>
      </c>
      <c r="G3751">
        <v>1</v>
      </c>
      <c r="H3751">
        <v>0</v>
      </c>
      <c r="I3751" t="s">
        <v>14</v>
      </c>
      <c r="J3751">
        <v>1</v>
      </c>
    </row>
    <row r="3752" spans="2:10" x14ac:dyDescent="0.45">
      <c r="B3752">
        <v>17807</v>
      </c>
      <c r="C3752" t="s">
        <v>81</v>
      </c>
      <c r="D3752">
        <v>10</v>
      </c>
      <c r="E3752">
        <v>33</v>
      </c>
      <c r="F3752" t="s">
        <v>5</v>
      </c>
      <c r="G3752">
        <v>1</v>
      </c>
      <c r="H3752">
        <v>0</v>
      </c>
      <c r="I3752" t="s">
        <v>1</v>
      </c>
      <c r="J3752">
        <v>1</v>
      </c>
    </row>
    <row r="3753" spans="2:10" x14ac:dyDescent="0.45">
      <c r="B3753">
        <v>17808</v>
      </c>
      <c r="C3753" t="s">
        <v>81</v>
      </c>
      <c r="D3753">
        <v>10</v>
      </c>
      <c r="E3753">
        <v>33</v>
      </c>
      <c r="F3753" t="s">
        <v>77</v>
      </c>
      <c r="G3753">
        <v>0</v>
      </c>
      <c r="H3753">
        <v>0</v>
      </c>
      <c r="I3753" t="s">
        <v>66</v>
      </c>
      <c r="J3753">
        <v>0</v>
      </c>
    </row>
    <row r="3754" spans="2:10" x14ac:dyDescent="0.45">
      <c r="B3754">
        <v>17809</v>
      </c>
      <c r="C3754" t="s">
        <v>81</v>
      </c>
      <c r="D3754">
        <v>10</v>
      </c>
      <c r="E3754">
        <v>33</v>
      </c>
      <c r="F3754" t="s">
        <v>0</v>
      </c>
      <c r="G3754">
        <v>2</v>
      </c>
      <c r="H3754">
        <v>0</v>
      </c>
      <c r="I3754" t="s">
        <v>10</v>
      </c>
      <c r="J3754">
        <v>1</v>
      </c>
    </row>
    <row r="3755" spans="2:10" x14ac:dyDescent="0.45">
      <c r="B3755">
        <v>17810</v>
      </c>
      <c r="C3755" t="s">
        <v>81</v>
      </c>
      <c r="D3755">
        <v>10</v>
      </c>
      <c r="E3755">
        <v>33</v>
      </c>
      <c r="F3755" t="s">
        <v>83</v>
      </c>
      <c r="G3755">
        <v>1</v>
      </c>
      <c r="H3755">
        <v>1</v>
      </c>
      <c r="I3755" t="s">
        <v>27</v>
      </c>
      <c r="J3755">
        <v>0</v>
      </c>
    </row>
    <row r="3756" spans="2:10" x14ac:dyDescent="0.45">
      <c r="B3756">
        <v>17811</v>
      </c>
      <c r="C3756" t="s">
        <v>81</v>
      </c>
      <c r="D3756">
        <v>10</v>
      </c>
      <c r="E3756">
        <v>33</v>
      </c>
      <c r="F3756" t="s">
        <v>15</v>
      </c>
      <c r="G3756">
        <v>2</v>
      </c>
      <c r="H3756">
        <v>2</v>
      </c>
      <c r="I3756" t="s">
        <v>7</v>
      </c>
      <c r="J3756">
        <v>0</v>
      </c>
    </row>
    <row r="3757" spans="2:10" x14ac:dyDescent="0.45">
      <c r="B3757">
        <v>17812</v>
      </c>
      <c r="C3757" t="s">
        <v>81</v>
      </c>
      <c r="D3757">
        <v>10</v>
      </c>
      <c r="E3757">
        <v>33</v>
      </c>
      <c r="F3757" t="s">
        <v>9</v>
      </c>
      <c r="G3757">
        <v>2</v>
      </c>
      <c r="H3757">
        <v>0</v>
      </c>
      <c r="I3757" t="s">
        <v>82</v>
      </c>
      <c r="J3757">
        <v>1</v>
      </c>
    </row>
    <row r="3758" spans="2:10" x14ac:dyDescent="0.45">
      <c r="B3758">
        <v>17813</v>
      </c>
      <c r="C3758" t="s">
        <v>81</v>
      </c>
      <c r="D3758">
        <v>10</v>
      </c>
      <c r="E3758">
        <v>33</v>
      </c>
      <c r="F3758" t="s">
        <v>3</v>
      </c>
      <c r="G3758">
        <v>0</v>
      </c>
      <c r="H3758">
        <v>1</v>
      </c>
      <c r="I3758" t="s">
        <v>56</v>
      </c>
      <c r="J3758">
        <v>-1</v>
      </c>
    </row>
    <row r="3759" spans="2:10" x14ac:dyDescent="0.45">
      <c r="B3759">
        <v>17814</v>
      </c>
      <c r="C3759" t="s">
        <v>81</v>
      </c>
      <c r="D3759">
        <v>10</v>
      </c>
      <c r="E3759">
        <v>34</v>
      </c>
      <c r="F3759" t="s">
        <v>1</v>
      </c>
      <c r="G3759">
        <v>0</v>
      </c>
      <c r="H3759">
        <v>0</v>
      </c>
      <c r="I3759" t="s">
        <v>13</v>
      </c>
      <c r="J3759">
        <v>0</v>
      </c>
    </row>
    <row r="3760" spans="2:10" x14ac:dyDescent="0.45">
      <c r="B3760">
        <v>17815</v>
      </c>
      <c r="C3760" t="s">
        <v>81</v>
      </c>
      <c r="D3760">
        <v>10</v>
      </c>
      <c r="E3760">
        <v>34</v>
      </c>
      <c r="F3760" t="s">
        <v>56</v>
      </c>
      <c r="G3760">
        <v>0</v>
      </c>
      <c r="H3760">
        <v>0</v>
      </c>
      <c r="I3760" t="s">
        <v>5</v>
      </c>
      <c r="J3760">
        <v>0</v>
      </c>
    </row>
    <row r="3761" spans="2:10" x14ac:dyDescent="0.45">
      <c r="B3761">
        <v>17816</v>
      </c>
      <c r="C3761" t="s">
        <v>81</v>
      </c>
      <c r="D3761">
        <v>10</v>
      </c>
      <c r="E3761">
        <v>34</v>
      </c>
      <c r="F3761" t="s">
        <v>4</v>
      </c>
      <c r="G3761">
        <v>1</v>
      </c>
      <c r="H3761">
        <v>0</v>
      </c>
      <c r="I3761" t="s">
        <v>0</v>
      </c>
      <c r="J3761">
        <v>1</v>
      </c>
    </row>
    <row r="3762" spans="2:10" x14ac:dyDescent="0.45">
      <c r="B3762">
        <v>17817</v>
      </c>
      <c r="C3762" t="s">
        <v>81</v>
      </c>
      <c r="D3762">
        <v>10</v>
      </c>
      <c r="E3762">
        <v>34</v>
      </c>
      <c r="F3762" t="s">
        <v>27</v>
      </c>
      <c r="G3762">
        <v>1</v>
      </c>
      <c r="H3762">
        <v>2</v>
      </c>
      <c r="I3762" t="s">
        <v>7</v>
      </c>
      <c r="J3762">
        <v>-1</v>
      </c>
    </row>
    <row r="3763" spans="2:10" x14ac:dyDescent="0.45">
      <c r="B3763">
        <v>17818</v>
      </c>
      <c r="C3763" t="s">
        <v>81</v>
      </c>
      <c r="D3763">
        <v>10</v>
      </c>
      <c r="E3763">
        <v>34</v>
      </c>
      <c r="F3763" t="s">
        <v>66</v>
      </c>
      <c r="G3763">
        <v>2</v>
      </c>
      <c r="H3763">
        <v>1</v>
      </c>
      <c r="I3763" t="s">
        <v>69</v>
      </c>
      <c r="J3763">
        <v>1</v>
      </c>
    </row>
    <row r="3764" spans="2:10" x14ac:dyDescent="0.45">
      <c r="B3764">
        <v>17819</v>
      </c>
      <c r="C3764" t="s">
        <v>81</v>
      </c>
      <c r="D3764">
        <v>10</v>
      </c>
      <c r="E3764">
        <v>34</v>
      </c>
      <c r="F3764" t="s">
        <v>24</v>
      </c>
      <c r="G3764">
        <v>2</v>
      </c>
      <c r="H3764">
        <v>1</v>
      </c>
      <c r="I3764" t="s">
        <v>6</v>
      </c>
      <c r="J3764">
        <v>1</v>
      </c>
    </row>
    <row r="3765" spans="2:10" x14ac:dyDescent="0.45">
      <c r="B3765">
        <v>17820</v>
      </c>
      <c r="C3765" t="s">
        <v>81</v>
      </c>
      <c r="D3765">
        <v>10</v>
      </c>
      <c r="E3765">
        <v>34</v>
      </c>
      <c r="F3765" t="s">
        <v>14</v>
      </c>
      <c r="G3765">
        <v>3</v>
      </c>
      <c r="H3765">
        <v>0</v>
      </c>
      <c r="I3765" t="s">
        <v>9</v>
      </c>
      <c r="J3765">
        <v>1</v>
      </c>
    </row>
    <row r="3766" spans="2:10" x14ac:dyDescent="0.45">
      <c r="B3766">
        <v>17821</v>
      </c>
      <c r="C3766" t="s">
        <v>81</v>
      </c>
      <c r="D3766">
        <v>10</v>
      </c>
      <c r="E3766">
        <v>34</v>
      </c>
      <c r="F3766" t="s">
        <v>10</v>
      </c>
      <c r="G3766">
        <v>2</v>
      </c>
      <c r="H3766">
        <v>1</v>
      </c>
      <c r="I3766" t="s">
        <v>77</v>
      </c>
      <c r="J3766">
        <v>1</v>
      </c>
    </row>
    <row r="3767" spans="2:10" x14ac:dyDescent="0.45">
      <c r="B3767">
        <v>17822</v>
      </c>
      <c r="C3767" t="s">
        <v>81</v>
      </c>
      <c r="D3767">
        <v>10</v>
      </c>
      <c r="E3767">
        <v>34</v>
      </c>
      <c r="F3767" t="s">
        <v>3</v>
      </c>
      <c r="G3767">
        <v>3</v>
      </c>
      <c r="H3767">
        <v>1</v>
      </c>
      <c r="I3767" t="s">
        <v>15</v>
      </c>
      <c r="J3767">
        <v>1</v>
      </c>
    </row>
    <row r="3768" spans="2:10" x14ac:dyDescent="0.45">
      <c r="B3768">
        <v>17823</v>
      </c>
      <c r="C3768" t="s">
        <v>81</v>
      </c>
      <c r="D3768">
        <v>10</v>
      </c>
      <c r="E3768">
        <v>34</v>
      </c>
      <c r="F3768" t="s">
        <v>82</v>
      </c>
      <c r="G3768">
        <v>2</v>
      </c>
      <c r="H3768">
        <v>1</v>
      </c>
      <c r="I3768" t="s">
        <v>83</v>
      </c>
      <c r="J3768">
        <v>1</v>
      </c>
    </row>
    <row r="3769" spans="2:10" x14ac:dyDescent="0.45">
      <c r="B3769">
        <v>17824</v>
      </c>
      <c r="C3769" t="s">
        <v>81</v>
      </c>
      <c r="D3769">
        <v>10</v>
      </c>
      <c r="E3769">
        <v>35</v>
      </c>
      <c r="F3769" t="s">
        <v>13</v>
      </c>
      <c r="G3769">
        <v>0</v>
      </c>
      <c r="H3769">
        <v>1</v>
      </c>
      <c r="I3769" t="s">
        <v>56</v>
      </c>
      <c r="J3769">
        <v>-1</v>
      </c>
    </row>
    <row r="3770" spans="2:10" x14ac:dyDescent="0.45">
      <c r="B3770">
        <v>17825</v>
      </c>
      <c r="C3770" t="s">
        <v>81</v>
      </c>
      <c r="D3770">
        <v>10</v>
      </c>
      <c r="E3770">
        <v>35</v>
      </c>
      <c r="F3770" t="s">
        <v>77</v>
      </c>
      <c r="G3770">
        <v>0</v>
      </c>
      <c r="H3770">
        <v>0</v>
      </c>
      <c r="I3770" t="s">
        <v>4</v>
      </c>
      <c r="J3770">
        <v>0</v>
      </c>
    </row>
    <row r="3771" spans="2:10" x14ac:dyDescent="0.45">
      <c r="B3771">
        <v>17826</v>
      </c>
      <c r="C3771" t="s">
        <v>81</v>
      </c>
      <c r="D3771">
        <v>10</v>
      </c>
      <c r="E3771">
        <v>35</v>
      </c>
      <c r="F3771" t="s">
        <v>6</v>
      </c>
      <c r="G3771">
        <v>3</v>
      </c>
      <c r="H3771">
        <v>0</v>
      </c>
      <c r="I3771" t="s">
        <v>1</v>
      </c>
      <c r="J3771">
        <v>1</v>
      </c>
    </row>
    <row r="3772" spans="2:10" x14ac:dyDescent="0.45">
      <c r="B3772">
        <v>17827</v>
      </c>
      <c r="C3772" t="s">
        <v>81</v>
      </c>
      <c r="D3772">
        <v>10</v>
      </c>
      <c r="E3772">
        <v>35</v>
      </c>
      <c r="F3772" t="s">
        <v>5</v>
      </c>
      <c r="G3772">
        <v>2</v>
      </c>
      <c r="H3772">
        <v>4</v>
      </c>
      <c r="I3772" t="s">
        <v>3</v>
      </c>
      <c r="J3772">
        <v>-1</v>
      </c>
    </row>
    <row r="3773" spans="2:10" x14ac:dyDescent="0.45">
      <c r="B3773">
        <v>17828</v>
      </c>
      <c r="C3773" t="s">
        <v>81</v>
      </c>
      <c r="D3773">
        <v>10</v>
      </c>
      <c r="E3773">
        <v>35</v>
      </c>
      <c r="F3773" t="s">
        <v>9</v>
      </c>
      <c r="G3773">
        <v>5</v>
      </c>
      <c r="H3773">
        <v>2</v>
      </c>
      <c r="I3773" t="s">
        <v>66</v>
      </c>
      <c r="J3773">
        <v>1</v>
      </c>
    </row>
    <row r="3774" spans="2:10" x14ac:dyDescent="0.45">
      <c r="B3774">
        <v>17829</v>
      </c>
      <c r="C3774" t="s">
        <v>81</v>
      </c>
      <c r="D3774">
        <v>10</v>
      </c>
      <c r="E3774">
        <v>35</v>
      </c>
      <c r="F3774" t="s">
        <v>69</v>
      </c>
      <c r="G3774">
        <v>2</v>
      </c>
      <c r="H3774">
        <v>0</v>
      </c>
      <c r="I3774" t="s">
        <v>10</v>
      </c>
      <c r="J3774">
        <v>1</v>
      </c>
    </row>
    <row r="3775" spans="2:10" x14ac:dyDescent="0.45">
      <c r="B3775">
        <v>17830</v>
      </c>
      <c r="C3775" t="s">
        <v>81</v>
      </c>
      <c r="D3775">
        <v>10</v>
      </c>
      <c r="E3775">
        <v>35</v>
      </c>
      <c r="F3775" t="s">
        <v>83</v>
      </c>
      <c r="G3775">
        <v>0</v>
      </c>
      <c r="H3775">
        <v>1</v>
      </c>
      <c r="I3775" t="s">
        <v>14</v>
      </c>
      <c r="J3775">
        <v>-1</v>
      </c>
    </row>
    <row r="3776" spans="2:10" x14ac:dyDescent="0.45">
      <c r="B3776">
        <v>17831</v>
      </c>
      <c r="C3776" t="s">
        <v>81</v>
      </c>
      <c r="D3776">
        <v>10</v>
      </c>
      <c r="E3776">
        <v>35</v>
      </c>
      <c r="F3776" t="s">
        <v>15</v>
      </c>
      <c r="G3776">
        <v>2</v>
      </c>
      <c r="H3776">
        <v>2</v>
      </c>
      <c r="I3776" t="s">
        <v>27</v>
      </c>
      <c r="J3776">
        <v>0</v>
      </c>
    </row>
    <row r="3777" spans="2:10" x14ac:dyDescent="0.45">
      <c r="B3777">
        <v>17832</v>
      </c>
      <c r="C3777" t="s">
        <v>81</v>
      </c>
      <c r="D3777">
        <v>10</v>
      </c>
      <c r="E3777">
        <v>35</v>
      </c>
      <c r="F3777" t="s">
        <v>0</v>
      </c>
      <c r="G3777">
        <v>2</v>
      </c>
      <c r="H3777">
        <v>1</v>
      </c>
      <c r="I3777" t="s">
        <v>24</v>
      </c>
      <c r="J3777">
        <v>1</v>
      </c>
    </row>
    <row r="3778" spans="2:10" x14ac:dyDescent="0.45">
      <c r="B3778">
        <v>17833</v>
      </c>
      <c r="C3778" t="s">
        <v>81</v>
      </c>
      <c r="D3778">
        <v>10</v>
      </c>
      <c r="E3778">
        <v>35</v>
      </c>
      <c r="F3778" t="s">
        <v>7</v>
      </c>
      <c r="G3778">
        <v>2</v>
      </c>
      <c r="H3778">
        <v>0</v>
      </c>
      <c r="I3778" t="s">
        <v>82</v>
      </c>
      <c r="J3778">
        <v>1</v>
      </c>
    </row>
    <row r="3779" spans="2:10" x14ac:dyDescent="0.45">
      <c r="B3779">
        <v>17834</v>
      </c>
      <c r="C3779" t="s">
        <v>81</v>
      </c>
      <c r="D3779">
        <v>10</v>
      </c>
      <c r="E3779">
        <v>36</v>
      </c>
      <c r="F3779" t="s">
        <v>24</v>
      </c>
      <c r="G3779">
        <v>0</v>
      </c>
      <c r="H3779">
        <v>0</v>
      </c>
      <c r="I3779" t="s">
        <v>77</v>
      </c>
      <c r="J3779">
        <v>0</v>
      </c>
    </row>
    <row r="3780" spans="2:10" x14ac:dyDescent="0.45">
      <c r="B3780">
        <v>17835</v>
      </c>
      <c r="C3780" t="s">
        <v>81</v>
      </c>
      <c r="D3780">
        <v>10</v>
      </c>
      <c r="E3780">
        <v>36</v>
      </c>
      <c r="F3780" t="s">
        <v>56</v>
      </c>
      <c r="G3780">
        <v>3</v>
      </c>
      <c r="H3780">
        <v>2</v>
      </c>
      <c r="I3780" t="s">
        <v>6</v>
      </c>
      <c r="J3780">
        <v>1</v>
      </c>
    </row>
    <row r="3781" spans="2:10" x14ac:dyDescent="0.45">
      <c r="B3781">
        <v>17836</v>
      </c>
      <c r="C3781" t="s">
        <v>81</v>
      </c>
      <c r="D3781">
        <v>10</v>
      </c>
      <c r="E3781">
        <v>36</v>
      </c>
      <c r="F3781" t="s">
        <v>3</v>
      </c>
      <c r="G3781">
        <v>2</v>
      </c>
      <c r="H3781">
        <v>2</v>
      </c>
      <c r="I3781" t="s">
        <v>13</v>
      </c>
      <c r="J3781">
        <v>0</v>
      </c>
    </row>
    <row r="3782" spans="2:10" x14ac:dyDescent="0.45">
      <c r="B3782">
        <v>17837</v>
      </c>
      <c r="C3782" t="s">
        <v>81</v>
      </c>
      <c r="D3782">
        <v>10</v>
      </c>
      <c r="E3782">
        <v>36</v>
      </c>
      <c r="F3782" t="s">
        <v>5</v>
      </c>
      <c r="G3782">
        <v>2</v>
      </c>
      <c r="H3782">
        <v>2</v>
      </c>
      <c r="I3782" t="s">
        <v>15</v>
      </c>
      <c r="J3782">
        <v>0</v>
      </c>
    </row>
    <row r="3783" spans="2:10" x14ac:dyDescent="0.45">
      <c r="B3783">
        <v>17838</v>
      </c>
      <c r="C3783" t="s">
        <v>81</v>
      </c>
      <c r="D3783">
        <v>10</v>
      </c>
      <c r="E3783">
        <v>36</v>
      </c>
      <c r="F3783" t="s">
        <v>4</v>
      </c>
      <c r="G3783">
        <v>1</v>
      </c>
      <c r="H3783">
        <v>1</v>
      </c>
      <c r="I3783" t="s">
        <v>69</v>
      </c>
      <c r="J3783">
        <v>0</v>
      </c>
    </row>
    <row r="3784" spans="2:10" x14ac:dyDescent="0.45">
      <c r="B3784">
        <v>17839</v>
      </c>
      <c r="C3784" t="s">
        <v>81</v>
      </c>
      <c r="D3784">
        <v>10</v>
      </c>
      <c r="E3784">
        <v>36</v>
      </c>
      <c r="F3784" t="s">
        <v>82</v>
      </c>
      <c r="G3784">
        <v>3</v>
      </c>
      <c r="H3784">
        <v>0</v>
      </c>
      <c r="I3784" t="s">
        <v>27</v>
      </c>
      <c r="J3784">
        <v>1</v>
      </c>
    </row>
    <row r="3785" spans="2:10" x14ac:dyDescent="0.45">
      <c r="B3785">
        <v>17840</v>
      </c>
      <c r="C3785" t="s">
        <v>81</v>
      </c>
      <c r="D3785">
        <v>10</v>
      </c>
      <c r="E3785">
        <v>36</v>
      </c>
      <c r="F3785" t="s">
        <v>14</v>
      </c>
      <c r="G3785">
        <v>0</v>
      </c>
      <c r="H3785">
        <v>1</v>
      </c>
      <c r="I3785" t="s">
        <v>7</v>
      </c>
      <c r="J3785">
        <v>-1</v>
      </c>
    </row>
    <row r="3786" spans="2:10" x14ac:dyDescent="0.45">
      <c r="B3786">
        <v>17841</v>
      </c>
      <c r="C3786" t="s">
        <v>81</v>
      </c>
      <c r="D3786">
        <v>10</v>
      </c>
      <c r="E3786">
        <v>36</v>
      </c>
      <c r="F3786" t="s">
        <v>1</v>
      </c>
      <c r="G3786">
        <v>2</v>
      </c>
      <c r="H3786">
        <v>0</v>
      </c>
      <c r="I3786" t="s">
        <v>0</v>
      </c>
      <c r="J3786">
        <v>1</v>
      </c>
    </row>
    <row r="3787" spans="2:10" x14ac:dyDescent="0.45">
      <c r="B3787">
        <v>17842</v>
      </c>
      <c r="C3787" t="s">
        <v>81</v>
      </c>
      <c r="D3787">
        <v>10</v>
      </c>
      <c r="E3787">
        <v>36</v>
      </c>
      <c r="F3787" t="s">
        <v>10</v>
      </c>
      <c r="G3787">
        <v>1</v>
      </c>
      <c r="H3787">
        <v>1</v>
      </c>
      <c r="I3787" t="s">
        <v>9</v>
      </c>
      <c r="J3787">
        <v>0</v>
      </c>
    </row>
    <row r="3788" spans="2:10" x14ac:dyDescent="0.45">
      <c r="B3788">
        <v>17843</v>
      </c>
      <c r="C3788" t="s">
        <v>81</v>
      </c>
      <c r="D3788">
        <v>10</v>
      </c>
      <c r="E3788">
        <v>36</v>
      </c>
      <c r="F3788" t="s">
        <v>66</v>
      </c>
      <c r="G3788">
        <v>3</v>
      </c>
      <c r="H3788">
        <v>1</v>
      </c>
      <c r="I3788" t="s">
        <v>83</v>
      </c>
      <c r="J3788">
        <v>1</v>
      </c>
    </row>
    <row r="3789" spans="2:10" x14ac:dyDescent="0.45">
      <c r="B3789">
        <v>17844</v>
      </c>
      <c r="C3789" t="s">
        <v>81</v>
      </c>
      <c r="D3789">
        <v>10</v>
      </c>
      <c r="E3789">
        <v>37</v>
      </c>
      <c r="F3789" t="s">
        <v>83</v>
      </c>
      <c r="G3789">
        <v>2</v>
      </c>
      <c r="H3789">
        <v>0</v>
      </c>
      <c r="I3789" t="s">
        <v>10</v>
      </c>
      <c r="J3789">
        <v>1</v>
      </c>
    </row>
    <row r="3790" spans="2:10" x14ac:dyDescent="0.45">
      <c r="B3790">
        <v>17845</v>
      </c>
      <c r="C3790" t="s">
        <v>81</v>
      </c>
      <c r="D3790">
        <v>10</v>
      </c>
      <c r="E3790">
        <v>37</v>
      </c>
      <c r="F3790" t="s">
        <v>27</v>
      </c>
      <c r="G3790">
        <v>0</v>
      </c>
      <c r="H3790">
        <v>1</v>
      </c>
      <c r="I3790" t="s">
        <v>14</v>
      </c>
      <c r="J3790">
        <v>-1</v>
      </c>
    </row>
    <row r="3791" spans="2:10" x14ac:dyDescent="0.45">
      <c r="B3791">
        <v>17846</v>
      </c>
      <c r="C3791" t="s">
        <v>81</v>
      </c>
      <c r="D3791">
        <v>10</v>
      </c>
      <c r="E3791">
        <v>37</v>
      </c>
      <c r="F3791" t="s">
        <v>77</v>
      </c>
      <c r="G3791">
        <v>0</v>
      </c>
      <c r="H3791">
        <v>0</v>
      </c>
      <c r="I3791" t="s">
        <v>1</v>
      </c>
      <c r="J3791">
        <v>0</v>
      </c>
    </row>
    <row r="3792" spans="2:10" x14ac:dyDescent="0.45">
      <c r="B3792">
        <v>17847</v>
      </c>
      <c r="C3792" t="s">
        <v>81</v>
      </c>
      <c r="D3792">
        <v>10</v>
      </c>
      <c r="E3792">
        <v>37</v>
      </c>
      <c r="F3792" t="s">
        <v>6</v>
      </c>
      <c r="G3792">
        <v>1</v>
      </c>
      <c r="H3792">
        <v>1</v>
      </c>
      <c r="I3792" t="s">
        <v>3</v>
      </c>
      <c r="J3792">
        <v>0</v>
      </c>
    </row>
    <row r="3793" spans="2:10" x14ac:dyDescent="0.45">
      <c r="B3793">
        <v>17848</v>
      </c>
      <c r="C3793" t="s">
        <v>81</v>
      </c>
      <c r="D3793">
        <v>10</v>
      </c>
      <c r="E3793">
        <v>37</v>
      </c>
      <c r="F3793" t="s">
        <v>9</v>
      </c>
      <c r="G3793">
        <v>2</v>
      </c>
      <c r="H3793">
        <v>1</v>
      </c>
      <c r="I3793" t="s">
        <v>4</v>
      </c>
      <c r="J3793">
        <v>1</v>
      </c>
    </row>
    <row r="3794" spans="2:10" x14ac:dyDescent="0.45">
      <c r="B3794">
        <v>17849</v>
      </c>
      <c r="C3794" t="s">
        <v>81</v>
      </c>
      <c r="D3794">
        <v>10</v>
      </c>
      <c r="E3794">
        <v>37</v>
      </c>
      <c r="F3794" t="s">
        <v>82</v>
      </c>
      <c r="G3794">
        <v>1</v>
      </c>
      <c r="H3794">
        <v>2</v>
      </c>
      <c r="I3794" t="s">
        <v>15</v>
      </c>
      <c r="J3794">
        <v>-1</v>
      </c>
    </row>
    <row r="3795" spans="2:10" x14ac:dyDescent="0.45">
      <c r="B3795">
        <v>17850</v>
      </c>
      <c r="C3795" t="s">
        <v>81</v>
      </c>
      <c r="D3795">
        <v>10</v>
      </c>
      <c r="E3795">
        <v>37</v>
      </c>
      <c r="F3795" t="s">
        <v>0</v>
      </c>
      <c r="G3795">
        <v>2</v>
      </c>
      <c r="H3795">
        <v>1</v>
      </c>
      <c r="I3795" t="s">
        <v>56</v>
      </c>
      <c r="J3795">
        <v>1</v>
      </c>
    </row>
    <row r="3796" spans="2:10" x14ac:dyDescent="0.45">
      <c r="B3796">
        <v>17851</v>
      </c>
      <c r="C3796" t="s">
        <v>81</v>
      </c>
      <c r="D3796">
        <v>10</v>
      </c>
      <c r="E3796">
        <v>37</v>
      </c>
      <c r="F3796" t="s">
        <v>13</v>
      </c>
      <c r="G3796">
        <v>0</v>
      </c>
      <c r="H3796">
        <v>0</v>
      </c>
      <c r="I3796" t="s">
        <v>5</v>
      </c>
      <c r="J3796">
        <v>0</v>
      </c>
    </row>
    <row r="3797" spans="2:10" x14ac:dyDescent="0.45">
      <c r="B3797">
        <v>17852</v>
      </c>
      <c r="C3797" t="s">
        <v>81</v>
      </c>
      <c r="D3797">
        <v>10</v>
      </c>
      <c r="E3797">
        <v>37</v>
      </c>
      <c r="F3797" t="s">
        <v>69</v>
      </c>
      <c r="G3797">
        <v>1</v>
      </c>
      <c r="H3797">
        <v>2</v>
      </c>
      <c r="I3797" t="s">
        <v>24</v>
      </c>
      <c r="J3797">
        <v>-1</v>
      </c>
    </row>
    <row r="3798" spans="2:10" x14ac:dyDescent="0.45">
      <c r="B3798">
        <v>17853</v>
      </c>
      <c r="C3798" t="s">
        <v>81</v>
      </c>
      <c r="D3798">
        <v>10</v>
      </c>
      <c r="E3798">
        <v>37</v>
      </c>
      <c r="F3798" t="s">
        <v>7</v>
      </c>
      <c r="G3798">
        <v>3</v>
      </c>
      <c r="H3798">
        <v>1</v>
      </c>
      <c r="I3798" t="s">
        <v>66</v>
      </c>
      <c r="J3798">
        <v>1</v>
      </c>
    </row>
    <row r="3799" spans="2:10" x14ac:dyDescent="0.45">
      <c r="B3799">
        <v>17854</v>
      </c>
      <c r="C3799" t="s">
        <v>81</v>
      </c>
      <c r="D3799">
        <v>10</v>
      </c>
      <c r="E3799">
        <v>38</v>
      </c>
      <c r="F3799" t="s">
        <v>3</v>
      </c>
      <c r="G3799">
        <v>3</v>
      </c>
      <c r="H3799">
        <v>2</v>
      </c>
      <c r="I3799" t="s">
        <v>0</v>
      </c>
      <c r="J3799">
        <v>1</v>
      </c>
    </row>
    <row r="3800" spans="2:10" x14ac:dyDescent="0.45">
      <c r="B3800">
        <v>17855</v>
      </c>
      <c r="C3800" t="s">
        <v>81</v>
      </c>
      <c r="D3800">
        <v>10</v>
      </c>
      <c r="E3800">
        <v>38</v>
      </c>
      <c r="F3800" t="s">
        <v>5</v>
      </c>
      <c r="G3800">
        <v>3</v>
      </c>
      <c r="H3800">
        <v>2</v>
      </c>
      <c r="I3800" t="s">
        <v>6</v>
      </c>
      <c r="J3800">
        <v>1</v>
      </c>
    </row>
    <row r="3801" spans="2:10" x14ac:dyDescent="0.45">
      <c r="B3801">
        <v>17856</v>
      </c>
      <c r="C3801" t="s">
        <v>81</v>
      </c>
      <c r="D3801">
        <v>10</v>
      </c>
      <c r="E3801">
        <v>38</v>
      </c>
      <c r="F3801" t="s">
        <v>24</v>
      </c>
      <c r="G3801">
        <v>1</v>
      </c>
      <c r="H3801">
        <v>1</v>
      </c>
      <c r="I3801" t="s">
        <v>9</v>
      </c>
      <c r="J3801">
        <v>0</v>
      </c>
    </row>
    <row r="3802" spans="2:10" x14ac:dyDescent="0.45">
      <c r="B3802">
        <v>17857</v>
      </c>
      <c r="C3802" t="s">
        <v>81</v>
      </c>
      <c r="D3802">
        <v>10</v>
      </c>
      <c r="E3802">
        <v>38</v>
      </c>
      <c r="F3802" t="s">
        <v>4</v>
      </c>
      <c r="G3802">
        <v>2</v>
      </c>
      <c r="H3802">
        <v>1</v>
      </c>
      <c r="I3802" t="s">
        <v>83</v>
      </c>
      <c r="J3802">
        <v>1</v>
      </c>
    </row>
    <row r="3803" spans="2:10" x14ac:dyDescent="0.45">
      <c r="B3803">
        <v>17858</v>
      </c>
      <c r="C3803" t="s">
        <v>81</v>
      </c>
      <c r="D3803">
        <v>10</v>
      </c>
      <c r="E3803">
        <v>38</v>
      </c>
      <c r="F3803" t="s">
        <v>56</v>
      </c>
      <c r="G3803">
        <v>3</v>
      </c>
      <c r="H3803">
        <v>3</v>
      </c>
      <c r="I3803" t="s">
        <v>77</v>
      </c>
      <c r="J3803">
        <v>0</v>
      </c>
    </row>
    <row r="3804" spans="2:10" x14ac:dyDescent="0.45">
      <c r="B3804">
        <v>17859</v>
      </c>
      <c r="C3804" t="s">
        <v>81</v>
      </c>
      <c r="D3804">
        <v>10</v>
      </c>
      <c r="E3804">
        <v>38</v>
      </c>
      <c r="F3804" t="s">
        <v>1</v>
      </c>
      <c r="G3804">
        <v>3</v>
      </c>
      <c r="H3804">
        <v>0</v>
      </c>
      <c r="I3804" t="s">
        <v>69</v>
      </c>
      <c r="J3804">
        <v>1</v>
      </c>
    </row>
    <row r="3805" spans="2:10" x14ac:dyDescent="0.45">
      <c r="B3805">
        <v>17860</v>
      </c>
      <c r="C3805" t="s">
        <v>81</v>
      </c>
      <c r="D3805">
        <v>10</v>
      </c>
      <c r="E3805">
        <v>38</v>
      </c>
      <c r="F3805" t="s">
        <v>66</v>
      </c>
      <c r="G3805">
        <v>0</v>
      </c>
      <c r="H3805">
        <v>0</v>
      </c>
      <c r="I3805" t="s">
        <v>27</v>
      </c>
      <c r="J3805">
        <v>0</v>
      </c>
    </row>
    <row r="3806" spans="2:10" x14ac:dyDescent="0.45">
      <c r="B3806">
        <v>17861</v>
      </c>
      <c r="C3806" t="s">
        <v>81</v>
      </c>
      <c r="D3806">
        <v>10</v>
      </c>
      <c r="E3806">
        <v>38</v>
      </c>
      <c r="F3806" t="s">
        <v>10</v>
      </c>
      <c r="G3806">
        <v>2</v>
      </c>
      <c r="H3806">
        <v>1</v>
      </c>
      <c r="I3806" t="s">
        <v>7</v>
      </c>
      <c r="J3806">
        <v>1</v>
      </c>
    </row>
    <row r="3807" spans="2:10" x14ac:dyDescent="0.45">
      <c r="B3807">
        <v>17862</v>
      </c>
      <c r="C3807" t="s">
        <v>81</v>
      </c>
      <c r="D3807">
        <v>10</v>
      </c>
      <c r="E3807">
        <v>38</v>
      </c>
      <c r="F3807" t="s">
        <v>14</v>
      </c>
      <c r="G3807">
        <v>2</v>
      </c>
      <c r="H3807">
        <v>1</v>
      </c>
      <c r="I3807" t="s">
        <v>82</v>
      </c>
      <c r="J3807">
        <v>1</v>
      </c>
    </row>
    <row r="3808" spans="2:10" x14ac:dyDescent="0.45">
      <c r="B3808">
        <v>17863</v>
      </c>
      <c r="C3808" t="s">
        <v>81</v>
      </c>
      <c r="D3808">
        <v>10</v>
      </c>
      <c r="E3808">
        <v>38</v>
      </c>
      <c r="F3808" t="s">
        <v>15</v>
      </c>
      <c r="G3808">
        <v>3</v>
      </c>
      <c r="H3808">
        <v>0</v>
      </c>
      <c r="I3808" t="s">
        <v>13</v>
      </c>
      <c r="J3808">
        <v>1</v>
      </c>
    </row>
    <row r="3809" spans="2:10" x14ac:dyDescent="0.45">
      <c r="B3809">
        <v>15545</v>
      </c>
      <c r="C3809" t="s">
        <v>80</v>
      </c>
      <c r="D3809">
        <v>11</v>
      </c>
      <c r="E3809">
        <v>1</v>
      </c>
      <c r="F3809" t="s">
        <v>3</v>
      </c>
      <c r="G3809">
        <v>0</v>
      </c>
      <c r="H3809">
        <v>0</v>
      </c>
      <c r="I3809" t="s">
        <v>10</v>
      </c>
      <c r="J3809">
        <v>0</v>
      </c>
    </row>
    <row r="3810" spans="2:10" x14ac:dyDescent="0.45">
      <c r="B3810">
        <v>15546</v>
      </c>
      <c r="C3810" t="s">
        <v>80</v>
      </c>
      <c r="D3810">
        <v>11</v>
      </c>
      <c r="E3810">
        <v>1</v>
      </c>
      <c r="F3810" t="s">
        <v>0</v>
      </c>
      <c r="G3810">
        <v>2</v>
      </c>
      <c r="H3810">
        <v>0</v>
      </c>
      <c r="I3810" t="s">
        <v>72</v>
      </c>
      <c r="J3810">
        <v>1</v>
      </c>
    </row>
    <row r="3811" spans="2:10" x14ac:dyDescent="0.45">
      <c r="B3811">
        <v>15547</v>
      </c>
      <c r="C3811" t="s">
        <v>80</v>
      </c>
      <c r="D3811">
        <v>11</v>
      </c>
      <c r="E3811">
        <v>1</v>
      </c>
      <c r="F3811" t="s">
        <v>24</v>
      </c>
      <c r="G3811">
        <v>0</v>
      </c>
      <c r="H3811">
        <v>0</v>
      </c>
      <c r="I3811" t="s">
        <v>77</v>
      </c>
      <c r="J3811">
        <v>0</v>
      </c>
    </row>
    <row r="3812" spans="2:10" x14ac:dyDescent="0.45">
      <c r="B3812">
        <v>15548</v>
      </c>
      <c r="C3812" t="s">
        <v>80</v>
      </c>
      <c r="D3812">
        <v>11</v>
      </c>
      <c r="E3812">
        <v>1</v>
      </c>
      <c r="F3812" t="s">
        <v>15</v>
      </c>
      <c r="G3812">
        <v>3</v>
      </c>
      <c r="H3812">
        <v>2</v>
      </c>
      <c r="I3812" t="s">
        <v>66</v>
      </c>
      <c r="J3812">
        <v>1</v>
      </c>
    </row>
    <row r="3813" spans="2:10" x14ac:dyDescent="0.45">
      <c r="B3813">
        <v>15549</v>
      </c>
      <c r="C3813" t="s">
        <v>80</v>
      </c>
      <c r="D3813">
        <v>11</v>
      </c>
      <c r="E3813">
        <v>1</v>
      </c>
      <c r="F3813" t="s">
        <v>7</v>
      </c>
      <c r="G3813">
        <v>1</v>
      </c>
      <c r="H3813">
        <v>1</v>
      </c>
      <c r="I3813" t="s">
        <v>79</v>
      </c>
      <c r="J3813">
        <v>0</v>
      </c>
    </row>
    <row r="3814" spans="2:10" x14ac:dyDescent="0.45">
      <c r="B3814">
        <v>15550</v>
      </c>
      <c r="C3814" t="s">
        <v>80</v>
      </c>
      <c r="D3814">
        <v>11</v>
      </c>
      <c r="E3814">
        <v>1</v>
      </c>
      <c r="F3814" t="s">
        <v>4</v>
      </c>
      <c r="G3814">
        <v>0</v>
      </c>
      <c r="H3814">
        <v>0</v>
      </c>
      <c r="I3814" t="s">
        <v>1</v>
      </c>
      <c r="J3814">
        <v>0</v>
      </c>
    </row>
    <row r="3815" spans="2:10" x14ac:dyDescent="0.45">
      <c r="B3815">
        <v>15551</v>
      </c>
      <c r="C3815" t="s">
        <v>80</v>
      </c>
      <c r="D3815">
        <v>11</v>
      </c>
      <c r="E3815">
        <v>1</v>
      </c>
      <c r="F3815" t="s">
        <v>6</v>
      </c>
      <c r="G3815">
        <v>3</v>
      </c>
      <c r="H3815">
        <v>1</v>
      </c>
      <c r="I3815" t="s">
        <v>27</v>
      </c>
      <c r="J3815">
        <v>1</v>
      </c>
    </row>
    <row r="3816" spans="2:10" x14ac:dyDescent="0.45">
      <c r="B3816">
        <v>15552</v>
      </c>
      <c r="C3816" t="s">
        <v>80</v>
      </c>
      <c r="D3816">
        <v>11</v>
      </c>
      <c r="E3816">
        <v>1</v>
      </c>
      <c r="F3816" t="s">
        <v>69</v>
      </c>
      <c r="G3816">
        <v>1</v>
      </c>
      <c r="H3816">
        <v>1</v>
      </c>
      <c r="I3816" t="s">
        <v>9</v>
      </c>
      <c r="J3816">
        <v>0</v>
      </c>
    </row>
    <row r="3817" spans="2:10" x14ac:dyDescent="0.45">
      <c r="B3817">
        <v>15553</v>
      </c>
      <c r="C3817" t="s">
        <v>80</v>
      </c>
      <c r="D3817">
        <v>11</v>
      </c>
      <c r="E3817">
        <v>1</v>
      </c>
      <c r="F3817" t="s">
        <v>44</v>
      </c>
      <c r="G3817">
        <v>0</v>
      </c>
      <c r="H3817">
        <v>0</v>
      </c>
      <c r="I3817" t="s">
        <v>56</v>
      </c>
      <c r="J3817">
        <v>0</v>
      </c>
    </row>
    <row r="3818" spans="2:10" x14ac:dyDescent="0.45">
      <c r="B3818">
        <v>15554</v>
      </c>
      <c r="C3818" t="s">
        <v>80</v>
      </c>
      <c r="D3818">
        <v>11</v>
      </c>
      <c r="E3818">
        <v>1</v>
      </c>
      <c r="F3818" t="s">
        <v>5</v>
      </c>
      <c r="G3818">
        <v>1</v>
      </c>
      <c r="H3818">
        <v>2</v>
      </c>
      <c r="I3818" t="s">
        <v>13</v>
      </c>
      <c r="J3818">
        <v>-1</v>
      </c>
    </row>
    <row r="3819" spans="2:10" x14ac:dyDescent="0.45">
      <c r="B3819">
        <v>15121</v>
      </c>
      <c r="C3819" t="s">
        <v>80</v>
      </c>
      <c r="D3819">
        <v>11</v>
      </c>
      <c r="E3819">
        <v>2</v>
      </c>
      <c r="F3819" t="s">
        <v>27</v>
      </c>
      <c r="G3819">
        <v>0</v>
      </c>
      <c r="H3819">
        <v>0</v>
      </c>
      <c r="I3819" t="s">
        <v>44</v>
      </c>
      <c r="J3819">
        <v>0</v>
      </c>
    </row>
    <row r="3820" spans="2:10" x14ac:dyDescent="0.45">
      <c r="B3820">
        <v>15122</v>
      </c>
      <c r="C3820" t="s">
        <v>80</v>
      </c>
      <c r="D3820">
        <v>11</v>
      </c>
      <c r="E3820">
        <v>2</v>
      </c>
      <c r="F3820" t="s">
        <v>77</v>
      </c>
      <c r="G3820">
        <v>0</v>
      </c>
      <c r="H3820">
        <v>0</v>
      </c>
      <c r="I3820" t="s">
        <v>7</v>
      </c>
      <c r="J3820">
        <v>0</v>
      </c>
    </row>
    <row r="3821" spans="2:10" x14ac:dyDescent="0.45">
      <c r="B3821">
        <v>15123</v>
      </c>
      <c r="C3821" t="s">
        <v>80</v>
      </c>
      <c r="D3821">
        <v>11</v>
      </c>
      <c r="E3821">
        <v>2</v>
      </c>
      <c r="F3821" t="s">
        <v>14</v>
      </c>
      <c r="G3821">
        <v>0</v>
      </c>
      <c r="H3821">
        <v>0</v>
      </c>
      <c r="I3821" t="s">
        <v>0</v>
      </c>
      <c r="J3821">
        <v>0</v>
      </c>
    </row>
    <row r="3822" spans="2:10" x14ac:dyDescent="0.45">
      <c r="B3822">
        <v>15124</v>
      </c>
      <c r="C3822" t="s">
        <v>80</v>
      </c>
      <c r="D3822">
        <v>11</v>
      </c>
      <c r="E3822">
        <v>2</v>
      </c>
      <c r="F3822" t="s">
        <v>56</v>
      </c>
      <c r="G3822">
        <v>0</v>
      </c>
      <c r="H3822">
        <v>0</v>
      </c>
      <c r="I3822" t="s">
        <v>4</v>
      </c>
      <c r="J3822">
        <v>0</v>
      </c>
    </row>
    <row r="3823" spans="2:10" x14ac:dyDescent="0.45">
      <c r="B3823">
        <v>15125</v>
      </c>
      <c r="C3823" t="s">
        <v>80</v>
      </c>
      <c r="D3823">
        <v>11</v>
      </c>
      <c r="E3823">
        <v>2</v>
      </c>
      <c r="F3823" t="s">
        <v>9</v>
      </c>
      <c r="G3823">
        <v>1</v>
      </c>
      <c r="H3823">
        <v>0</v>
      </c>
      <c r="I3823" t="s">
        <v>6</v>
      </c>
      <c r="J3823">
        <v>1</v>
      </c>
    </row>
    <row r="3824" spans="2:10" x14ac:dyDescent="0.45">
      <c r="B3824">
        <v>15126</v>
      </c>
      <c r="C3824" t="s">
        <v>80</v>
      </c>
      <c r="D3824">
        <v>11</v>
      </c>
      <c r="E3824">
        <v>2</v>
      </c>
      <c r="F3824" t="s">
        <v>66</v>
      </c>
      <c r="G3824">
        <v>3</v>
      </c>
      <c r="H3824">
        <v>1</v>
      </c>
      <c r="I3824" t="s">
        <v>3</v>
      </c>
      <c r="J3824">
        <v>1</v>
      </c>
    </row>
    <row r="3825" spans="2:10" x14ac:dyDescent="0.45">
      <c r="B3825">
        <v>15127</v>
      </c>
      <c r="C3825" t="s">
        <v>80</v>
      </c>
      <c r="D3825">
        <v>11</v>
      </c>
      <c r="E3825">
        <v>2</v>
      </c>
      <c r="F3825" t="s">
        <v>13</v>
      </c>
      <c r="G3825">
        <v>0</v>
      </c>
      <c r="H3825">
        <v>0</v>
      </c>
      <c r="I3825" t="s">
        <v>24</v>
      </c>
      <c r="J3825">
        <v>0</v>
      </c>
    </row>
    <row r="3826" spans="2:10" x14ac:dyDescent="0.45">
      <c r="B3826">
        <v>15128</v>
      </c>
      <c r="C3826" t="s">
        <v>80</v>
      </c>
      <c r="D3826">
        <v>11</v>
      </c>
      <c r="E3826">
        <v>2</v>
      </c>
      <c r="F3826" t="s">
        <v>72</v>
      </c>
      <c r="G3826">
        <v>0</v>
      </c>
      <c r="H3826">
        <v>2</v>
      </c>
      <c r="I3826" t="s">
        <v>5</v>
      </c>
      <c r="J3826">
        <v>-1</v>
      </c>
    </row>
    <row r="3827" spans="2:10" x14ac:dyDescent="0.45">
      <c r="B3827">
        <v>15129</v>
      </c>
      <c r="C3827" t="s">
        <v>80</v>
      </c>
      <c r="D3827">
        <v>11</v>
      </c>
      <c r="E3827">
        <v>2</v>
      </c>
      <c r="F3827" t="s">
        <v>79</v>
      </c>
      <c r="G3827">
        <v>1</v>
      </c>
      <c r="H3827">
        <v>3</v>
      </c>
      <c r="I3827" t="s">
        <v>69</v>
      </c>
      <c r="J3827">
        <v>-1</v>
      </c>
    </row>
    <row r="3828" spans="2:10" x14ac:dyDescent="0.45">
      <c r="B3828">
        <v>15130</v>
      </c>
      <c r="C3828" t="s">
        <v>80</v>
      </c>
      <c r="D3828">
        <v>11</v>
      </c>
      <c r="E3828">
        <v>2</v>
      </c>
      <c r="F3828" t="s">
        <v>1</v>
      </c>
      <c r="G3828">
        <v>2</v>
      </c>
      <c r="H3828">
        <v>1</v>
      </c>
      <c r="I3828" t="s">
        <v>15</v>
      </c>
      <c r="J3828">
        <v>1</v>
      </c>
    </row>
    <row r="3829" spans="2:10" x14ac:dyDescent="0.45">
      <c r="B3829">
        <v>15131</v>
      </c>
      <c r="C3829" t="s">
        <v>80</v>
      </c>
      <c r="D3829">
        <v>11</v>
      </c>
      <c r="E3829">
        <v>3</v>
      </c>
      <c r="F3829" t="s">
        <v>7</v>
      </c>
      <c r="G3829">
        <v>0</v>
      </c>
      <c r="H3829">
        <v>0</v>
      </c>
      <c r="I3829" t="s">
        <v>13</v>
      </c>
      <c r="J3829">
        <v>0</v>
      </c>
    </row>
    <row r="3830" spans="2:10" x14ac:dyDescent="0.45">
      <c r="B3830">
        <v>15132</v>
      </c>
      <c r="C3830" t="s">
        <v>80</v>
      </c>
      <c r="D3830">
        <v>11</v>
      </c>
      <c r="E3830">
        <v>3</v>
      </c>
      <c r="F3830" t="s">
        <v>10</v>
      </c>
      <c r="G3830">
        <v>0</v>
      </c>
      <c r="H3830">
        <v>0</v>
      </c>
      <c r="I3830" t="s">
        <v>66</v>
      </c>
      <c r="J3830">
        <v>0</v>
      </c>
    </row>
    <row r="3831" spans="2:10" x14ac:dyDescent="0.45">
      <c r="B3831">
        <v>15133</v>
      </c>
      <c r="C3831" t="s">
        <v>80</v>
      </c>
      <c r="D3831">
        <v>11</v>
      </c>
      <c r="E3831">
        <v>3</v>
      </c>
      <c r="F3831" t="s">
        <v>15</v>
      </c>
      <c r="G3831">
        <v>0</v>
      </c>
      <c r="H3831">
        <v>1</v>
      </c>
      <c r="I3831" t="s">
        <v>56</v>
      </c>
      <c r="J3831">
        <v>-1</v>
      </c>
    </row>
    <row r="3832" spans="2:10" x14ac:dyDescent="0.45">
      <c r="B3832">
        <v>15134</v>
      </c>
      <c r="C3832" t="s">
        <v>80</v>
      </c>
      <c r="D3832">
        <v>11</v>
      </c>
      <c r="E3832">
        <v>3</v>
      </c>
      <c r="F3832" t="s">
        <v>69</v>
      </c>
      <c r="G3832">
        <v>3</v>
      </c>
      <c r="H3832">
        <v>0</v>
      </c>
      <c r="I3832" t="s">
        <v>77</v>
      </c>
      <c r="J3832">
        <v>1</v>
      </c>
    </row>
    <row r="3833" spans="2:10" x14ac:dyDescent="0.45">
      <c r="B3833">
        <v>15135</v>
      </c>
      <c r="C3833" t="s">
        <v>80</v>
      </c>
      <c r="D3833">
        <v>11</v>
      </c>
      <c r="E3833">
        <v>3</v>
      </c>
      <c r="F3833" t="s">
        <v>3</v>
      </c>
      <c r="G3833">
        <v>1</v>
      </c>
      <c r="H3833">
        <v>0</v>
      </c>
      <c r="I3833" t="s">
        <v>1</v>
      </c>
      <c r="J3833">
        <v>1</v>
      </c>
    </row>
    <row r="3834" spans="2:10" x14ac:dyDescent="0.45">
      <c r="B3834">
        <v>15136</v>
      </c>
      <c r="C3834" t="s">
        <v>80</v>
      </c>
      <c r="D3834">
        <v>11</v>
      </c>
      <c r="E3834">
        <v>3</v>
      </c>
      <c r="F3834" t="s">
        <v>4</v>
      </c>
      <c r="G3834">
        <v>0</v>
      </c>
      <c r="H3834">
        <v>0</v>
      </c>
      <c r="I3834" t="s">
        <v>27</v>
      </c>
      <c r="J3834">
        <v>0</v>
      </c>
    </row>
    <row r="3835" spans="2:10" x14ac:dyDescent="0.45">
      <c r="B3835">
        <v>15137</v>
      </c>
      <c r="C3835" t="s">
        <v>80</v>
      </c>
      <c r="D3835">
        <v>11</v>
      </c>
      <c r="E3835">
        <v>3</v>
      </c>
      <c r="F3835" t="s">
        <v>6</v>
      </c>
      <c r="G3835">
        <v>0</v>
      </c>
      <c r="H3835">
        <v>0</v>
      </c>
      <c r="I3835" t="s">
        <v>79</v>
      </c>
      <c r="J3835">
        <v>0</v>
      </c>
    </row>
    <row r="3836" spans="2:10" x14ac:dyDescent="0.45">
      <c r="B3836">
        <v>15138</v>
      </c>
      <c r="C3836" t="s">
        <v>80</v>
      </c>
      <c r="D3836">
        <v>11</v>
      </c>
      <c r="E3836">
        <v>3</v>
      </c>
      <c r="F3836" t="s">
        <v>24</v>
      </c>
      <c r="G3836">
        <v>0</v>
      </c>
      <c r="H3836">
        <v>0</v>
      </c>
      <c r="I3836" t="s">
        <v>72</v>
      </c>
      <c r="J3836">
        <v>0</v>
      </c>
    </row>
    <row r="3837" spans="2:10" x14ac:dyDescent="0.45">
      <c r="B3837">
        <v>15139</v>
      </c>
      <c r="C3837" t="s">
        <v>80</v>
      </c>
      <c r="D3837">
        <v>11</v>
      </c>
      <c r="E3837">
        <v>3</v>
      </c>
      <c r="F3837" t="s">
        <v>5</v>
      </c>
      <c r="G3837">
        <v>0</v>
      </c>
      <c r="H3837">
        <v>0</v>
      </c>
      <c r="I3837" t="s">
        <v>14</v>
      </c>
      <c r="J3837">
        <v>0</v>
      </c>
    </row>
    <row r="3838" spans="2:10" x14ac:dyDescent="0.45">
      <c r="B3838">
        <v>15140</v>
      </c>
      <c r="C3838" t="s">
        <v>80</v>
      </c>
      <c r="D3838">
        <v>11</v>
      </c>
      <c r="E3838">
        <v>3</v>
      </c>
      <c r="F3838" t="s">
        <v>44</v>
      </c>
      <c r="G3838">
        <v>0</v>
      </c>
      <c r="H3838">
        <v>0</v>
      </c>
      <c r="I3838" t="s">
        <v>9</v>
      </c>
      <c r="J3838">
        <v>0</v>
      </c>
    </row>
    <row r="3839" spans="2:10" x14ac:dyDescent="0.45">
      <c r="B3839">
        <v>15141</v>
      </c>
      <c r="C3839" t="s">
        <v>80</v>
      </c>
      <c r="D3839">
        <v>11</v>
      </c>
      <c r="E3839">
        <v>4</v>
      </c>
      <c r="F3839" t="s">
        <v>13</v>
      </c>
      <c r="G3839">
        <v>1</v>
      </c>
      <c r="H3839">
        <v>0</v>
      </c>
      <c r="I3839" t="s">
        <v>69</v>
      </c>
      <c r="J3839">
        <v>1</v>
      </c>
    </row>
    <row r="3840" spans="2:10" x14ac:dyDescent="0.45">
      <c r="B3840">
        <v>15142</v>
      </c>
      <c r="C3840" t="s">
        <v>80</v>
      </c>
      <c r="D3840">
        <v>11</v>
      </c>
      <c r="E3840">
        <v>4</v>
      </c>
      <c r="F3840" t="s">
        <v>77</v>
      </c>
      <c r="G3840">
        <v>0</v>
      </c>
      <c r="H3840">
        <v>0</v>
      </c>
      <c r="I3840" t="s">
        <v>6</v>
      </c>
      <c r="J3840">
        <v>0</v>
      </c>
    </row>
    <row r="3841" spans="2:10" x14ac:dyDescent="0.45">
      <c r="B3841">
        <v>15143</v>
      </c>
      <c r="C3841" t="s">
        <v>80</v>
      </c>
      <c r="D3841">
        <v>11</v>
      </c>
      <c r="E3841">
        <v>4</v>
      </c>
      <c r="F3841" t="s">
        <v>56</v>
      </c>
      <c r="G3841">
        <v>1</v>
      </c>
      <c r="H3841">
        <v>3</v>
      </c>
      <c r="I3841" t="s">
        <v>3</v>
      </c>
      <c r="J3841">
        <v>-1</v>
      </c>
    </row>
    <row r="3842" spans="2:10" x14ac:dyDescent="0.45">
      <c r="B3842">
        <v>15144</v>
      </c>
      <c r="C3842" t="s">
        <v>80</v>
      </c>
      <c r="D3842">
        <v>11</v>
      </c>
      <c r="E3842">
        <v>4</v>
      </c>
      <c r="F3842" t="s">
        <v>14</v>
      </c>
      <c r="G3842">
        <v>2</v>
      </c>
      <c r="H3842">
        <v>1</v>
      </c>
      <c r="I3842" t="s">
        <v>24</v>
      </c>
      <c r="J3842">
        <v>1</v>
      </c>
    </row>
    <row r="3843" spans="2:10" x14ac:dyDescent="0.45">
      <c r="B3843">
        <v>15145</v>
      </c>
      <c r="C3843" t="s">
        <v>80</v>
      </c>
      <c r="D3843">
        <v>11</v>
      </c>
      <c r="E3843">
        <v>4</v>
      </c>
      <c r="F3843" t="s">
        <v>0</v>
      </c>
      <c r="G3843">
        <v>0</v>
      </c>
      <c r="H3843">
        <v>1</v>
      </c>
      <c r="I3843" t="s">
        <v>5</v>
      </c>
      <c r="J3843">
        <v>-1</v>
      </c>
    </row>
    <row r="3844" spans="2:10" x14ac:dyDescent="0.45">
      <c r="B3844">
        <v>15146</v>
      </c>
      <c r="C3844" t="s">
        <v>80</v>
      </c>
      <c r="D3844">
        <v>11</v>
      </c>
      <c r="E3844">
        <v>4</v>
      </c>
      <c r="F3844" t="s">
        <v>9</v>
      </c>
      <c r="G3844">
        <v>2</v>
      </c>
      <c r="H3844">
        <v>1</v>
      </c>
      <c r="I3844" t="s">
        <v>4</v>
      </c>
      <c r="J3844">
        <v>1</v>
      </c>
    </row>
    <row r="3845" spans="2:10" x14ac:dyDescent="0.45">
      <c r="B3845">
        <v>15147</v>
      </c>
      <c r="C3845" t="s">
        <v>80</v>
      </c>
      <c r="D3845">
        <v>11</v>
      </c>
      <c r="E3845">
        <v>4</v>
      </c>
      <c r="F3845" t="s">
        <v>27</v>
      </c>
      <c r="G3845">
        <v>3</v>
      </c>
      <c r="H3845">
        <v>1</v>
      </c>
      <c r="I3845" t="s">
        <v>15</v>
      </c>
      <c r="J3845">
        <v>1</v>
      </c>
    </row>
    <row r="3846" spans="2:10" x14ac:dyDescent="0.45">
      <c r="B3846">
        <v>15148</v>
      </c>
      <c r="C3846" t="s">
        <v>80</v>
      </c>
      <c r="D3846">
        <v>11</v>
      </c>
      <c r="E3846">
        <v>4</v>
      </c>
      <c r="F3846" t="s">
        <v>72</v>
      </c>
      <c r="G3846">
        <v>3</v>
      </c>
      <c r="H3846">
        <v>2</v>
      </c>
      <c r="I3846" t="s">
        <v>7</v>
      </c>
      <c r="J3846">
        <v>1</v>
      </c>
    </row>
    <row r="3847" spans="2:10" x14ac:dyDescent="0.45">
      <c r="B3847">
        <v>15149</v>
      </c>
      <c r="C3847" t="s">
        <v>80</v>
      </c>
      <c r="D3847">
        <v>11</v>
      </c>
      <c r="E3847">
        <v>4</v>
      </c>
      <c r="F3847" t="s">
        <v>79</v>
      </c>
      <c r="G3847">
        <v>1</v>
      </c>
      <c r="H3847">
        <v>1</v>
      </c>
      <c r="I3847" t="s">
        <v>44</v>
      </c>
      <c r="J3847">
        <v>0</v>
      </c>
    </row>
    <row r="3848" spans="2:10" x14ac:dyDescent="0.45">
      <c r="B3848">
        <v>15150</v>
      </c>
      <c r="C3848" t="s">
        <v>80</v>
      </c>
      <c r="D3848">
        <v>11</v>
      </c>
      <c r="E3848">
        <v>4</v>
      </c>
      <c r="F3848" t="s">
        <v>1</v>
      </c>
      <c r="G3848">
        <v>1</v>
      </c>
      <c r="H3848">
        <v>1</v>
      </c>
      <c r="I3848" t="s">
        <v>10</v>
      </c>
      <c r="J3848">
        <v>0</v>
      </c>
    </row>
    <row r="3849" spans="2:10" x14ac:dyDescent="0.45">
      <c r="B3849">
        <v>15151</v>
      </c>
      <c r="C3849" t="s">
        <v>80</v>
      </c>
      <c r="D3849">
        <v>11</v>
      </c>
      <c r="E3849">
        <v>5</v>
      </c>
      <c r="F3849" t="s">
        <v>3</v>
      </c>
      <c r="G3849">
        <v>0</v>
      </c>
      <c r="H3849">
        <v>0</v>
      </c>
      <c r="I3849" t="s">
        <v>27</v>
      </c>
      <c r="J3849">
        <v>0</v>
      </c>
    </row>
    <row r="3850" spans="2:10" x14ac:dyDescent="0.45">
      <c r="B3850">
        <v>15152</v>
      </c>
      <c r="C3850" t="s">
        <v>80</v>
      </c>
      <c r="D3850">
        <v>11</v>
      </c>
      <c r="E3850">
        <v>5</v>
      </c>
      <c r="F3850" t="s">
        <v>10</v>
      </c>
      <c r="G3850">
        <v>0</v>
      </c>
      <c r="H3850">
        <v>0</v>
      </c>
      <c r="I3850" t="s">
        <v>56</v>
      </c>
      <c r="J3850">
        <v>0</v>
      </c>
    </row>
    <row r="3851" spans="2:10" x14ac:dyDescent="0.45">
      <c r="B3851">
        <v>15153</v>
      </c>
      <c r="C3851" t="s">
        <v>80</v>
      </c>
      <c r="D3851">
        <v>11</v>
      </c>
      <c r="E3851">
        <v>5</v>
      </c>
      <c r="F3851" t="s">
        <v>69</v>
      </c>
      <c r="G3851">
        <v>3</v>
      </c>
      <c r="H3851">
        <v>1</v>
      </c>
      <c r="I3851" t="s">
        <v>72</v>
      </c>
      <c r="J3851">
        <v>1</v>
      </c>
    </row>
    <row r="3852" spans="2:10" x14ac:dyDescent="0.45">
      <c r="B3852">
        <v>15154</v>
      </c>
      <c r="C3852" t="s">
        <v>80</v>
      </c>
      <c r="D3852">
        <v>11</v>
      </c>
      <c r="E3852">
        <v>5</v>
      </c>
      <c r="F3852" t="s">
        <v>15</v>
      </c>
      <c r="G3852">
        <v>1</v>
      </c>
      <c r="H3852">
        <v>0</v>
      </c>
      <c r="I3852" t="s">
        <v>9</v>
      </c>
      <c r="J3852">
        <v>1</v>
      </c>
    </row>
    <row r="3853" spans="2:10" x14ac:dyDescent="0.45">
      <c r="B3853">
        <v>15155</v>
      </c>
      <c r="C3853" t="s">
        <v>80</v>
      </c>
      <c r="D3853">
        <v>11</v>
      </c>
      <c r="E3853">
        <v>5</v>
      </c>
      <c r="F3853" t="s">
        <v>66</v>
      </c>
      <c r="G3853">
        <v>4</v>
      </c>
      <c r="H3853">
        <v>2</v>
      </c>
      <c r="I3853" t="s">
        <v>1</v>
      </c>
      <c r="J3853">
        <v>1</v>
      </c>
    </row>
    <row r="3854" spans="2:10" x14ac:dyDescent="0.45">
      <c r="B3854">
        <v>15156</v>
      </c>
      <c r="C3854" t="s">
        <v>80</v>
      </c>
      <c r="D3854">
        <v>11</v>
      </c>
      <c r="E3854">
        <v>5</v>
      </c>
      <c r="F3854" t="s">
        <v>7</v>
      </c>
      <c r="G3854">
        <v>0</v>
      </c>
      <c r="H3854">
        <v>1</v>
      </c>
      <c r="I3854" t="s">
        <v>14</v>
      </c>
      <c r="J3854">
        <v>-1</v>
      </c>
    </row>
    <row r="3855" spans="2:10" x14ac:dyDescent="0.45">
      <c r="B3855">
        <v>15157</v>
      </c>
      <c r="C3855" t="s">
        <v>80</v>
      </c>
      <c r="D3855">
        <v>11</v>
      </c>
      <c r="E3855">
        <v>5</v>
      </c>
      <c r="F3855" t="s">
        <v>24</v>
      </c>
      <c r="G3855">
        <v>3</v>
      </c>
      <c r="H3855">
        <v>1</v>
      </c>
      <c r="I3855" t="s">
        <v>0</v>
      </c>
      <c r="J3855">
        <v>1</v>
      </c>
    </row>
    <row r="3856" spans="2:10" x14ac:dyDescent="0.45">
      <c r="B3856">
        <v>15158</v>
      </c>
      <c r="C3856" t="s">
        <v>80</v>
      </c>
      <c r="D3856">
        <v>11</v>
      </c>
      <c r="E3856">
        <v>5</v>
      </c>
      <c r="F3856" t="s">
        <v>44</v>
      </c>
      <c r="G3856">
        <v>1</v>
      </c>
      <c r="H3856">
        <v>1</v>
      </c>
      <c r="I3856" t="s">
        <v>77</v>
      </c>
      <c r="J3856">
        <v>0</v>
      </c>
    </row>
    <row r="3857" spans="2:10" x14ac:dyDescent="0.45">
      <c r="B3857">
        <v>15159</v>
      </c>
      <c r="C3857" t="s">
        <v>80</v>
      </c>
      <c r="D3857">
        <v>11</v>
      </c>
      <c r="E3857">
        <v>5</v>
      </c>
      <c r="F3857" t="s">
        <v>4</v>
      </c>
      <c r="G3857">
        <v>1</v>
      </c>
      <c r="H3857">
        <v>1</v>
      </c>
      <c r="I3857" t="s">
        <v>79</v>
      </c>
      <c r="J3857">
        <v>0</v>
      </c>
    </row>
    <row r="3858" spans="2:10" x14ac:dyDescent="0.45">
      <c r="B3858">
        <v>15160</v>
      </c>
      <c r="C3858" t="s">
        <v>80</v>
      </c>
      <c r="D3858">
        <v>11</v>
      </c>
      <c r="E3858">
        <v>5</v>
      </c>
      <c r="F3858" t="s">
        <v>6</v>
      </c>
      <c r="G3858">
        <v>1</v>
      </c>
      <c r="H3858">
        <v>1</v>
      </c>
      <c r="I3858" t="s">
        <v>13</v>
      </c>
      <c r="J3858">
        <v>0</v>
      </c>
    </row>
    <row r="3859" spans="2:10" x14ac:dyDescent="0.45">
      <c r="B3859">
        <v>15161</v>
      </c>
      <c r="C3859" t="s">
        <v>80</v>
      </c>
      <c r="D3859">
        <v>11</v>
      </c>
      <c r="E3859">
        <v>6</v>
      </c>
      <c r="F3859" t="s">
        <v>13</v>
      </c>
      <c r="G3859">
        <v>2</v>
      </c>
      <c r="H3859">
        <v>0</v>
      </c>
      <c r="I3859" t="s">
        <v>44</v>
      </c>
      <c r="J3859">
        <v>1</v>
      </c>
    </row>
    <row r="3860" spans="2:10" x14ac:dyDescent="0.45">
      <c r="B3860">
        <v>15162</v>
      </c>
      <c r="C3860" t="s">
        <v>80</v>
      </c>
      <c r="D3860">
        <v>11</v>
      </c>
      <c r="E3860">
        <v>6</v>
      </c>
      <c r="F3860" t="s">
        <v>77</v>
      </c>
      <c r="G3860">
        <v>1</v>
      </c>
      <c r="H3860">
        <v>1</v>
      </c>
      <c r="I3860" t="s">
        <v>4</v>
      </c>
      <c r="J3860">
        <v>0</v>
      </c>
    </row>
    <row r="3861" spans="2:10" x14ac:dyDescent="0.45">
      <c r="B3861">
        <v>15163</v>
      </c>
      <c r="C3861" t="s">
        <v>80</v>
      </c>
      <c r="D3861">
        <v>11</v>
      </c>
      <c r="E3861">
        <v>6</v>
      </c>
      <c r="F3861" t="s">
        <v>14</v>
      </c>
      <c r="G3861">
        <v>2</v>
      </c>
      <c r="H3861">
        <v>1</v>
      </c>
      <c r="I3861" t="s">
        <v>69</v>
      </c>
      <c r="J3861">
        <v>1</v>
      </c>
    </row>
    <row r="3862" spans="2:10" x14ac:dyDescent="0.45">
      <c r="B3862">
        <v>15164</v>
      </c>
      <c r="C3862" t="s">
        <v>80</v>
      </c>
      <c r="D3862">
        <v>11</v>
      </c>
      <c r="E3862">
        <v>6</v>
      </c>
      <c r="F3862" t="s">
        <v>56</v>
      </c>
      <c r="G3862">
        <v>0</v>
      </c>
      <c r="H3862">
        <v>1</v>
      </c>
      <c r="I3862" t="s">
        <v>66</v>
      </c>
      <c r="J3862">
        <v>-1</v>
      </c>
    </row>
    <row r="3863" spans="2:10" x14ac:dyDescent="0.45">
      <c r="B3863">
        <v>15165</v>
      </c>
      <c r="C3863" t="s">
        <v>80</v>
      </c>
      <c r="D3863">
        <v>11</v>
      </c>
      <c r="E3863">
        <v>6</v>
      </c>
      <c r="F3863" t="s">
        <v>0</v>
      </c>
      <c r="G3863">
        <v>1</v>
      </c>
      <c r="H3863">
        <v>0</v>
      </c>
      <c r="I3863" t="s">
        <v>7</v>
      </c>
      <c r="J3863">
        <v>1</v>
      </c>
    </row>
    <row r="3864" spans="2:10" x14ac:dyDescent="0.45">
      <c r="B3864">
        <v>15166</v>
      </c>
      <c r="C3864" t="s">
        <v>80</v>
      </c>
      <c r="D3864">
        <v>11</v>
      </c>
      <c r="E3864">
        <v>6</v>
      </c>
      <c r="F3864" t="s">
        <v>9</v>
      </c>
      <c r="G3864">
        <v>1</v>
      </c>
      <c r="H3864">
        <v>2</v>
      </c>
      <c r="I3864" t="s">
        <v>3</v>
      </c>
      <c r="J3864">
        <v>-1</v>
      </c>
    </row>
    <row r="3865" spans="2:10" x14ac:dyDescent="0.45">
      <c r="B3865">
        <v>15167</v>
      </c>
      <c r="C3865" t="s">
        <v>80</v>
      </c>
      <c r="D3865">
        <v>11</v>
      </c>
      <c r="E3865">
        <v>6</v>
      </c>
      <c r="F3865" t="s">
        <v>27</v>
      </c>
      <c r="G3865">
        <v>1</v>
      </c>
      <c r="H3865">
        <v>4</v>
      </c>
      <c r="I3865" t="s">
        <v>10</v>
      </c>
      <c r="J3865">
        <v>-1</v>
      </c>
    </row>
    <row r="3866" spans="2:10" x14ac:dyDescent="0.45">
      <c r="B3866">
        <v>15168</v>
      </c>
      <c r="C3866" t="s">
        <v>80</v>
      </c>
      <c r="D3866">
        <v>11</v>
      </c>
      <c r="E3866">
        <v>6</v>
      </c>
      <c r="F3866" t="s">
        <v>79</v>
      </c>
      <c r="G3866">
        <v>1</v>
      </c>
      <c r="H3866">
        <v>1</v>
      </c>
      <c r="I3866" t="s">
        <v>15</v>
      </c>
      <c r="J3866">
        <v>0</v>
      </c>
    </row>
    <row r="3867" spans="2:10" x14ac:dyDescent="0.45">
      <c r="B3867">
        <v>15169</v>
      </c>
      <c r="C3867" t="s">
        <v>80</v>
      </c>
      <c r="D3867">
        <v>11</v>
      </c>
      <c r="E3867">
        <v>6</v>
      </c>
      <c r="F3867" t="s">
        <v>5</v>
      </c>
      <c r="G3867">
        <v>1</v>
      </c>
      <c r="H3867">
        <v>1</v>
      </c>
      <c r="I3867" t="s">
        <v>24</v>
      </c>
      <c r="J3867">
        <v>0</v>
      </c>
    </row>
    <row r="3868" spans="2:10" x14ac:dyDescent="0.45">
      <c r="B3868">
        <v>15170</v>
      </c>
      <c r="C3868" t="s">
        <v>80</v>
      </c>
      <c r="D3868">
        <v>11</v>
      </c>
      <c r="E3868">
        <v>6</v>
      </c>
      <c r="F3868" t="s">
        <v>72</v>
      </c>
      <c r="G3868">
        <v>0</v>
      </c>
      <c r="H3868">
        <v>0</v>
      </c>
      <c r="I3868" t="s">
        <v>6</v>
      </c>
      <c r="J3868">
        <v>0</v>
      </c>
    </row>
    <row r="3869" spans="2:10" x14ac:dyDescent="0.45">
      <c r="B3869">
        <v>15171</v>
      </c>
      <c r="C3869" t="s">
        <v>80</v>
      </c>
      <c r="D3869">
        <v>11</v>
      </c>
      <c r="E3869">
        <v>7</v>
      </c>
      <c r="F3869" t="s">
        <v>3</v>
      </c>
      <c r="G3869">
        <v>0</v>
      </c>
      <c r="H3869">
        <v>0</v>
      </c>
      <c r="I3869" t="s">
        <v>79</v>
      </c>
      <c r="J3869">
        <v>0</v>
      </c>
    </row>
    <row r="3870" spans="2:10" x14ac:dyDescent="0.45">
      <c r="B3870">
        <v>15172</v>
      </c>
      <c r="C3870" t="s">
        <v>80</v>
      </c>
      <c r="D3870">
        <v>11</v>
      </c>
      <c r="E3870">
        <v>7</v>
      </c>
      <c r="F3870" t="s">
        <v>10</v>
      </c>
      <c r="G3870">
        <v>3</v>
      </c>
      <c r="H3870">
        <v>2</v>
      </c>
      <c r="I3870" t="s">
        <v>9</v>
      </c>
      <c r="J3870">
        <v>1</v>
      </c>
    </row>
    <row r="3871" spans="2:10" x14ac:dyDescent="0.45">
      <c r="B3871">
        <v>15173</v>
      </c>
      <c r="C3871" t="s">
        <v>80</v>
      </c>
      <c r="D3871">
        <v>11</v>
      </c>
      <c r="E3871">
        <v>7</v>
      </c>
      <c r="F3871" t="s">
        <v>1</v>
      </c>
      <c r="G3871">
        <v>1</v>
      </c>
      <c r="H3871">
        <v>0</v>
      </c>
      <c r="I3871" t="s">
        <v>56</v>
      </c>
      <c r="J3871">
        <v>1</v>
      </c>
    </row>
    <row r="3872" spans="2:10" x14ac:dyDescent="0.45">
      <c r="B3872">
        <v>15174</v>
      </c>
      <c r="C3872" t="s">
        <v>80</v>
      </c>
      <c r="D3872">
        <v>11</v>
      </c>
      <c r="E3872">
        <v>7</v>
      </c>
      <c r="F3872" t="s">
        <v>66</v>
      </c>
      <c r="G3872">
        <v>1</v>
      </c>
      <c r="H3872">
        <v>2</v>
      </c>
      <c r="I3872" t="s">
        <v>27</v>
      </c>
      <c r="J3872">
        <v>-1</v>
      </c>
    </row>
    <row r="3873" spans="2:10" x14ac:dyDescent="0.45">
      <c r="B3873">
        <v>15175</v>
      </c>
      <c r="C3873" t="s">
        <v>80</v>
      </c>
      <c r="D3873">
        <v>11</v>
      </c>
      <c r="E3873">
        <v>7</v>
      </c>
      <c r="F3873" t="s">
        <v>15</v>
      </c>
      <c r="G3873">
        <v>3</v>
      </c>
      <c r="H3873">
        <v>1</v>
      </c>
      <c r="I3873" t="s">
        <v>77</v>
      </c>
      <c r="J3873">
        <v>1</v>
      </c>
    </row>
    <row r="3874" spans="2:10" x14ac:dyDescent="0.45">
      <c r="B3874">
        <v>15176</v>
      </c>
      <c r="C3874" t="s">
        <v>80</v>
      </c>
      <c r="D3874">
        <v>11</v>
      </c>
      <c r="E3874">
        <v>7</v>
      </c>
      <c r="F3874" t="s">
        <v>7</v>
      </c>
      <c r="G3874">
        <v>1</v>
      </c>
      <c r="H3874">
        <v>1</v>
      </c>
      <c r="I3874" t="s">
        <v>5</v>
      </c>
      <c r="J3874">
        <v>0</v>
      </c>
    </row>
    <row r="3875" spans="2:10" x14ac:dyDescent="0.45">
      <c r="B3875">
        <v>15177</v>
      </c>
      <c r="C3875" t="s">
        <v>80</v>
      </c>
      <c r="D3875">
        <v>11</v>
      </c>
      <c r="E3875">
        <v>7</v>
      </c>
      <c r="F3875" t="s">
        <v>69</v>
      </c>
      <c r="G3875">
        <v>3</v>
      </c>
      <c r="H3875">
        <v>1</v>
      </c>
      <c r="I3875" t="s">
        <v>0</v>
      </c>
      <c r="J3875">
        <v>1</v>
      </c>
    </row>
    <row r="3876" spans="2:10" x14ac:dyDescent="0.45">
      <c r="B3876">
        <v>15178</v>
      </c>
      <c r="C3876" t="s">
        <v>80</v>
      </c>
      <c r="D3876">
        <v>11</v>
      </c>
      <c r="E3876">
        <v>7</v>
      </c>
      <c r="F3876" t="s">
        <v>4</v>
      </c>
      <c r="G3876">
        <v>1</v>
      </c>
      <c r="H3876">
        <v>3</v>
      </c>
      <c r="I3876" t="s">
        <v>13</v>
      </c>
      <c r="J3876">
        <v>-1</v>
      </c>
    </row>
    <row r="3877" spans="2:10" x14ac:dyDescent="0.45">
      <c r="B3877">
        <v>15179</v>
      </c>
      <c r="C3877" t="s">
        <v>80</v>
      </c>
      <c r="D3877">
        <v>11</v>
      </c>
      <c r="E3877">
        <v>7</v>
      </c>
      <c r="F3877" t="s">
        <v>6</v>
      </c>
      <c r="G3877">
        <v>1</v>
      </c>
      <c r="H3877">
        <v>2</v>
      </c>
      <c r="I3877" t="s">
        <v>14</v>
      </c>
      <c r="J3877">
        <v>-1</v>
      </c>
    </row>
    <row r="3878" spans="2:10" x14ac:dyDescent="0.45">
      <c r="B3878">
        <v>15180</v>
      </c>
      <c r="C3878" t="s">
        <v>80</v>
      </c>
      <c r="D3878">
        <v>11</v>
      </c>
      <c r="E3878">
        <v>7</v>
      </c>
      <c r="F3878" t="s">
        <v>44</v>
      </c>
      <c r="G3878">
        <v>3</v>
      </c>
      <c r="H3878">
        <v>0</v>
      </c>
      <c r="I3878" t="s">
        <v>72</v>
      </c>
      <c r="J3878">
        <v>1</v>
      </c>
    </row>
    <row r="3879" spans="2:10" x14ac:dyDescent="0.45">
      <c r="B3879">
        <v>15181</v>
      </c>
      <c r="C3879" t="s">
        <v>80</v>
      </c>
      <c r="D3879">
        <v>11</v>
      </c>
      <c r="E3879">
        <v>8</v>
      </c>
      <c r="F3879" t="s">
        <v>13</v>
      </c>
      <c r="G3879">
        <v>4</v>
      </c>
      <c r="H3879">
        <v>1</v>
      </c>
      <c r="I3879" t="s">
        <v>15</v>
      </c>
      <c r="J3879">
        <v>1</v>
      </c>
    </row>
    <row r="3880" spans="2:10" x14ac:dyDescent="0.45">
      <c r="B3880">
        <v>15182</v>
      </c>
      <c r="C3880" t="s">
        <v>80</v>
      </c>
      <c r="D3880">
        <v>11</v>
      </c>
      <c r="E3880">
        <v>8</v>
      </c>
      <c r="F3880" t="s">
        <v>77</v>
      </c>
      <c r="G3880">
        <v>1</v>
      </c>
      <c r="H3880">
        <v>4</v>
      </c>
      <c r="I3880" t="s">
        <v>3</v>
      </c>
      <c r="J3880">
        <v>-1</v>
      </c>
    </row>
    <row r="3881" spans="2:10" x14ac:dyDescent="0.45">
      <c r="B3881">
        <v>15183</v>
      </c>
      <c r="C3881" t="s">
        <v>80</v>
      </c>
      <c r="D3881">
        <v>11</v>
      </c>
      <c r="E3881">
        <v>8</v>
      </c>
      <c r="F3881" t="s">
        <v>14</v>
      </c>
      <c r="G3881">
        <v>0</v>
      </c>
      <c r="H3881">
        <v>0</v>
      </c>
      <c r="I3881" t="s">
        <v>44</v>
      </c>
      <c r="J3881">
        <v>0</v>
      </c>
    </row>
    <row r="3882" spans="2:10" x14ac:dyDescent="0.45">
      <c r="B3882">
        <v>15184</v>
      </c>
      <c r="C3882" t="s">
        <v>80</v>
      </c>
      <c r="D3882">
        <v>11</v>
      </c>
      <c r="E3882">
        <v>8</v>
      </c>
      <c r="F3882" t="s">
        <v>0</v>
      </c>
      <c r="G3882">
        <v>2</v>
      </c>
      <c r="H3882">
        <v>0</v>
      </c>
      <c r="I3882" t="s">
        <v>6</v>
      </c>
      <c r="J3882">
        <v>1</v>
      </c>
    </row>
    <row r="3883" spans="2:10" x14ac:dyDescent="0.45">
      <c r="B3883">
        <v>15185</v>
      </c>
      <c r="C3883" t="s">
        <v>80</v>
      </c>
      <c r="D3883">
        <v>11</v>
      </c>
      <c r="E3883">
        <v>8</v>
      </c>
      <c r="F3883" t="s">
        <v>9</v>
      </c>
      <c r="G3883">
        <v>1</v>
      </c>
      <c r="H3883">
        <v>2</v>
      </c>
      <c r="I3883" t="s">
        <v>66</v>
      </c>
      <c r="J3883">
        <v>-1</v>
      </c>
    </row>
    <row r="3884" spans="2:10" x14ac:dyDescent="0.45">
      <c r="B3884">
        <v>15186</v>
      </c>
      <c r="C3884" t="s">
        <v>80</v>
      </c>
      <c r="D3884">
        <v>11</v>
      </c>
      <c r="E3884">
        <v>8</v>
      </c>
      <c r="F3884" t="s">
        <v>27</v>
      </c>
      <c r="G3884">
        <v>1</v>
      </c>
      <c r="H3884">
        <v>1</v>
      </c>
      <c r="I3884" t="s">
        <v>1</v>
      </c>
      <c r="J3884">
        <v>0</v>
      </c>
    </row>
    <row r="3885" spans="2:10" x14ac:dyDescent="0.45">
      <c r="B3885">
        <v>15187</v>
      </c>
      <c r="C3885" t="s">
        <v>80</v>
      </c>
      <c r="D3885">
        <v>11</v>
      </c>
      <c r="E3885">
        <v>8</v>
      </c>
      <c r="F3885" t="s">
        <v>79</v>
      </c>
      <c r="G3885">
        <v>2</v>
      </c>
      <c r="H3885">
        <v>2</v>
      </c>
      <c r="I3885" t="s">
        <v>10</v>
      </c>
      <c r="J3885">
        <v>0</v>
      </c>
    </row>
    <row r="3886" spans="2:10" x14ac:dyDescent="0.45">
      <c r="B3886">
        <v>15188</v>
      </c>
      <c r="C3886" t="s">
        <v>80</v>
      </c>
      <c r="D3886">
        <v>11</v>
      </c>
      <c r="E3886">
        <v>8</v>
      </c>
      <c r="F3886" t="s">
        <v>72</v>
      </c>
      <c r="G3886">
        <v>2</v>
      </c>
      <c r="H3886">
        <v>1</v>
      </c>
      <c r="I3886" t="s">
        <v>4</v>
      </c>
      <c r="J3886">
        <v>1</v>
      </c>
    </row>
    <row r="3887" spans="2:10" x14ac:dyDescent="0.45">
      <c r="B3887">
        <v>15189</v>
      </c>
      <c r="C3887" t="s">
        <v>80</v>
      </c>
      <c r="D3887">
        <v>11</v>
      </c>
      <c r="E3887">
        <v>8</v>
      </c>
      <c r="F3887" t="s">
        <v>24</v>
      </c>
      <c r="G3887">
        <v>4</v>
      </c>
      <c r="H3887">
        <v>2</v>
      </c>
      <c r="I3887" t="s">
        <v>7</v>
      </c>
      <c r="J3887">
        <v>1</v>
      </c>
    </row>
    <row r="3888" spans="2:10" x14ac:dyDescent="0.45">
      <c r="B3888">
        <v>15190</v>
      </c>
      <c r="C3888" t="s">
        <v>80</v>
      </c>
      <c r="D3888">
        <v>11</v>
      </c>
      <c r="E3888">
        <v>8</v>
      </c>
      <c r="F3888" t="s">
        <v>5</v>
      </c>
      <c r="G3888">
        <v>2</v>
      </c>
      <c r="H3888">
        <v>0</v>
      </c>
      <c r="I3888" t="s">
        <v>69</v>
      </c>
      <c r="J3888">
        <v>1</v>
      </c>
    </row>
    <row r="3889" spans="2:10" x14ac:dyDescent="0.45">
      <c r="B3889">
        <v>15191</v>
      </c>
      <c r="C3889" t="s">
        <v>80</v>
      </c>
      <c r="D3889">
        <v>11</v>
      </c>
      <c r="E3889">
        <v>9</v>
      </c>
      <c r="F3889" t="s">
        <v>56</v>
      </c>
      <c r="G3889">
        <v>1</v>
      </c>
      <c r="H3889">
        <v>1</v>
      </c>
      <c r="I3889" t="s">
        <v>27</v>
      </c>
      <c r="J3889">
        <v>0</v>
      </c>
    </row>
    <row r="3890" spans="2:10" x14ac:dyDescent="0.45">
      <c r="B3890">
        <v>15192</v>
      </c>
      <c r="C3890" t="s">
        <v>80</v>
      </c>
      <c r="D3890">
        <v>11</v>
      </c>
      <c r="E3890">
        <v>9</v>
      </c>
      <c r="F3890" t="s">
        <v>10</v>
      </c>
      <c r="G3890">
        <v>3</v>
      </c>
      <c r="H3890">
        <v>1</v>
      </c>
      <c r="I3890" t="s">
        <v>77</v>
      </c>
      <c r="J3890">
        <v>1</v>
      </c>
    </row>
    <row r="3891" spans="2:10" x14ac:dyDescent="0.45">
      <c r="B3891">
        <v>15193</v>
      </c>
      <c r="C3891" t="s">
        <v>80</v>
      </c>
      <c r="D3891">
        <v>11</v>
      </c>
      <c r="E3891">
        <v>9</v>
      </c>
      <c r="F3891" t="s">
        <v>69</v>
      </c>
      <c r="G3891">
        <v>0</v>
      </c>
      <c r="H3891">
        <v>0</v>
      </c>
      <c r="I3891" t="s">
        <v>24</v>
      </c>
      <c r="J3891">
        <v>0</v>
      </c>
    </row>
    <row r="3892" spans="2:10" x14ac:dyDescent="0.45">
      <c r="B3892">
        <v>15194</v>
      </c>
      <c r="C3892" t="s">
        <v>80</v>
      </c>
      <c r="D3892">
        <v>11</v>
      </c>
      <c r="E3892">
        <v>9</v>
      </c>
      <c r="F3892" t="s">
        <v>15</v>
      </c>
      <c r="G3892">
        <v>4</v>
      </c>
      <c r="H3892">
        <v>0</v>
      </c>
      <c r="I3892" t="s">
        <v>72</v>
      </c>
      <c r="J3892">
        <v>1</v>
      </c>
    </row>
    <row r="3893" spans="2:10" x14ac:dyDescent="0.45">
      <c r="B3893">
        <v>15195</v>
      </c>
      <c r="C3893" t="s">
        <v>80</v>
      </c>
      <c r="D3893">
        <v>11</v>
      </c>
      <c r="E3893">
        <v>9</v>
      </c>
      <c r="F3893" t="s">
        <v>3</v>
      </c>
      <c r="G3893">
        <v>2</v>
      </c>
      <c r="H3893">
        <v>2</v>
      </c>
      <c r="I3893" t="s">
        <v>13</v>
      </c>
      <c r="J3893">
        <v>0</v>
      </c>
    </row>
    <row r="3894" spans="2:10" x14ac:dyDescent="0.45">
      <c r="B3894">
        <v>15196</v>
      </c>
      <c r="C3894" t="s">
        <v>80</v>
      </c>
      <c r="D3894">
        <v>11</v>
      </c>
      <c r="E3894">
        <v>9</v>
      </c>
      <c r="F3894" t="s">
        <v>1</v>
      </c>
      <c r="G3894">
        <v>3</v>
      </c>
      <c r="H3894">
        <v>0</v>
      </c>
      <c r="I3894" t="s">
        <v>9</v>
      </c>
      <c r="J3894">
        <v>1</v>
      </c>
    </row>
    <row r="3895" spans="2:10" x14ac:dyDescent="0.45">
      <c r="B3895">
        <v>15197</v>
      </c>
      <c r="C3895" t="s">
        <v>80</v>
      </c>
      <c r="D3895">
        <v>11</v>
      </c>
      <c r="E3895">
        <v>9</v>
      </c>
      <c r="F3895" t="s">
        <v>4</v>
      </c>
      <c r="G3895">
        <v>0</v>
      </c>
      <c r="H3895">
        <v>2</v>
      </c>
      <c r="I3895" t="s">
        <v>14</v>
      </c>
      <c r="J3895">
        <v>-1</v>
      </c>
    </row>
    <row r="3896" spans="2:10" x14ac:dyDescent="0.45">
      <c r="B3896">
        <v>15198</v>
      </c>
      <c r="C3896" t="s">
        <v>80</v>
      </c>
      <c r="D3896">
        <v>11</v>
      </c>
      <c r="E3896">
        <v>9</v>
      </c>
      <c r="F3896" t="s">
        <v>6</v>
      </c>
      <c r="G3896">
        <v>3</v>
      </c>
      <c r="H3896">
        <v>4</v>
      </c>
      <c r="I3896" t="s">
        <v>5</v>
      </c>
      <c r="J3896">
        <v>-1</v>
      </c>
    </row>
    <row r="3897" spans="2:10" x14ac:dyDescent="0.45">
      <c r="B3897">
        <v>15199</v>
      </c>
      <c r="C3897" t="s">
        <v>80</v>
      </c>
      <c r="D3897">
        <v>11</v>
      </c>
      <c r="E3897">
        <v>9</v>
      </c>
      <c r="F3897" t="s">
        <v>66</v>
      </c>
      <c r="G3897">
        <v>2</v>
      </c>
      <c r="H3897">
        <v>1</v>
      </c>
      <c r="I3897" t="s">
        <v>79</v>
      </c>
      <c r="J3897">
        <v>1</v>
      </c>
    </row>
    <row r="3898" spans="2:10" x14ac:dyDescent="0.45">
      <c r="B3898">
        <v>15200</v>
      </c>
      <c r="C3898" t="s">
        <v>80</v>
      </c>
      <c r="D3898">
        <v>11</v>
      </c>
      <c r="E3898">
        <v>9</v>
      </c>
      <c r="F3898" t="s">
        <v>44</v>
      </c>
      <c r="G3898">
        <v>2</v>
      </c>
      <c r="H3898">
        <v>3</v>
      </c>
      <c r="I3898" t="s">
        <v>0</v>
      </c>
      <c r="J3898">
        <v>-1</v>
      </c>
    </row>
    <row r="3899" spans="2:10" x14ac:dyDescent="0.45">
      <c r="B3899">
        <v>15201</v>
      </c>
      <c r="C3899" t="s">
        <v>80</v>
      </c>
      <c r="D3899">
        <v>11</v>
      </c>
      <c r="E3899">
        <v>10</v>
      </c>
      <c r="F3899" t="s">
        <v>7</v>
      </c>
      <c r="G3899">
        <v>0</v>
      </c>
      <c r="H3899">
        <v>3</v>
      </c>
      <c r="I3899" t="s">
        <v>69</v>
      </c>
      <c r="J3899">
        <v>-1</v>
      </c>
    </row>
    <row r="3900" spans="2:10" x14ac:dyDescent="0.45">
      <c r="B3900">
        <v>15202</v>
      </c>
      <c r="C3900" t="s">
        <v>80</v>
      </c>
      <c r="D3900">
        <v>11</v>
      </c>
      <c r="E3900">
        <v>10</v>
      </c>
      <c r="F3900" t="s">
        <v>77</v>
      </c>
      <c r="G3900">
        <v>3</v>
      </c>
      <c r="H3900">
        <v>1</v>
      </c>
      <c r="I3900" t="s">
        <v>66</v>
      </c>
      <c r="J3900">
        <v>1</v>
      </c>
    </row>
    <row r="3901" spans="2:10" x14ac:dyDescent="0.45">
      <c r="B3901">
        <v>15203</v>
      </c>
      <c r="C3901" t="s">
        <v>80</v>
      </c>
      <c r="D3901">
        <v>11</v>
      </c>
      <c r="E3901">
        <v>10</v>
      </c>
      <c r="F3901" t="s">
        <v>14</v>
      </c>
      <c r="G3901">
        <v>6</v>
      </c>
      <c r="H3901">
        <v>2</v>
      </c>
      <c r="I3901" t="s">
        <v>15</v>
      </c>
      <c r="J3901">
        <v>1</v>
      </c>
    </row>
    <row r="3902" spans="2:10" x14ac:dyDescent="0.45">
      <c r="B3902">
        <v>15204</v>
      </c>
      <c r="C3902" t="s">
        <v>80</v>
      </c>
      <c r="D3902">
        <v>11</v>
      </c>
      <c r="E3902">
        <v>10</v>
      </c>
      <c r="F3902" t="s">
        <v>24</v>
      </c>
      <c r="G3902">
        <v>0</v>
      </c>
      <c r="H3902">
        <v>1</v>
      </c>
      <c r="I3902" t="s">
        <v>6</v>
      </c>
      <c r="J3902">
        <v>-1</v>
      </c>
    </row>
    <row r="3903" spans="2:10" x14ac:dyDescent="0.45">
      <c r="B3903">
        <v>15205</v>
      </c>
      <c r="C3903" t="s">
        <v>80</v>
      </c>
      <c r="D3903">
        <v>11</v>
      </c>
      <c r="E3903">
        <v>10</v>
      </c>
      <c r="F3903" t="s">
        <v>0</v>
      </c>
      <c r="G3903">
        <v>3</v>
      </c>
      <c r="H3903">
        <v>1</v>
      </c>
      <c r="I3903" t="s">
        <v>4</v>
      </c>
      <c r="J3903">
        <v>1</v>
      </c>
    </row>
    <row r="3904" spans="2:10" x14ac:dyDescent="0.45">
      <c r="B3904">
        <v>15206</v>
      </c>
      <c r="C3904" t="s">
        <v>80</v>
      </c>
      <c r="D3904">
        <v>11</v>
      </c>
      <c r="E3904">
        <v>10</v>
      </c>
      <c r="F3904" t="s">
        <v>10</v>
      </c>
      <c r="G3904">
        <v>1</v>
      </c>
      <c r="H3904">
        <v>1</v>
      </c>
      <c r="I3904" t="s">
        <v>13</v>
      </c>
      <c r="J3904">
        <v>0</v>
      </c>
    </row>
    <row r="3905" spans="2:10" x14ac:dyDescent="0.45">
      <c r="B3905">
        <v>15207</v>
      </c>
      <c r="C3905" t="s">
        <v>80</v>
      </c>
      <c r="D3905">
        <v>11</v>
      </c>
      <c r="E3905">
        <v>10</v>
      </c>
      <c r="F3905" t="s">
        <v>9</v>
      </c>
      <c r="G3905">
        <v>0</v>
      </c>
      <c r="H3905">
        <v>1</v>
      </c>
      <c r="I3905" t="s">
        <v>56</v>
      </c>
      <c r="J3905">
        <v>-1</v>
      </c>
    </row>
    <row r="3906" spans="2:10" x14ac:dyDescent="0.45">
      <c r="B3906">
        <v>15208</v>
      </c>
      <c r="C3906" t="s">
        <v>80</v>
      </c>
      <c r="D3906">
        <v>11</v>
      </c>
      <c r="E3906">
        <v>10</v>
      </c>
      <c r="F3906" t="s">
        <v>72</v>
      </c>
      <c r="G3906">
        <v>1</v>
      </c>
      <c r="H3906">
        <v>1</v>
      </c>
      <c r="I3906" t="s">
        <v>3</v>
      </c>
      <c r="J3906">
        <v>0</v>
      </c>
    </row>
    <row r="3907" spans="2:10" x14ac:dyDescent="0.45">
      <c r="B3907">
        <v>15209</v>
      </c>
      <c r="C3907" t="s">
        <v>80</v>
      </c>
      <c r="D3907">
        <v>11</v>
      </c>
      <c r="E3907">
        <v>10</v>
      </c>
      <c r="F3907" t="s">
        <v>79</v>
      </c>
      <c r="G3907">
        <v>1</v>
      </c>
      <c r="H3907">
        <v>2</v>
      </c>
      <c r="I3907" t="s">
        <v>1</v>
      </c>
      <c r="J3907">
        <v>-1</v>
      </c>
    </row>
    <row r="3908" spans="2:10" x14ac:dyDescent="0.45">
      <c r="B3908">
        <v>15210</v>
      </c>
      <c r="C3908" t="s">
        <v>80</v>
      </c>
      <c r="D3908">
        <v>11</v>
      </c>
      <c r="E3908">
        <v>10</v>
      </c>
      <c r="F3908" t="s">
        <v>5</v>
      </c>
      <c r="G3908">
        <v>1</v>
      </c>
      <c r="H3908">
        <v>0</v>
      </c>
      <c r="I3908" t="s">
        <v>44</v>
      </c>
      <c r="J3908">
        <v>1</v>
      </c>
    </row>
    <row r="3909" spans="2:10" x14ac:dyDescent="0.45">
      <c r="B3909">
        <v>15211</v>
      </c>
      <c r="C3909" t="s">
        <v>80</v>
      </c>
      <c r="D3909">
        <v>11</v>
      </c>
      <c r="E3909">
        <v>11</v>
      </c>
      <c r="F3909" t="s">
        <v>27</v>
      </c>
      <c r="G3909">
        <v>1</v>
      </c>
      <c r="H3909">
        <v>2</v>
      </c>
      <c r="I3909" t="s">
        <v>9</v>
      </c>
      <c r="J3909">
        <v>-1</v>
      </c>
    </row>
    <row r="3910" spans="2:10" x14ac:dyDescent="0.45">
      <c r="B3910">
        <v>15212</v>
      </c>
      <c r="C3910" t="s">
        <v>80</v>
      </c>
      <c r="D3910">
        <v>11</v>
      </c>
      <c r="E3910">
        <v>11</v>
      </c>
      <c r="F3910" t="s">
        <v>10</v>
      </c>
      <c r="G3910">
        <v>0</v>
      </c>
      <c r="H3910">
        <v>0</v>
      </c>
      <c r="I3910" t="s">
        <v>72</v>
      </c>
      <c r="J3910">
        <v>0</v>
      </c>
    </row>
    <row r="3911" spans="2:10" x14ac:dyDescent="0.45">
      <c r="B3911">
        <v>15213</v>
      </c>
      <c r="C3911" t="s">
        <v>80</v>
      </c>
      <c r="D3911">
        <v>11</v>
      </c>
      <c r="E3911">
        <v>11</v>
      </c>
      <c r="F3911" t="s">
        <v>56</v>
      </c>
      <c r="G3911">
        <v>2</v>
      </c>
      <c r="H3911">
        <v>0</v>
      </c>
      <c r="I3911" t="s">
        <v>79</v>
      </c>
      <c r="J3911">
        <v>1</v>
      </c>
    </row>
    <row r="3912" spans="2:10" x14ac:dyDescent="0.45">
      <c r="B3912">
        <v>15214</v>
      </c>
      <c r="C3912" t="s">
        <v>80</v>
      </c>
      <c r="D3912">
        <v>11</v>
      </c>
      <c r="E3912">
        <v>11</v>
      </c>
      <c r="F3912" t="s">
        <v>15</v>
      </c>
      <c r="G3912">
        <v>2</v>
      </c>
      <c r="H3912">
        <v>1</v>
      </c>
      <c r="I3912" t="s">
        <v>0</v>
      </c>
      <c r="J3912">
        <v>1</v>
      </c>
    </row>
    <row r="3913" spans="2:10" x14ac:dyDescent="0.45">
      <c r="B3913">
        <v>15215</v>
      </c>
      <c r="C3913" t="s">
        <v>80</v>
      </c>
      <c r="D3913">
        <v>11</v>
      </c>
      <c r="E3913">
        <v>11</v>
      </c>
      <c r="F3913" t="s">
        <v>4</v>
      </c>
      <c r="G3913">
        <v>4</v>
      </c>
      <c r="H3913">
        <v>4</v>
      </c>
      <c r="I3913" t="s">
        <v>5</v>
      </c>
      <c r="J3913">
        <v>0</v>
      </c>
    </row>
    <row r="3914" spans="2:10" x14ac:dyDescent="0.45">
      <c r="B3914">
        <v>15216</v>
      </c>
      <c r="C3914" t="s">
        <v>80</v>
      </c>
      <c r="D3914">
        <v>11</v>
      </c>
      <c r="E3914">
        <v>11</v>
      </c>
      <c r="F3914" t="s">
        <v>6</v>
      </c>
      <c r="G3914">
        <v>3</v>
      </c>
      <c r="H3914">
        <v>1</v>
      </c>
      <c r="I3914" t="s">
        <v>7</v>
      </c>
      <c r="J3914">
        <v>1</v>
      </c>
    </row>
    <row r="3915" spans="2:10" x14ac:dyDescent="0.45">
      <c r="B3915">
        <v>15217</v>
      </c>
      <c r="C3915" t="s">
        <v>80</v>
      </c>
      <c r="D3915">
        <v>11</v>
      </c>
      <c r="E3915">
        <v>11</v>
      </c>
      <c r="F3915" t="s">
        <v>1</v>
      </c>
      <c r="G3915">
        <v>1</v>
      </c>
      <c r="H3915">
        <v>0</v>
      </c>
      <c r="I3915" t="s">
        <v>77</v>
      </c>
      <c r="J3915">
        <v>1</v>
      </c>
    </row>
    <row r="3916" spans="2:10" x14ac:dyDescent="0.45">
      <c r="B3916">
        <v>15218</v>
      </c>
      <c r="C3916" t="s">
        <v>80</v>
      </c>
      <c r="D3916">
        <v>11</v>
      </c>
      <c r="E3916">
        <v>11</v>
      </c>
      <c r="F3916" t="s">
        <v>3</v>
      </c>
      <c r="G3916">
        <v>1</v>
      </c>
      <c r="H3916">
        <v>2</v>
      </c>
      <c r="I3916" t="s">
        <v>14</v>
      </c>
      <c r="J3916">
        <v>-1</v>
      </c>
    </row>
    <row r="3917" spans="2:10" x14ac:dyDescent="0.45">
      <c r="B3917">
        <v>15219</v>
      </c>
      <c r="C3917" t="s">
        <v>80</v>
      </c>
      <c r="D3917">
        <v>11</v>
      </c>
      <c r="E3917">
        <v>11</v>
      </c>
      <c r="F3917" t="s">
        <v>44</v>
      </c>
      <c r="G3917">
        <v>5</v>
      </c>
      <c r="H3917">
        <v>5</v>
      </c>
      <c r="I3917" t="s">
        <v>24</v>
      </c>
      <c r="J3917">
        <v>0</v>
      </c>
    </row>
    <row r="3918" spans="2:10" x14ac:dyDescent="0.45">
      <c r="B3918">
        <v>15220</v>
      </c>
      <c r="C3918" t="s">
        <v>80</v>
      </c>
      <c r="D3918">
        <v>11</v>
      </c>
      <c r="E3918">
        <v>11</v>
      </c>
      <c r="F3918" t="s">
        <v>66</v>
      </c>
      <c r="G3918">
        <v>2</v>
      </c>
      <c r="H3918">
        <v>0</v>
      </c>
      <c r="I3918" t="s">
        <v>13</v>
      </c>
      <c r="J3918">
        <v>1</v>
      </c>
    </row>
    <row r="3919" spans="2:10" x14ac:dyDescent="0.45">
      <c r="B3919">
        <v>15221</v>
      </c>
      <c r="C3919" t="s">
        <v>80</v>
      </c>
      <c r="D3919">
        <v>11</v>
      </c>
      <c r="E3919">
        <v>12</v>
      </c>
      <c r="F3919" t="s">
        <v>7</v>
      </c>
      <c r="G3919">
        <v>3</v>
      </c>
      <c r="H3919">
        <v>0</v>
      </c>
      <c r="I3919" t="s">
        <v>44</v>
      </c>
      <c r="J3919">
        <v>1</v>
      </c>
    </row>
    <row r="3920" spans="2:10" x14ac:dyDescent="0.45">
      <c r="B3920">
        <v>15222</v>
      </c>
      <c r="C3920" t="s">
        <v>80</v>
      </c>
      <c r="D3920">
        <v>11</v>
      </c>
      <c r="E3920">
        <v>12</v>
      </c>
      <c r="F3920" t="s">
        <v>77</v>
      </c>
      <c r="G3920">
        <v>1</v>
      </c>
      <c r="H3920">
        <v>1</v>
      </c>
      <c r="I3920" t="s">
        <v>56</v>
      </c>
      <c r="J3920">
        <v>0</v>
      </c>
    </row>
    <row r="3921" spans="2:10" x14ac:dyDescent="0.45">
      <c r="B3921">
        <v>15223</v>
      </c>
      <c r="C3921" t="s">
        <v>80</v>
      </c>
      <c r="D3921">
        <v>11</v>
      </c>
      <c r="E3921">
        <v>12</v>
      </c>
      <c r="F3921" t="s">
        <v>0</v>
      </c>
      <c r="G3921">
        <v>2</v>
      </c>
      <c r="H3921">
        <v>1</v>
      </c>
      <c r="I3921" t="s">
        <v>3</v>
      </c>
      <c r="J3921">
        <v>1</v>
      </c>
    </row>
    <row r="3922" spans="2:10" x14ac:dyDescent="0.45">
      <c r="B3922">
        <v>15224</v>
      </c>
      <c r="C3922" t="s">
        <v>80</v>
      </c>
      <c r="D3922">
        <v>11</v>
      </c>
      <c r="E3922">
        <v>12</v>
      </c>
      <c r="F3922" t="s">
        <v>69</v>
      </c>
      <c r="G3922">
        <v>2</v>
      </c>
      <c r="H3922">
        <v>2</v>
      </c>
      <c r="I3922" t="s">
        <v>6</v>
      </c>
      <c r="J3922">
        <v>0</v>
      </c>
    </row>
    <row r="3923" spans="2:10" x14ac:dyDescent="0.45">
      <c r="B3923">
        <v>15225</v>
      </c>
      <c r="C3923" t="s">
        <v>80</v>
      </c>
      <c r="D3923">
        <v>11</v>
      </c>
      <c r="E3923">
        <v>12</v>
      </c>
      <c r="F3923" t="s">
        <v>14</v>
      </c>
      <c r="G3923">
        <v>1</v>
      </c>
      <c r="H3923">
        <v>1</v>
      </c>
      <c r="I3923" t="s">
        <v>10</v>
      </c>
      <c r="J3923">
        <v>0</v>
      </c>
    </row>
    <row r="3924" spans="2:10" x14ac:dyDescent="0.45">
      <c r="B3924">
        <v>15226</v>
      </c>
      <c r="C3924" t="s">
        <v>80</v>
      </c>
      <c r="D3924">
        <v>11</v>
      </c>
      <c r="E3924">
        <v>12</v>
      </c>
      <c r="F3924" t="s">
        <v>13</v>
      </c>
      <c r="G3924">
        <v>0</v>
      </c>
      <c r="H3924">
        <v>0</v>
      </c>
      <c r="I3924" t="s">
        <v>1</v>
      </c>
      <c r="J3924">
        <v>0</v>
      </c>
    </row>
    <row r="3925" spans="2:10" x14ac:dyDescent="0.45">
      <c r="B3925">
        <v>15227</v>
      </c>
      <c r="C3925" t="s">
        <v>80</v>
      </c>
      <c r="D3925">
        <v>11</v>
      </c>
      <c r="E3925">
        <v>12</v>
      </c>
      <c r="F3925" t="s">
        <v>24</v>
      </c>
      <c r="G3925">
        <v>0</v>
      </c>
      <c r="H3925">
        <v>0</v>
      </c>
      <c r="I3925" t="s">
        <v>4</v>
      </c>
      <c r="J3925">
        <v>0</v>
      </c>
    </row>
    <row r="3926" spans="2:10" x14ac:dyDescent="0.45">
      <c r="B3926">
        <v>15228</v>
      </c>
      <c r="C3926" t="s">
        <v>80</v>
      </c>
      <c r="D3926">
        <v>11</v>
      </c>
      <c r="E3926">
        <v>12</v>
      </c>
      <c r="F3926" t="s">
        <v>72</v>
      </c>
      <c r="G3926">
        <v>0</v>
      </c>
      <c r="H3926">
        <v>0</v>
      </c>
      <c r="I3926" t="s">
        <v>66</v>
      </c>
      <c r="J3926">
        <v>0</v>
      </c>
    </row>
    <row r="3927" spans="2:10" x14ac:dyDescent="0.45">
      <c r="B3927">
        <v>15229</v>
      </c>
      <c r="C3927" t="s">
        <v>80</v>
      </c>
      <c r="D3927">
        <v>11</v>
      </c>
      <c r="E3927">
        <v>12</v>
      </c>
      <c r="F3927" t="s">
        <v>79</v>
      </c>
      <c r="G3927">
        <v>2</v>
      </c>
      <c r="H3927">
        <v>2</v>
      </c>
      <c r="I3927" t="s">
        <v>27</v>
      </c>
      <c r="J3927">
        <v>0</v>
      </c>
    </row>
    <row r="3928" spans="2:10" x14ac:dyDescent="0.45">
      <c r="B3928">
        <v>15230</v>
      </c>
      <c r="C3928" t="s">
        <v>80</v>
      </c>
      <c r="D3928">
        <v>11</v>
      </c>
      <c r="E3928">
        <v>12</v>
      </c>
      <c r="F3928" t="s">
        <v>5</v>
      </c>
      <c r="G3928">
        <v>2</v>
      </c>
      <c r="H3928">
        <v>1</v>
      </c>
      <c r="I3928" t="s">
        <v>15</v>
      </c>
      <c r="J3928">
        <v>1</v>
      </c>
    </row>
    <row r="3929" spans="2:10" x14ac:dyDescent="0.45">
      <c r="B3929">
        <v>15251</v>
      </c>
      <c r="C3929" t="s">
        <v>80</v>
      </c>
      <c r="D3929">
        <v>11</v>
      </c>
      <c r="E3929">
        <v>13</v>
      </c>
      <c r="F3929" t="s">
        <v>3</v>
      </c>
      <c r="G3929">
        <v>4</v>
      </c>
      <c r="H3929">
        <v>0</v>
      </c>
      <c r="I3929" t="s">
        <v>5</v>
      </c>
      <c r="J3929">
        <v>1</v>
      </c>
    </row>
    <row r="3930" spans="2:10" x14ac:dyDescent="0.45">
      <c r="B3930">
        <v>15252</v>
      </c>
      <c r="C3930" t="s">
        <v>80</v>
      </c>
      <c r="D3930">
        <v>11</v>
      </c>
      <c r="E3930">
        <v>13</v>
      </c>
      <c r="F3930" t="s">
        <v>10</v>
      </c>
      <c r="G3930">
        <v>0</v>
      </c>
      <c r="H3930">
        <v>0</v>
      </c>
      <c r="I3930" t="s">
        <v>0</v>
      </c>
      <c r="J3930">
        <v>0</v>
      </c>
    </row>
    <row r="3931" spans="2:10" x14ac:dyDescent="0.45">
      <c r="B3931">
        <v>15253</v>
      </c>
      <c r="C3931" t="s">
        <v>80</v>
      </c>
      <c r="D3931">
        <v>11</v>
      </c>
      <c r="E3931">
        <v>13</v>
      </c>
      <c r="F3931" t="s">
        <v>56</v>
      </c>
      <c r="G3931">
        <v>0</v>
      </c>
      <c r="H3931">
        <v>2</v>
      </c>
      <c r="I3931" t="s">
        <v>13</v>
      </c>
      <c r="J3931">
        <v>-1</v>
      </c>
    </row>
    <row r="3932" spans="2:10" x14ac:dyDescent="0.45">
      <c r="B3932">
        <v>15254</v>
      </c>
      <c r="C3932" t="s">
        <v>80</v>
      </c>
      <c r="D3932">
        <v>11</v>
      </c>
      <c r="E3932">
        <v>13</v>
      </c>
      <c r="F3932" t="s">
        <v>9</v>
      </c>
      <c r="G3932">
        <v>0</v>
      </c>
      <c r="H3932">
        <v>0</v>
      </c>
      <c r="I3932" t="s">
        <v>79</v>
      </c>
      <c r="J3932">
        <v>0</v>
      </c>
    </row>
    <row r="3933" spans="2:10" x14ac:dyDescent="0.45">
      <c r="B3933">
        <v>15255</v>
      </c>
      <c r="C3933" t="s">
        <v>80</v>
      </c>
      <c r="D3933">
        <v>11</v>
      </c>
      <c r="E3933">
        <v>13</v>
      </c>
      <c r="F3933" t="s">
        <v>15</v>
      </c>
      <c r="G3933">
        <v>0</v>
      </c>
      <c r="H3933">
        <v>0</v>
      </c>
      <c r="I3933" t="s">
        <v>24</v>
      </c>
      <c r="J3933">
        <v>0</v>
      </c>
    </row>
    <row r="3934" spans="2:10" x14ac:dyDescent="0.45">
      <c r="B3934">
        <v>15256</v>
      </c>
      <c r="C3934" t="s">
        <v>80</v>
      </c>
      <c r="D3934">
        <v>11</v>
      </c>
      <c r="E3934">
        <v>13</v>
      </c>
      <c r="F3934" t="s">
        <v>44</v>
      </c>
      <c r="G3934">
        <v>2</v>
      </c>
      <c r="H3934">
        <v>0</v>
      </c>
      <c r="I3934" t="s">
        <v>69</v>
      </c>
      <c r="J3934">
        <v>1</v>
      </c>
    </row>
    <row r="3935" spans="2:10" x14ac:dyDescent="0.45">
      <c r="B3935">
        <v>15257</v>
      </c>
      <c r="C3935" t="s">
        <v>80</v>
      </c>
      <c r="D3935">
        <v>11</v>
      </c>
      <c r="E3935">
        <v>13</v>
      </c>
      <c r="F3935" t="s">
        <v>4</v>
      </c>
      <c r="G3935">
        <v>0</v>
      </c>
      <c r="H3935">
        <v>0</v>
      </c>
      <c r="I3935" t="s">
        <v>7</v>
      </c>
      <c r="J3935">
        <v>0</v>
      </c>
    </row>
    <row r="3936" spans="2:10" x14ac:dyDescent="0.45">
      <c r="B3936">
        <v>15258</v>
      </c>
      <c r="C3936" t="s">
        <v>80</v>
      </c>
      <c r="D3936">
        <v>11</v>
      </c>
      <c r="E3936">
        <v>13</v>
      </c>
      <c r="F3936" t="s">
        <v>1</v>
      </c>
      <c r="G3936">
        <v>2</v>
      </c>
      <c r="H3936">
        <v>0</v>
      </c>
      <c r="I3936" t="s">
        <v>72</v>
      </c>
      <c r="J3936">
        <v>1</v>
      </c>
    </row>
    <row r="3937" spans="2:10" x14ac:dyDescent="0.45">
      <c r="B3937">
        <v>15259</v>
      </c>
      <c r="C3937" t="s">
        <v>80</v>
      </c>
      <c r="D3937">
        <v>11</v>
      </c>
      <c r="E3937">
        <v>13</v>
      </c>
      <c r="F3937" t="s">
        <v>27</v>
      </c>
      <c r="G3937">
        <v>1</v>
      </c>
      <c r="H3937">
        <v>2</v>
      </c>
      <c r="I3937" t="s">
        <v>77</v>
      </c>
      <c r="J3937">
        <v>-1</v>
      </c>
    </row>
    <row r="3938" spans="2:10" x14ac:dyDescent="0.45">
      <c r="B3938">
        <v>15260</v>
      </c>
      <c r="C3938" t="s">
        <v>80</v>
      </c>
      <c r="D3938">
        <v>11</v>
      </c>
      <c r="E3938">
        <v>13</v>
      </c>
      <c r="F3938" t="s">
        <v>66</v>
      </c>
      <c r="G3938">
        <v>2</v>
      </c>
      <c r="H3938">
        <v>2</v>
      </c>
      <c r="I3938" t="s">
        <v>14</v>
      </c>
      <c r="J3938">
        <v>0</v>
      </c>
    </row>
    <row r="3939" spans="2:10" x14ac:dyDescent="0.45">
      <c r="B3939">
        <v>15231</v>
      </c>
      <c r="C3939" t="s">
        <v>80</v>
      </c>
      <c r="D3939">
        <v>11</v>
      </c>
      <c r="E3939">
        <v>14</v>
      </c>
      <c r="F3939" t="s">
        <v>13</v>
      </c>
      <c r="G3939">
        <v>0</v>
      </c>
      <c r="H3939">
        <v>1</v>
      </c>
      <c r="I3939" t="s">
        <v>27</v>
      </c>
      <c r="J3939">
        <v>-1</v>
      </c>
    </row>
    <row r="3940" spans="2:10" x14ac:dyDescent="0.45">
      <c r="B3940">
        <v>15232</v>
      </c>
      <c r="C3940" t="s">
        <v>80</v>
      </c>
      <c r="D3940">
        <v>11</v>
      </c>
      <c r="E3940">
        <v>14</v>
      </c>
      <c r="F3940" t="s">
        <v>77</v>
      </c>
      <c r="G3940">
        <v>0</v>
      </c>
      <c r="H3940">
        <v>0</v>
      </c>
      <c r="I3940" t="s">
        <v>9</v>
      </c>
      <c r="J3940">
        <v>0</v>
      </c>
    </row>
    <row r="3941" spans="2:10" x14ac:dyDescent="0.45">
      <c r="B3941">
        <v>15233</v>
      </c>
      <c r="C3941" t="s">
        <v>80</v>
      </c>
      <c r="D3941">
        <v>11</v>
      </c>
      <c r="E3941">
        <v>14</v>
      </c>
      <c r="F3941" t="s">
        <v>14</v>
      </c>
      <c r="G3941">
        <v>1</v>
      </c>
      <c r="H3941">
        <v>5</v>
      </c>
      <c r="I3941" t="s">
        <v>1</v>
      </c>
      <c r="J3941">
        <v>-1</v>
      </c>
    </row>
    <row r="3942" spans="2:10" x14ac:dyDescent="0.45">
      <c r="B3942">
        <v>15234</v>
      </c>
      <c r="C3942" t="s">
        <v>80</v>
      </c>
      <c r="D3942">
        <v>11</v>
      </c>
      <c r="E3942">
        <v>14</v>
      </c>
      <c r="F3942" t="s">
        <v>0</v>
      </c>
      <c r="G3942">
        <v>0</v>
      </c>
      <c r="H3942">
        <v>0</v>
      </c>
      <c r="I3942" t="s">
        <v>66</v>
      </c>
      <c r="J3942">
        <v>0</v>
      </c>
    </row>
    <row r="3943" spans="2:10" x14ac:dyDescent="0.45">
      <c r="B3943">
        <v>15235</v>
      </c>
      <c r="C3943" t="s">
        <v>80</v>
      </c>
      <c r="D3943">
        <v>11</v>
      </c>
      <c r="E3943">
        <v>14</v>
      </c>
      <c r="F3943" t="s">
        <v>24</v>
      </c>
      <c r="G3943">
        <v>0</v>
      </c>
      <c r="H3943">
        <v>0</v>
      </c>
      <c r="I3943" t="s">
        <v>3</v>
      </c>
      <c r="J3943">
        <v>0</v>
      </c>
    </row>
    <row r="3944" spans="2:10" x14ac:dyDescent="0.45">
      <c r="B3944">
        <v>15236</v>
      </c>
      <c r="C3944" t="s">
        <v>80</v>
      </c>
      <c r="D3944">
        <v>11</v>
      </c>
      <c r="E3944">
        <v>14</v>
      </c>
      <c r="F3944" t="s">
        <v>7</v>
      </c>
      <c r="G3944">
        <v>2</v>
      </c>
      <c r="H3944">
        <v>0</v>
      </c>
      <c r="I3944" t="s">
        <v>15</v>
      </c>
      <c r="J3944">
        <v>1</v>
      </c>
    </row>
    <row r="3945" spans="2:10" x14ac:dyDescent="0.45">
      <c r="B3945">
        <v>15237</v>
      </c>
      <c r="C3945" t="s">
        <v>80</v>
      </c>
      <c r="D3945">
        <v>11</v>
      </c>
      <c r="E3945">
        <v>14</v>
      </c>
      <c r="F3945" t="s">
        <v>6</v>
      </c>
      <c r="G3945">
        <v>0</v>
      </c>
      <c r="H3945">
        <v>1</v>
      </c>
      <c r="I3945" t="s">
        <v>44</v>
      </c>
      <c r="J3945">
        <v>-1</v>
      </c>
    </row>
    <row r="3946" spans="2:10" x14ac:dyDescent="0.45">
      <c r="B3946">
        <v>15238</v>
      </c>
      <c r="C3946" t="s">
        <v>80</v>
      </c>
      <c r="D3946">
        <v>11</v>
      </c>
      <c r="E3946">
        <v>14</v>
      </c>
      <c r="F3946" t="s">
        <v>72</v>
      </c>
      <c r="G3946">
        <v>0</v>
      </c>
      <c r="H3946">
        <v>0</v>
      </c>
      <c r="I3946" t="s">
        <v>56</v>
      </c>
      <c r="J3946">
        <v>0</v>
      </c>
    </row>
    <row r="3947" spans="2:10" x14ac:dyDescent="0.45">
      <c r="B3947">
        <v>15239</v>
      </c>
      <c r="C3947" t="s">
        <v>80</v>
      </c>
      <c r="D3947">
        <v>11</v>
      </c>
      <c r="E3947">
        <v>14</v>
      </c>
      <c r="F3947" t="s">
        <v>69</v>
      </c>
      <c r="G3947">
        <v>1</v>
      </c>
      <c r="H3947">
        <v>1</v>
      </c>
      <c r="I3947" t="s">
        <v>4</v>
      </c>
      <c r="J3947">
        <v>0</v>
      </c>
    </row>
    <row r="3948" spans="2:10" x14ac:dyDescent="0.45">
      <c r="B3948">
        <v>15240</v>
      </c>
      <c r="C3948" t="s">
        <v>80</v>
      </c>
      <c r="D3948">
        <v>11</v>
      </c>
      <c r="E3948">
        <v>14</v>
      </c>
      <c r="F3948" t="s">
        <v>5</v>
      </c>
      <c r="G3948">
        <v>4</v>
      </c>
      <c r="H3948">
        <v>2</v>
      </c>
      <c r="I3948" t="s">
        <v>10</v>
      </c>
      <c r="J3948">
        <v>1</v>
      </c>
    </row>
    <row r="3949" spans="2:10" x14ac:dyDescent="0.45">
      <c r="B3949">
        <v>15241</v>
      </c>
      <c r="C3949" t="s">
        <v>80</v>
      </c>
      <c r="D3949">
        <v>11</v>
      </c>
      <c r="E3949">
        <v>15</v>
      </c>
      <c r="F3949" t="s">
        <v>27</v>
      </c>
      <c r="G3949">
        <v>0</v>
      </c>
      <c r="H3949">
        <v>0</v>
      </c>
      <c r="I3949" t="s">
        <v>72</v>
      </c>
      <c r="J3949">
        <v>0</v>
      </c>
    </row>
    <row r="3950" spans="2:10" x14ac:dyDescent="0.45">
      <c r="B3950">
        <v>15242</v>
      </c>
      <c r="C3950" t="s">
        <v>80</v>
      </c>
      <c r="D3950">
        <v>11</v>
      </c>
      <c r="E3950">
        <v>15</v>
      </c>
      <c r="F3950" t="s">
        <v>56</v>
      </c>
      <c r="G3950">
        <v>1</v>
      </c>
      <c r="H3950">
        <v>1</v>
      </c>
      <c r="I3950" t="s">
        <v>14</v>
      </c>
      <c r="J3950">
        <v>0</v>
      </c>
    </row>
    <row r="3951" spans="2:10" x14ac:dyDescent="0.45">
      <c r="B3951">
        <v>15243</v>
      </c>
      <c r="C3951" t="s">
        <v>80</v>
      </c>
      <c r="D3951">
        <v>11</v>
      </c>
      <c r="E3951">
        <v>15</v>
      </c>
      <c r="F3951" t="s">
        <v>10</v>
      </c>
      <c r="G3951">
        <v>0</v>
      </c>
      <c r="H3951">
        <v>0</v>
      </c>
      <c r="I3951" t="s">
        <v>24</v>
      </c>
      <c r="J3951">
        <v>0</v>
      </c>
    </row>
    <row r="3952" spans="2:10" x14ac:dyDescent="0.45">
      <c r="B3952">
        <v>15244</v>
      </c>
      <c r="C3952" t="s">
        <v>80</v>
      </c>
      <c r="D3952">
        <v>11</v>
      </c>
      <c r="E3952">
        <v>15</v>
      </c>
      <c r="F3952" t="s">
        <v>9</v>
      </c>
      <c r="G3952">
        <v>0</v>
      </c>
      <c r="H3952">
        <v>0</v>
      </c>
      <c r="I3952" t="s">
        <v>13</v>
      </c>
      <c r="J3952">
        <v>0</v>
      </c>
    </row>
    <row r="3953" spans="2:10" x14ac:dyDescent="0.45">
      <c r="B3953">
        <v>15245</v>
      </c>
      <c r="C3953" t="s">
        <v>80</v>
      </c>
      <c r="D3953">
        <v>11</v>
      </c>
      <c r="E3953">
        <v>15</v>
      </c>
      <c r="F3953" t="s">
        <v>15</v>
      </c>
      <c r="G3953">
        <v>1</v>
      </c>
      <c r="H3953">
        <v>2</v>
      </c>
      <c r="I3953" t="s">
        <v>69</v>
      </c>
      <c r="J3953">
        <v>-1</v>
      </c>
    </row>
    <row r="3954" spans="2:10" x14ac:dyDescent="0.45">
      <c r="B3954">
        <v>15246</v>
      </c>
      <c r="C3954" t="s">
        <v>80</v>
      </c>
      <c r="D3954">
        <v>11</v>
      </c>
      <c r="E3954">
        <v>15</v>
      </c>
      <c r="F3954" t="s">
        <v>3</v>
      </c>
      <c r="G3954">
        <v>2</v>
      </c>
      <c r="H3954">
        <v>0</v>
      </c>
      <c r="I3954" t="s">
        <v>7</v>
      </c>
      <c r="J3954">
        <v>1</v>
      </c>
    </row>
    <row r="3955" spans="2:10" x14ac:dyDescent="0.45">
      <c r="B3955">
        <v>15247</v>
      </c>
      <c r="C3955" t="s">
        <v>80</v>
      </c>
      <c r="D3955">
        <v>11</v>
      </c>
      <c r="E3955">
        <v>15</v>
      </c>
      <c r="F3955" t="s">
        <v>1</v>
      </c>
      <c r="G3955">
        <v>4</v>
      </c>
      <c r="H3955">
        <v>1</v>
      </c>
      <c r="I3955" t="s">
        <v>0</v>
      </c>
      <c r="J3955">
        <v>1</v>
      </c>
    </row>
    <row r="3956" spans="2:10" x14ac:dyDescent="0.45">
      <c r="B3956">
        <v>15248</v>
      </c>
      <c r="C3956" t="s">
        <v>80</v>
      </c>
      <c r="D3956">
        <v>11</v>
      </c>
      <c r="E3956">
        <v>15</v>
      </c>
      <c r="F3956" t="s">
        <v>4</v>
      </c>
      <c r="G3956">
        <v>0</v>
      </c>
      <c r="H3956">
        <v>0</v>
      </c>
      <c r="I3956" t="s">
        <v>6</v>
      </c>
      <c r="J3956">
        <v>0</v>
      </c>
    </row>
    <row r="3957" spans="2:10" x14ac:dyDescent="0.45">
      <c r="B3957">
        <v>15249</v>
      </c>
      <c r="C3957" t="s">
        <v>80</v>
      </c>
      <c r="D3957">
        <v>11</v>
      </c>
      <c r="E3957">
        <v>15</v>
      </c>
      <c r="F3957" t="s">
        <v>79</v>
      </c>
      <c r="G3957">
        <v>0</v>
      </c>
      <c r="H3957">
        <v>0</v>
      </c>
      <c r="I3957" t="s">
        <v>77</v>
      </c>
      <c r="J3957">
        <v>0</v>
      </c>
    </row>
    <row r="3958" spans="2:10" x14ac:dyDescent="0.45">
      <c r="B3958">
        <v>15250</v>
      </c>
      <c r="C3958" t="s">
        <v>80</v>
      </c>
      <c r="D3958">
        <v>11</v>
      </c>
      <c r="E3958">
        <v>15</v>
      </c>
      <c r="F3958" t="s">
        <v>66</v>
      </c>
      <c r="G3958">
        <v>2</v>
      </c>
      <c r="H3958">
        <v>1</v>
      </c>
      <c r="I3958" t="s">
        <v>5</v>
      </c>
      <c r="J3958">
        <v>1</v>
      </c>
    </row>
    <row r="3959" spans="2:10" x14ac:dyDescent="0.45">
      <c r="B3959">
        <v>15261</v>
      </c>
      <c r="C3959" t="s">
        <v>80</v>
      </c>
      <c r="D3959">
        <v>11</v>
      </c>
      <c r="E3959">
        <v>16</v>
      </c>
      <c r="F3959" t="s">
        <v>13</v>
      </c>
      <c r="G3959">
        <v>1</v>
      </c>
      <c r="H3959">
        <v>0</v>
      </c>
      <c r="I3959" t="s">
        <v>79</v>
      </c>
      <c r="J3959">
        <v>1</v>
      </c>
    </row>
    <row r="3960" spans="2:10" x14ac:dyDescent="0.45">
      <c r="B3960">
        <v>15262</v>
      </c>
      <c r="C3960" t="s">
        <v>80</v>
      </c>
      <c r="D3960">
        <v>11</v>
      </c>
      <c r="E3960">
        <v>16</v>
      </c>
      <c r="F3960" t="s">
        <v>14</v>
      </c>
      <c r="G3960">
        <v>0</v>
      </c>
      <c r="H3960">
        <v>0</v>
      </c>
      <c r="I3960" t="s">
        <v>27</v>
      </c>
      <c r="J3960">
        <v>0</v>
      </c>
    </row>
    <row r="3961" spans="2:10" x14ac:dyDescent="0.45">
      <c r="B3961">
        <v>15263</v>
      </c>
      <c r="C3961" t="s">
        <v>80</v>
      </c>
      <c r="D3961">
        <v>11</v>
      </c>
      <c r="E3961">
        <v>16</v>
      </c>
      <c r="F3961" t="s">
        <v>0</v>
      </c>
      <c r="G3961">
        <v>1</v>
      </c>
      <c r="H3961">
        <v>0</v>
      </c>
      <c r="I3961" t="s">
        <v>56</v>
      </c>
      <c r="J3961">
        <v>1</v>
      </c>
    </row>
    <row r="3962" spans="2:10" x14ac:dyDescent="0.45">
      <c r="B3962">
        <v>15264</v>
      </c>
      <c r="C3962" t="s">
        <v>80</v>
      </c>
      <c r="D3962">
        <v>11</v>
      </c>
      <c r="E3962">
        <v>16</v>
      </c>
      <c r="F3962" t="s">
        <v>69</v>
      </c>
      <c r="G3962">
        <v>0</v>
      </c>
      <c r="H3962">
        <v>0</v>
      </c>
      <c r="I3962" t="s">
        <v>3</v>
      </c>
      <c r="J3962">
        <v>0</v>
      </c>
    </row>
    <row r="3963" spans="2:10" x14ac:dyDescent="0.45">
      <c r="B3963">
        <v>15265</v>
      </c>
      <c r="C3963" t="s">
        <v>80</v>
      </c>
      <c r="D3963">
        <v>11</v>
      </c>
      <c r="E3963">
        <v>16</v>
      </c>
      <c r="F3963" t="s">
        <v>7</v>
      </c>
      <c r="G3963">
        <v>0</v>
      </c>
      <c r="H3963">
        <v>0</v>
      </c>
      <c r="I3963" t="s">
        <v>10</v>
      </c>
      <c r="J3963">
        <v>0</v>
      </c>
    </row>
    <row r="3964" spans="2:10" x14ac:dyDescent="0.45">
      <c r="B3964">
        <v>15266</v>
      </c>
      <c r="C3964" t="s">
        <v>80</v>
      </c>
      <c r="D3964">
        <v>11</v>
      </c>
      <c r="E3964">
        <v>16</v>
      </c>
      <c r="F3964" t="s">
        <v>24</v>
      </c>
      <c r="G3964">
        <v>2</v>
      </c>
      <c r="H3964">
        <v>3</v>
      </c>
      <c r="I3964" t="s">
        <v>66</v>
      </c>
      <c r="J3964">
        <v>-1</v>
      </c>
    </row>
    <row r="3965" spans="2:10" x14ac:dyDescent="0.45">
      <c r="B3965">
        <v>15267</v>
      </c>
      <c r="C3965" t="s">
        <v>80</v>
      </c>
      <c r="D3965">
        <v>11</v>
      </c>
      <c r="E3965">
        <v>16</v>
      </c>
      <c r="F3965" t="s">
        <v>5</v>
      </c>
      <c r="G3965">
        <v>1</v>
      </c>
      <c r="H3965">
        <v>3</v>
      </c>
      <c r="I3965" t="s">
        <v>1</v>
      </c>
      <c r="J3965">
        <v>-1</v>
      </c>
    </row>
    <row r="3966" spans="2:10" x14ac:dyDescent="0.45">
      <c r="B3966">
        <v>15268</v>
      </c>
      <c r="C3966" t="s">
        <v>80</v>
      </c>
      <c r="D3966">
        <v>11</v>
      </c>
      <c r="E3966">
        <v>16</v>
      </c>
      <c r="F3966" t="s">
        <v>6</v>
      </c>
      <c r="G3966">
        <v>3</v>
      </c>
      <c r="H3966">
        <v>1</v>
      </c>
      <c r="I3966" t="s">
        <v>15</v>
      </c>
      <c r="J3966">
        <v>1</v>
      </c>
    </row>
    <row r="3967" spans="2:10" x14ac:dyDescent="0.45">
      <c r="B3967">
        <v>15269</v>
      </c>
      <c r="C3967" t="s">
        <v>80</v>
      </c>
      <c r="D3967">
        <v>11</v>
      </c>
      <c r="E3967">
        <v>16</v>
      </c>
      <c r="F3967" t="s">
        <v>72</v>
      </c>
      <c r="G3967">
        <v>0</v>
      </c>
      <c r="H3967">
        <v>0</v>
      </c>
      <c r="I3967" t="s">
        <v>9</v>
      </c>
      <c r="J3967">
        <v>0</v>
      </c>
    </row>
    <row r="3968" spans="2:10" x14ac:dyDescent="0.45">
      <c r="B3968">
        <v>15270</v>
      </c>
      <c r="C3968" t="s">
        <v>80</v>
      </c>
      <c r="D3968">
        <v>11</v>
      </c>
      <c r="E3968">
        <v>16</v>
      </c>
      <c r="F3968" t="s">
        <v>44</v>
      </c>
      <c r="G3968">
        <v>0</v>
      </c>
      <c r="H3968">
        <v>0</v>
      </c>
      <c r="I3968" t="s">
        <v>4</v>
      </c>
      <c r="J3968">
        <v>0</v>
      </c>
    </row>
    <row r="3969" spans="2:10" x14ac:dyDescent="0.45">
      <c r="B3969">
        <v>15281</v>
      </c>
      <c r="C3969" t="s">
        <v>80</v>
      </c>
      <c r="D3969">
        <v>11</v>
      </c>
      <c r="E3969">
        <v>17</v>
      </c>
      <c r="F3969" t="s">
        <v>3</v>
      </c>
      <c r="G3969">
        <v>3</v>
      </c>
      <c r="H3969">
        <v>0</v>
      </c>
      <c r="I3969" t="s">
        <v>6</v>
      </c>
      <c r="J3969">
        <v>1</v>
      </c>
    </row>
    <row r="3970" spans="2:10" x14ac:dyDescent="0.45">
      <c r="B3970">
        <v>15282</v>
      </c>
      <c r="C3970" t="s">
        <v>80</v>
      </c>
      <c r="D3970">
        <v>11</v>
      </c>
      <c r="E3970">
        <v>17</v>
      </c>
      <c r="F3970" t="s">
        <v>77</v>
      </c>
      <c r="G3970">
        <v>1</v>
      </c>
      <c r="H3970">
        <v>0</v>
      </c>
      <c r="I3970" t="s">
        <v>13</v>
      </c>
      <c r="J3970">
        <v>1</v>
      </c>
    </row>
    <row r="3971" spans="2:10" x14ac:dyDescent="0.45">
      <c r="B3971">
        <v>15283</v>
      </c>
      <c r="C3971" t="s">
        <v>80</v>
      </c>
      <c r="D3971">
        <v>11</v>
      </c>
      <c r="E3971">
        <v>17</v>
      </c>
      <c r="F3971" t="s">
        <v>56</v>
      </c>
      <c r="G3971">
        <v>1</v>
      </c>
      <c r="H3971">
        <v>0</v>
      </c>
      <c r="I3971" t="s">
        <v>5</v>
      </c>
      <c r="J3971">
        <v>1</v>
      </c>
    </row>
    <row r="3972" spans="2:10" x14ac:dyDescent="0.45">
      <c r="B3972">
        <v>15284</v>
      </c>
      <c r="C3972" t="s">
        <v>80</v>
      </c>
      <c r="D3972">
        <v>11</v>
      </c>
      <c r="E3972">
        <v>17</v>
      </c>
      <c r="F3972" t="s">
        <v>10</v>
      </c>
      <c r="G3972">
        <v>0</v>
      </c>
      <c r="H3972">
        <v>0</v>
      </c>
      <c r="I3972" t="s">
        <v>69</v>
      </c>
      <c r="J3972">
        <v>0</v>
      </c>
    </row>
    <row r="3973" spans="2:10" x14ac:dyDescent="0.45">
      <c r="B3973">
        <v>15285</v>
      </c>
      <c r="C3973" t="s">
        <v>80</v>
      </c>
      <c r="D3973">
        <v>11</v>
      </c>
      <c r="E3973">
        <v>17</v>
      </c>
      <c r="F3973" t="s">
        <v>9</v>
      </c>
      <c r="G3973">
        <v>0</v>
      </c>
      <c r="H3973">
        <v>0</v>
      </c>
      <c r="I3973" t="s">
        <v>14</v>
      </c>
      <c r="J3973">
        <v>0</v>
      </c>
    </row>
    <row r="3974" spans="2:10" x14ac:dyDescent="0.45">
      <c r="B3974">
        <v>15286</v>
      </c>
      <c r="C3974" t="s">
        <v>80</v>
      </c>
      <c r="D3974">
        <v>11</v>
      </c>
      <c r="E3974">
        <v>17</v>
      </c>
      <c r="F3974" t="s">
        <v>15</v>
      </c>
      <c r="G3974">
        <v>2</v>
      </c>
      <c r="H3974">
        <v>1</v>
      </c>
      <c r="I3974" t="s">
        <v>44</v>
      </c>
      <c r="J3974">
        <v>1</v>
      </c>
    </row>
    <row r="3975" spans="2:10" x14ac:dyDescent="0.45">
      <c r="B3975">
        <v>15287</v>
      </c>
      <c r="C3975" t="s">
        <v>80</v>
      </c>
      <c r="D3975">
        <v>11</v>
      </c>
      <c r="E3975">
        <v>17</v>
      </c>
      <c r="F3975" t="s">
        <v>27</v>
      </c>
      <c r="G3975">
        <v>0</v>
      </c>
      <c r="H3975">
        <v>0</v>
      </c>
      <c r="I3975" t="s">
        <v>0</v>
      </c>
      <c r="J3975">
        <v>0</v>
      </c>
    </row>
    <row r="3976" spans="2:10" x14ac:dyDescent="0.45">
      <c r="B3976">
        <v>15288</v>
      </c>
      <c r="C3976" t="s">
        <v>80</v>
      </c>
      <c r="D3976">
        <v>11</v>
      </c>
      <c r="E3976">
        <v>17</v>
      </c>
      <c r="F3976" t="s">
        <v>1</v>
      </c>
      <c r="G3976">
        <v>0</v>
      </c>
      <c r="H3976">
        <v>0</v>
      </c>
      <c r="I3976" t="s">
        <v>24</v>
      </c>
      <c r="J3976">
        <v>0</v>
      </c>
    </row>
    <row r="3977" spans="2:10" x14ac:dyDescent="0.45">
      <c r="B3977">
        <v>15289</v>
      </c>
      <c r="C3977" t="s">
        <v>80</v>
      </c>
      <c r="D3977">
        <v>11</v>
      </c>
      <c r="E3977">
        <v>17</v>
      </c>
      <c r="F3977" t="s">
        <v>79</v>
      </c>
      <c r="G3977">
        <v>1</v>
      </c>
      <c r="H3977">
        <v>0</v>
      </c>
      <c r="I3977" t="s">
        <v>72</v>
      </c>
      <c r="J3977">
        <v>1</v>
      </c>
    </row>
    <row r="3978" spans="2:10" x14ac:dyDescent="0.45">
      <c r="B3978">
        <v>15290</v>
      </c>
      <c r="C3978" t="s">
        <v>80</v>
      </c>
      <c r="D3978">
        <v>11</v>
      </c>
      <c r="E3978">
        <v>17</v>
      </c>
      <c r="F3978" t="s">
        <v>66</v>
      </c>
      <c r="G3978">
        <v>1</v>
      </c>
      <c r="H3978">
        <v>0</v>
      </c>
      <c r="I3978" t="s">
        <v>7</v>
      </c>
      <c r="J3978">
        <v>1</v>
      </c>
    </row>
    <row r="3979" spans="2:10" x14ac:dyDescent="0.45">
      <c r="B3979">
        <v>15271</v>
      </c>
      <c r="C3979" t="s">
        <v>80</v>
      </c>
      <c r="D3979">
        <v>11</v>
      </c>
      <c r="E3979">
        <v>18</v>
      </c>
      <c r="F3979" t="s">
        <v>6</v>
      </c>
      <c r="G3979">
        <v>3</v>
      </c>
      <c r="H3979">
        <v>0</v>
      </c>
      <c r="I3979" t="s">
        <v>10</v>
      </c>
      <c r="J3979">
        <v>1</v>
      </c>
    </row>
    <row r="3980" spans="2:10" x14ac:dyDescent="0.45">
      <c r="B3980">
        <v>15272</v>
      </c>
      <c r="C3980" t="s">
        <v>80</v>
      </c>
      <c r="D3980">
        <v>11</v>
      </c>
      <c r="E3980">
        <v>18</v>
      </c>
      <c r="F3980" t="s">
        <v>14</v>
      </c>
      <c r="G3980">
        <v>0</v>
      </c>
      <c r="H3980">
        <v>2</v>
      </c>
      <c r="I3980" t="s">
        <v>79</v>
      </c>
      <c r="J3980">
        <v>-1</v>
      </c>
    </row>
    <row r="3981" spans="2:10" x14ac:dyDescent="0.45">
      <c r="B3981">
        <v>15273</v>
      </c>
      <c r="C3981" t="s">
        <v>80</v>
      </c>
      <c r="D3981">
        <v>11</v>
      </c>
      <c r="E3981">
        <v>18</v>
      </c>
      <c r="F3981" t="s">
        <v>0</v>
      </c>
      <c r="G3981">
        <v>0</v>
      </c>
      <c r="H3981">
        <v>0</v>
      </c>
      <c r="I3981" t="s">
        <v>9</v>
      </c>
      <c r="J3981">
        <v>0</v>
      </c>
    </row>
    <row r="3982" spans="2:10" x14ac:dyDescent="0.45">
      <c r="B3982">
        <v>15274</v>
      </c>
      <c r="C3982" t="s">
        <v>80</v>
      </c>
      <c r="D3982">
        <v>11</v>
      </c>
      <c r="E3982">
        <v>18</v>
      </c>
      <c r="F3982" t="s">
        <v>24</v>
      </c>
      <c r="G3982">
        <v>0</v>
      </c>
      <c r="H3982">
        <v>0</v>
      </c>
      <c r="I3982" t="s">
        <v>56</v>
      </c>
      <c r="J3982">
        <v>0</v>
      </c>
    </row>
    <row r="3983" spans="2:10" x14ac:dyDescent="0.45">
      <c r="B3983">
        <v>15275</v>
      </c>
      <c r="C3983" t="s">
        <v>80</v>
      </c>
      <c r="D3983">
        <v>11</v>
      </c>
      <c r="E3983">
        <v>18</v>
      </c>
      <c r="F3983" t="s">
        <v>7</v>
      </c>
      <c r="G3983">
        <v>0</v>
      </c>
      <c r="H3983">
        <v>2</v>
      </c>
      <c r="I3983" t="s">
        <v>1</v>
      </c>
      <c r="J3983">
        <v>-1</v>
      </c>
    </row>
    <row r="3984" spans="2:10" x14ac:dyDescent="0.45">
      <c r="B3984">
        <v>15276</v>
      </c>
      <c r="C3984" t="s">
        <v>80</v>
      </c>
      <c r="D3984">
        <v>11</v>
      </c>
      <c r="E3984">
        <v>18</v>
      </c>
      <c r="F3984" t="s">
        <v>69</v>
      </c>
      <c r="G3984">
        <v>1</v>
      </c>
      <c r="H3984">
        <v>1</v>
      </c>
      <c r="I3984" t="s">
        <v>66</v>
      </c>
      <c r="J3984">
        <v>0</v>
      </c>
    </row>
    <row r="3985" spans="2:10" x14ac:dyDescent="0.45">
      <c r="B3985">
        <v>15277</v>
      </c>
      <c r="C3985" t="s">
        <v>80</v>
      </c>
      <c r="D3985">
        <v>11</v>
      </c>
      <c r="E3985">
        <v>18</v>
      </c>
      <c r="F3985" t="s">
        <v>4</v>
      </c>
      <c r="G3985">
        <v>2</v>
      </c>
      <c r="H3985">
        <v>0</v>
      </c>
      <c r="I3985" t="s">
        <v>15</v>
      </c>
      <c r="J3985">
        <v>1</v>
      </c>
    </row>
    <row r="3986" spans="2:10" x14ac:dyDescent="0.45">
      <c r="B3986">
        <v>15278</v>
      </c>
      <c r="C3986" t="s">
        <v>80</v>
      </c>
      <c r="D3986">
        <v>11</v>
      </c>
      <c r="E3986">
        <v>18</v>
      </c>
      <c r="F3986" t="s">
        <v>72</v>
      </c>
      <c r="G3986">
        <v>1</v>
      </c>
      <c r="H3986">
        <v>1</v>
      </c>
      <c r="I3986" t="s">
        <v>77</v>
      </c>
      <c r="J3986">
        <v>0</v>
      </c>
    </row>
    <row r="3987" spans="2:10" x14ac:dyDescent="0.45">
      <c r="B3987">
        <v>15279</v>
      </c>
      <c r="C3987" t="s">
        <v>80</v>
      </c>
      <c r="D3987">
        <v>11</v>
      </c>
      <c r="E3987">
        <v>18</v>
      </c>
      <c r="F3987" t="s">
        <v>44</v>
      </c>
      <c r="G3987">
        <v>0</v>
      </c>
      <c r="H3987">
        <v>0</v>
      </c>
      <c r="I3987" t="s">
        <v>3</v>
      </c>
      <c r="J3987">
        <v>0</v>
      </c>
    </row>
    <row r="3988" spans="2:10" x14ac:dyDescent="0.45">
      <c r="B3988">
        <v>15280</v>
      </c>
      <c r="C3988" t="s">
        <v>80</v>
      </c>
      <c r="D3988">
        <v>11</v>
      </c>
      <c r="E3988">
        <v>18</v>
      </c>
      <c r="F3988" t="s">
        <v>5</v>
      </c>
      <c r="G3988">
        <v>0</v>
      </c>
      <c r="H3988">
        <v>0</v>
      </c>
      <c r="I3988" t="s">
        <v>27</v>
      </c>
      <c r="J3988">
        <v>0</v>
      </c>
    </row>
    <row r="3989" spans="2:10" x14ac:dyDescent="0.45">
      <c r="B3989">
        <v>15291</v>
      </c>
      <c r="C3989" t="s">
        <v>80</v>
      </c>
      <c r="D3989">
        <v>11</v>
      </c>
      <c r="E3989">
        <v>19</v>
      </c>
      <c r="F3989" t="s">
        <v>27</v>
      </c>
      <c r="G3989">
        <v>0</v>
      </c>
      <c r="H3989">
        <v>0</v>
      </c>
      <c r="I3989" t="s">
        <v>24</v>
      </c>
      <c r="J3989">
        <v>0</v>
      </c>
    </row>
    <row r="3990" spans="2:10" x14ac:dyDescent="0.45">
      <c r="B3990">
        <v>15292</v>
      </c>
      <c r="C3990" t="s">
        <v>80</v>
      </c>
      <c r="D3990">
        <v>11</v>
      </c>
      <c r="E3990">
        <v>19</v>
      </c>
      <c r="F3990" t="s">
        <v>77</v>
      </c>
      <c r="G3990">
        <v>1</v>
      </c>
      <c r="H3990">
        <v>0</v>
      </c>
      <c r="I3990" t="s">
        <v>14</v>
      </c>
      <c r="J3990">
        <v>1</v>
      </c>
    </row>
    <row r="3991" spans="2:10" x14ac:dyDescent="0.45">
      <c r="B3991">
        <v>15293</v>
      </c>
      <c r="C3991" t="s">
        <v>80</v>
      </c>
      <c r="D3991">
        <v>11</v>
      </c>
      <c r="E3991">
        <v>19</v>
      </c>
      <c r="F3991" t="s">
        <v>56</v>
      </c>
      <c r="G3991">
        <v>1</v>
      </c>
      <c r="H3991">
        <v>2</v>
      </c>
      <c r="I3991" t="s">
        <v>7</v>
      </c>
      <c r="J3991">
        <v>-1</v>
      </c>
    </row>
    <row r="3992" spans="2:10" x14ac:dyDescent="0.45">
      <c r="B3992">
        <v>15294</v>
      </c>
      <c r="C3992" t="s">
        <v>80</v>
      </c>
      <c r="D3992">
        <v>11</v>
      </c>
      <c r="E3992">
        <v>19</v>
      </c>
      <c r="F3992" t="s">
        <v>13</v>
      </c>
      <c r="G3992">
        <v>0</v>
      </c>
      <c r="H3992">
        <v>0</v>
      </c>
      <c r="I3992" t="s">
        <v>72</v>
      </c>
      <c r="J3992">
        <v>0</v>
      </c>
    </row>
    <row r="3993" spans="2:10" x14ac:dyDescent="0.45">
      <c r="B3993">
        <v>15295</v>
      </c>
      <c r="C3993" t="s">
        <v>80</v>
      </c>
      <c r="D3993">
        <v>11</v>
      </c>
      <c r="E3993">
        <v>19</v>
      </c>
      <c r="F3993" t="s">
        <v>10</v>
      </c>
      <c r="G3993">
        <v>0</v>
      </c>
      <c r="H3993">
        <v>0</v>
      </c>
      <c r="I3993" t="s">
        <v>44</v>
      </c>
      <c r="J3993">
        <v>0</v>
      </c>
    </row>
    <row r="3994" spans="2:10" x14ac:dyDescent="0.45">
      <c r="B3994">
        <v>15296</v>
      </c>
      <c r="C3994" t="s">
        <v>80</v>
      </c>
      <c r="D3994">
        <v>11</v>
      </c>
      <c r="E3994">
        <v>19</v>
      </c>
      <c r="F3994" t="s">
        <v>66</v>
      </c>
      <c r="G3994">
        <v>1</v>
      </c>
      <c r="H3994">
        <v>2</v>
      </c>
      <c r="I3994" t="s">
        <v>6</v>
      </c>
      <c r="J3994">
        <v>-1</v>
      </c>
    </row>
    <row r="3995" spans="2:10" x14ac:dyDescent="0.45">
      <c r="B3995">
        <v>15297</v>
      </c>
      <c r="C3995" t="s">
        <v>80</v>
      </c>
      <c r="D3995">
        <v>11</v>
      </c>
      <c r="E3995">
        <v>19</v>
      </c>
      <c r="F3995" t="s">
        <v>9</v>
      </c>
      <c r="G3995">
        <v>0</v>
      </c>
      <c r="H3995">
        <v>0</v>
      </c>
      <c r="I3995" t="s">
        <v>5</v>
      </c>
      <c r="J3995">
        <v>0</v>
      </c>
    </row>
    <row r="3996" spans="2:10" x14ac:dyDescent="0.45">
      <c r="B3996">
        <v>15298</v>
      </c>
      <c r="C3996" t="s">
        <v>80</v>
      </c>
      <c r="D3996">
        <v>11</v>
      </c>
      <c r="E3996">
        <v>19</v>
      </c>
      <c r="F3996" t="s">
        <v>3</v>
      </c>
      <c r="G3996">
        <v>0</v>
      </c>
      <c r="H3996">
        <v>0</v>
      </c>
      <c r="I3996" t="s">
        <v>4</v>
      </c>
      <c r="J3996">
        <v>0</v>
      </c>
    </row>
    <row r="3997" spans="2:10" x14ac:dyDescent="0.45">
      <c r="B3997">
        <v>15299</v>
      </c>
      <c r="C3997" t="s">
        <v>80</v>
      </c>
      <c r="D3997">
        <v>11</v>
      </c>
      <c r="E3997">
        <v>19</v>
      </c>
      <c r="F3997" t="s">
        <v>1</v>
      </c>
      <c r="G3997">
        <v>1</v>
      </c>
      <c r="H3997">
        <v>1</v>
      </c>
      <c r="I3997" t="s">
        <v>69</v>
      </c>
      <c r="J3997">
        <v>0</v>
      </c>
    </row>
    <row r="3998" spans="2:10" x14ac:dyDescent="0.45">
      <c r="B3998">
        <v>15300</v>
      </c>
      <c r="C3998" t="s">
        <v>80</v>
      </c>
      <c r="D3998">
        <v>11</v>
      </c>
      <c r="E3998">
        <v>19</v>
      </c>
      <c r="F3998" t="s">
        <v>79</v>
      </c>
      <c r="G3998">
        <v>1</v>
      </c>
      <c r="H3998">
        <v>0</v>
      </c>
      <c r="I3998" t="s">
        <v>0</v>
      </c>
      <c r="J3998">
        <v>1</v>
      </c>
    </row>
    <row r="3999" spans="2:10" x14ac:dyDescent="0.45">
      <c r="B3999">
        <v>15301</v>
      </c>
      <c r="C3999" t="s">
        <v>80</v>
      </c>
      <c r="D3999">
        <v>11</v>
      </c>
      <c r="E3999">
        <v>20</v>
      </c>
      <c r="F3999" t="s">
        <v>14</v>
      </c>
      <c r="G3999">
        <v>1</v>
      </c>
      <c r="H3999">
        <v>0</v>
      </c>
      <c r="I3999" t="s">
        <v>13</v>
      </c>
      <c r="J3999">
        <v>1</v>
      </c>
    </row>
    <row r="4000" spans="2:10" x14ac:dyDescent="0.45">
      <c r="B4000">
        <v>15302</v>
      </c>
      <c r="C4000" t="s">
        <v>80</v>
      </c>
      <c r="D4000">
        <v>11</v>
      </c>
      <c r="E4000">
        <v>20</v>
      </c>
      <c r="F4000" t="s">
        <v>0</v>
      </c>
      <c r="G4000">
        <v>4</v>
      </c>
      <c r="H4000">
        <v>0</v>
      </c>
      <c r="I4000" t="s">
        <v>77</v>
      </c>
      <c r="J4000">
        <v>1</v>
      </c>
    </row>
    <row r="4001" spans="2:10" x14ac:dyDescent="0.45">
      <c r="B4001">
        <v>15303</v>
      </c>
      <c r="C4001" t="s">
        <v>80</v>
      </c>
      <c r="D4001">
        <v>11</v>
      </c>
      <c r="E4001">
        <v>20</v>
      </c>
      <c r="F4001" t="s">
        <v>69</v>
      </c>
      <c r="G4001">
        <v>0</v>
      </c>
      <c r="H4001">
        <v>0</v>
      </c>
      <c r="I4001" t="s">
        <v>56</v>
      </c>
      <c r="J4001">
        <v>0</v>
      </c>
    </row>
    <row r="4002" spans="2:10" x14ac:dyDescent="0.45">
      <c r="B4002">
        <v>15304</v>
      </c>
      <c r="C4002" t="s">
        <v>80</v>
      </c>
      <c r="D4002">
        <v>11</v>
      </c>
      <c r="E4002">
        <v>20</v>
      </c>
      <c r="F4002" t="s">
        <v>15</v>
      </c>
      <c r="G4002">
        <v>1</v>
      </c>
      <c r="H4002">
        <v>4</v>
      </c>
      <c r="I4002" t="s">
        <v>3</v>
      </c>
      <c r="J4002">
        <v>-1</v>
      </c>
    </row>
    <row r="4003" spans="2:10" x14ac:dyDescent="0.45">
      <c r="B4003">
        <v>15305</v>
      </c>
      <c r="C4003" t="s">
        <v>80</v>
      </c>
      <c r="D4003">
        <v>11</v>
      </c>
      <c r="E4003">
        <v>20</v>
      </c>
      <c r="F4003" t="s">
        <v>7</v>
      </c>
      <c r="G4003">
        <v>0</v>
      </c>
      <c r="H4003">
        <v>0</v>
      </c>
      <c r="I4003" t="s">
        <v>27</v>
      </c>
      <c r="J4003">
        <v>0</v>
      </c>
    </row>
    <row r="4004" spans="2:10" x14ac:dyDescent="0.45">
      <c r="B4004">
        <v>15306</v>
      </c>
      <c r="C4004" t="s">
        <v>80</v>
      </c>
      <c r="D4004">
        <v>11</v>
      </c>
      <c r="E4004">
        <v>20</v>
      </c>
      <c r="F4004" t="s">
        <v>24</v>
      </c>
      <c r="G4004">
        <v>0</v>
      </c>
      <c r="H4004">
        <v>1</v>
      </c>
      <c r="I4004" t="s">
        <v>9</v>
      </c>
      <c r="J4004">
        <v>-1</v>
      </c>
    </row>
    <row r="4005" spans="2:10" x14ac:dyDescent="0.45">
      <c r="B4005">
        <v>15307</v>
      </c>
      <c r="C4005" t="s">
        <v>80</v>
      </c>
      <c r="D4005">
        <v>11</v>
      </c>
      <c r="E4005">
        <v>20</v>
      </c>
      <c r="F4005" t="s">
        <v>6</v>
      </c>
      <c r="G4005">
        <v>0</v>
      </c>
      <c r="H4005">
        <v>3</v>
      </c>
      <c r="I4005" t="s">
        <v>1</v>
      </c>
      <c r="J4005">
        <v>-1</v>
      </c>
    </row>
    <row r="4006" spans="2:10" x14ac:dyDescent="0.45">
      <c r="B4006">
        <v>15308</v>
      </c>
      <c r="C4006" t="s">
        <v>80</v>
      </c>
      <c r="D4006">
        <v>11</v>
      </c>
      <c r="E4006">
        <v>20</v>
      </c>
      <c r="F4006" t="s">
        <v>4</v>
      </c>
      <c r="G4006">
        <v>0</v>
      </c>
      <c r="H4006">
        <v>0</v>
      </c>
      <c r="I4006" t="s">
        <v>10</v>
      </c>
      <c r="J4006">
        <v>0</v>
      </c>
    </row>
    <row r="4007" spans="2:10" x14ac:dyDescent="0.45">
      <c r="B4007">
        <v>15309</v>
      </c>
      <c r="C4007" t="s">
        <v>80</v>
      </c>
      <c r="D4007">
        <v>11</v>
      </c>
      <c r="E4007">
        <v>20</v>
      </c>
      <c r="F4007" t="s">
        <v>5</v>
      </c>
      <c r="G4007">
        <v>1</v>
      </c>
      <c r="H4007">
        <v>0</v>
      </c>
      <c r="I4007" t="s">
        <v>79</v>
      </c>
      <c r="J4007">
        <v>1</v>
      </c>
    </row>
    <row r="4008" spans="2:10" x14ac:dyDescent="0.45">
      <c r="B4008">
        <v>15310</v>
      </c>
      <c r="C4008" t="s">
        <v>80</v>
      </c>
      <c r="D4008">
        <v>11</v>
      </c>
      <c r="E4008">
        <v>20</v>
      </c>
      <c r="F4008" t="s">
        <v>44</v>
      </c>
      <c r="G4008">
        <v>1</v>
      </c>
      <c r="H4008">
        <v>0</v>
      </c>
      <c r="I4008" t="s">
        <v>66</v>
      </c>
      <c r="J4008">
        <v>1</v>
      </c>
    </row>
    <row r="4009" spans="2:10" x14ac:dyDescent="0.45">
      <c r="B4009">
        <v>15311</v>
      </c>
      <c r="C4009" t="s">
        <v>80</v>
      </c>
      <c r="D4009">
        <v>11</v>
      </c>
      <c r="E4009">
        <v>21</v>
      </c>
      <c r="F4009" t="s">
        <v>27</v>
      </c>
      <c r="G4009">
        <v>0</v>
      </c>
      <c r="H4009">
        <v>0</v>
      </c>
      <c r="I4009" t="s">
        <v>69</v>
      </c>
      <c r="J4009">
        <v>0</v>
      </c>
    </row>
    <row r="4010" spans="2:10" x14ac:dyDescent="0.45">
      <c r="B4010">
        <v>15312</v>
      </c>
      <c r="C4010" t="s">
        <v>80</v>
      </c>
      <c r="D4010">
        <v>11</v>
      </c>
      <c r="E4010">
        <v>21</v>
      </c>
      <c r="F4010" t="s">
        <v>77</v>
      </c>
      <c r="G4010">
        <v>1</v>
      </c>
      <c r="H4010">
        <v>0</v>
      </c>
      <c r="I4010" t="s">
        <v>5</v>
      </c>
      <c r="J4010">
        <v>1</v>
      </c>
    </row>
    <row r="4011" spans="2:10" x14ac:dyDescent="0.45">
      <c r="B4011">
        <v>15313</v>
      </c>
      <c r="C4011" t="s">
        <v>80</v>
      </c>
      <c r="D4011">
        <v>11</v>
      </c>
      <c r="E4011">
        <v>21</v>
      </c>
      <c r="F4011" t="s">
        <v>56</v>
      </c>
      <c r="G4011">
        <v>1</v>
      </c>
      <c r="H4011">
        <v>0</v>
      </c>
      <c r="I4011" t="s">
        <v>6</v>
      </c>
      <c r="J4011">
        <v>1</v>
      </c>
    </row>
    <row r="4012" spans="2:10" x14ac:dyDescent="0.45">
      <c r="B4012">
        <v>15314</v>
      </c>
      <c r="C4012" t="s">
        <v>80</v>
      </c>
      <c r="D4012">
        <v>11</v>
      </c>
      <c r="E4012">
        <v>21</v>
      </c>
      <c r="F4012" t="s">
        <v>10</v>
      </c>
      <c r="G4012">
        <v>2</v>
      </c>
      <c r="H4012">
        <v>0</v>
      </c>
      <c r="I4012" t="s">
        <v>15</v>
      </c>
      <c r="J4012">
        <v>1</v>
      </c>
    </row>
    <row r="4013" spans="2:10" x14ac:dyDescent="0.45">
      <c r="B4013">
        <v>15315</v>
      </c>
      <c r="C4013" t="s">
        <v>80</v>
      </c>
      <c r="D4013">
        <v>11</v>
      </c>
      <c r="E4013">
        <v>21</v>
      </c>
      <c r="F4013" t="s">
        <v>9</v>
      </c>
      <c r="G4013">
        <v>0</v>
      </c>
      <c r="H4013">
        <v>0</v>
      </c>
      <c r="I4013" t="s">
        <v>7</v>
      </c>
      <c r="J4013">
        <v>0</v>
      </c>
    </row>
    <row r="4014" spans="2:10" x14ac:dyDescent="0.45">
      <c r="B4014">
        <v>15316</v>
      </c>
      <c r="C4014" t="s">
        <v>80</v>
      </c>
      <c r="D4014">
        <v>11</v>
      </c>
      <c r="E4014">
        <v>21</v>
      </c>
      <c r="F4014" t="s">
        <v>13</v>
      </c>
      <c r="G4014">
        <v>0</v>
      </c>
      <c r="H4014">
        <v>1</v>
      </c>
      <c r="I4014" t="s">
        <v>0</v>
      </c>
      <c r="J4014">
        <v>-1</v>
      </c>
    </row>
    <row r="4015" spans="2:10" x14ac:dyDescent="0.45">
      <c r="B4015">
        <v>15317</v>
      </c>
      <c r="C4015" t="s">
        <v>80</v>
      </c>
      <c r="D4015">
        <v>11</v>
      </c>
      <c r="E4015">
        <v>21</v>
      </c>
      <c r="F4015" t="s">
        <v>1</v>
      </c>
      <c r="G4015">
        <v>1</v>
      </c>
      <c r="H4015">
        <v>0</v>
      </c>
      <c r="I4015" t="s">
        <v>44</v>
      </c>
      <c r="J4015">
        <v>1</v>
      </c>
    </row>
    <row r="4016" spans="2:10" x14ac:dyDescent="0.45">
      <c r="B4016">
        <v>15318</v>
      </c>
      <c r="C4016" t="s">
        <v>80</v>
      </c>
      <c r="D4016">
        <v>11</v>
      </c>
      <c r="E4016">
        <v>21</v>
      </c>
      <c r="F4016" t="s">
        <v>79</v>
      </c>
      <c r="G4016">
        <v>2</v>
      </c>
      <c r="H4016">
        <v>0</v>
      </c>
      <c r="I4016" t="s">
        <v>24</v>
      </c>
      <c r="J4016">
        <v>1</v>
      </c>
    </row>
    <row r="4017" spans="2:10" x14ac:dyDescent="0.45">
      <c r="B4017">
        <v>15319</v>
      </c>
      <c r="C4017" t="s">
        <v>80</v>
      </c>
      <c r="D4017">
        <v>11</v>
      </c>
      <c r="E4017">
        <v>21</v>
      </c>
      <c r="F4017" t="s">
        <v>72</v>
      </c>
      <c r="G4017">
        <v>0</v>
      </c>
      <c r="H4017">
        <v>0</v>
      </c>
      <c r="I4017" t="s">
        <v>14</v>
      </c>
      <c r="J4017">
        <v>0</v>
      </c>
    </row>
    <row r="4018" spans="2:10" x14ac:dyDescent="0.45">
      <c r="B4018">
        <v>15320</v>
      </c>
      <c r="C4018" t="s">
        <v>80</v>
      </c>
      <c r="D4018">
        <v>11</v>
      </c>
      <c r="E4018">
        <v>21</v>
      </c>
      <c r="F4018" t="s">
        <v>66</v>
      </c>
      <c r="G4018">
        <v>2</v>
      </c>
      <c r="H4018">
        <v>2</v>
      </c>
      <c r="I4018" t="s">
        <v>4</v>
      </c>
      <c r="J4018">
        <v>0</v>
      </c>
    </row>
    <row r="4019" spans="2:10" x14ac:dyDescent="0.45">
      <c r="B4019">
        <v>15321</v>
      </c>
      <c r="C4019" t="s">
        <v>80</v>
      </c>
      <c r="D4019">
        <v>11</v>
      </c>
      <c r="E4019">
        <v>22</v>
      </c>
      <c r="F4019" t="s">
        <v>13</v>
      </c>
      <c r="G4019">
        <v>0</v>
      </c>
      <c r="H4019">
        <v>0</v>
      </c>
      <c r="I4019" t="s">
        <v>5</v>
      </c>
      <c r="J4019">
        <v>0</v>
      </c>
    </row>
    <row r="4020" spans="2:10" x14ac:dyDescent="0.45">
      <c r="B4020">
        <v>15322</v>
      </c>
      <c r="C4020" t="s">
        <v>80</v>
      </c>
      <c r="D4020">
        <v>11</v>
      </c>
      <c r="E4020">
        <v>22</v>
      </c>
      <c r="F4020" t="s">
        <v>77</v>
      </c>
      <c r="G4020">
        <v>0</v>
      </c>
      <c r="H4020">
        <v>0</v>
      </c>
      <c r="I4020" t="s">
        <v>24</v>
      </c>
      <c r="J4020">
        <v>0</v>
      </c>
    </row>
    <row r="4021" spans="2:10" x14ac:dyDescent="0.45">
      <c r="B4021">
        <v>15323</v>
      </c>
      <c r="C4021" t="s">
        <v>80</v>
      </c>
      <c r="D4021">
        <v>11</v>
      </c>
      <c r="E4021">
        <v>22</v>
      </c>
      <c r="F4021" t="s">
        <v>56</v>
      </c>
      <c r="G4021">
        <v>3</v>
      </c>
      <c r="H4021">
        <v>1</v>
      </c>
      <c r="I4021" t="s">
        <v>44</v>
      </c>
      <c r="J4021">
        <v>1</v>
      </c>
    </row>
    <row r="4022" spans="2:10" x14ac:dyDescent="0.45">
      <c r="B4022">
        <v>15324</v>
      </c>
      <c r="C4022" t="s">
        <v>80</v>
      </c>
      <c r="D4022">
        <v>11</v>
      </c>
      <c r="E4022">
        <v>22</v>
      </c>
      <c r="F4022" t="s">
        <v>10</v>
      </c>
      <c r="G4022">
        <v>0</v>
      </c>
      <c r="H4022">
        <v>0</v>
      </c>
      <c r="I4022" t="s">
        <v>3</v>
      </c>
      <c r="J4022">
        <v>0</v>
      </c>
    </row>
    <row r="4023" spans="2:10" x14ac:dyDescent="0.45">
      <c r="B4023">
        <v>15325</v>
      </c>
      <c r="C4023" t="s">
        <v>80</v>
      </c>
      <c r="D4023">
        <v>11</v>
      </c>
      <c r="E4023">
        <v>22</v>
      </c>
      <c r="F4023" t="s">
        <v>9</v>
      </c>
      <c r="G4023">
        <v>2</v>
      </c>
      <c r="H4023">
        <v>1</v>
      </c>
      <c r="I4023" t="s">
        <v>69</v>
      </c>
      <c r="J4023">
        <v>1</v>
      </c>
    </row>
    <row r="4024" spans="2:10" x14ac:dyDescent="0.45">
      <c r="B4024">
        <v>15326</v>
      </c>
      <c r="C4024" t="s">
        <v>80</v>
      </c>
      <c r="D4024">
        <v>11</v>
      </c>
      <c r="E4024">
        <v>22</v>
      </c>
      <c r="F4024" t="s">
        <v>27</v>
      </c>
      <c r="G4024">
        <v>0</v>
      </c>
      <c r="H4024">
        <v>1</v>
      </c>
      <c r="I4024" t="s">
        <v>6</v>
      </c>
      <c r="J4024">
        <v>-1</v>
      </c>
    </row>
    <row r="4025" spans="2:10" x14ac:dyDescent="0.45">
      <c r="B4025">
        <v>15327</v>
      </c>
      <c r="C4025" t="s">
        <v>80</v>
      </c>
      <c r="D4025">
        <v>11</v>
      </c>
      <c r="E4025">
        <v>22</v>
      </c>
      <c r="F4025" t="s">
        <v>72</v>
      </c>
      <c r="G4025">
        <v>0</v>
      </c>
      <c r="H4025">
        <v>0</v>
      </c>
      <c r="I4025" t="s">
        <v>0</v>
      </c>
      <c r="J4025">
        <v>0</v>
      </c>
    </row>
    <row r="4026" spans="2:10" x14ac:dyDescent="0.45">
      <c r="B4026">
        <v>15328</v>
      </c>
      <c r="C4026" t="s">
        <v>80</v>
      </c>
      <c r="D4026">
        <v>11</v>
      </c>
      <c r="E4026">
        <v>22</v>
      </c>
      <c r="F4026" t="s">
        <v>79</v>
      </c>
      <c r="G4026">
        <v>1</v>
      </c>
      <c r="H4026">
        <v>0</v>
      </c>
      <c r="I4026" t="s">
        <v>7</v>
      </c>
      <c r="J4026">
        <v>1</v>
      </c>
    </row>
    <row r="4027" spans="2:10" x14ac:dyDescent="0.45">
      <c r="B4027">
        <v>15329</v>
      </c>
      <c r="C4027" t="s">
        <v>80</v>
      </c>
      <c r="D4027">
        <v>11</v>
      </c>
      <c r="E4027">
        <v>22</v>
      </c>
      <c r="F4027" t="s">
        <v>1</v>
      </c>
      <c r="G4027">
        <v>1</v>
      </c>
      <c r="H4027">
        <v>2</v>
      </c>
      <c r="I4027" t="s">
        <v>4</v>
      </c>
      <c r="J4027">
        <v>-1</v>
      </c>
    </row>
    <row r="4028" spans="2:10" x14ac:dyDescent="0.45">
      <c r="B4028">
        <v>15330</v>
      </c>
      <c r="C4028" t="s">
        <v>80</v>
      </c>
      <c r="D4028">
        <v>11</v>
      </c>
      <c r="E4028">
        <v>22</v>
      </c>
      <c r="F4028" t="s">
        <v>66</v>
      </c>
      <c r="G4028">
        <v>0</v>
      </c>
      <c r="H4028">
        <v>0</v>
      </c>
      <c r="I4028" t="s">
        <v>15</v>
      </c>
      <c r="J4028">
        <v>0</v>
      </c>
    </row>
    <row r="4029" spans="2:10" x14ac:dyDescent="0.45">
      <c r="B4029">
        <v>15331</v>
      </c>
      <c r="C4029" t="s">
        <v>80</v>
      </c>
      <c r="D4029">
        <v>11</v>
      </c>
      <c r="E4029">
        <v>23</v>
      </c>
      <c r="F4029" t="s">
        <v>7</v>
      </c>
      <c r="G4029">
        <v>2</v>
      </c>
      <c r="H4029">
        <v>0</v>
      </c>
      <c r="I4029" t="s">
        <v>77</v>
      </c>
      <c r="J4029">
        <v>1</v>
      </c>
    </row>
    <row r="4030" spans="2:10" x14ac:dyDescent="0.45">
      <c r="B4030">
        <v>15332</v>
      </c>
      <c r="C4030" t="s">
        <v>80</v>
      </c>
      <c r="D4030">
        <v>11</v>
      </c>
      <c r="E4030">
        <v>23</v>
      </c>
      <c r="F4030" t="s">
        <v>6</v>
      </c>
      <c r="G4030">
        <v>3</v>
      </c>
      <c r="H4030">
        <v>2</v>
      </c>
      <c r="I4030" t="s">
        <v>9</v>
      </c>
      <c r="J4030">
        <v>1</v>
      </c>
    </row>
    <row r="4031" spans="2:10" x14ac:dyDescent="0.45">
      <c r="B4031">
        <v>15333</v>
      </c>
      <c r="C4031" t="s">
        <v>80</v>
      </c>
      <c r="D4031">
        <v>11</v>
      </c>
      <c r="E4031">
        <v>23</v>
      </c>
      <c r="F4031" t="s">
        <v>0</v>
      </c>
      <c r="G4031">
        <v>2</v>
      </c>
      <c r="H4031">
        <v>1</v>
      </c>
      <c r="I4031" t="s">
        <v>14</v>
      </c>
      <c r="J4031">
        <v>1</v>
      </c>
    </row>
    <row r="4032" spans="2:10" x14ac:dyDescent="0.45">
      <c r="B4032">
        <v>15334</v>
      </c>
      <c r="C4032" t="s">
        <v>80</v>
      </c>
      <c r="D4032">
        <v>11</v>
      </c>
      <c r="E4032">
        <v>23</v>
      </c>
      <c r="F4032" t="s">
        <v>69</v>
      </c>
      <c r="G4032">
        <v>1</v>
      </c>
      <c r="H4032">
        <v>0</v>
      </c>
      <c r="I4032" t="s">
        <v>79</v>
      </c>
      <c r="J4032">
        <v>1</v>
      </c>
    </row>
    <row r="4033" spans="2:10" x14ac:dyDescent="0.45">
      <c r="B4033">
        <v>15335</v>
      </c>
      <c r="C4033" t="s">
        <v>80</v>
      </c>
      <c r="D4033">
        <v>11</v>
      </c>
      <c r="E4033">
        <v>23</v>
      </c>
      <c r="F4033" t="s">
        <v>15</v>
      </c>
      <c r="G4033">
        <v>1</v>
      </c>
      <c r="H4033">
        <v>1</v>
      </c>
      <c r="I4033" t="s">
        <v>1</v>
      </c>
      <c r="J4033">
        <v>0</v>
      </c>
    </row>
    <row r="4034" spans="2:10" x14ac:dyDescent="0.45">
      <c r="B4034">
        <v>15336</v>
      </c>
      <c r="C4034" t="s">
        <v>80</v>
      </c>
      <c r="D4034">
        <v>11</v>
      </c>
      <c r="E4034">
        <v>23</v>
      </c>
      <c r="F4034" t="s">
        <v>3</v>
      </c>
      <c r="G4034">
        <v>2</v>
      </c>
      <c r="H4034">
        <v>0</v>
      </c>
      <c r="I4034" t="s">
        <v>66</v>
      </c>
      <c r="J4034">
        <v>1</v>
      </c>
    </row>
    <row r="4035" spans="2:10" x14ac:dyDescent="0.45">
      <c r="B4035">
        <v>15337</v>
      </c>
      <c r="C4035" t="s">
        <v>80</v>
      </c>
      <c r="D4035">
        <v>11</v>
      </c>
      <c r="E4035">
        <v>23</v>
      </c>
      <c r="F4035" t="s">
        <v>24</v>
      </c>
      <c r="G4035">
        <v>1</v>
      </c>
      <c r="H4035">
        <v>1</v>
      </c>
      <c r="I4035" t="s">
        <v>13</v>
      </c>
      <c r="J4035">
        <v>0</v>
      </c>
    </row>
    <row r="4036" spans="2:10" x14ac:dyDescent="0.45">
      <c r="B4036">
        <v>15338</v>
      </c>
      <c r="C4036" t="s">
        <v>80</v>
      </c>
      <c r="D4036">
        <v>11</v>
      </c>
      <c r="E4036">
        <v>23</v>
      </c>
      <c r="F4036" t="s">
        <v>4</v>
      </c>
      <c r="G4036">
        <v>1</v>
      </c>
      <c r="H4036">
        <v>0</v>
      </c>
      <c r="I4036" t="s">
        <v>56</v>
      </c>
      <c r="J4036">
        <v>1</v>
      </c>
    </row>
    <row r="4037" spans="2:10" x14ac:dyDescent="0.45">
      <c r="B4037">
        <v>15339</v>
      </c>
      <c r="C4037" t="s">
        <v>80</v>
      </c>
      <c r="D4037">
        <v>11</v>
      </c>
      <c r="E4037">
        <v>23</v>
      </c>
      <c r="F4037" t="s">
        <v>5</v>
      </c>
      <c r="G4037">
        <v>0</v>
      </c>
      <c r="H4037">
        <v>0</v>
      </c>
      <c r="I4037" t="s">
        <v>72</v>
      </c>
      <c r="J4037">
        <v>0</v>
      </c>
    </row>
    <row r="4038" spans="2:10" x14ac:dyDescent="0.45">
      <c r="B4038">
        <v>15340</v>
      </c>
      <c r="C4038" t="s">
        <v>80</v>
      </c>
      <c r="D4038">
        <v>11</v>
      </c>
      <c r="E4038">
        <v>23</v>
      </c>
      <c r="F4038" t="s">
        <v>44</v>
      </c>
      <c r="G4038">
        <v>1</v>
      </c>
      <c r="H4038">
        <v>2</v>
      </c>
      <c r="I4038" t="s">
        <v>27</v>
      </c>
      <c r="J4038">
        <v>-1</v>
      </c>
    </row>
    <row r="4039" spans="2:10" x14ac:dyDescent="0.45">
      <c r="B4039">
        <v>15341</v>
      </c>
      <c r="C4039" t="s">
        <v>80</v>
      </c>
      <c r="D4039">
        <v>11</v>
      </c>
      <c r="E4039">
        <v>24</v>
      </c>
      <c r="F4039" t="s">
        <v>27</v>
      </c>
      <c r="G4039">
        <v>0</v>
      </c>
      <c r="H4039">
        <v>0</v>
      </c>
      <c r="I4039" t="s">
        <v>4</v>
      </c>
      <c r="J4039">
        <v>0</v>
      </c>
    </row>
    <row r="4040" spans="2:10" x14ac:dyDescent="0.45">
      <c r="B4040">
        <v>15342</v>
      </c>
      <c r="C4040" t="s">
        <v>80</v>
      </c>
      <c r="D4040">
        <v>11</v>
      </c>
      <c r="E4040">
        <v>24</v>
      </c>
      <c r="F4040" t="s">
        <v>77</v>
      </c>
      <c r="G4040">
        <v>4</v>
      </c>
      <c r="H4040">
        <v>1</v>
      </c>
      <c r="I4040" t="s">
        <v>69</v>
      </c>
      <c r="J4040">
        <v>1</v>
      </c>
    </row>
    <row r="4041" spans="2:10" x14ac:dyDescent="0.45">
      <c r="B4041">
        <v>15343</v>
      </c>
      <c r="C4041" t="s">
        <v>80</v>
      </c>
      <c r="D4041">
        <v>11</v>
      </c>
      <c r="E4041">
        <v>24</v>
      </c>
      <c r="F4041" t="s">
        <v>56</v>
      </c>
      <c r="G4041">
        <v>0</v>
      </c>
      <c r="H4041">
        <v>2</v>
      </c>
      <c r="I4041" t="s">
        <v>15</v>
      </c>
      <c r="J4041">
        <v>-1</v>
      </c>
    </row>
    <row r="4042" spans="2:10" x14ac:dyDescent="0.45">
      <c r="B4042">
        <v>15344</v>
      </c>
      <c r="C4042" t="s">
        <v>80</v>
      </c>
      <c r="D4042">
        <v>11</v>
      </c>
      <c r="E4042">
        <v>24</v>
      </c>
      <c r="F4042" t="s">
        <v>14</v>
      </c>
      <c r="G4042">
        <v>2</v>
      </c>
      <c r="H4042">
        <v>0</v>
      </c>
      <c r="I4042" t="s">
        <v>5</v>
      </c>
      <c r="J4042">
        <v>1</v>
      </c>
    </row>
    <row r="4043" spans="2:10" x14ac:dyDescent="0.45">
      <c r="B4043">
        <v>15345</v>
      </c>
      <c r="C4043" t="s">
        <v>80</v>
      </c>
      <c r="D4043">
        <v>11</v>
      </c>
      <c r="E4043">
        <v>24</v>
      </c>
      <c r="F4043" t="s">
        <v>9</v>
      </c>
      <c r="G4043">
        <v>2</v>
      </c>
      <c r="H4043">
        <v>0</v>
      </c>
      <c r="I4043" t="s">
        <v>44</v>
      </c>
      <c r="J4043">
        <v>1</v>
      </c>
    </row>
    <row r="4044" spans="2:10" x14ac:dyDescent="0.45">
      <c r="B4044">
        <v>15346</v>
      </c>
      <c r="C4044" t="s">
        <v>80</v>
      </c>
      <c r="D4044">
        <v>11</v>
      </c>
      <c r="E4044">
        <v>24</v>
      </c>
      <c r="F4044" t="s">
        <v>13</v>
      </c>
      <c r="G4044">
        <v>1</v>
      </c>
      <c r="H4044">
        <v>0</v>
      </c>
      <c r="I4044" t="s">
        <v>7</v>
      </c>
      <c r="J4044">
        <v>1</v>
      </c>
    </row>
    <row r="4045" spans="2:10" x14ac:dyDescent="0.45">
      <c r="B4045">
        <v>15347</v>
      </c>
      <c r="C4045" t="s">
        <v>80</v>
      </c>
      <c r="D4045">
        <v>11</v>
      </c>
      <c r="E4045">
        <v>24</v>
      </c>
      <c r="F4045" t="s">
        <v>79</v>
      </c>
      <c r="G4045">
        <v>1</v>
      </c>
      <c r="H4045">
        <v>1</v>
      </c>
      <c r="I4045" t="s">
        <v>6</v>
      </c>
      <c r="J4045">
        <v>0</v>
      </c>
    </row>
    <row r="4046" spans="2:10" x14ac:dyDescent="0.45">
      <c r="B4046">
        <v>15348</v>
      </c>
      <c r="C4046" t="s">
        <v>80</v>
      </c>
      <c r="D4046">
        <v>11</v>
      </c>
      <c r="E4046">
        <v>24</v>
      </c>
      <c r="F4046" t="s">
        <v>72</v>
      </c>
      <c r="G4046">
        <v>0</v>
      </c>
      <c r="H4046">
        <v>0</v>
      </c>
      <c r="I4046" t="s">
        <v>24</v>
      </c>
      <c r="J4046">
        <v>0</v>
      </c>
    </row>
    <row r="4047" spans="2:10" x14ac:dyDescent="0.45">
      <c r="B4047">
        <v>15349</v>
      </c>
      <c r="C4047" t="s">
        <v>80</v>
      </c>
      <c r="D4047">
        <v>11</v>
      </c>
      <c r="E4047">
        <v>24</v>
      </c>
      <c r="F4047" t="s">
        <v>66</v>
      </c>
      <c r="G4047">
        <v>1</v>
      </c>
      <c r="H4047">
        <v>2</v>
      </c>
      <c r="I4047" t="s">
        <v>10</v>
      </c>
      <c r="J4047">
        <v>-1</v>
      </c>
    </row>
    <row r="4048" spans="2:10" x14ac:dyDescent="0.45">
      <c r="B4048">
        <v>15350</v>
      </c>
      <c r="C4048" t="s">
        <v>80</v>
      </c>
      <c r="D4048">
        <v>11</v>
      </c>
      <c r="E4048">
        <v>24</v>
      </c>
      <c r="F4048" t="s">
        <v>1</v>
      </c>
      <c r="G4048">
        <v>2</v>
      </c>
      <c r="H4048">
        <v>2</v>
      </c>
      <c r="I4048" t="s">
        <v>3</v>
      </c>
      <c r="J4048">
        <v>0</v>
      </c>
    </row>
    <row r="4049" spans="2:10" x14ac:dyDescent="0.45">
      <c r="B4049">
        <v>15351</v>
      </c>
      <c r="C4049" t="s">
        <v>80</v>
      </c>
      <c r="D4049">
        <v>11</v>
      </c>
      <c r="E4049">
        <v>25</v>
      </c>
      <c r="F4049" t="s">
        <v>7</v>
      </c>
      <c r="G4049">
        <v>2</v>
      </c>
      <c r="H4049">
        <v>0</v>
      </c>
      <c r="I4049" t="s">
        <v>72</v>
      </c>
      <c r="J4049">
        <v>1</v>
      </c>
    </row>
    <row r="4050" spans="2:10" x14ac:dyDescent="0.45">
      <c r="B4050">
        <v>15352</v>
      </c>
      <c r="C4050" t="s">
        <v>80</v>
      </c>
      <c r="D4050">
        <v>11</v>
      </c>
      <c r="E4050">
        <v>25</v>
      </c>
      <c r="F4050" t="s">
        <v>10</v>
      </c>
      <c r="G4050">
        <v>1</v>
      </c>
      <c r="H4050">
        <v>1</v>
      </c>
      <c r="I4050" t="s">
        <v>1</v>
      </c>
      <c r="J4050">
        <v>0</v>
      </c>
    </row>
    <row r="4051" spans="2:10" x14ac:dyDescent="0.45">
      <c r="B4051">
        <v>15353</v>
      </c>
      <c r="C4051" t="s">
        <v>80</v>
      </c>
      <c r="D4051">
        <v>11</v>
      </c>
      <c r="E4051">
        <v>25</v>
      </c>
      <c r="F4051" t="s">
        <v>24</v>
      </c>
      <c r="G4051">
        <v>0</v>
      </c>
      <c r="H4051">
        <v>0</v>
      </c>
      <c r="I4051" t="s">
        <v>14</v>
      </c>
      <c r="J4051">
        <v>0</v>
      </c>
    </row>
    <row r="4052" spans="2:10" x14ac:dyDescent="0.45">
      <c r="B4052">
        <v>15354</v>
      </c>
      <c r="C4052" t="s">
        <v>80</v>
      </c>
      <c r="D4052">
        <v>11</v>
      </c>
      <c r="E4052">
        <v>25</v>
      </c>
      <c r="F4052" t="s">
        <v>15</v>
      </c>
      <c r="G4052">
        <v>0</v>
      </c>
      <c r="H4052">
        <v>1</v>
      </c>
      <c r="I4052" t="s">
        <v>27</v>
      </c>
      <c r="J4052">
        <v>-1</v>
      </c>
    </row>
    <row r="4053" spans="2:10" x14ac:dyDescent="0.45">
      <c r="B4053">
        <v>15355</v>
      </c>
      <c r="C4053" t="s">
        <v>80</v>
      </c>
      <c r="D4053">
        <v>11</v>
      </c>
      <c r="E4053">
        <v>25</v>
      </c>
      <c r="F4053" t="s">
        <v>3</v>
      </c>
      <c r="G4053">
        <v>1</v>
      </c>
      <c r="H4053">
        <v>1</v>
      </c>
      <c r="I4053" t="s">
        <v>56</v>
      </c>
      <c r="J4053">
        <v>0</v>
      </c>
    </row>
    <row r="4054" spans="2:10" x14ac:dyDescent="0.45">
      <c r="B4054">
        <v>15356</v>
      </c>
      <c r="C4054" t="s">
        <v>80</v>
      </c>
      <c r="D4054">
        <v>11</v>
      </c>
      <c r="E4054">
        <v>25</v>
      </c>
      <c r="F4054" t="s">
        <v>4</v>
      </c>
      <c r="G4054">
        <v>0</v>
      </c>
      <c r="H4054">
        <v>0</v>
      </c>
      <c r="I4054" t="s">
        <v>9</v>
      </c>
      <c r="J4054">
        <v>0</v>
      </c>
    </row>
    <row r="4055" spans="2:10" x14ac:dyDescent="0.45">
      <c r="B4055">
        <v>15357</v>
      </c>
      <c r="C4055" t="s">
        <v>80</v>
      </c>
      <c r="D4055">
        <v>11</v>
      </c>
      <c r="E4055">
        <v>25</v>
      </c>
      <c r="F4055" t="s">
        <v>6</v>
      </c>
      <c r="G4055">
        <v>0</v>
      </c>
      <c r="H4055">
        <v>1</v>
      </c>
      <c r="I4055" t="s">
        <v>77</v>
      </c>
      <c r="J4055">
        <v>-1</v>
      </c>
    </row>
    <row r="4056" spans="2:10" x14ac:dyDescent="0.45">
      <c r="B4056">
        <v>15358</v>
      </c>
      <c r="C4056" t="s">
        <v>80</v>
      </c>
      <c r="D4056">
        <v>11</v>
      </c>
      <c r="E4056">
        <v>25</v>
      </c>
      <c r="F4056" t="s">
        <v>69</v>
      </c>
      <c r="G4056">
        <v>1</v>
      </c>
      <c r="H4056">
        <v>2</v>
      </c>
      <c r="I4056" t="s">
        <v>13</v>
      </c>
      <c r="J4056">
        <v>-1</v>
      </c>
    </row>
    <row r="4057" spans="2:10" x14ac:dyDescent="0.45">
      <c r="B4057">
        <v>15359</v>
      </c>
      <c r="C4057" t="s">
        <v>80</v>
      </c>
      <c r="D4057">
        <v>11</v>
      </c>
      <c r="E4057">
        <v>25</v>
      </c>
      <c r="F4057" t="s">
        <v>5</v>
      </c>
      <c r="G4057">
        <v>1</v>
      </c>
      <c r="H4057">
        <v>0</v>
      </c>
      <c r="I4057" t="s">
        <v>0</v>
      </c>
      <c r="J4057">
        <v>1</v>
      </c>
    </row>
    <row r="4058" spans="2:10" x14ac:dyDescent="0.45">
      <c r="B4058">
        <v>15360</v>
      </c>
      <c r="C4058" t="s">
        <v>80</v>
      </c>
      <c r="D4058">
        <v>11</v>
      </c>
      <c r="E4058">
        <v>25</v>
      </c>
      <c r="F4058" t="s">
        <v>44</v>
      </c>
      <c r="G4058">
        <v>3</v>
      </c>
      <c r="H4058">
        <v>1</v>
      </c>
      <c r="I4058" t="s">
        <v>79</v>
      </c>
      <c r="J4058">
        <v>1</v>
      </c>
    </row>
    <row r="4059" spans="2:10" x14ac:dyDescent="0.45">
      <c r="B4059">
        <v>15361</v>
      </c>
      <c r="C4059" t="s">
        <v>80</v>
      </c>
      <c r="D4059">
        <v>11</v>
      </c>
      <c r="E4059">
        <v>26</v>
      </c>
      <c r="F4059" t="s">
        <v>13</v>
      </c>
      <c r="G4059">
        <v>0</v>
      </c>
      <c r="H4059">
        <v>0</v>
      </c>
      <c r="I4059" t="s">
        <v>6</v>
      </c>
      <c r="J4059">
        <v>0</v>
      </c>
    </row>
    <row r="4060" spans="2:10" x14ac:dyDescent="0.45">
      <c r="B4060">
        <v>15362</v>
      </c>
      <c r="C4060" t="s">
        <v>80</v>
      </c>
      <c r="D4060">
        <v>11</v>
      </c>
      <c r="E4060">
        <v>26</v>
      </c>
      <c r="F4060" t="s">
        <v>77</v>
      </c>
      <c r="G4060">
        <v>2</v>
      </c>
      <c r="H4060">
        <v>1</v>
      </c>
      <c r="I4060" t="s">
        <v>44</v>
      </c>
      <c r="J4060">
        <v>1</v>
      </c>
    </row>
    <row r="4061" spans="2:10" x14ac:dyDescent="0.45">
      <c r="B4061">
        <v>15363</v>
      </c>
      <c r="C4061" t="s">
        <v>80</v>
      </c>
      <c r="D4061">
        <v>11</v>
      </c>
      <c r="E4061">
        <v>26</v>
      </c>
      <c r="F4061" t="s">
        <v>56</v>
      </c>
      <c r="G4061">
        <v>0</v>
      </c>
      <c r="H4061">
        <v>0</v>
      </c>
      <c r="I4061" t="s">
        <v>10</v>
      </c>
      <c r="J4061">
        <v>0</v>
      </c>
    </row>
    <row r="4062" spans="2:10" x14ac:dyDescent="0.45">
      <c r="B4062">
        <v>15364</v>
      </c>
      <c r="C4062" t="s">
        <v>80</v>
      </c>
      <c r="D4062">
        <v>11</v>
      </c>
      <c r="E4062">
        <v>26</v>
      </c>
      <c r="F4062" t="s">
        <v>14</v>
      </c>
      <c r="G4062">
        <v>1</v>
      </c>
      <c r="H4062">
        <v>0</v>
      </c>
      <c r="I4062" t="s">
        <v>7</v>
      </c>
      <c r="J4062">
        <v>1</v>
      </c>
    </row>
    <row r="4063" spans="2:10" x14ac:dyDescent="0.45">
      <c r="B4063">
        <v>15365</v>
      </c>
      <c r="C4063" t="s">
        <v>80</v>
      </c>
      <c r="D4063">
        <v>11</v>
      </c>
      <c r="E4063">
        <v>26</v>
      </c>
      <c r="F4063" t="s">
        <v>0</v>
      </c>
      <c r="G4063">
        <v>1</v>
      </c>
      <c r="H4063">
        <v>3</v>
      </c>
      <c r="I4063" t="s">
        <v>24</v>
      </c>
      <c r="J4063">
        <v>-1</v>
      </c>
    </row>
    <row r="4064" spans="2:10" x14ac:dyDescent="0.45">
      <c r="B4064">
        <v>15366</v>
      </c>
      <c r="C4064" t="s">
        <v>80</v>
      </c>
      <c r="D4064">
        <v>11</v>
      </c>
      <c r="E4064">
        <v>26</v>
      </c>
      <c r="F4064" t="s">
        <v>9</v>
      </c>
      <c r="G4064">
        <v>2</v>
      </c>
      <c r="H4064">
        <v>0</v>
      </c>
      <c r="I4064" t="s">
        <v>15</v>
      </c>
      <c r="J4064">
        <v>1</v>
      </c>
    </row>
    <row r="4065" spans="2:10" x14ac:dyDescent="0.45">
      <c r="B4065">
        <v>15367</v>
      </c>
      <c r="C4065" t="s">
        <v>80</v>
      </c>
      <c r="D4065">
        <v>11</v>
      </c>
      <c r="E4065">
        <v>26</v>
      </c>
      <c r="F4065" t="s">
        <v>27</v>
      </c>
      <c r="G4065">
        <v>2</v>
      </c>
      <c r="H4065">
        <v>0</v>
      </c>
      <c r="I4065" t="s">
        <v>3</v>
      </c>
      <c r="J4065">
        <v>1</v>
      </c>
    </row>
    <row r="4066" spans="2:10" x14ac:dyDescent="0.45">
      <c r="B4066">
        <v>15368</v>
      </c>
      <c r="C4066" t="s">
        <v>80</v>
      </c>
      <c r="D4066">
        <v>11</v>
      </c>
      <c r="E4066">
        <v>26</v>
      </c>
      <c r="F4066" t="s">
        <v>1</v>
      </c>
      <c r="G4066">
        <v>2</v>
      </c>
      <c r="H4066">
        <v>0</v>
      </c>
      <c r="I4066" t="s">
        <v>66</v>
      </c>
      <c r="J4066">
        <v>1</v>
      </c>
    </row>
    <row r="4067" spans="2:10" x14ac:dyDescent="0.45">
      <c r="B4067">
        <v>15369</v>
      </c>
      <c r="C4067" t="s">
        <v>80</v>
      </c>
      <c r="D4067">
        <v>11</v>
      </c>
      <c r="E4067">
        <v>26</v>
      </c>
      <c r="F4067" t="s">
        <v>79</v>
      </c>
      <c r="G4067">
        <v>3</v>
      </c>
      <c r="H4067">
        <v>3</v>
      </c>
      <c r="I4067" t="s">
        <v>4</v>
      </c>
      <c r="J4067">
        <v>0</v>
      </c>
    </row>
    <row r="4068" spans="2:10" x14ac:dyDescent="0.45">
      <c r="B4068">
        <v>15370</v>
      </c>
      <c r="C4068" t="s">
        <v>80</v>
      </c>
      <c r="D4068">
        <v>11</v>
      </c>
      <c r="E4068">
        <v>26</v>
      </c>
      <c r="F4068" t="s">
        <v>72</v>
      </c>
      <c r="G4068">
        <v>0</v>
      </c>
      <c r="H4068">
        <v>0</v>
      </c>
      <c r="I4068" t="s">
        <v>69</v>
      </c>
      <c r="J4068">
        <v>0</v>
      </c>
    </row>
    <row r="4069" spans="2:10" x14ac:dyDescent="0.45">
      <c r="B4069">
        <v>15371</v>
      </c>
      <c r="C4069" t="s">
        <v>80</v>
      </c>
      <c r="D4069">
        <v>11</v>
      </c>
      <c r="E4069">
        <v>27</v>
      </c>
      <c r="F4069" t="s">
        <v>3</v>
      </c>
      <c r="G4069">
        <v>1</v>
      </c>
      <c r="H4069">
        <v>0</v>
      </c>
      <c r="I4069" t="s">
        <v>9</v>
      </c>
      <c r="J4069">
        <v>1</v>
      </c>
    </row>
    <row r="4070" spans="2:10" x14ac:dyDescent="0.45">
      <c r="B4070">
        <v>15372</v>
      </c>
      <c r="C4070" t="s">
        <v>80</v>
      </c>
      <c r="D4070">
        <v>11</v>
      </c>
      <c r="E4070">
        <v>27</v>
      </c>
      <c r="F4070" t="s">
        <v>6</v>
      </c>
      <c r="G4070">
        <v>3</v>
      </c>
      <c r="H4070">
        <v>1</v>
      </c>
      <c r="I4070" t="s">
        <v>72</v>
      </c>
      <c r="J4070">
        <v>1</v>
      </c>
    </row>
    <row r="4071" spans="2:10" x14ac:dyDescent="0.45">
      <c r="B4071">
        <v>15373</v>
      </c>
      <c r="C4071" t="s">
        <v>80</v>
      </c>
      <c r="D4071">
        <v>11</v>
      </c>
      <c r="E4071">
        <v>27</v>
      </c>
      <c r="F4071" t="s">
        <v>10</v>
      </c>
      <c r="G4071">
        <v>1</v>
      </c>
      <c r="H4071">
        <v>1</v>
      </c>
      <c r="I4071" t="s">
        <v>27</v>
      </c>
      <c r="J4071">
        <v>0</v>
      </c>
    </row>
    <row r="4072" spans="2:10" x14ac:dyDescent="0.45">
      <c r="B4072">
        <v>15374</v>
      </c>
      <c r="C4072" t="s">
        <v>80</v>
      </c>
      <c r="D4072">
        <v>11</v>
      </c>
      <c r="E4072">
        <v>27</v>
      </c>
      <c r="F4072" t="s">
        <v>69</v>
      </c>
      <c r="G4072">
        <v>1</v>
      </c>
      <c r="H4072">
        <v>0</v>
      </c>
      <c r="I4072" t="s">
        <v>14</v>
      </c>
      <c r="J4072">
        <v>1</v>
      </c>
    </row>
    <row r="4073" spans="2:10" x14ac:dyDescent="0.45">
      <c r="B4073">
        <v>15375</v>
      </c>
      <c r="C4073" t="s">
        <v>80</v>
      </c>
      <c r="D4073">
        <v>11</v>
      </c>
      <c r="E4073">
        <v>27</v>
      </c>
      <c r="F4073" t="s">
        <v>15</v>
      </c>
      <c r="G4073">
        <v>1</v>
      </c>
      <c r="H4073">
        <v>0</v>
      </c>
      <c r="I4073" t="s">
        <v>79</v>
      </c>
      <c r="J4073">
        <v>1</v>
      </c>
    </row>
    <row r="4074" spans="2:10" x14ac:dyDescent="0.45">
      <c r="B4074">
        <v>15376</v>
      </c>
      <c r="C4074" t="s">
        <v>80</v>
      </c>
      <c r="D4074">
        <v>11</v>
      </c>
      <c r="E4074">
        <v>27</v>
      </c>
      <c r="F4074" t="s">
        <v>4</v>
      </c>
      <c r="G4074">
        <v>0</v>
      </c>
      <c r="H4074">
        <v>0</v>
      </c>
      <c r="I4074" t="s">
        <v>77</v>
      </c>
      <c r="J4074">
        <v>0</v>
      </c>
    </row>
    <row r="4075" spans="2:10" x14ac:dyDescent="0.45">
      <c r="B4075">
        <v>15377</v>
      </c>
      <c r="C4075" t="s">
        <v>80</v>
      </c>
      <c r="D4075">
        <v>11</v>
      </c>
      <c r="E4075">
        <v>27</v>
      </c>
      <c r="F4075" t="s">
        <v>7</v>
      </c>
      <c r="G4075">
        <v>2</v>
      </c>
      <c r="H4075">
        <v>3</v>
      </c>
      <c r="I4075" t="s">
        <v>0</v>
      </c>
      <c r="J4075">
        <v>-1</v>
      </c>
    </row>
    <row r="4076" spans="2:10" x14ac:dyDescent="0.45">
      <c r="B4076">
        <v>15378</v>
      </c>
      <c r="C4076" t="s">
        <v>80</v>
      </c>
      <c r="D4076">
        <v>11</v>
      </c>
      <c r="E4076">
        <v>27</v>
      </c>
      <c r="F4076" t="s">
        <v>24</v>
      </c>
      <c r="G4076">
        <v>1</v>
      </c>
      <c r="H4076">
        <v>1</v>
      </c>
      <c r="I4076" t="s">
        <v>5</v>
      </c>
      <c r="J4076">
        <v>0</v>
      </c>
    </row>
    <row r="4077" spans="2:10" x14ac:dyDescent="0.45">
      <c r="B4077">
        <v>15379</v>
      </c>
      <c r="C4077" t="s">
        <v>80</v>
      </c>
      <c r="D4077">
        <v>11</v>
      </c>
      <c r="E4077">
        <v>27</v>
      </c>
      <c r="F4077" t="s">
        <v>66</v>
      </c>
      <c r="G4077">
        <v>0</v>
      </c>
      <c r="H4077">
        <v>1</v>
      </c>
      <c r="I4077" t="s">
        <v>56</v>
      </c>
      <c r="J4077">
        <v>-1</v>
      </c>
    </row>
    <row r="4078" spans="2:10" x14ac:dyDescent="0.45">
      <c r="B4078">
        <v>15380</v>
      </c>
      <c r="C4078" t="s">
        <v>80</v>
      </c>
      <c r="D4078">
        <v>11</v>
      </c>
      <c r="E4078">
        <v>27</v>
      </c>
      <c r="F4078" t="s">
        <v>44</v>
      </c>
      <c r="G4078">
        <v>1</v>
      </c>
      <c r="H4078">
        <v>1</v>
      </c>
      <c r="I4078" t="s">
        <v>13</v>
      </c>
      <c r="J4078">
        <v>0</v>
      </c>
    </row>
    <row r="4079" spans="2:10" x14ac:dyDescent="0.45">
      <c r="B4079">
        <v>15381</v>
      </c>
      <c r="C4079" t="s">
        <v>80</v>
      </c>
      <c r="D4079">
        <v>11</v>
      </c>
      <c r="E4079">
        <v>28</v>
      </c>
      <c r="F4079" t="s">
        <v>27</v>
      </c>
      <c r="G4079">
        <v>0</v>
      </c>
      <c r="H4079">
        <v>0</v>
      </c>
      <c r="I4079" t="s">
        <v>66</v>
      </c>
      <c r="J4079">
        <v>0</v>
      </c>
    </row>
    <row r="4080" spans="2:10" x14ac:dyDescent="0.45">
      <c r="B4080">
        <v>15382</v>
      </c>
      <c r="C4080" t="s">
        <v>80</v>
      </c>
      <c r="D4080">
        <v>11</v>
      </c>
      <c r="E4080">
        <v>28</v>
      </c>
      <c r="F4080" t="s">
        <v>77</v>
      </c>
      <c r="G4080">
        <v>0</v>
      </c>
      <c r="H4080">
        <v>0</v>
      </c>
      <c r="I4080" t="s">
        <v>15</v>
      </c>
      <c r="J4080">
        <v>0</v>
      </c>
    </row>
    <row r="4081" spans="2:10" x14ac:dyDescent="0.45">
      <c r="B4081">
        <v>15383</v>
      </c>
      <c r="C4081" t="s">
        <v>80</v>
      </c>
      <c r="D4081">
        <v>11</v>
      </c>
      <c r="E4081">
        <v>28</v>
      </c>
      <c r="F4081" t="s">
        <v>56</v>
      </c>
      <c r="G4081">
        <v>2</v>
      </c>
      <c r="H4081">
        <v>1</v>
      </c>
      <c r="I4081" t="s">
        <v>1</v>
      </c>
      <c r="J4081">
        <v>1</v>
      </c>
    </row>
    <row r="4082" spans="2:10" x14ac:dyDescent="0.45">
      <c r="B4082">
        <v>15384</v>
      </c>
      <c r="C4082" t="s">
        <v>80</v>
      </c>
      <c r="D4082">
        <v>11</v>
      </c>
      <c r="E4082">
        <v>28</v>
      </c>
      <c r="F4082" t="s">
        <v>14</v>
      </c>
      <c r="G4082">
        <v>1</v>
      </c>
      <c r="H4082">
        <v>1</v>
      </c>
      <c r="I4082" t="s">
        <v>6</v>
      </c>
      <c r="J4082">
        <v>0</v>
      </c>
    </row>
    <row r="4083" spans="2:10" x14ac:dyDescent="0.45">
      <c r="B4083">
        <v>15385</v>
      </c>
      <c r="C4083" t="s">
        <v>80</v>
      </c>
      <c r="D4083">
        <v>11</v>
      </c>
      <c r="E4083">
        <v>28</v>
      </c>
      <c r="F4083" t="s">
        <v>0</v>
      </c>
      <c r="G4083">
        <v>2</v>
      </c>
      <c r="H4083">
        <v>0</v>
      </c>
      <c r="I4083" t="s">
        <v>69</v>
      </c>
      <c r="J4083">
        <v>1</v>
      </c>
    </row>
    <row r="4084" spans="2:10" x14ac:dyDescent="0.45">
      <c r="B4084">
        <v>15386</v>
      </c>
      <c r="C4084" t="s">
        <v>80</v>
      </c>
      <c r="D4084">
        <v>11</v>
      </c>
      <c r="E4084">
        <v>28</v>
      </c>
      <c r="F4084" t="s">
        <v>9</v>
      </c>
      <c r="G4084">
        <v>1</v>
      </c>
      <c r="H4084">
        <v>1</v>
      </c>
      <c r="I4084" t="s">
        <v>10</v>
      </c>
      <c r="J4084">
        <v>0</v>
      </c>
    </row>
    <row r="4085" spans="2:10" x14ac:dyDescent="0.45">
      <c r="B4085">
        <v>15387</v>
      </c>
      <c r="C4085" t="s">
        <v>80</v>
      </c>
      <c r="D4085">
        <v>11</v>
      </c>
      <c r="E4085">
        <v>28</v>
      </c>
      <c r="F4085" t="s">
        <v>79</v>
      </c>
      <c r="G4085">
        <v>3</v>
      </c>
      <c r="H4085">
        <v>2</v>
      </c>
      <c r="I4085" t="s">
        <v>3</v>
      </c>
      <c r="J4085">
        <v>1</v>
      </c>
    </row>
    <row r="4086" spans="2:10" x14ac:dyDescent="0.45">
      <c r="B4086">
        <v>15388</v>
      </c>
      <c r="C4086" t="s">
        <v>80</v>
      </c>
      <c r="D4086">
        <v>11</v>
      </c>
      <c r="E4086">
        <v>28</v>
      </c>
      <c r="F4086" t="s">
        <v>72</v>
      </c>
      <c r="G4086">
        <v>1</v>
      </c>
      <c r="H4086">
        <v>1</v>
      </c>
      <c r="I4086" t="s">
        <v>44</v>
      </c>
      <c r="J4086">
        <v>0</v>
      </c>
    </row>
    <row r="4087" spans="2:10" x14ac:dyDescent="0.45">
      <c r="B4087">
        <v>15389</v>
      </c>
      <c r="C4087" t="s">
        <v>80</v>
      </c>
      <c r="D4087">
        <v>11</v>
      </c>
      <c r="E4087">
        <v>28</v>
      </c>
      <c r="F4087" t="s">
        <v>5</v>
      </c>
      <c r="G4087">
        <v>1</v>
      </c>
      <c r="H4087">
        <v>0</v>
      </c>
      <c r="I4087" t="s">
        <v>7</v>
      </c>
      <c r="J4087">
        <v>1</v>
      </c>
    </row>
    <row r="4088" spans="2:10" x14ac:dyDescent="0.45">
      <c r="B4088">
        <v>15390</v>
      </c>
      <c r="C4088" t="s">
        <v>80</v>
      </c>
      <c r="D4088">
        <v>11</v>
      </c>
      <c r="E4088">
        <v>28</v>
      </c>
      <c r="F4088" t="s">
        <v>13</v>
      </c>
      <c r="G4088">
        <v>1</v>
      </c>
      <c r="H4088">
        <v>0</v>
      </c>
      <c r="I4088" t="s">
        <v>4</v>
      </c>
      <c r="J4088">
        <v>1</v>
      </c>
    </row>
    <row r="4089" spans="2:10" x14ac:dyDescent="0.45">
      <c r="B4089">
        <v>15391</v>
      </c>
      <c r="C4089" t="s">
        <v>80</v>
      </c>
      <c r="D4089">
        <v>11</v>
      </c>
      <c r="E4089">
        <v>29</v>
      </c>
      <c r="F4089" t="s">
        <v>7</v>
      </c>
      <c r="G4089">
        <v>2</v>
      </c>
      <c r="H4089">
        <v>1</v>
      </c>
      <c r="I4089" t="s">
        <v>24</v>
      </c>
      <c r="J4089">
        <v>1</v>
      </c>
    </row>
    <row r="4090" spans="2:10" x14ac:dyDescent="0.45">
      <c r="B4090">
        <v>15392</v>
      </c>
      <c r="C4090" t="s">
        <v>80</v>
      </c>
      <c r="D4090">
        <v>11</v>
      </c>
      <c r="E4090">
        <v>29</v>
      </c>
      <c r="F4090" t="s">
        <v>10</v>
      </c>
      <c r="G4090">
        <v>2</v>
      </c>
      <c r="H4090">
        <v>1</v>
      </c>
      <c r="I4090" t="s">
        <v>79</v>
      </c>
      <c r="J4090">
        <v>1</v>
      </c>
    </row>
    <row r="4091" spans="2:10" x14ac:dyDescent="0.45">
      <c r="B4091">
        <v>15393</v>
      </c>
      <c r="C4091" t="s">
        <v>80</v>
      </c>
      <c r="D4091">
        <v>11</v>
      </c>
      <c r="E4091">
        <v>29</v>
      </c>
      <c r="F4091" t="s">
        <v>69</v>
      </c>
      <c r="G4091">
        <v>3</v>
      </c>
      <c r="H4091">
        <v>0</v>
      </c>
      <c r="I4091" t="s">
        <v>5</v>
      </c>
      <c r="J4091">
        <v>1</v>
      </c>
    </row>
    <row r="4092" spans="2:10" x14ac:dyDescent="0.45">
      <c r="B4092">
        <v>15394</v>
      </c>
      <c r="C4092" t="s">
        <v>80</v>
      </c>
      <c r="D4092">
        <v>11</v>
      </c>
      <c r="E4092">
        <v>29</v>
      </c>
      <c r="F4092" t="s">
        <v>15</v>
      </c>
      <c r="G4092">
        <v>1</v>
      </c>
      <c r="H4092">
        <v>1</v>
      </c>
      <c r="I4092" t="s">
        <v>13</v>
      </c>
      <c r="J4092">
        <v>0</v>
      </c>
    </row>
    <row r="4093" spans="2:10" x14ac:dyDescent="0.45">
      <c r="B4093">
        <v>15395</v>
      </c>
      <c r="C4093" t="s">
        <v>80</v>
      </c>
      <c r="D4093">
        <v>11</v>
      </c>
      <c r="E4093">
        <v>29</v>
      </c>
      <c r="F4093" t="s">
        <v>66</v>
      </c>
      <c r="G4093">
        <v>3</v>
      </c>
      <c r="H4093">
        <v>2</v>
      </c>
      <c r="I4093" t="s">
        <v>9</v>
      </c>
      <c r="J4093">
        <v>1</v>
      </c>
    </row>
    <row r="4094" spans="2:10" x14ac:dyDescent="0.45">
      <c r="B4094">
        <v>15396</v>
      </c>
      <c r="C4094" t="s">
        <v>80</v>
      </c>
      <c r="D4094">
        <v>11</v>
      </c>
      <c r="E4094">
        <v>29</v>
      </c>
      <c r="F4094" t="s">
        <v>4</v>
      </c>
      <c r="G4094">
        <v>1</v>
      </c>
      <c r="H4094">
        <v>0</v>
      </c>
      <c r="I4094" t="s">
        <v>72</v>
      </c>
      <c r="J4094">
        <v>1</v>
      </c>
    </row>
    <row r="4095" spans="2:10" x14ac:dyDescent="0.45">
      <c r="B4095">
        <v>15397</v>
      </c>
      <c r="C4095" t="s">
        <v>80</v>
      </c>
      <c r="D4095">
        <v>11</v>
      </c>
      <c r="E4095">
        <v>29</v>
      </c>
      <c r="F4095" t="s">
        <v>3</v>
      </c>
      <c r="G4095">
        <v>0</v>
      </c>
      <c r="H4095">
        <v>0</v>
      </c>
      <c r="I4095" t="s">
        <v>77</v>
      </c>
      <c r="J4095">
        <v>0</v>
      </c>
    </row>
    <row r="4096" spans="2:10" x14ac:dyDescent="0.45">
      <c r="B4096">
        <v>15398</v>
      </c>
      <c r="C4096" t="s">
        <v>80</v>
      </c>
      <c r="D4096">
        <v>11</v>
      </c>
      <c r="E4096">
        <v>29</v>
      </c>
      <c r="F4096" t="s">
        <v>1</v>
      </c>
      <c r="G4096">
        <v>3</v>
      </c>
      <c r="H4096">
        <v>0</v>
      </c>
      <c r="I4096" t="s">
        <v>27</v>
      </c>
      <c r="J4096">
        <v>1</v>
      </c>
    </row>
    <row r="4097" spans="2:10" x14ac:dyDescent="0.45">
      <c r="B4097">
        <v>15399</v>
      </c>
      <c r="C4097" t="s">
        <v>80</v>
      </c>
      <c r="D4097">
        <v>11</v>
      </c>
      <c r="E4097">
        <v>29</v>
      </c>
      <c r="F4097" t="s">
        <v>6</v>
      </c>
      <c r="G4097">
        <v>3</v>
      </c>
      <c r="H4097">
        <v>2</v>
      </c>
      <c r="I4097" t="s">
        <v>0</v>
      </c>
      <c r="J4097">
        <v>1</v>
      </c>
    </row>
    <row r="4098" spans="2:10" x14ac:dyDescent="0.45">
      <c r="B4098">
        <v>15400</v>
      </c>
      <c r="C4098" t="s">
        <v>80</v>
      </c>
      <c r="D4098">
        <v>11</v>
      </c>
      <c r="E4098">
        <v>29</v>
      </c>
      <c r="F4098" t="s">
        <v>44</v>
      </c>
      <c r="G4098">
        <v>0</v>
      </c>
      <c r="H4098">
        <v>0</v>
      </c>
      <c r="I4098" t="s">
        <v>14</v>
      </c>
      <c r="J4098">
        <v>0</v>
      </c>
    </row>
    <row r="4099" spans="2:10" x14ac:dyDescent="0.45">
      <c r="B4099">
        <v>15401</v>
      </c>
      <c r="C4099" t="s">
        <v>80</v>
      </c>
      <c r="D4099">
        <v>11</v>
      </c>
      <c r="E4099">
        <v>30</v>
      </c>
      <c r="F4099" t="s">
        <v>27</v>
      </c>
      <c r="G4099">
        <v>1</v>
      </c>
      <c r="H4099">
        <v>0</v>
      </c>
      <c r="I4099" t="s">
        <v>56</v>
      </c>
      <c r="J4099">
        <v>1</v>
      </c>
    </row>
    <row r="4100" spans="2:10" x14ac:dyDescent="0.45">
      <c r="B4100">
        <v>15402</v>
      </c>
      <c r="C4100" t="s">
        <v>80</v>
      </c>
      <c r="D4100">
        <v>11</v>
      </c>
      <c r="E4100">
        <v>30</v>
      </c>
      <c r="F4100" t="s">
        <v>77</v>
      </c>
      <c r="G4100">
        <v>3</v>
      </c>
      <c r="H4100">
        <v>3</v>
      </c>
      <c r="I4100" t="s">
        <v>10</v>
      </c>
      <c r="J4100">
        <v>0</v>
      </c>
    </row>
    <row r="4101" spans="2:10" x14ac:dyDescent="0.45">
      <c r="B4101">
        <v>15403</v>
      </c>
      <c r="C4101" t="s">
        <v>80</v>
      </c>
      <c r="D4101">
        <v>11</v>
      </c>
      <c r="E4101">
        <v>30</v>
      </c>
      <c r="F4101" t="s">
        <v>14</v>
      </c>
      <c r="G4101">
        <v>2</v>
      </c>
      <c r="H4101">
        <v>0</v>
      </c>
      <c r="I4101" t="s">
        <v>4</v>
      </c>
      <c r="J4101">
        <v>1</v>
      </c>
    </row>
    <row r="4102" spans="2:10" x14ac:dyDescent="0.45">
      <c r="B4102">
        <v>15404</v>
      </c>
      <c r="C4102" t="s">
        <v>80</v>
      </c>
      <c r="D4102">
        <v>11</v>
      </c>
      <c r="E4102">
        <v>30</v>
      </c>
      <c r="F4102" t="s">
        <v>0</v>
      </c>
      <c r="G4102">
        <v>1</v>
      </c>
      <c r="H4102">
        <v>1</v>
      </c>
      <c r="I4102" t="s">
        <v>44</v>
      </c>
      <c r="J4102">
        <v>0</v>
      </c>
    </row>
    <row r="4103" spans="2:10" x14ac:dyDescent="0.45">
      <c r="B4103">
        <v>15405</v>
      </c>
      <c r="C4103" t="s">
        <v>80</v>
      </c>
      <c r="D4103">
        <v>11</v>
      </c>
      <c r="E4103">
        <v>30</v>
      </c>
      <c r="F4103" t="s">
        <v>9</v>
      </c>
      <c r="G4103">
        <v>1</v>
      </c>
      <c r="H4103">
        <v>2</v>
      </c>
      <c r="I4103" t="s">
        <v>1</v>
      </c>
      <c r="J4103">
        <v>-1</v>
      </c>
    </row>
    <row r="4104" spans="2:10" x14ac:dyDescent="0.45">
      <c r="B4104">
        <v>15406</v>
      </c>
      <c r="C4104" t="s">
        <v>80</v>
      </c>
      <c r="D4104">
        <v>11</v>
      </c>
      <c r="E4104">
        <v>30</v>
      </c>
      <c r="F4104" t="s">
        <v>13</v>
      </c>
      <c r="G4104">
        <v>0</v>
      </c>
      <c r="H4104">
        <v>2</v>
      </c>
      <c r="I4104" t="s">
        <v>3</v>
      </c>
      <c r="J4104">
        <v>-1</v>
      </c>
    </row>
    <row r="4105" spans="2:10" x14ac:dyDescent="0.45">
      <c r="B4105">
        <v>15407</v>
      </c>
      <c r="C4105" t="s">
        <v>80</v>
      </c>
      <c r="D4105">
        <v>11</v>
      </c>
      <c r="E4105">
        <v>30</v>
      </c>
      <c r="F4105" t="s">
        <v>5</v>
      </c>
      <c r="G4105">
        <v>1</v>
      </c>
      <c r="H4105">
        <v>0</v>
      </c>
      <c r="I4105" t="s">
        <v>6</v>
      </c>
      <c r="J4105">
        <v>1</v>
      </c>
    </row>
    <row r="4106" spans="2:10" x14ac:dyDescent="0.45">
      <c r="B4106">
        <v>15408</v>
      </c>
      <c r="C4106" t="s">
        <v>80</v>
      </c>
      <c r="D4106">
        <v>11</v>
      </c>
      <c r="E4106">
        <v>30</v>
      </c>
      <c r="F4106" t="s">
        <v>24</v>
      </c>
      <c r="G4106">
        <v>0</v>
      </c>
      <c r="H4106">
        <v>0</v>
      </c>
      <c r="I4106" t="s">
        <v>69</v>
      </c>
      <c r="J4106">
        <v>0</v>
      </c>
    </row>
    <row r="4107" spans="2:10" x14ac:dyDescent="0.45">
      <c r="B4107">
        <v>15409</v>
      </c>
      <c r="C4107" t="s">
        <v>80</v>
      </c>
      <c r="D4107">
        <v>11</v>
      </c>
      <c r="E4107">
        <v>30</v>
      </c>
      <c r="F4107" t="s">
        <v>79</v>
      </c>
      <c r="G4107">
        <v>0</v>
      </c>
      <c r="H4107">
        <v>0</v>
      </c>
      <c r="I4107" t="s">
        <v>66</v>
      </c>
      <c r="J4107">
        <v>0</v>
      </c>
    </row>
    <row r="4108" spans="2:10" x14ac:dyDescent="0.45">
      <c r="B4108">
        <v>15410</v>
      </c>
      <c r="C4108" t="s">
        <v>80</v>
      </c>
      <c r="D4108">
        <v>11</v>
      </c>
      <c r="E4108">
        <v>30</v>
      </c>
      <c r="F4108" t="s">
        <v>72</v>
      </c>
      <c r="G4108">
        <v>0</v>
      </c>
      <c r="H4108">
        <v>0</v>
      </c>
      <c r="I4108" t="s">
        <v>15</v>
      </c>
      <c r="J4108">
        <v>0</v>
      </c>
    </row>
    <row r="4109" spans="2:10" x14ac:dyDescent="0.45">
      <c r="B4109">
        <v>15411</v>
      </c>
      <c r="C4109" t="s">
        <v>80</v>
      </c>
      <c r="D4109">
        <v>11</v>
      </c>
      <c r="E4109">
        <v>31</v>
      </c>
      <c r="F4109" t="s">
        <v>13</v>
      </c>
      <c r="G4109">
        <v>2</v>
      </c>
      <c r="H4109">
        <v>1</v>
      </c>
      <c r="I4109" t="s">
        <v>10</v>
      </c>
      <c r="J4109">
        <v>1</v>
      </c>
    </row>
    <row r="4110" spans="2:10" x14ac:dyDescent="0.45">
      <c r="B4110">
        <v>15412</v>
      </c>
      <c r="C4110" t="s">
        <v>80</v>
      </c>
      <c r="D4110">
        <v>11</v>
      </c>
      <c r="E4110">
        <v>31</v>
      </c>
      <c r="F4110" t="s">
        <v>1</v>
      </c>
      <c r="G4110">
        <v>1</v>
      </c>
      <c r="H4110">
        <v>0</v>
      </c>
      <c r="I4110" t="s">
        <v>79</v>
      </c>
      <c r="J4110">
        <v>1</v>
      </c>
    </row>
    <row r="4111" spans="2:10" x14ac:dyDescent="0.45">
      <c r="B4111">
        <v>15413</v>
      </c>
      <c r="C4111" t="s">
        <v>80</v>
      </c>
      <c r="D4111">
        <v>11</v>
      </c>
      <c r="E4111">
        <v>31</v>
      </c>
      <c r="F4111" t="s">
        <v>15</v>
      </c>
      <c r="G4111">
        <v>1</v>
      </c>
      <c r="H4111">
        <v>1</v>
      </c>
      <c r="I4111" t="s">
        <v>14</v>
      </c>
      <c r="J4111">
        <v>0</v>
      </c>
    </row>
    <row r="4112" spans="2:10" x14ac:dyDescent="0.45">
      <c r="B4112">
        <v>15414</v>
      </c>
      <c r="C4112" t="s">
        <v>80</v>
      </c>
      <c r="D4112">
        <v>11</v>
      </c>
      <c r="E4112">
        <v>31</v>
      </c>
      <c r="F4112" t="s">
        <v>56</v>
      </c>
      <c r="G4112">
        <v>1</v>
      </c>
      <c r="H4112">
        <v>3</v>
      </c>
      <c r="I4112" t="s">
        <v>9</v>
      </c>
      <c r="J4112">
        <v>-1</v>
      </c>
    </row>
    <row r="4113" spans="2:10" x14ac:dyDescent="0.45">
      <c r="B4113">
        <v>15415</v>
      </c>
      <c r="C4113" t="s">
        <v>80</v>
      </c>
      <c r="D4113">
        <v>11</v>
      </c>
      <c r="E4113">
        <v>31</v>
      </c>
      <c r="F4113" t="s">
        <v>6</v>
      </c>
      <c r="G4113">
        <v>2</v>
      </c>
      <c r="H4113">
        <v>0</v>
      </c>
      <c r="I4113" t="s">
        <v>24</v>
      </c>
      <c r="J4113">
        <v>1</v>
      </c>
    </row>
    <row r="4114" spans="2:10" x14ac:dyDescent="0.45">
      <c r="B4114">
        <v>15416</v>
      </c>
      <c r="C4114" t="s">
        <v>80</v>
      </c>
      <c r="D4114">
        <v>11</v>
      </c>
      <c r="E4114">
        <v>31</v>
      </c>
      <c r="F4114" t="s">
        <v>66</v>
      </c>
      <c r="G4114">
        <v>2</v>
      </c>
      <c r="H4114">
        <v>0</v>
      </c>
      <c r="I4114" t="s">
        <v>77</v>
      </c>
      <c r="J4114">
        <v>1</v>
      </c>
    </row>
    <row r="4115" spans="2:10" x14ac:dyDescent="0.45">
      <c r="B4115">
        <v>15417</v>
      </c>
      <c r="C4115" t="s">
        <v>80</v>
      </c>
      <c r="D4115">
        <v>11</v>
      </c>
      <c r="E4115">
        <v>31</v>
      </c>
      <c r="F4115" t="s">
        <v>4</v>
      </c>
      <c r="G4115">
        <v>4</v>
      </c>
      <c r="H4115">
        <v>1</v>
      </c>
      <c r="I4115" t="s">
        <v>0</v>
      </c>
      <c r="J4115">
        <v>1</v>
      </c>
    </row>
    <row r="4116" spans="2:10" x14ac:dyDescent="0.45">
      <c r="B4116">
        <v>15418</v>
      </c>
      <c r="C4116" t="s">
        <v>80</v>
      </c>
      <c r="D4116">
        <v>11</v>
      </c>
      <c r="E4116">
        <v>31</v>
      </c>
      <c r="F4116" t="s">
        <v>3</v>
      </c>
      <c r="G4116">
        <v>3</v>
      </c>
      <c r="H4116">
        <v>2</v>
      </c>
      <c r="I4116" t="s">
        <v>72</v>
      </c>
      <c r="J4116">
        <v>1</v>
      </c>
    </row>
    <row r="4117" spans="2:10" x14ac:dyDescent="0.45">
      <c r="B4117">
        <v>15419</v>
      </c>
      <c r="C4117" t="s">
        <v>80</v>
      </c>
      <c r="D4117">
        <v>11</v>
      </c>
      <c r="E4117">
        <v>31</v>
      </c>
      <c r="F4117" t="s">
        <v>69</v>
      </c>
      <c r="G4117">
        <v>1</v>
      </c>
      <c r="H4117">
        <v>1</v>
      </c>
      <c r="I4117" t="s">
        <v>7</v>
      </c>
      <c r="J4117">
        <v>0</v>
      </c>
    </row>
    <row r="4118" spans="2:10" x14ac:dyDescent="0.45">
      <c r="B4118">
        <v>15420</v>
      </c>
      <c r="C4118" t="s">
        <v>80</v>
      </c>
      <c r="D4118">
        <v>11</v>
      </c>
      <c r="E4118">
        <v>31</v>
      </c>
      <c r="F4118" t="s">
        <v>44</v>
      </c>
      <c r="G4118">
        <v>1</v>
      </c>
      <c r="H4118">
        <v>1</v>
      </c>
      <c r="I4118" t="s">
        <v>5</v>
      </c>
      <c r="J4118">
        <v>0</v>
      </c>
    </row>
    <row r="4119" spans="2:10" x14ac:dyDescent="0.45">
      <c r="B4119">
        <v>15421</v>
      </c>
      <c r="C4119" t="s">
        <v>80</v>
      </c>
      <c r="D4119">
        <v>11</v>
      </c>
      <c r="E4119">
        <v>32</v>
      </c>
      <c r="F4119" t="s">
        <v>7</v>
      </c>
      <c r="G4119">
        <v>0</v>
      </c>
      <c r="H4119">
        <v>0</v>
      </c>
      <c r="I4119" t="s">
        <v>6</v>
      </c>
      <c r="J4119">
        <v>0</v>
      </c>
    </row>
    <row r="4120" spans="2:10" x14ac:dyDescent="0.45">
      <c r="B4120">
        <v>15422</v>
      </c>
      <c r="C4120" t="s">
        <v>80</v>
      </c>
      <c r="D4120">
        <v>11</v>
      </c>
      <c r="E4120">
        <v>32</v>
      </c>
      <c r="F4120" t="s">
        <v>77</v>
      </c>
      <c r="G4120">
        <v>1</v>
      </c>
      <c r="H4120">
        <v>1</v>
      </c>
      <c r="I4120" t="s">
        <v>1</v>
      </c>
      <c r="J4120">
        <v>0</v>
      </c>
    </row>
    <row r="4121" spans="2:10" x14ac:dyDescent="0.45">
      <c r="B4121">
        <v>15423</v>
      </c>
      <c r="C4121" t="s">
        <v>80</v>
      </c>
      <c r="D4121">
        <v>11</v>
      </c>
      <c r="E4121">
        <v>32</v>
      </c>
      <c r="F4121" t="s">
        <v>14</v>
      </c>
      <c r="G4121">
        <v>2</v>
      </c>
      <c r="H4121">
        <v>2</v>
      </c>
      <c r="I4121" t="s">
        <v>3</v>
      </c>
      <c r="J4121">
        <v>0</v>
      </c>
    </row>
    <row r="4122" spans="2:10" x14ac:dyDescent="0.45">
      <c r="B4122">
        <v>15424</v>
      </c>
      <c r="C4122" t="s">
        <v>80</v>
      </c>
      <c r="D4122">
        <v>11</v>
      </c>
      <c r="E4122">
        <v>32</v>
      </c>
      <c r="F4122" t="s">
        <v>0</v>
      </c>
      <c r="G4122">
        <v>1</v>
      </c>
      <c r="H4122">
        <v>2</v>
      </c>
      <c r="I4122" t="s">
        <v>15</v>
      </c>
      <c r="J4122">
        <v>-1</v>
      </c>
    </row>
    <row r="4123" spans="2:10" x14ac:dyDescent="0.45">
      <c r="B4123">
        <v>15425</v>
      </c>
      <c r="C4123" t="s">
        <v>80</v>
      </c>
      <c r="D4123">
        <v>11</v>
      </c>
      <c r="E4123">
        <v>32</v>
      </c>
      <c r="F4123" t="s">
        <v>24</v>
      </c>
      <c r="G4123">
        <v>1</v>
      </c>
      <c r="H4123">
        <v>1</v>
      </c>
      <c r="I4123" t="s">
        <v>44</v>
      </c>
      <c r="J4123">
        <v>0</v>
      </c>
    </row>
    <row r="4124" spans="2:10" x14ac:dyDescent="0.45">
      <c r="B4124">
        <v>15426</v>
      </c>
      <c r="C4124" t="s">
        <v>80</v>
      </c>
      <c r="D4124">
        <v>11</v>
      </c>
      <c r="E4124">
        <v>32</v>
      </c>
      <c r="F4124" t="s">
        <v>13</v>
      </c>
      <c r="G4124">
        <v>1</v>
      </c>
      <c r="H4124">
        <v>2</v>
      </c>
      <c r="I4124" t="s">
        <v>66</v>
      </c>
      <c r="J4124">
        <v>-1</v>
      </c>
    </row>
    <row r="4125" spans="2:10" x14ac:dyDescent="0.45">
      <c r="B4125">
        <v>15427</v>
      </c>
      <c r="C4125" t="s">
        <v>80</v>
      </c>
      <c r="D4125">
        <v>11</v>
      </c>
      <c r="E4125">
        <v>32</v>
      </c>
      <c r="F4125" t="s">
        <v>72</v>
      </c>
      <c r="G4125">
        <v>1</v>
      </c>
      <c r="H4125">
        <v>0</v>
      </c>
      <c r="I4125" t="s">
        <v>10</v>
      </c>
      <c r="J4125">
        <v>1</v>
      </c>
    </row>
    <row r="4126" spans="2:10" x14ac:dyDescent="0.45">
      <c r="B4126">
        <v>15428</v>
      </c>
      <c r="C4126" t="s">
        <v>80</v>
      </c>
      <c r="D4126">
        <v>11</v>
      </c>
      <c r="E4126">
        <v>32</v>
      </c>
      <c r="F4126" t="s">
        <v>79</v>
      </c>
      <c r="G4126">
        <v>0</v>
      </c>
      <c r="H4126">
        <v>1</v>
      </c>
      <c r="I4126" t="s">
        <v>56</v>
      </c>
      <c r="J4126">
        <v>-1</v>
      </c>
    </row>
    <row r="4127" spans="2:10" x14ac:dyDescent="0.45">
      <c r="B4127">
        <v>15429</v>
      </c>
      <c r="C4127" t="s">
        <v>80</v>
      </c>
      <c r="D4127">
        <v>11</v>
      </c>
      <c r="E4127">
        <v>32</v>
      </c>
      <c r="F4127" t="s">
        <v>9</v>
      </c>
      <c r="G4127">
        <v>1</v>
      </c>
      <c r="H4127">
        <v>1</v>
      </c>
      <c r="I4127" t="s">
        <v>27</v>
      </c>
      <c r="J4127">
        <v>0</v>
      </c>
    </row>
    <row r="4128" spans="2:10" x14ac:dyDescent="0.45">
      <c r="B4128">
        <v>15430</v>
      </c>
      <c r="C4128" t="s">
        <v>80</v>
      </c>
      <c r="D4128">
        <v>11</v>
      </c>
      <c r="E4128">
        <v>32</v>
      </c>
      <c r="F4128" t="s">
        <v>5</v>
      </c>
      <c r="G4128">
        <v>1</v>
      </c>
      <c r="H4128">
        <v>1</v>
      </c>
      <c r="I4128" t="s">
        <v>4</v>
      </c>
      <c r="J4128">
        <v>0</v>
      </c>
    </row>
    <row r="4129" spans="2:10" x14ac:dyDescent="0.45">
      <c r="B4129">
        <v>15431</v>
      </c>
      <c r="C4129" t="s">
        <v>80</v>
      </c>
      <c r="D4129">
        <v>11</v>
      </c>
      <c r="E4129">
        <v>33</v>
      </c>
      <c r="F4129" t="s">
        <v>27</v>
      </c>
      <c r="G4129">
        <v>0</v>
      </c>
      <c r="H4129">
        <v>0</v>
      </c>
      <c r="I4129" t="s">
        <v>79</v>
      </c>
      <c r="J4129">
        <v>0</v>
      </c>
    </row>
    <row r="4130" spans="2:10" x14ac:dyDescent="0.45">
      <c r="B4130">
        <v>15432</v>
      </c>
      <c r="C4130" t="s">
        <v>80</v>
      </c>
      <c r="D4130">
        <v>11</v>
      </c>
      <c r="E4130">
        <v>33</v>
      </c>
      <c r="F4130" t="s">
        <v>56</v>
      </c>
      <c r="G4130">
        <v>2</v>
      </c>
      <c r="H4130">
        <v>0</v>
      </c>
      <c r="I4130" t="s">
        <v>77</v>
      </c>
      <c r="J4130">
        <v>1</v>
      </c>
    </row>
    <row r="4131" spans="2:10" x14ac:dyDescent="0.45">
      <c r="B4131">
        <v>15433</v>
      </c>
      <c r="C4131" t="s">
        <v>80</v>
      </c>
      <c r="D4131">
        <v>11</v>
      </c>
      <c r="E4131">
        <v>33</v>
      </c>
      <c r="F4131" t="s">
        <v>10</v>
      </c>
      <c r="G4131">
        <v>1</v>
      </c>
      <c r="H4131">
        <v>1</v>
      </c>
      <c r="I4131" t="s">
        <v>14</v>
      </c>
      <c r="J4131">
        <v>0</v>
      </c>
    </row>
    <row r="4132" spans="2:10" x14ac:dyDescent="0.45">
      <c r="B4132">
        <v>15434</v>
      </c>
      <c r="C4132" t="s">
        <v>80</v>
      </c>
      <c r="D4132">
        <v>11</v>
      </c>
      <c r="E4132">
        <v>33</v>
      </c>
      <c r="F4132" t="s">
        <v>15</v>
      </c>
      <c r="G4132">
        <v>0</v>
      </c>
      <c r="H4132">
        <v>1</v>
      </c>
      <c r="I4132" t="s">
        <v>5</v>
      </c>
      <c r="J4132">
        <v>-1</v>
      </c>
    </row>
    <row r="4133" spans="2:10" x14ac:dyDescent="0.45">
      <c r="B4133">
        <v>15435</v>
      </c>
      <c r="C4133" t="s">
        <v>80</v>
      </c>
      <c r="D4133">
        <v>11</v>
      </c>
      <c r="E4133">
        <v>33</v>
      </c>
      <c r="F4133" t="s">
        <v>66</v>
      </c>
      <c r="G4133">
        <v>2</v>
      </c>
      <c r="H4133">
        <v>3</v>
      </c>
      <c r="I4133" t="s">
        <v>72</v>
      </c>
      <c r="J4133">
        <v>-1</v>
      </c>
    </row>
    <row r="4134" spans="2:10" x14ac:dyDescent="0.45">
      <c r="B4134">
        <v>15436</v>
      </c>
      <c r="C4134" t="s">
        <v>80</v>
      </c>
      <c r="D4134">
        <v>11</v>
      </c>
      <c r="E4134">
        <v>33</v>
      </c>
      <c r="F4134" t="s">
        <v>4</v>
      </c>
      <c r="G4134">
        <v>2</v>
      </c>
      <c r="H4134">
        <v>2</v>
      </c>
      <c r="I4134" t="s">
        <v>24</v>
      </c>
      <c r="J4134">
        <v>0</v>
      </c>
    </row>
    <row r="4135" spans="2:10" x14ac:dyDescent="0.45">
      <c r="B4135">
        <v>15437</v>
      </c>
      <c r="C4135" t="s">
        <v>80</v>
      </c>
      <c r="D4135">
        <v>11</v>
      </c>
      <c r="E4135">
        <v>33</v>
      </c>
      <c r="F4135" t="s">
        <v>3</v>
      </c>
      <c r="G4135">
        <v>1</v>
      </c>
      <c r="H4135">
        <v>0</v>
      </c>
      <c r="I4135" t="s">
        <v>0</v>
      </c>
      <c r="J4135">
        <v>1</v>
      </c>
    </row>
    <row r="4136" spans="2:10" x14ac:dyDescent="0.45">
      <c r="B4136">
        <v>15438</v>
      </c>
      <c r="C4136" t="s">
        <v>80</v>
      </c>
      <c r="D4136">
        <v>11</v>
      </c>
      <c r="E4136">
        <v>33</v>
      </c>
      <c r="F4136" t="s">
        <v>6</v>
      </c>
      <c r="G4136">
        <v>1</v>
      </c>
      <c r="H4136">
        <v>1</v>
      </c>
      <c r="I4136" t="s">
        <v>69</v>
      </c>
      <c r="J4136">
        <v>0</v>
      </c>
    </row>
    <row r="4137" spans="2:10" x14ac:dyDescent="0.45">
      <c r="B4137">
        <v>15439</v>
      </c>
      <c r="C4137" t="s">
        <v>80</v>
      </c>
      <c r="D4137">
        <v>11</v>
      </c>
      <c r="E4137">
        <v>33</v>
      </c>
      <c r="F4137" t="s">
        <v>1</v>
      </c>
      <c r="G4137">
        <v>2</v>
      </c>
      <c r="H4137">
        <v>0</v>
      </c>
      <c r="I4137" t="s">
        <v>13</v>
      </c>
      <c r="J4137">
        <v>1</v>
      </c>
    </row>
    <row r="4138" spans="2:10" x14ac:dyDescent="0.45">
      <c r="B4138">
        <v>15440</v>
      </c>
      <c r="C4138" t="s">
        <v>80</v>
      </c>
      <c r="D4138">
        <v>11</v>
      </c>
      <c r="E4138">
        <v>33</v>
      </c>
      <c r="F4138" t="s">
        <v>44</v>
      </c>
      <c r="G4138">
        <v>0</v>
      </c>
      <c r="H4138">
        <v>0</v>
      </c>
      <c r="I4138" t="s">
        <v>7</v>
      </c>
      <c r="J4138">
        <v>0</v>
      </c>
    </row>
    <row r="4139" spans="2:10" x14ac:dyDescent="0.45">
      <c r="B4139">
        <v>15441</v>
      </c>
      <c r="C4139" t="s">
        <v>80</v>
      </c>
      <c r="D4139">
        <v>11</v>
      </c>
      <c r="E4139">
        <v>34</v>
      </c>
      <c r="F4139" t="s">
        <v>13</v>
      </c>
      <c r="G4139">
        <v>1</v>
      </c>
      <c r="H4139">
        <v>2</v>
      </c>
      <c r="I4139" t="s">
        <v>56</v>
      </c>
      <c r="J4139">
        <v>-1</v>
      </c>
    </row>
    <row r="4140" spans="2:10" x14ac:dyDescent="0.45">
      <c r="B4140">
        <v>15442</v>
      </c>
      <c r="C4140" t="s">
        <v>80</v>
      </c>
      <c r="D4140">
        <v>11</v>
      </c>
      <c r="E4140">
        <v>34</v>
      </c>
      <c r="F4140" t="s">
        <v>77</v>
      </c>
      <c r="G4140">
        <v>1</v>
      </c>
      <c r="H4140">
        <v>1</v>
      </c>
      <c r="I4140" t="s">
        <v>27</v>
      </c>
      <c r="J4140">
        <v>0</v>
      </c>
    </row>
    <row r="4141" spans="2:10" x14ac:dyDescent="0.45">
      <c r="B4141">
        <v>15443</v>
      </c>
      <c r="C4141" t="s">
        <v>80</v>
      </c>
      <c r="D4141">
        <v>11</v>
      </c>
      <c r="E4141">
        <v>34</v>
      </c>
      <c r="F4141" t="s">
        <v>14</v>
      </c>
      <c r="G4141">
        <v>2</v>
      </c>
      <c r="H4141">
        <v>1</v>
      </c>
      <c r="I4141" t="s">
        <v>66</v>
      </c>
      <c r="J4141">
        <v>1</v>
      </c>
    </row>
    <row r="4142" spans="2:10" x14ac:dyDescent="0.45">
      <c r="B4142">
        <v>15444</v>
      </c>
      <c r="C4142" t="s">
        <v>80</v>
      </c>
      <c r="D4142">
        <v>11</v>
      </c>
      <c r="E4142">
        <v>34</v>
      </c>
      <c r="F4142" t="s">
        <v>5</v>
      </c>
      <c r="G4142">
        <v>1</v>
      </c>
      <c r="H4142">
        <v>1</v>
      </c>
      <c r="I4142" t="s">
        <v>3</v>
      </c>
      <c r="J4142">
        <v>0</v>
      </c>
    </row>
    <row r="4143" spans="2:10" x14ac:dyDescent="0.45">
      <c r="B4143">
        <v>15445</v>
      </c>
      <c r="C4143" t="s">
        <v>80</v>
      </c>
      <c r="D4143">
        <v>11</v>
      </c>
      <c r="E4143">
        <v>34</v>
      </c>
      <c r="F4143" t="s">
        <v>0</v>
      </c>
      <c r="G4143">
        <v>1</v>
      </c>
      <c r="H4143">
        <v>2</v>
      </c>
      <c r="I4143" t="s">
        <v>10</v>
      </c>
      <c r="J4143">
        <v>-1</v>
      </c>
    </row>
    <row r="4144" spans="2:10" x14ac:dyDescent="0.45">
      <c r="B4144">
        <v>15446</v>
      </c>
      <c r="C4144" t="s">
        <v>80</v>
      </c>
      <c r="D4144">
        <v>11</v>
      </c>
      <c r="E4144">
        <v>34</v>
      </c>
      <c r="F4144" t="s">
        <v>69</v>
      </c>
      <c r="G4144">
        <v>2</v>
      </c>
      <c r="H4144">
        <v>2</v>
      </c>
      <c r="I4144" t="s">
        <v>44</v>
      </c>
      <c r="J4144">
        <v>0</v>
      </c>
    </row>
    <row r="4145" spans="2:10" x14ac:dyDescent="0.45">
      <c r="B4145">
        <v>15447</v>
      </c>
      <c r="C4145" t="s">
        <v>80</v>
      </c>
      <c r="D4145">
        <v>11</v>
      </c>
      <c r="E4145">
        <v>34</v>
      </c>
      <c r="F4145" t="s">
        <v>7</v>
      </c>
      <c r="G4145">
        <v>0</v>
      </c>
      <c r="H4145">
        <v>0</v>
      </c>
      <c r="I4145" t="s">
        <v>4</v>
      </c>
      <c r="J4145">
        <v>0</v>
      </c>
    </row>
    <row r="4146" spans="2:10" x14ac:dyDescent="0.45">
      <c r="B4146">
        <v>15448</v>
      </c>
      <c r="C4146" t="s">
        <v>80</v>
      </c>
      <c r="D4146">
        <v>11</v>
      </c>
      <c r="E4146">
        <v>34</v>
      </c>
      <c r="F4146" t="s">
        <v>79</v>
      </c>
      <c r="G4146">
        <v>2</v>
      </c>
      <c r="H4146">
        <v>1</v>
      </c>
      <c r="I4146" t="s">
        <v>9</v>
      </c>
      <c r="J4146">
        <v>1</v>
      </c>
    </row>
    <row r="4147" spans="2:10" x14ac:dyDescent="0.45">
      <c r="B4147">
        <v>15449</v>
      </c>
      <c r="C4147" t="s">
        <v>80</v>
      </c>
      <c r="D4147">
        <v>11</v>
      </c>
      <c r="E4147">
        <v>34</v>
      </c>
      <c r="F4147" t="s">
        <v>72</v>
      </c>
      <c r="G4147">
        <v>0</v>
      </c>
      <c r="H4147">
        <v>3</v>
      </c>
      <c r="I4147" t="s">
        <v>1</v>
      </c>
      <c r="J4147">
        <v>-1</v>
      </c>
    </row>
    <row r="4148" spans="2:10" x14ac:dyDescent="0.45">
      <c r="B4148">
        <v>15450</v>
      </c>
      <c r="C4148" t="s">
        <v>80</v>
      </c>
      <c r="D4148">
        <v>11</v>
      </c>
      <c r="E4148">
        <v>34</v>
      </c>
      <c r="F4148" t="s">
        <v>24</v>
      </c>
      <c r="G4148">
        <v>0</v>
      </c>
      <c r="H4148">
        <v>0</v>
      </c>
      <c r="I4148" t="s">
        <v>15</v>
      </c>
      <c r="J4148">
        <v>0</v>
      </c>
    </row>
    <row r="4149" spans="2:10" x14ac:dyDescent="0.45">
      <c r="B4149">
        <v>15451</v>
      </c>
      <c r="C4149" t="s">
        <v>80</v>
      </c>
      <c r="D4149">
        <v>11</v>
      </c>
      <c r="E4149">
        <v>35</v>
      </c>
      <c r="F4149" t="s">
        <v>1</v>
      </c>
      <c r="G4149">
        <v>0</v>
      </c>
      <c r="H4149">
        <v>1</v>
      </c>
      <c r="I4149" t="s">
        <v>14</v>
      </c>
      <c r="J4149">
        <v>-1</v>
      </c>
    </row>
    <row r="4150" spans="2:10" x14ac:dyDescent="0.45">
      <c r="B4150">
        <v>15452</v>
      </c>
      <c r="C4150" t="s">
        <v>80</v>
      </c>
      <c r="D4150">
        <v>11</v>
      </c>
      <c r="E4150">
        <v>35</v>
      </c>
      <c r="F4150" t="s">
        <v>66</v>
      </c>
      <c r="G4150">
        <v>4</v>
      </c>
      <c r="H4150">
        <v>0</v>
      </c>
      <c r="I4150" t="s">
        <v>0</v>
      </c>
      <c r="J4150">
        <v>1</v>
      </c>
    </row>
    <row r="4151" spans="2:10" x14ac:dyDescent="0.45">
      <c r="B4151">
        <v>15453</v>
      </c>
      <c r="C4151" t="s">
        <v>80</v>
      </c>
      <c r="D4151">
        <v>11</v>
      </c>
      <c r="E4151">
        <v>35</v>
      </c>
      <c r="F4151" t="s">
        <v>3</v>
      </c>
      <c r="G4151">
        <v>4</v>
      </c>
      <c r="H4151">
        <v>1</v>
      </c>
      <c r="I4151" t="s">
        <v>24</v>
      </c>
      <c r="J4151">
        <v>1</v>
      </c>
    </row>
    <row r="4152" spans="2:10" x14ac:dyDescent="0.45">
      <c r="B4152">
        <v>15454</v>
      </c>
      <c r="C4152" t="s">
        <v>80</v>
      </c>
      <c r="D4152">
        <v>11</v>
      </c>
      <c r="E4152">
        <v>35</v>
      </c>
      <c r="F4152" t="s">
        <v>56</v>
      </c>
      <c r="G4152">
        <v>1</v>
      </c>
      <c r="H4152">
        <v>1</v>
      </c>
      <c r="I4152" t="s">
        <v>72</v>
      </c>
      <c r="J4152">
        <v>0</v>
      </c>
    </row>
    <row r="4153" spans="2:10" x14ac:dyDescent="0.45">
      <c r="B4153">
        <v>15455</v>
      </c>
      <c r="C4153" t="s">
        <v>80</v>
      </c>
      <c r="D4153">
        <v>11</v>
      </c>
      <c r="E4153">
        <v>35</v>
      </c>
      <c r="F4153" t="s">
        <v>10</v>
      </c>
      <c r="G4153">
        <v>2</v>
      </c>
      <c r="H4153">
        <v>0</v>
      </c>
      <c r="I4153" t="s">
        <v>5</v>
      </c>
      <c r="J4153">
        <v>1</v>
      </c>
    </row>
    <row r="4154" spans="2:10" x14ac:dyDescent="0.45">
      <c r="B4154">
        <v>15456</v>
      </c>
      <c r="C4154" t="s">
        <v>80</v>
      </c>
      <c r="D4154">
        <v>11</v>
      </c>
      <c r="E4154">
        <v>35</v>
      </c>
      <c r="F4154" t="s">
        <v>9</v>
      </c>
      <c r="G4154">
        <v>0</v>
      </c>
      <c r="H4154">
        <v>0</v>
      </c>
      <c r="I4154" t="s">
        <v>77</v>
      </c>
      <c r="J4154">
        <v>0</v>
      </c>
    </row>
    <row r="4155" spans="2:10" x14ac:dyDescent="0.45">
      <c r="B4155">
        <v>15457</v>
      </c>
      <c r="C4155" t="s">
        <v>80</v>
      </c>
      <c r="D4155">
        <v>11</v>
      </c>
      <c r="E4155">
        <v>35</v>
      </c>
      <c r="F4155" t="s">
        <v>15</v>
      </c>
      <c r="G4155">
        <v>0</v>
      </c>
      <c r="H4155">
        <v>0</v>
      </c>
      <c r="I4155" t="s">
        <v>7</v>
      </c>
      <c r="J4155">
        <v>0</v>
      </c>
    </row>
    <row r="4156" spans="2:10" x14ac:dyDescent="0.45">
      <c r="B4156">
        <v>15458</v>
      </c>
      <c r="C4156" t="s">
        <v>80</v>
      </c>
      <c r="D4156">
        <v>11</v>
      </c>
      <c r="E4156">
        <v>35</v>
      </c>
      <c r="F4156" t="s">
        <v>27</v>
      </c>
      <c r="G4156">
        <v>0</v>
      </c>
      <c r="H4156">
        <v>0</v>
      </c>
      <c r="I4156" t="s">
        <v>13</v>
      </c>
      <c r="J4156">
        <v>0</v>
      </c>
    </row>
    <row r="4157" spans="2:10" x14ac:dyDescent="0.45">
      <c r="B4157">
        <v>15459</v>
      </c>
      <c r="C4157" t="s">
        <v>80</v>
      </c>
      <c r="D4157">
        <v>11</v>
      </c>
      <c r="E4157">
        <v>35</v>
      </c>
      <c r="F4157" t="s">
        <v>4</v>
      </c>
      <c r="G4157">
        <v>1</v>
      </c>
      <c r="H4157">
        <v>1</v>
      </c>
      <c r="I4157" t="s">
        <v>69</v>
      </c>
      <c r="J4157">
        <v>0</v>
      </c>
    </row>
    <row r="4158" spans="2:10" x14ac:dyDescent="0.45">
      <c r="B4158">
        <v>15460</v>
      </c>
      <c r="C4158" t="s">
        <v>80</v>
      </c>
      <c r="D4158">
        <v>11</v>
      </c>
      <c r="E4158">
        <v>35</v>
      </c>
      <c r="F4158" t="s">
        <v>44</v>
      </c>
      <c r="G4158">
        <v>3</v>
      </c>
      <c r="H4158">
        <v>2</v>
      </c>
      <c r="I4158" t="s">
        <v>6</v>
      </c>
      <c r="J4158">
        <v>1</v>
      </c>
    </row>
    <row r="4159" spans="2:10" x14ac:dyDescent="0.45">
      <c r="B4159">
        <v>15461</v>
      </c>
      <c r="C4159" t="s">
        <v>80</v>
      </c>
      <c r="D4159">
        <v>11</v>
      </c>
      <c r="E4159">
        <v>36</v>
      </c>
      <c r="F4159" t="s">
        <v>77</v>
      </c>
      <c r="G4159">
        <v>0</v>
      </c>
      <c r="H4159">
        <v>0</v>
      </c>
      <c r="I4159" t="s">
        <v>79</v>
      </c>
      <c r="J4159">
        <v>0</v>
      </c>
    </row>
    <row r="4160" spans="2:10" x14ac:dyDescent="0.45">
      <c r="B4160">
        <v>15462</v>
      </c>
      <c r="C4160" t="s">
        <v>80</v>
      </c>
      <c r="D4160">
        <v>11</v>
      </c>
      <c r="E4160">
        <v>36</v>
      </c>
      <c r="F4160" t="s">
        <v>6</v>
      </c>
      <c r="G4160">
        <v>0</v>
      </c>
      <c r="H4160">
        <v>2</v>
      </c>
      <c r="I4160" t="s">
        <v>4</v>
      </c>
      <c r="J4160">
        <v>-1</v>
      </c>
    </row>
    <row r="4161" spans="2:10" x14ac:dyDescent="0.45">
      <c r="B4161">
        <v>15463</v>
      </c>
      <c r="C4161" t="s">
        <v>80</v>
      </c>
      <c r="D4161">
        <v>11</v>
      </c>
      <c r="E4161">
        <v>36</v>
      </c>
      <c r="F4161" t="s">
        <v>14</v>
      </c>
      <c r="G4161">
        <v>3</v>
      </c>
      <c r="H4161">
        <v>1</v>
      </c>
      <c r="I4161" t="s">
        <v>56</v>
      </c>
      <c r="J4161">
        <v>1</v>
      </c>
    </row>
    <row r="4162" spans="2:10" x14ac:dyDescent="0.45">
      <c r="B4162">
        <v>15464</v>
      </c>
      <c r="C4162" t="s">
        <v>80</v>
      </c>
      <c r="D4162">
        <v>11</v>
      </c>
      <c r="E4162">
        <v>36</v>
      </c>
      <c r="F4162" t="s">
        <v>24</v>
      </c>
      <c r="G4162">
        <v>1</v>
      </c>
      <c r="H4162">
        <v>0</v>
      </c>
      <c r="I4162" t="s">
        <v>10</v>
      </c>
      <c r="J4162">
        <v>1</v>
      </c>
    </row>
    <row r="4163" spans="2:10" x14ac:dyDescent="0.45">
      <c r="B4163">
        <v>15465</v>
      </c>
      <c r="C4163" t="s">
        <v>80</v>
      </c>
      <c r="D4163">
        <v>11</v>
      </c>
      <c r="E4163">
        <v>36</v>
      </c>
      <c r="F4163" t="s">
        <v>7</v>
      </c>
      <c r="G4163">
        <v>0</v>
      </c>
      <c r="H4163">
        <v>0</v>
      </c>
      <c r="I4163" t="s">
        <v>3</v>
      </c>
      <c r="J4163">
        <v>0</v>
      </c>
    </row>
    <row r="4164" spans="2:10" x14ac:dyDescent="0.45">
      <c r="B4164">
        <v>15466</v>
      </c>
      <c r="C4164" t="s">
        <v>80</v>
      </c>
      <c r="D4164">
        <v>11</v>
      </c>
      <c r="E4164">
        <v>36</v>
      </c>
      <c r="F4164" t="s">
        <v>72</v>
      </c>
      <c r="G4164">
        <v>0</v>
      </c>
      <c r="H4164">
        <v>0</v>
      </c>
      <c r="I4164" t="s">
        <v>27</v>
      </c>
      <c r="J4164">
        <v>0</v>
      </c>
    </row>
    <row r="4165" spans="2:10" x14ac:dyDescent="0.45">
      <c r="B4165">
        <v>15467</v>
      </c>
      <c r="C4165" t="s">
        <v>80</v>
      </c>
      <c r="D4165">
        <v>11</v>
      </c>
      <c r="E4165">
        <v>36</v>
      </c>
      <c r="F4165" t="s">
        <v>5</v>
      </c>
      <c r="G4165">
        <v>2</v>
      </c>
      <c r="H4165">
        <v>1</v>
      </c>
      <c r="I4165" t="s">
        <v>66</v>
      </c>
      <c r="J4165">
        <v>1</v>
      </c>
    </row>
    <row r="4166" spans="2:10" x14ac:dyDescent="0.45">
      <c r="B4166">
        <v>15468</v>
      </c>
      <c r="C4166" t="s">
        <v>80</v>
      </c>
      <c r="D4166">
        <v>11</v>
      </c>
      <c r="E4166">
        <v>36</v>
      </c>
      <c r="F4166" t="s">
        <v>69</v>
      </c>
      <c r="G4166">
        <v>2</v>
      </c>
      <c r="H4166">
        <v>0</v>
      </c>
      <c r="I4166" t="s">
        <v>15</v>
      </c>
      <c r="J4166">
        <v>1</v>
      </c>
    </row>
    <row r="4167" spans="2:10" x14ac:dyDescent="0.45">
      <c r="B4167">
        <v>15469</v>
      </c>
      <c r="C4167" t="s">
        <v>80</v>
      </c>
      <c r="D4167">
        <v>11</v>
      </c>
      <c r="E4167">
        <v>36</v>
      </c>
      <c r="F4167" t="s">
        <v>0</v>
      </c>
      <c r="G4167">
        <v>0</v>
      </c>
      <c r="H4167">
        <v>0</v>
      </c>
      <c r="I4167" t="s">
        <v>1</v>
      </c>
      <c r="J4167">
        <v>0</v>
      </c>
    </row>
    <row r="4168" spans="2:10" x14ac:dyDescent="0.45">
      <c r="B4168">
        <v>15470</v>
      </c>
      <c r="C4168" t="s">
        <v>80</v>
      </c>
      <c r="D4168">
        <v>11</v>
      </c>
      <c r="E4168">
        <v>36</v>
      </c>
      <c r="F4168" t="s">
        <v>13</v>
      </c>
      <c r="G4168">
        <v>0</v>
      </c>
      <c r="H4168">
        <v>0</v>
      </c>
      <c r="I4168" t="s">
        <v>9</v>
      </c>
      <c r="J4168">
        <v>0</v>
      </c>
    </row>
    <row r="4169" spans="2:10" x14ac:dyDescent="0.45">
      <c r="B4169">
        <v>15471</v>
      </c>
      <c r="C4169" t="s">
        <v>80</v>
      </c>
      <c r="D4169">
        <v>11</v>
      </c>
      <c r="E4169">
        <v>37</v>
      </c>
      <c r="F4169" t="s">
        <v>27</v>
      </c>
      <c r="G4169">
        <v>1</v>
      </c>
      <c r="H4169">
        <v>1</v>
      </c>
      <c r="I4169" t="s">
        <v>14</v>
      </c>
      <c r="J4169">
        <v>0</v>
      </c>
    </row>
    <row r="4170" spans="2:10" x14ac:dyDescent="0.45">
      <c r="B4170">
        <v>15472</v>
      </c>
      <c r="C4170" t="s">
        <v>80</v>
      </c>
      <c r="D4170">
        <v>11</v>
      </c>
      <c r="E4170">
        <v>37</v>
      </c>
      <c r="F4170" t="s">
        <v>56</v>
      </c>
      <c r="G4170">
        <v>2</v>
      </c>
      <c r="H4170">
        <v>1</v>
      </c>
      <c r="I4170" t="s">
        <v>0</v>
      </c>
      <c r="J4170">
        <v>1</v>
      </c>
    </row>
    <row r="4171" spans="2:10" x14ac:dyDescent="0.45">
      <c r="B4171">
        <v>15473</v>
      </c>
      <c r="C4171" t="s">
        <v>80</v>
      </c>
      <c r="D4171">
        <v>11</v>
      </c>
      <c r="E4171">
        <v>37</v>
      </c>
      <c r="F4171" t="s">
        <v>10</v>
      </c>
      <c r="G4171">
        <v>0</v>
      </c>
      <c r="H4171">
        <v>0</v>
      </c>
      <c r="I4171" t="s">
        <v>7</v>
      </c>
      <c r="J4171">
        <v>0</v>
      </c>
    </row>
    <row r="4172" spans="2:10" x14ac:dyDescent="0.45">
      <c r="B4172">
        <v>15474</v>
      </c>
      <c r="C4172" t="s">
        <v>80</v>
      </c>
      <c r="D4172">
        <v>11</v>
      </c>
      <c r="E4172">
        <v>37</v>
      </c>
      <c r="F4172" t="s">
        <v>9</v>
      </c>
      <c r="G4172">
        <v>0</v>
      </c>
      <c r="H4172">
        <v>2</v>
      </c>
      <c r="I4172" t="s">
        <v>72</v>
      </c>
      <c r="J4172">
        <v>-1</v>
      </c>
    </row>
    <row r="4173" spans="2:10" x14ac:dyDescent="0.45">
      <c r="B4173">
        <v>15475</v>
      </c>
      <c r="C4173" t="s">
        <v>80</v>
      </c>
      <c r="D4173">
        <v>11</v>
      </c>
      <c r="E4173">
        <v>37</v>
      </c>
      <c r="F4173" t="s">
        <v>15</v>
      </c>
      <c r="G4173">
        <v>0</v>
      </c>
      <c r="H4173">
        <v>1</v>
      </c>
      <c r="I4173" t="s">
        <v>6</v>
      </c>
      <c r="J4173">
        <v>-1</v>
      </c>
    </row>
    <row r="4174" spans="2:10" x14ac:dyDescent="0.45">
      <c r="B4174">
        <v>15476</v>
      </c>
      <c r="C4174" t="s">
        <v>80</v>
      </c>
      <c r="D4174">
        <v>11</v>
      </c>
      <c r="E4174">
        <v>37</v>
      </c>
      <c r="F4174" t="s">
        <v>66</v>
      </c>
      <c r="G4174">
        <v>1</v>
      </c>
      <c r="H4174">
        <v>1</v>
      </c>
      <c r="I4174" t="s">
        <v>24</v>
      </c>
      <c r="J4174">
        <v>0</v>
      </c>
    </row>
    <row r="4175" spans="2:10" x14ac:dyDescent="0.45">
      <c r="B4175">
        <v>15477</v>
      </c>
      <c r="C4175" t="s">
        <v>80</v>
      </c>
      <c r="D4175">
        <v>11</v>
      </c>
      <c r="E4175">
        <v>37</v>
      </c>
      <c r="F4175" t="s">
        <v>4</v>
      </c>
      <c r="G4175">
        <v>1</v>
      </c>
      <c r="H4175">
        <v>1</v>
      </c>
      <c r="I4175" t="s">
        <v>44</v>
      </c>
      <c r="J4175">
        <v>0</v>
      </c>
    </row>
    <row r="4176" spans="2:10" x14ac:dyDescent="0.45">
      <c r="B4176">
        <v>15478</v>
      </c>
      <c r="C4176" t="s">
        <v>80</v>
      </c>
      <c r="D4176">
        <v>11</v>
      </c>
      <c r="E4176">
        <v>37</v>
      </c>
      <c r="F4176" t="s">
        <v>3</v>
      </c>
      <c r="G4176">
        <v>1</v>
      </c>
      <c r="H4176">
        <v>0</v>
      </c>
      <c r="I4176" t="s">
        <v>69</v>
      </c>
      <c r="J4176">
        <v>1</v>
      </c>
    </row>
    <row r="4177" spans="2:10" x14ac:dyDescent="0.45">
      <c r="B4177">
        <v>15479</v>
      </c>
      <c r="C4177" t="s">
        <v>80</v>
      </c>
      <c r="D4177">
        <v>11</v>
      </c>
      <c r="E4177">
        <v>37</v>
      </c>
      <c r="F4177" t="s">
        <v>79</v>
      </c>
      <c r="G4177">
        <v>2</v>
      </c>
      <c r="H4177">
        <v>1</v>
      </c>
      <c r="I4177" t="s">
        <v>13</v>
      </c>
      <c r="J4177">
        <v>1</v>
      </c>
    </row>
    <row r="4178" spans="2:10" x14ac:dyDescent="0.45">
      <c r="B4178">
        <v>15480</v>
      </c>
      <c r="C4178" t="s">
        <v>80</v>
      </c>
      <c r="D4178">
        <v>11</v>
      </c>
      <c r="E4178">
        <v>37</v>
      </c>
      <c r="F4178" t="s">
        <v>1</v>
      </c>
      <c r="G4178">
        <v>1</v>
      </c>
      <c r="H4178">
        <v>1</v>
      </c>
      <c r="I4178" t="s">
        <v>5</v>
      </c>
      <c r="J4178">
        <v>0</v>
      </c>
    </row>
    <row r="4179" spans="2:10" x14ac:dyDescent="0.45">
      <c r="B4179">
        <v>15501</v>
      </c>
      <c r="C4179" t="s">
        <v>80</v>
      </c>
      <c r="D4179">
        <v>11</v>
      </c>
      <c r="E4179">
        <v>38</v>
      </c>
      <c r="F4179" t="s">
        <v>7</v>
      </c>
      <c r="G4179">
        <v>0</v>
      </c>
      <c r="H4179">
        <v>0</v>
      </c>
      <c r="I4179" t="s">
        <v>66</v>
      </c>
      <c r="J4179">
        <v>0</v>
      </c>
    </row>
    <row r="4180" spans="2:10" x14ac:dyDescent="0.45">
      <c r="B4180">
        <v>15502</v>
      </c>
      <c r="C4180" t="s">
        <v>80</v>
      </c>
      <c r="D4180">
        <v>11</v>
      </c>
      <c r="E4180">
        <v>38</v>
      </c>
      <c r="F4180" t="s">
        <v>14</v>
      </c>
      <c r="G4180">
        <v>0</v>
      </c>
      <c r="H4180">
        <v>0</v>
      </c>
      <c r="I4180" t="s">
        <v>9</v>
      </c>
      <c r="J4180">
        <v>0</v>
      </c>
    </row>
    <row r="4181" spans="2:10" x14ac:dyDescent="0.45">
      <c r="B4181">
        <v>15503</v>
      </c>
      <c r="C4181" t="s">
        <v>80</v>
      </c>
      <c r="D4181">
        <v>11</v>
      </c>
      <c r="E4181">
        <v>38</v>
      </c>
      <c r="F4181" t="s">
        <v>0</v>
      </c>
      <c r="G4181">
        <v>3</v>
      </c>
      <c r="H4181">
        <v>2</v>
      </c>
      <c r="I4181" t="s">
        <v>27</v>
      </c>
      <c r="J4181">
        <v>1</v>
      </c>
    </row>
    <row r="4182" spans="2:10" x14ac:dyDescent="0.45">
      <c r="B4182">
        <v>15504</v>
      </c>
      <c r="C4182" t="s">
        <v>80</v>
      </c>
      <c r="D4182">
        <v>11</v>
      </c>
      <c r="E4182">
        <v>38</v>
      </c>
      <c r="F4182" t="s">
        <v>69</v>
      </c>
      <c r="G4182">
        <v>1</v>
      </c>
      <c r="H4182">
        <v>1</v>
      </c>
      <c r="I4182" t="s">
        <v>10</v>
      </c>
      <c r="J4182">
        <v>0</v>
      </c>
    </row>
    <row r="4183" spans="2:10" x14ac:dyDescent="0.45">
      <c r="B4183">
        <v>15505</v>
      </c>
      <c r="C4183" t="s">
        <v>80</v>
      </c>
      <c r="D4183">
        <v>11</v>
      </c>
      <c r="E4183">
        <v>38</v>
      </c>
      <c r="F4183" t="s">
        <v>13</v>
      </c>
      <c r="G4183">
        <v>0</v>
      </c>
      <c r="H4183">
        <v>0</v>
      </c>
      <c r="I4183" t="s">
        <v>77</v>
      </c>
      <c r="J4183">
        <v>0</v>
      </c>
    </row>
    <row r="4184" spans="2:10" x14ac:dyDescent="0.45">
      <c r="B4184">
        <v>15506</v>
      </c>
      <c r="C4184" t="s">
        <v>80</v>
      </c>
      <c r="D4184">
        <v>11</v>
      </c>
      <c r="E4184">
        <v>38</v>
      </c>
      <c r="F4184" t="s">
        <v>72</v>
      </c>
      <c r="G4184">
        <v>1</v>
      </c>
      <c r="H4184">
        <v>2</v>
      </c>
      <c r="I4184" t="s">
        <v>79</v>
      </c>
      <c r="J4184">
        <v>-1</v>
      </c>
    </row>
    <row r="4185" spans="2:10" x14ac:dyDescent="0.45">
      <c r="B4185">
        <v>15507</v>
      </c>
      <c r="C4185" t="s">
        <v>80</v>
      </c>
      <c r="D4185">
        <v>11</v>
      </c>
      <c r="E4185">
        <v>38</v>
      </c>
      <c r="F4185" t="s">
        <v>6</v>
      </c>
      <c r="G4185">
        <v>1</v>
      </c>
      <c r="H4185">
        <v>1</v>
      </c>
      <c r="I4185" t="s">
        <v>3</v>
      </c>
      <c r="J4185">
        <v>0</v>
      </c>
    </row>
    <row r="4186" spans="2:10" x14ac:dyDescent="0.45">
      <c r="B4186">
        <v>15508</v>
      </c>
      <c r="C4186" t="s">
        <v>80</v>
      </c>
      <c r="D4186">
        <v>11</v>
      </c>
      <c r="E4186">
        <v>38</v>
      </c>
      <c r="F4186" t="s">
        <v>24</v>
      </c>
      <c r="G4186">
        <v>1</v>
      </c>
      <c r="H4186">
        <v>2</v>
      </c>
      <c r="I4186" t="s">
        <v>1</v>
      </c>
      <c r="J4186">
        <v>-1</v>
      </c>
    </row>
    <row r="4187" spans="2:10" x14ac:dyDescent="0.45">
      <c r="B4187">
        <v>15509</v>
      </c>
      <c r="C4187" t="s">
        <v>80</v>
      </c>
      <c r="D4187">
        <v>11</v>
      </c>
      <c r="E4187">
        <v>38</v>
      </c>
      <c r="F4187" t="s">
        <v>5</v>
      </c>
      <c r="G4187">
        <v>1</v>
      </c>
      <c r="H4187">
        <v>0</v>
      </c>
      <c r="I4187" t="s">
        <v>56</v>
      </c>
      <c r="J4187">
        <v>1</v>
      </c>
    </row>
    <row r="4188" spans="2:10" x14ac:dyDescent="0.45">
      <c r="B4188">
        <v>15510</v>
      </c>
      <c r="C4188" t="s">
        <v>80</v>
      </c>
      <c r="D4188">
        <v>11</v>
      </c>
      <c r="E4188">
        <v>38</v>
      </c>
      <c r="F4188" t="s">
        <v>44</v>
      </c>
      <c r="G4188">
        <v>1</v>
      </c>
      <c r="H4188">
        <v>0</v>
      </c>
      <c r="I4188" t="s">
        <v>15</v>
      </c>
      <c r="J4188">
        <v>1</v>
      </c>
    </row>
    <row r="4189" spans="2:10" x14ac:dyDescent="0.45">
      <c r="B4189">
        <v>15481</v>
      </c>
      <c r="C4189" t="s">
        <v>80</v>
      </c>
      <c r="D4189">
        <v>11</v>
      </c>
      <c r="E4189">
        <v>39</v>
      </c>
      <c r="F4189" t="s">
        <v>3</v>
      </c>
      <c r="G4189">
        <v>2</v>
      </c>
      <c r="H4189">
        <v>0</v>
      </c>
      <c r="I4189" t="s">
        <v>44</v>
      </c>
      <c r="J4189">
        <v>1</v>
      </c>
    </row>
    <row r="4190" spans="2:10" x14ac:dyDescent="0.45">
      <c r="B4190">
        <v>15482</v>
      </c>
      <c r="C4190" t="s">
        <v>80</v>
      </c>
      <c r="D4190">
        <v>11</v>
      </c>
      <c r="E4190">
        <v>39</v>
      </c>
      <c r="F4190" t="s">
        <v>77</v>
      </c>
      <c r="G4190">
        <v>0</v>
      </c>
      <c r="H4190">
        <v>0</v>
      </c>
      <c r="I4190" t="s">
        <v>72</v>
      </c>
      <c r="J4190">
        <v>0</v>
      </c>
    </row>
    <row r="4191" spans="2:10" x14ac:dyDescent="0.45">
      <c r="B4191">
        <v>15483</v>
      </c>
      <c r="C4191" t="s">
        <v>80</v>
      </c>
      <c r="D4191">
        <v>11</v>
      </c>
      <c r="E4191">
        <v>39</v>
      </c>
      <c r="F4191" t="s">
        <v>56</v>
      </c>
      <c r="G4191">
        <v>1</v>
      </c>
      <c r="H4191">
        <v>1</v>
      </c>
      <c r="I4191" t="s">
        <v>24</v>
      </c>
      <c r="J4191">
        <v>0</v>
      </c>
    </row>
    <row r="4192" spans="2:10" x14ac:dyDescent="0.45">
      <c r="B4192">
        <v>15484</v>
      </c>
      <c r="C4192" t="s">
        <v>80</v>
      </c>
      <c r="D4192">
        <v>11</v>
      </c>
      <c r="E4192">
        <v>39</v>
      </c>
      <c r="F4192" t="s">
        <v>10</v>
      </c>
      <c r="G4192">
        <v>3</v>
      </c>
      <c r="H4192">
        <v>3</v>
      </c>
      <c r="I4192" t="s">
        <v>6</v>
      </c>
      <c r="J4192">
        <v>0</v>
      </c>
    </row>
    <row r="4193" spans="2:10" x14ac:dyDescent="0.45">
      <c r="B4193">
        <v>15485</v>
      </c>
      <c r="C4193" t="s">
        <v>80</v>
      </c>
      <c r="D4193">
        <v>11</v>
      </c>
      <c r="E4193">
        <v>39</v>
      </c>
      <c r="F4193" t="s">
        <v>9</v>
      </c>
      <c r="G4193">
        <v>4</v>
      </c>
      <c r="H4193">
        <v>2</v>
      </c>
      <c r="I4193" t="s">
        <v>0</v>
      </c>
      <c r="J4193">
        <v>1</v>
      </c>
    </row>
    <row r="4194" spans="2:10" x14ac:dyDescent="0.45">
      <c r="B4194">
        <v>15486</v>
      </c>
      <c r="C4194" t="s">
        <v>80</v>
      </c>
      <c r="D4194">
        <v>11</v>
      </c>
      <c r="E4194">
        <v>39</v>
      </c>
      <c r="F4194" t="s">
        <v>66</v>
      </c>
      <c r="G4194">
        <v>4</v>
      </c>
      <c r="H4194">
        <v>1</v>
      </c>
      <c r="I4194" t="s">
        <v>69</v>
      </c>
      <c r="J4194">
        <v>1</v>
      </c>
    </row>
    <row r="4195" spans="2:10" x14ac:dyDescent="0.45">
      <c r="B4195">
        <v>15487</v>
      </c>
      <c r="C4195" t="s">
        <v>80</v>
      </c>
      <c r="D4195">
        <v>11</v>
      </c>
      <c r="E4195">
        <v>39</v>
      </c>
      <c r="F4195" t="s">
        <v>15</v>
      </c>
      <c r="G4195">
        <v>0</v>
      </c>
      <c r="H4195">
        <v>0</v>
      </c>
      <c r="I4195" t="s">
        <v>4</v>
      </c>
      <c r="J4195">
        <v>0</v>
      </c>
    </row>
    <row r="4196" spans="2:10" x14ac:dyDescent="0.45">
      <c r="B4196">
        <v>15488</v>
      </c>
      <c r="C4196" t="s">
        <v>80</v>
      </c>
      <c r="D4196">
        <v>11</v>
      </c>
      <c r="E4196">
        <v>39</v>
      </c>
      <c r="F4196" t="s">
        <v>27</v>
      </c>
      <c r="G4196">
        <v>1</v>
      </c>
      <c r="H4196">
        <v>4</v>
      </c>
      <c r="I4196" t="s">
        <v>5</v>
      </c>
      <c r="J4196">
        <v>-1</v>
      </c>
    </row>
    <row r="4197" spans="2:10" x14ac:dyDescent="0.45">
      <c r="B4197">
        <v>15489</v>
      </c>
      <c r="C4197" t="s">
        <v>80</v>
      </c>
      <c r="D4197">
        <v>11</v>
      </c>
      <c r="E4197">
        <v>39</v>
      </c>
      <c r="F4197" t="s">
        <v>79</v>
      </c>
      <c r="G4197">
        <v>1</v>
      </c>
      <c r="H4197">
        <v>1</v>
      </c>
      <c r="I4197" t="s">
        <v>14</v>
      </c>
      <c r="J4197">
        <v>0</v>
      </c>
    </row>
    <row r="4198" spans="2:10" x14ac:dyDescent="0.45">
      <c r="B4198">
        <v>15490</v>
      </c>
      <c r="C4198" t="s">
        <v>80</v>
      </c>
      <c r="D4198">
        <v>11</v>
      </c>
      <c r="E4198">
        <v>39</v>
      </c>
      <c r="F4198" t="s">
        <v>1</v>
      </c>
      <c r="G4198">
        <v>0</v>
      </c>
      <c r="H4198">
        <v>0</v>
      </c>
      <c r="I4198" t="s">
        <v>7</v>
      </c>
      <c r="J4198">
        <v>0</v>
      </c>
    </row>
    <row r="4199" spans="2:10" x14ac:dyDescent="0.45">
      <c r="B4199">
        <v>15491</v>
      </c>
      <c r="C4199" t="s">
        <v>80</v>
      </c>
      <c r="D4199">
        <v>11</v>
      </c>
      <c r="E4199">
        <v>40</v>
      </c>
      <c r="F4199" t="s">
        <v>24</v>
      </c>
      <c r="G4199">
        <v>2</v>
      </c>
      <c r="H4199">
        <v>0</v>
      </c>
      <c r="I4199" t="s">
        <v>27</v>
      </c>
      <c r="J4199">
        <v>1</v>
      </c>
    </row>
    <row r="4200" spans="2:10" x14ac:dyDescent="0.45">
      <c r="B4200">
        <v>15492</v>
      </c>
      <c r="C4200" t="s">
        <v>80</v>
      </c>
      <c r="D4200">
        <v>11</v>
      </c>
      <c r="E4200">
        <v>40</v>
      </c>
      <c r="F4200" t="s">
        <v>14</v>
      </c>
      <c r="G4200">
        <v>0</v>
      </c>
      <c r="H4200">
        <v>0</v>
      </c>
      <c r="I4200" t="s">
        <v>77</v>
      </c>
      <c r="J4200">
        <v>0</v>
      </c>
    </row>
    <row r="4201" spans="2:10" x14ac:dyDescent="0.45">
      <c r="B4201">
        <v>15493</v>
      </c>
      <c r="C4201" t="s">
        <v>80</v>
      </c>
      <c r="D4201">
        <v>11</v>
      </c>
      <c r="E4201">
        <v>40</v>
      </c>
      <c r="F4201" t="s">
        <v>0</v>
      </c>
      <c r="G4201">
        <v>1</v>
      </c>
      <c r="H4201">
        <v>0</v>
      </c>
      <c r="I4201" t="s">
        <v>79</v>
      </c>
      <c r="J4201">
        <v>1</v>
      </c>
    </row>
    <row r="4202" spans="2:10" x14ac:dyDescent="0.45">
      <c r="B4202">
        <v>15494</v>
      </c>
      <c r="C4202" t="s">
        <v>80</v>
      </c>
      <c r="D4202">
        <v>11</v>
      </c>
      <c r="E4202">
        <v>40</v>
      </c>
      <c r="F4202" t="s">
        <v>7</v>
      </c>
      <c r="G4202">
        <v>2</v>
      </c>
      <c r="H4202">
        <v>0</v>
      </c>
      <c r="I4202" t="s">
        <v>56</v>
      </c>
      <c r="J4202">
        <v>1</v>
      </c>
    </row>
    <row r="4203" spans="2:10" x14ac:dyDescent="0.45">
      <c r="B4203">
        <v>15495</v>
      </c>
      <c r="C4203" t="s">
        <v>80</v>
      </c>
      <c r="D4203">
        <v>11</v>
      </c>
      <c r="E4203">
        <v>40</v>
      </c>
      <c r="F4203" t="s">
        <v>4</v>
      </c>
      <c r="G4203">
        <v>1</v>
      </c>
      <c r="H4203">
        <v>0</v>
      </c>
      <c r="I4203" t="s">
        <v>3</v>
      </c>
      <c r="J4203">
        <v>1</v>
      </c>
    </row>
    <row r="4204" spans="2:10" x14ac:dyDescent="0.45">
      <c r="B4204">
        <v>15496</v>
      </c>
      <c r="C4204" t="s">
        <v>80</v>
      </c>
      <c r="D4204">
        <v>11</v>
      </c>
      <c r="E4204">
        <v>40</v>
      </c>
      <c r="F4204" t="s">
        <v>6</v>
      </c>
      <c r="G4204">
        <v>8</v>
      </c>
      <c r="H4204">
        <v>1</v>
      </c>
      <c r="I4204" t="s">
        <v>66</v>
      </c>
      <c r="J4204">
        <v>1</v>
      </c>
    </row>
    <row r="4205" spans="2:10" x14ac:dyDescent="0.45">
      <c r="B4205">
        <v>15497</v>
      </c>
      <c r="C4205" t="s">
        <v>80</v>
      </c>
      <c r="D4205">
        <v>11</v>
      </c>
      <c r="E4205">
        <v>40</v>
      </c>
      <c r="F4205" t="s">
        <v>69</v>
      </c>
      <c r="G4205">
        <v>0</v>
      </c>
      <c r="H4205">
        <v>1</v>
      </c>
      <c r="I4205" t="s">
        <v>1</v>
      </c>
      <c r="J4205">
        <v>-1</v>
      </c>
    </row>
    <row r="4206" spans="2:10" x14ac:dyDescent="0.45">
      <c r="B4206">
        <v>15498</v>
      </c>
      <c r="C4206" t="s">
        <v>80</v>
      </c>
      <c r="D4206">
        <v>11</v>
      </c>
      <c r="E4206">
        <v>40</v>
      </c>
      <c r="F4206" t="s">
        <v>72</v>
      </c>
      <c r="G4206">
        <v>2</v>
      </c>
      <c r="H4206">
        <v>1</v>
      </c>
      <c r="I4206" t="s">
        <v>13</v>
      </c>
      <c r="J4206">
        <v>1</v>
      </c>
    </row>
    <row r="4207" spans="2:10" x14ac:dyDescent="0.45">
      <c r="B4207">
        <v>15499</v>
      </c>
      <c r="C4207" t="s">
        <v>80</v>
      </c>
      <c r="D4207">
        <v>11</v>
      </c>
      <c r="E4207">
        <v>40</v>
      </c>
      <c r="F4207" t="s">
        <v>5</v>
      </c>
      <c r="G4207">
        <v>2</v>
      </c>
      <c r="H4207">
        <v>0</v>
      </c>
      <c r="I4207" t="s">
        <v>9</v>
      </c>
      <c r="J4207">
        <v>1</v>
      </c>
    </row>
    <row r="4208" spans="2:10" x14ac:dyDescent="0.45">
      <c r="B4208">
        <v>15500</v>
      </c>
      <c r="C4208" t="s">
        <v>80</v>
      </c>
      <c r="D4208">
        <v>11</v>
      </c>
      <c r="E4208">
        <v>40</v>
      </c>
      <c r="F4208" t="s">
        <v>44</v>
      </c>
      <c r="G4208">
        <v>1</v>
      </c>
      <c r="H4208">
        <v>1</v>
      </c>
      <c r="I4208" t="s">
        <v>10</v>
      </c>
      <c r="J4208">
        <v>0</v>
      </c>
    </row>
    <row r="4209" spans="2:10" x14ac:dyDescent="0.45">
      <c r="B4209">
        <v>15511</v>
      </c>
      <c r="C4209" t="s">
        <v>80</v>
      </c>
      <c r="D4209">
        <v>11</v>
      </c>
      <c r="E4209">
        <v>41</v>
      </c>
      <c r="F4209" t="s">
        <v>3</v>
      </c>
      <c r="G4209">
        <v>1</v>
      </c>
      <c r="H4209">
        <v>1</v>
      </c>
      <c r="I4209" t="s">
        <v>15</v>
      </c>
      <c r="J4209">
        <v>0</v>
      </c>
    </row>
    <row r="4210" spans="2:10" x14ac:dyDescent="0.45">
      <c r="B4210">
        <v>15512</v>
      </c>
      <c r="C4210" t="s">
        <v>80</v>
      </c>
      <c r="D4210">
        <v>11</v>
      </c>
      <c r="E4210">
        <v>41</v>
      </c>
      <c r="F4210" t="s">
        <v>77</v>
      </c>
      <c r="G4210">
        <v>2</v>
      </c>
      <c r="H4210">
        <v>0</v>
      </c>
      <c r="I4210" t="s">
        <v>0</v>
      </c>
      <c r="J4210">
        <v>1</v>
      </c>
    </row>
    <row r="4211" spans="2:10" x14ac:dyDescent="0.45">
      <c r="B4211">
        <v>15513</v>
      </c>
      <c r="C4211" t="s">
        <v>80</v>
      </c>
      <c r="D4211">
        <v>11</v>
      </c>
      <c r="E4211">
        <v>41</v>
      </c>
      <c r="F4211" t="s">
        <v>56</v>
      </c>
      <c r="G4211">
        <v>4</v>
      </c>
      <c r="H4211">
        <v>1</v>
      </c>
      <c r="I4211" t="s">
        <v>69</v>
      </c>
      <c r="J4211">
        <v>1</v>
      </c>
    </row>
    <row r="4212" spans="2:10" x14ac:dyDescent="0.45">
      <c r="B4212">
        <v>15514</v>
      </c>
      <c r="C4212" t="s">
        <v>80</v>
      </c>
      <c r="D4212">
        <v>11</v>
      </c>
      <c r="E4212">
        <v>41</v>
      </c>
      <c r="F4212" t="s">
        <v>10</v>
      </c>
      <c r="G4212">
        <v>0</v>
      </c>
      <c r="H4212">
        <v>0</v>
      </c>
      <c r="I4212" t="s">
        <v>4</v>
      </c>
      <c r="J4212">
        <v>0</v>
      </c>
    </row>
    <row r="4213" spans="2:10" x14ac:dyDescent="0.45">
      <c r="B4213">
        <v>15515</v>
      </c>
      <c r="C4213" t="s">
        <v>80</v>
      </c>
      <c r="D4213">
        <v>11</v>
      </c>
      <c r="E4213">
        <v>41</v>
      </c>
      <c r="F4213" t="s">
        <v>13</v>
      </c>
      <c r="G4213">
        <v>1</v>
      </c>
      <c r="H4213">
        <v>2</v>
      </c>
      <c r="I4213" t="s">
        <v>14</v>
      </c>
      <c r="J4213">
        <v>-1</v>
      </c>
    </row>
    <row r="4214" spans="2:10" x14ac:dyDescent="0.45">
      <c r="B4214">
        <v>15516</v>
      </c>
      <c r="C4214" t="s">
        <v>80</v>
      </c>
      <c r="D4214">
        <v>11</v>
      </c>
      <c r="E4214">
        <v>41</v>
      </c>
      <c r="F4214" t="s">
        <v>66</v>
      </c>
      <c r="G4214">
        <v>2</v>
      </c>
      <c r="H4214">
        <v>2</v>
      </c>
      <c r="I4214" t="s">
        <v>44</v>
      </c>
      <c r="J4214">
        <v>0</v>
      </c>
    </row>
    <row r="4215" spans="2:10" x14ac:dyDescent="0.45">
      <c r="B4215">
        <v>15517</v>
      </c>
      <c r="C4215" t="s">
        <v>80</v>
      </c>
      <c r="D4215">
        <v>11</v>
      </c>
      <c r="E4215">
        <v>41</v>
      </c>
      <c r="F4215" t="s">
        <v>9</v>
      </c>
      <c r="G4215">
        <v>1</v>
      </c>
      <c r="H4215">
        <v>4</v>
      </c>
      <c r="I4215" t="s">
        <v>24</v>
      </c>
      <c r="J4215">
        <v>-1</v>
      </c>
    </row>
    <row r="4216" spans="2:10" x14ac:dyDescent="0.45">
      <c r="B4216">
        <v>15518</v>
      </c>
      <c r="C4216" t="s">
        <v>80</v>
      </c>
      <c r="D4216">
        <v>11</v>
      </c>
      <c r="E4216">
        <v>41</v>
      </c>
      <c r="F4216" t="s">
        <v>27</v>
      </c>
      <c r="G4216">
        <v>0</v>
      </c>
      <c r="H4216">
        <v>0</v>
      </c>
      <c r="I4216" t="s">
        <v>7</v>
      </c>
      <c r="J4216">
        <v>0</v>
      </c>
    </row>
    <row r="4217" spans="2:10" x14ac:dyDescent="0.45">
      <c r="B4217">
        <v>15519</v>
      </c>
      <c r="C4217" t="s">
        <v>80</v>
      </c>
      <c r="D4217">
        <v>11</v>
      </c>
      <c r="E4217">
        <v>41</v>
      </c>
      <c r="F4217" t="s">
        <v>1</v>
      </c>
      <c r="G4217">
        <v>0</v>
      </c>
      <c r="H4217">
        <v>0</v>
      </c>
      <c r="I4217" t="s">
        <v>6</v>
      </c>
      <c r="J4217">
        <v>0</v>
      </c>
    </row>
    <row r="4218" spans="2:10" x14ac:dyDescent="0.45">
      <c r="B4218">
        <v>15520</v>
      </c>
      <c r="C4218" t="s">
        <v>80</v>
      </c>
      <c r="D4218">
        <v>11</v>
      </c>
      <c r="E4218">
        <v>41</v>
      </c>
      <c r="F4218" t="s">
        <v>79</v>
      </c>
      <c r="G4218">
        <v>1</v>
      </c>
      <c r="H4218">
        <v>1</v>
      </c>
      <c r="I4218" t="s">
        <v>5</v>
      </c>
      <c r="J4218">
        <v>0</v>
      </c>
    </row>
    <row r="4219" spans="2:10" x14ac:dyDescent="0.45">
      <c r="B4219">
        <v>15521</v>
      </c>
      <c r="C4219" t="s">
        <v>80</v>
      </c>
      <c r="D4219">
        <v>11</v>
      </c>
      <c r="E4219">
        <v>42</v>
      </c>
      <c r="F4219" t="s">
        <v>0</v>
      </c>
      <c r="G4219">
        <v>0</v>
      </c>
      <c r="H4219">
        <v>0</v>
      </c>
      <c r="I4219" t="s">
        <v>13</v>
      </c>
      <c r="J4219">
        <v>0</v>
      </c>
    </row>
    <row r="4220" spans="2:10" x14ac:dyDescent="0.45">
      <c r="B4220">
        <v>15522</v>
      </c>
      <c r="C4220" t="s">
        <v>80</v>
      </c>
      <c r="D4220">
        <v>11</v>
      </c>
      <c r="E4220">
        <v>42</v>
      </c>
      <c r="F4220" t="s">
        <v>14</v>
      </c>
      <c r="G4220">
        <v>0</v>
      </c>
      <c r="H4220">
        <v>0</v>
      </c>
      <c r="I4220" t="s">
        <v>72</v>
      </c>
      <c r="J4220">
        <v>0</v>
      </c>
    </row>
    <row r="4221" spans="2:10" x14ac:dyDescent="0.45">
      <c r="B4221">
        <v>15523</v>
      </c>
      <c r="C4221" t="s">
        <v>80</v>
      </c>
      <c r="D4221">
        <v>11</v>
      </c>
      <c r="E4221">
        <v>42</v>
      </c>
      <c r="F4221" t="s">
        <v>24</v>
      </c>
      <c r="G4221">
        <v>1</v>
      </c>
      <c r="H4221">
        <v>0</v>
      </c>
      <c r="I4221" t="s">
        <v>79</v>
      </c>
      <c r="J4221">
        <v>1</v>
      </c>
    </row>
    <row r="4222" spans="2:10" x14ac:dyDescent="0.45">
      <c r="B4222">
        <v>15524</v>
      </c>
      <c r="C4222" t="s">
        <v>80</v>
      </c>
      <c r="D4222">
        <v>11</v>
      </c>
      <c r="E4222">
        <v>42</v>
      </c>
      <c r="F4222" t="s">
        <v>15</v>
      </c>
      <c r="G4222">
        <v>2</v>
      </c>
      <c r="H4222">
        <v>0</v>
      </c>
      <c r="I4222" t="s">
        <v>10</v>
      </c>
      <c r="J4222">
        <v>1</v>
      </c>
    </row>
    <row r="4223" spans="2:10" x14ac:dyDescent="0.45">
      <c r="B4223">
        <v>15525</v>
      </c>
      <c r="C4223" t="s">
        <v>80</v>
      </c>
      <c r="D4223">
        <v>11</v>
      </c>
      <c r="E4223">
        <v>42</v>
      </c>
      <c r="F4223" t="s">
        <v>7</v>
      </c>
      <c r="G4223">
        <v>4</v>
      </c>
      <c r="H4223">
        <v>2</v>
      </c>
      <c r="I4223" t="s">
        <v>9</v>
      </c>
      <c r="J4223">
        <v>1</v>
      </c>
    </row>
    <row r="4224" spans="2:10" x14ac:dyDescent="0.45">
      <c r="B4224">
        <v>15526</v>
      </c>
      <c r="C4224" t="s">
        <v>80</v>
      </c>
      <c r="D4224">
        <v>11</v>
      </c>
      <c r="E4224">
        <v>42</v>
      </c>
      <c r="F4224" t="s">
        <v>6</v>
      </c>
      <c r="G4224">
        <v>4</v>
      </c>
      <c r="H4224">
        <v>2</v>
      </c>
      <c r="I4224" t="s">
        <v>56</v>
      </c>
      <c r="J4224">
        <v>1</v>
      </c>
    </row>
    <row r="4225" spans="2:10" x14ac:dyDescent="0.45">
      <c r="B4225">
        <v>15527</v>
      </c>
      <c r="C4225" t="s">
        <v>80</v>
      </c>
      <c r="D4225">
        <v>11</v>
      </c>
      <c r="E4225">
        <v>42</v>
      </c>
      <c r="F4225" t="s">
        <v>5</v>
      </c>
      <c r="G4225">
        <v>2</v>
      </c>
      <c r="H4225">
        <v>0</v>
      </c>
      <c r="I4225" t="s">
        <v>77</v>
      </c>
      <c r="J4225">
        <v>1</v>
      </c>
    </row>
    <row r="4226" spans="2:10" x14ac:dyDescent="0.45">
      <c r="B4226">
        <v>15528</v>
      </c>
      <c r="C4226" t="s">
        <v>80</v>
      </c>
      <c r="D4226">
        <v>11</v>
      </c>
      <c r="E4226">
        <v>42</v>
      </c>
      <c r="F4226" t="s">
        <v>4</v>
      </c>
      <c r="G4226">
        <v>1</v>
      </c>
      <c r="H4226">
        <v>1</v>
      </c>
      <c r="I4226" t="s">
        <v>66</v>
      </c>
      <c r="J4226">
        <v>0</v>
      </c>
    </row>
    <row r="4227" spans="2:10" x14ac:dyDescent="0.45">
      <c r="B4227">
        <v>15529</v>
      </c>
      <c r="C4227" t="s">
        <v>80</v>
      </c>
      <c r="D4227">
        <v>11</v>
      </c>
      <c r="E4227">
        <v>42</v>
      </c>
      <c r="F4227" t="s">
        <v>44</v>
      </c>
      <c r="G4227">
        <v>1</v>
      </c>
      <c r="H4227">
        <v>0</v>
      </c>
      <c r="I4227" t="s">
        <v>1</v>
      </c>
      <c r="J4227">
        <v>1</v>
      </c>
    </row>
    <row r="4228" spans="2:10" x14ac:dyDescent="0.45">
      <c r="B4228">
        <v>15530</v>
      </c>
      <c r="C4228" t="s">
        <v>80</v>
      </c>
      <c r="D4228">
        <v>11</v>
      </c>
      <c r="E4228">
        <v>42</v>
      </c>
      <c r="F4228" t="s">
        <v>69</v>
      </c>
      <c r="G4228">
        <v>1</v>
      </c>
      <c r="H4228">
        <v>1</v>
      </c>
      <c r="I4228" t="s">
        <v>27</v>
      </c>
      <c r="J4228">
        <v>0</v>
      </c>
    </row>
    <row r="4229" spans="2:10" x14ac:dyDescent="0.45">
      <c r="B4229">
        <v>11567</v>
      </c>
      <c r="C4229" t="s">
        <v>78</v>
      </c>
      <c r="D4229">
        <v>12</v>
      </c>
      <c r="E4229">
        <v>1</v>
      </c>
      <c r="F4229" t="s">
        <v>77</v>
      </c>
      <c r="G4229">
        <v>0</v>
      </c>
      <c r="H4229">
        <v>2</v>
      </c>
      <c r="I4229" t="s">
        <v>69</v>
      </c>
      <c r="J4229">
        <v>-1</v>
      </c>
    </row>
    <row r="4230" spans="2:10" x14ac:dyDescent="0.45">
      <c r="B4230">
        <v>11568</v>
      </c>
      <c r="C4230" t="s">
        <v>78</v>
      </c>
      <c r="D4230">
        <v>12</v>
      </c>
      <c r="E4230">
        <v>1</v>
      </c>
      <c r="F4230" t="s">
        <v>14</v>
      </c>
      <c r="G4230">
        <v>0</v>
      </c>
      <c r="H4230">
        <v>0</v>
      </c>
      <c r="I4230" t="s">
        <v>67</v>
      </c>
      <c r="J4230">
        <v>0</v>
      </c>
    </row>
    <row r="4231" spans="2:10" x14ac:dyDescent="0.45">
      <c r="B4231">
        <v>11569</v>
      </c>
      <c r="C4231" t="s">
        <v>78</v>
      </c>
      <c r="D4231">
        <v>12</v>
      </c>
      <c r="E4231">
        <v>1</v>
      </c>
      <c r="F4231" t="s">
        <v>10</v>
      </c>
      <c r="G4231">
        <v>0</v>
      </c>
      <c r="H4231">
        <v>1</v>
      </c>
      <c r="I4231" t="s">
        <v>27</v>
      </c>
      <c r="J4231">
        <v>-1</v>
      </c>
    </row>
    <row r="4232" spans="2:10" x14ac:dyDescent="0.45">
      <c r="B4232">
        <v>11570</v>
      </c>
      <c r="C4232" t="s">
        <v>78</v>
      </c>
      <c r="D4232">
        <v>12</v>
      </c>
      <c r="E4232">
        <v>1</v>
      </c>
      <c r="F4232" t="s">
        <v>24</v>
      </c>
      <c r="G4232">
        <v>3</v>
      </c>
      <c r="H4232">
        <v>1</v>
      </c>
      <c r="I4232" t="s">
        <v>44</v>
      </c>
      <c r="J4232">
        <v>1</v>
      </c>
    </row>
    <row r="4233" spans="2:10" x14ac:dyDescent="0.45">
      <c r="B4233">
        <v>11571</v>
      </c>
      <c r="C4233" t="s">
        <v>78</v>
      </c>
      <c r="D4233">
        <v>12</v>
      </c>
      <c r="E4233">
        <v>1</v>
      </c>
      <c r="F4233" t="s">
        <v>56</v>
      </c>
      <c r="G4233">
        <v>0</v>
      </c>
      <c r="H4233">
        <v>4</v>
      </c>
      <c r="I4233" t="s">
        <v>13</v>
      </c>
      <c r="J4233">
        <v>-1</v>
      </c>
    </row>
    <row r="4234" spans="2:10" x14ac:dyDescent="0.45">
      <c r="B4234">
        <v>11572</v>
      </c>
      <c r="C4234" t="s">
        <v>78</v>
      </c>
      <c r="D4234">
        <v>12</v>
      </c>
      <c r="E4234">
        <v>1</v>
      </c>
      <c r="F4234" t="s">
        <v>3</v>
      </c>
      <c r="G4234">
        <v>0</v>
      </c>
      <c r="H4234">
        <v>2</v>
      </c>
      <c r="I4234" t="s">
        <v>4</v>
      </c>
      <c r="J4234">
        <v>-1</v>
      </c>
    </row>
    <row r="4235" spans="2:10" x14ac:dyDescent="0.45">
      <c r="B4235">
        <v>11573</v>
      </c>
      <c r="C4235" t="s">
        <v>78</v>
      </c>
      <c r="D4235">
        <v>12</v>
      </c>
      <c r="E4235">
        <v>1</v>
      </c>
      <c r="F4235" t="s">
        <v>6</v>
      </c>
      <c r="G4235">
        <v>1</v>
      </c>
      <c r="H4235">
        <v>1</v>
      </c>
      <c r="I4235" t="s">
        <v>7</v>
      </c>
      <c r="J4235">
        <v>0</v>
      </c>
    </row>
    <row r="4236" spans="2:10" x14ac:dyDescent="0.45">
      <c r="B4236">
        <v>11574</v>
      </c>
      <c r="C4236" t="s">
        <v>78</v>
      </c>
      <c r="D4236">
        <v>12</v>
      </c>
      <c r="E4236">
        <v>1</v>
      </c>
      <c r="F4236" t="s">
        <v>1</v>
      </c>
      <c r="G4236">
        <v>3</v>
      </c>
      <c r="H4236">
        <v>1</v>
      </c>
      <c r="I4236" t="s">
        <v>9</v>
      </c>
      <c r="J4236">
        <v>1</v>
      </c>
    </row>
    <row r="4237" spans="2:10" x14ac:dyDescent="0.45">
      <c r="B4237">
        <v>11575</v>
      </c>
      <c r="C4237" t="s">
        <v>78</v>
      </c>
      <c r="D4237">
        <v>12</v>
      </c>
      <c r="E4237">
        <v>1</v>
      </c>
      <c r="F4237" t="s">
        <v>5</v>
      </c>
      <c r="G4237">
        <v>5</v>
      </c>
      <c r="H4237">
        <v>0</v>
      </c>
      <c r="I4237" t="s">
        <v>79</v>
      </c>
      <c r="J4237">
        <v>1</v>
      </c>
    </row>
    <row r="4238" spans="2:10" x14ac:dyDescent="0.45">
      <c r="B4238">
        <v>11576</v>
      </c>
      <c r="C4238" t="s">
        <v>78</v>
      </c>
      <c r="D4238">
        <v>12</v>
      </c>
      <c r="E4238">
        <v>1</v>
      </c>
      <c r="F4238" t="s">
        <v>66</v>
      </c>
      <c r="G4238">
        <v>2</v>
      </c>
      <c r="H4238">
        <v>2</v>
      </c>
      <c r="I4238" t="s">
        <v>0</v>
      </c>
      <c r="J4238">
        <v>0</v>
      </c>
    </row>
    <row r="4239" spans="2:10" x14ac:dyDescent="0.45">
      <c r="B4239">
        <v>11577</v>
      </c>
      <c r="C4239" t="s">
        <v>78</v>
      </c>
      <c r="D4239">
        <v>12</v>
      </c>
      <c r="E4239">
        <v>2</v>
      </c>
      <c r="F4239" t="s">
        <v>7</v>
      </c>
      <c r="G4239">
        <v>0</v>
      </c>
      <c r="H4239">
        <v>0</v>
      </c>
      <c r="I4239" t="s">
        <v>5</v>
      </c>
      <c r="J4239">
        <v>0</v>
      </c>
    </row>
    <row r="4240" spans="2:10" x14ac:dyDescent="0.45">
      <c r="B4240">
        <v>11578</v>
      </c>
      <c r="C4240" t="s">
        <v>78</v>
      </c>
      <c r="D4240">
        <v>12</v>
      </c>
      <c r="E4240">
        <v>2</v>
      </c>
      <c r="F4240" t="s">
        <v>27</v>
      </c>
      <c r="G4240">
        <v>1</v>
      </c>
      <c r="H4240">
        <v>0</v>
      </c>
      <c r="I4240" t="s">
        <v>56</v>
      </c>
      <c r="J4240">
        <v>1</v>
      </c>
    </row>
    <row r="4241" spans="2:10" x14ac:dyDescent="0.45">
      <c r="B4241">
        <v>11579</v>
      </c>
      <c r="C4241" t="s">
        <v>78</v>
      </c>
      <c r="D4241">
        <v>12</v>
      </c>
      <c r="E4241">
        <v>2</v>
      </c>
      <c r="F4241" t="s">
        <v>0</v>
      </c>
      <c r="G4241">
        <v>1</v>
      </c>
      <c r="H4241">
        <v>2</v>
      </c>
      <c r="I4241" t="s">
        <v>3</v>
      </c>
      <c r="J4241">
        <v>-1</v>
      </c>
    </row>
    <row r="4242" spans="2:10" x14ac:dyDescent="0.45">
      <c r="B4242">
        <v>11580</v>
      </c>
      <c r="C4242" t="s">
        <v>78</v>
      </c>
      <c r="D4242">
        <v>12</v>
      </c>
      <c r="E4242">
        <v>2</v>
      </c>
      <c r="F4242" t="s">
        <v>9</v>
      </c>
      <c r="G4242">
        <v>3</v>
      </c>
      <c r="H4242">
        <v>3</v>
      </c>
      <c r="I4242" t="s">
        <v>77</v>
      </c>
      <c r="J4242">
        <v>0</v>
      </c>
    </row>
    <row r="4243" spans="2:10" x14ac:dyDescent="0.45">
      <c r="B4243">
        <v>11581</v>
      </c>
      <c r="C4243" t="s">
        <v>78</v>
      </c>
      <c r="D4243">
        <v>12</v>
      </c>
      <c r="E4243">
        <v>2</v>
      </c>
      <c r="F4243" t="s">
        <v>4</v>
      </c>
      <c r="G4243">
        <v>1</v>
      </c>
      <c r="H4243">
        <v>0</v>
      </c>
      <c r="I4243" t="s">
        <v>6</v>
      </c>
      <c r="J4243">
        <v>1</v>
      </c>
    </row>
    <row r="4244" spans="2:10" x14ac:dyDescent="0.45">
      <c r="B4244">
        <v>11582</v>
      </c>
      <c r="C4244" t="s">
        <v>78</v>
      </c>
      <c r="D4244">
        <v>12</v>
      </c>
      <c r="E4244">
        <v>2</v>
      </c>
      <c r="F4244" t="s">
        <v>13</v>
      </c>
      <c r="G4244">
        <v>2</v>
      </c>
      <c r="H4244">
        <v>0</v>
      </c>
      <c r="I4244" t="s">
        <v>24</v>
      </c>
      <c r="J4244">
        <v>1</v>
      </c>
    </row>
    <row r="4245" spans="2:10" x14ac:dyDescent="0.45">
      <c r="B4245">
        <v>11583</v>
      </c>
      <c r="C4245" t="s">
        <v>78</v>
      </c>
      <c r="D4245">
        <v>12</v>
      </c>
      <c r="E4245">
        <v>2</v>
      </c>
      <c r="F4245" t="s">
        <v>79</v>
      </c>
      <c r="G4245">
        <v>3</v>
      </c>
      <c r="H4245">
        <v>2</v>
      </c>
      <c r="I4245" t="s">
        <v>10</v>
      </c>
      <c r="J4245">
        <v>1</v>
      </c>
    </row>
    <row r="4246" spans="2:10" x14ac:dyDescent="0.45">
      <c r="B4246">
        <v>11584</v>
      </c>
      <c r="C4246" t="s">
        <v>78</v>
      </c>
      <c r="D4246">
        <v>12</v>
      </c>
      <c r="E4246">
        <v>2</v>
      </c>
      <c r="F4246" t="s">
        <v>69</v>
      </c>
      <c r="G4246">
        <v>5</v>
      </c>
      <c r="H4246">
        <v>2</v>
      </c>
      <c r="I4246" t="s">
        <v>14</v>
      </c>
      <c r="J4246">
        <v>1</v>
      </c>
    </row>
    <row r="4247" spans="2:10" x14ac:dyDescent="0.45">
      <c r="B4247">
        <v>11585</v>
      </c>
      <c r="C4247" t="s">
        <v>78</v>
      </c>
      <c r="D4247">
        <v>12</v>
      </c>
      <c r="E4247">
        <v>2</v>
      </c>
      <c r="F4247" t="s">
        <v>67</v>
      </c>
      <c r="G4247">
        <v>1</v>
      </c>
      <c r="H4247">
        <v>1</v>
      </c>
      <c r="I4247" t="s">
        <v>66</v>
      </c>
      <c r="J4247">
        <v>0</v>
      </c>
    </row>
    <row r="4248" spans="2:10" x14ac:dyDescent="0.45">
      <c r="B4248">
        <v>11586</v>
      </c>
      <c r="C4248" t="s">
        <v>78</v>
      </c>
      <c r="D4248">
        <v>12</v>
      </c>
      <c r="E4248">
        <v>2</v>
      </c>
      <c r="F4248" t="s">
        <v>44</v>
      </c>
      <c r="G4248">
        <v>0</v>
      </c>
      <c r="H4248">
        <v>3</v>
      </c>
      <c r="I4248" t="s">
        <v>1</v>
      </c>
      <c r="J4248">
        <v>-1</v>
      </c>
    </row>
    <row r="4249" spans="2:10" x14ac:dyDescent="0.45">
      <c r="B4249">
        <v>11587</v>
      </c>
      <c r="C4249" t="s">
        <v>78</v>
      </c>
      <c r="D4249">
        <v>12</v>
      </c>
      <c r="E4249">
        <v>3</v>
      </c>
      <c r="F4249" t="s">
        <v>77</v>
      </c>
      <c r="G4249">
        <v>1</v>
      </c>
      <c r="H4249">
        <v>0</v>
      </c>
      <c r="I4249" t="s">
        <v>44</v>
      </c>
      <c r="J4249">
        <v>1</v>
      </c>
    </row>
    <row r="4250" spans="2:10" x14ac:dyDescent="0.45">
      <c r="B4250">
        <v>11588</v>
      </c>
      <c r="C4250" t="s">
        <v>78</v>
      </c>
      <c r="D4250">
        <v>12</v>
      </c>
      <c r="E4250">
        <v>3</v>
      </c>
      <c r="F4250" t="s">
        <v>14</v>
      </c>
      <c r="G4250">
        <v>3</v>
      </c>
      <c r="H4250">
        <v>1</v>
      </c>
      <c r="I4250" t="s">
        <v>9</v>
      </c>
      <c r="J4250">
        <v>1</v>
      </c>
    </row>
    <row r="4251" spans="2:10" x14ac:dyDescent="0.45">
      <c r="B4251">
        <v>11589</v>
      </c>
      <c r="C4251" t="s">
        <v>78</v>
      </c>
      <c r="D4251">
        <v>12</v>
      </c>
      <c r="E4251">
        <v>3</v>
      </c>
      <c r="F4251" t="s">
        <v>10</v>
      </c>
      <c r="G4251">
        <v>2</v>
      </c>
      <c r="H4251">
        <v>1</v>
      </c>
      <c r="I4251" t="s">
        <v>7</v>
      </c>
      <c r="J4251">
        <v>1</v>
      </c>
    </row>
    <row r="4252" spans="2:10" x14ac:dyDescent="0.45">
      <c r="B4252">
        <v>11590</v>
      </c>
      <c r="C4252" t="s">
        <v>78</v>
      </c>
      <c r="D4252">
        <v>12</v>
      </c>
      <c r="E4252">
        <v>3</v>
      </c>
      <c r="F4252" t="s">
        <v>1</v>
      </c>
      <c r="G4252">
        <v>0</v>
      </c>
      <c r="H4252">
        <v>0</v>
      </c>
      <c r="I4252" t="s">
        <v>13</v>
      </c>
      <c r="J4252">
        <v>0</v>
      </c>
    </row>
    <row r="4253" spans="2:10" x14ac:dyDescent="0.45">
      <c r="B4253">
        <v>11591</v>
      </c>
      <c r="C4253" t="s">
        <v>78</v>
      </c>
      <c r="D4253">
        <v>12</v>
      </c>
      <c r="E4253">
        <v>3</v>
      </c>
      <c r="F4253" t="s">
        <v>4</v>
      </c>
      <c r="G4253">
        <v>2</v>
      </c>
      <c r="H4253">
        <v>1</v>
      </c>
      <c r="I4253" t="s">
        <v>0</v>
      </c>
      <c r="J4253">
        <v>1</v>
      </c>
    </row>
    <row r="4254" spans="2:10" x14ac:dyDescent="0.45">
      <c r="B4254">
        <v>11592</v>
      </c>
      <c r="C4254" t="s">
        <v>78</v>
      </c>
      <c r="D4254">
        <v>12</v>
      </c>
      <c r="E4254">
        <v>3</v>
      </c>
      <c r="F4254" t="s">
        <v>3</v>
      </c>
      <c r="G4254">
        <v>3</v>
      </c>
      <c r="H4254">
        <v>0</v>
      </c>
      <c r="I4254" t="s">
        <v>67</v>
      </c>
      <c r="J4254">
        <v>1</v>
      </c>
    </row>
    <row r="4255" spans="2:10" x14ac:dyDescent="0.45">
      <c r="B4255">
        <v>11593</v>
      </c>
      <c r="C4255" t="s">
        <v>78</v>
      </c>
      <c r="D4255">
        <v>12</v>
      </c>
      <c r="E4255">
        <v>3</v>
      </c>
      <c r="F4255" t="s">
        <v>56</v>
      </c>
      <c r="G4255">
        <v>2</v>
      </c>
      <c r="H4255">
        <v>1</v>
      </c>
      <c r="I4255" t="s">
        <v>79</v>
      </c>
      <c r="J4255">
        <v>1</v>
      </c>
    </row>
    <row r="4256" spans="2:10" x14ac:dyDescent="0.45">
      <c r="B4256">
        <v>11594</v>
      </c>
      <c r="C4256" t="s">
        <v>78</v>
      </c>
      <c r="D4256">
        <v>12</v>
      </c>
      <c r="E4256">
        <v>3</v>
      </c>
      <c r="F4256" t="s">
        <v>6</v>
      </c>
      <c r="G4256">
        <v>3</v>
      </c>
      <c r="H4256">
        <v>1</v>
      </c>
      <c r="I4256" t="s">
        <v>5</v>
      </c>
      <c r="J4256">
        <v>1</v>
      </c>
    </row>
    <row r="4257" spans="2:10" x14ac:dyDescent="0.45">
      <c r="B4257">
        <v>11595</v>
      </c>
      <c r="C4257" t="s">
        <v>78</v>
      </c>
      <c r="D4257">
        <v>12</v>
      </c>
      <c r="E4257">
        <v>3</v>
      </c>
      <c r="F4257" t="s">
        <v>24</v>
      </c>
      <c r="G4257">
        <v>0</v>
      </c>
      <c r="H4257">
        <v>1</v>
      </c>
      <c r="I4257" t="s">
        <v>27</v>
      </c>
      <c r="J4257">
        <v>-1</v>
      </c>
    </row>
    <row r="4258" spans="2:10" x14ac:dyDescent="0.45">
      <c r="B4258">
        <v>11596</v>
      </c>
      <c r="C4258" t="s">
        <v>78</v>
      </c>
      <c r="D4258">
        <v>12</v>
      </c>
      <c r="E4258">
        <v>3</v>
      </c>
      <c r="F4258" t="s">
        <v>66</v>
      </c>
      <c r="G4258">
        <v>0</v>
      </c>
      <c r="H4258">
        <v>1</v>
      </c>
      <c r="I4258" t="s">
        <v>69</v>
      </c>
      <c r="J4258">
        <v>-1</v>
      </c>
    </row>
    <row r="4259" spans="2:10" x14ac:dyDescent="0.45">
      <c r="B4259">
        <v>11597</v>
      </c>
      <c r="C4259" t="s">
        <v>78</v>
      </c>
      <c r="D4259">
        <v>12</v>
      </c>
      <c r="E4259">
        <v>4</v>
      </c>
      <c r="F4259" t="s">
        <v>13</v>
      </c>
      <c r="G4259">
        <v>3</v>
      </c>
      <c r="H4259">
        <v>0</v>
      </c>
      <c r="I4259" t="s">
        <v>77</v>
      </c>
      <c r="J4259">
        <v>1</v>
      </c>
    </row>
    <row r="4260" spans="2:10" x14ac:dyDescent="0.45">
      <c r="B4260">
        <v>11598</v>
      </c>
      <c r="C4260" t="s">
        <v>78</v>
      </c>
      <c r="D4260">
        <v>12</v>
      </c>
      <c r="E4260">
        <v>4</v>
      </c>
      <c r="F4260" t="s">
        <v>7</v>
      </c>
      <c r="G4260">
        <v>3</v>
      </c>
      <c r="H4260">
        <v>3</v>
      </c>
      <c r="I4260" t="s">
        <v>56</v>
      </c>
      <c r="J4260">
        <v>0</v>
      </c>
    </row>
    <row r="4261" spans="2:10" x14ac:dyDescent="0.45">
      <c r="B4261">
        <v>11599</v>
      </c>
      <c r="C4261" t="s">
        <v>78</v>
      </c>
      <c r="D4261">
        <v>12</v>
      </c>
      <c r="E4261">
        <v>4</v>
      </c>
      <c r="F4261" t="s">
        <v>0</v>
      </c>
      <c r="G4261">
        <v>3</v>
      </c>
      <c r="H4261">
        <v>4</v>
      </c>
      <c r="I4261" t="s">
        <v>6</v>
      </c>
      <c r="J4261">
        <v>-1</v>
      </c>
    </row>
    <row r="4262" spans="2:10" x14ac:dyDescent="0.45">
      <c r="B4262">
        <v>11600</v>
      </c>
      <c r="C4262" t="s">
        <v>78</v>
      </c>
      <c r="D4262">
        <v>12</v>
      </c>
      <c r="E4262">
        <v>4</v>
      </c>
      <c r="F4262" t="s">
        <v>9</v>
      </c>
      <c r="G4262">
        <v>3</v>
      </c>
      <c r="H4262">
        <v>1</v>
      </c>
      <c r="I4262" t="s">
        <v>66</v>
      </c>
      <c r="J4262">
        <v>1</v>
      </c>
    </row>
    <row r="4263" spans="2:10" x14ac:dyDescent="0.45">
      <c r="B4263">
        <v>11601</v>
      </c>
      <c r="C4263" t="s">
        <v>78</v>
      </c>
      <c r="D4263">
        <v>12</v>
      </c>
      <c r="E4263">
        <v>4</v>
      </c>
      <c r="F4263" t="s">
        <v>27</v>
      </c>
      <c r="G4263">
        <v>0</v>
      </c>
      <c r="H4263">
        <v>0</v>
      </c>
      <c r="I4263" t="s">
        <v>1</v>
      </c>
      <c r="J4263">
        <v>0</v>
      </c>
    </row>
    <row r="4264" spans="2:10" x14ac:dyDescent="0.45">
      <c r="B4264">
        <v>11602</v>
      </c>
      <c r="C4264" t="s">
        <v>78</v>
      </c>
      <c r="D4264">
        <v>12</v>
      </c>
      <c r="E4264">
        <v>4</v>
      </c>
      <c r="F4264" t="s">
        <v>79</v>
      </c>
      <c r="G4264">
        <v>1</v>
      </c>
      <c r="H4264">
        <v>3</v>
      </c>
      <c r="I4264" t="s">
        <v>24</v>
      </c>
      <c r="J4264">
        <v>-1</v>
      </c>
    </row>
    <row r="4265" spans="2:10" x14ac:dyDescent="0.45">
      <c r="B4265">
        <v>11603</v>
      </c>
      <c r="C4265" t="s">
        <v>78</v>
      </c>
      <c r="D4265">
        <v>12</v>
      </c>
      <c r="E4265">
        <v>4</v>
      </c>
      <c r="F4265" t="s">
        <v>69</v>
      </c>
      <c r="G4265">
        <v>2</v>
      </c>
      <c r="H4265">
        <v>1</v>
      </c>
      <c r="I4265" t="s">
        <v>3</v>
      </c>
      <c r="J4265">
        <v>1</v>
      </c>
    </row>
    <row r="4266" spans="2:10" x14ac:dyDescent="0.45">
      <c r="B4266">
        <v>11604</v>
      </c>
      <c r="C4266" t="s">
        <v>78</v>
      </c>
      <c r="D4266">
        <v>12</v>
      </c>
      <c r="E4266">
        <v>4</v>
      </c>
      <c r="F4266" t="s">
        <v>5</v>
      </c>
      <c r="G4266">
        <v>0</v>
      </c>
      <c r="H4266">
        <v>0</v>
      </c>
      <c r="I4266" t="s">
        <v>10</v>
      </c>
      <c r="J4266">
        <v>0</v>
      </c>
    </row>
    <row r="4267" spans="2:10" x14ac:dyDescent="0.45">
      <c r="B4267">
        <v>11605</v>
      </c>
      <c r="C4267" t="s">
        <v>78</v>
      </c>
      <c r="D4267">
        <v>12</v>
      </c>
      <c r="E4267">
        <v>4</v>
      </c>
      <c r="F4267" t="s">
        <v>67</v>
      </c>
      <c r="G4267">
        <v>1</v>
      </c>
      <c r="H4267">
        <v>0</v>
      </c>
      <c r="I4267" t="s">
        <v>4</v>
      </c>
      <c r="J4267">
        <v>1</v>
      </c>
    </row>
    <row r="4268" spans="2:10" x14ac:dyDescent="0.45">
      <c r="B4268">
        <v>11606</v>
      </c>
      <c r="C4268" t="s">
        <v>78</v>
      </c>
      <c r="D4268">
        <v>12</v>
      </c>
      <c r="E4268">
        <v>4</v>
      </c>
      <c r="F4268" t="s">
        <v>44</v>
      </c>
      <c r="G4268">
        <v>2</v>
      </c>
      <c r="H4268">
        <v>1</v>
      </c>
      <c r="I4268" t="s">
        <v>14</v>
      </c>
      <c r="J4268">
        <v>1</v>
      </c>
    </row>
    <row r="4269" spans="2:10" x14ac:dyDescent="0.45">
      <c r="B4269">
        <v>11607</v>
      </c>
      <c r="C4269" t="s">
        <v>78</v>
      </c>
      <c r="D4269">
        <v>12</v>
      </c>
      <c r="E4269">
        <v>5</v>
      </c>
      <c r="F4269" t="s">
        <v>77</v>
      </c>
      <c r="G4269">
        <v>0</v>
      </c>
      <c r="H4269">
        <v>2</v>
      </c>
      <c r="I4269" t="s">
        <v>27</v>
      </c>
      <c r="J4269">
        <v>-1</v>
      </c>
    </row>
    <row r="4270" spans="2:10" x14ac:dyDescent="0.45">
      <c r="B4270">
        <v>11608</v>
      </c>
      <c r="C4270" t="s">
        <v>78</v>
      </c>
      <c r="D4270">
        <v>12</v>
      </c>
      <c r="E4270">
        <v>5</v>
      </c>
      <c r="F4270" t="s">
        <v>14</v>
      </c>
      <c r="G4270">
        <v>1</v>
      </c>
      <c r="H4270">
        <v>1</v>
      </c>
      <c r="I4270" t="s">
        <v>13</v>
      </c>
      <c r="J4270">
        <v>0</v>
      </c>
    </row>
    <row r="4271" spans="2:10" x14ac:dyDescent="0.45">
      <c r="B4271">
        <v>11609</v>
      </c>
      <c r="C4271" t="s">
        <v>78</v>
      </c>
      <c r="D4271">
        <v>12</v>
      </c>
      <c r="E4271">
        <v>5</v>
      </c>
      <c r="F4271" t="s">
        <v>0</v>
      </c>
      <c r="G4271">
        <v>4</v>
      </c>
      <c r="H4271">
        <v>2</v>
      </c>
      <c r="I4271" t="s">
        <v>67</v>
      </c>
      <c r="J4271">
        <v>1</v>
      </c>
    </row>
    <row r="4272" spans="2:10" x14ac:dyDescent="0.45">
      <c r="B4272">
        <v>11610</v>
      </c>
      <c r="C4272" t="s">
        <v>78</v>
      </c>
      <c r="D4272">
        <v>12</v>
      </c>
      <c r="E4272">
        <v>5</v>
      </c>
      <c r="F4272" t="s">
        <v>24</v>
      </c>
      <c r="G4272">
        <v>2</v>
      </c>
      <c r="H4272">
        <v>1</v>
      </c>
      <c r="I4272" t="s">
        <v>7</v>
      </c>
      <c r="J4272">
        <v>1</v>
      </c>
    </row>
    <row r="4273" spans="2:10" x14ac:dyDescent="0.45">
      <c r="B4273">
        <v>11611</v>
      </c>
      <c r="C4273" t="s">
        <v>78</v>
      </c>
      <c r="D4273">
        <v>12</v>
      </c>
      <c r="E4273">
        <v>5</v>
      </c>
      <c r="F4273" t="s">
        <v>4</v>
      </c>
      <c r="G4273">
        <v>1</v>
      </c>
      <c r="H4273">
        <v>3</v>
      </c>
      <c r="I4273" t="s">
        <v>69</v>
      </c>
      <c r="J4273">
        <v>-1</v>
      </c>
    </row>
    <row r="4274" spans="2:10" x14ac:dyDescent="0.45">
      <c r="B4274">
        <v>11612</v>
      </c>
      <c r="C4274" t="s">
        <v>78</v>
      </c>
      <c r="D4274">
        <v>12</v>
      </c>
      <c r="E4274">
        <v>5</v>
      </c>
      <c r="F4274" t="s">
        <v>3</v>
      </c>
      <c r="G4274">
        <v>3</v>
      </c>
      <c r="H4274">
        <v>0</v>
      </c>
      <c r="I4274" t="s">
        <v>9</v>
      </c>
      <c r="J4274">
        <v>1</v>
      </c>
    </row>
    <row r="4275" spans="2:10" x14ac:dyDescent="0.45">
      <c r="B4275">
        <v>11613</v>
      </c>
      <c r="C4275" t="s">
        <v>78</v>
      </c>
      <c r="D4275">
        <v>12</v>
      </c>
      <c r="E4275">
        <v>5</v>
      </c>
      <c r="F4275" t="s">
        <v>56</v>
      </c>
      <c r="G4275">
        <v>3</v>
      </c>
      <c r="H4275">
        <v>2</v>
      </c>
      <c r="I4275" t="s">
        <v>5</v>
      </c>
      <c r="J4275">
        <v>1</v>
      </c>
    </row>
    <row r="4276" spans="2:10" x14ac:dyDescent="0.45">
      <c r="B4276">
        <v>11614</v>
      </c>
      <c r="C4276" t="s">
        <v>78</v>
      </c>
      <c r="D4276">
        <v>12</v>
      </c>
      <c r="E4276">
        <v>5</v>
      </c>
      <c r="F4276" t="s">
        <v>6</v>
      </c>
      <c r="G4276">
        <v>4</v>
      </c>
      <c r="H4276">
        <v>0</v>
      </c>
      <c r="I4276" t="s">
        <v>10</v>
      </c>
      <c r="J4276">
        <v>1</v>
      </c>
    </row>
    <row r="4277" spans="2:10" x14ac:dyDescent="0.45">
      <c r="B4277">
        <v>11615</v>
      </c>
      <c r="C4277" t="s">
        <v>78</v>
      </c>
      <c r="D4277">
        <v>12</v>
      </c>
      <c r="E4277">
        <v>5</v>
      </c>
      <c r="F4277" t="s">
        <v>1</v>
      </c>
      <c r="G4277">
        <v>2</v>
      </c>
      <c r="H4277">
        <v>1</v>
      </c>
      <c r="I4277" t="s">
        <v>79</v>
      </c>
      <c r="J4277">
        <v>1</v>
      </c>
    </row>
    <row r="4278" spans="2:10" x14ac:dyDescent="0.45">
      <c r="B4278">
        <v>11616</v>
      </c>
      <c r="C4278" t="s">
        <v>78</v>
      </c>
      <c r="D4278">
        <v>12</v>
      </c>
      <c r="E4278">
        <v>5</v>
      </c>
      <c r="F4278" t="s">
        <v>66</v>
      </c>
      <c r="G4278">
        <v>2</v>
      </c>
      <c r="H4278">
        <v>1</v>
      </c>
      <c r="I4278" t="s">
        <v>44</v>
      </c>
      <c r="J4278">
        <v>1</v>
      </c>
    </row>
    <row r="4279" spans="2:10" x14ac:dyDescent="0.45">
      <c r="B4279">
        <v>11617</v>
      </c>
      <c r="C4279" t="s">
        <v>78</v>
      </c>
      <c r="D4279">
        <v>12</v>
      </c>
      <c r="E4279">
        <v>6</v>
      </c>
      <c r="F4279" t="s">
        <v>13</v>
      </c>
      <c r="G4279">
        <v>1</v>
      </c>
      <c r="H4279">
        <v>1</v>
      </c>
      <c r="I4279" t="s">
        <v>66</v>
      </c>
      <c r="J4279">
        <v>0</v>
      </c>
    </row>
    <row r="4280" spans="2:10" x14ac:dyDescent="0.45">
      <c r="B4280">
        <v>11618</v>
      </c>
      <c r="C4280" t="s">
        <v>78</v>
      </c>
      <c r="D4280">
        <v>12</v>
      </c>
      <c r="E4280">
        <v>6</v>
      </c>
      <c r="F4280" t="s">
        <v>27</v>
      </c>
      <c r="G4280">
        <v>0</v>
      </c>
      <c r="H4280">
        <v>0</v>
      </c>
      <c r="I4280" t="s">
        <v>14</v>
      </c>
      <c r="J4280">
        <v>0</v>
      </c>
    </row>
    <row r="4281" spans="2:10" x14ac:dyDescent="0.45">
      <c r="B4281">
        <v>11619</v>
      </c>
      <c r="C4281" t="s">
        <v>78</v>
      </c>
      <c r="D4281">
        <v>12</v>
      </c>
      <c r="E4281">
        <v>6</v>
      </c>
      <c r="F4281" t="s">
        <v>10</v>
      </c>
      <c r="G4281">
        <v>1</v>
      </c>
      <c r="H4281">
        <v>0</v>
      </c>
      <c r="I4281" t="s">
        <v>56</v>
      </c>
      <c r="J4281">
        <v>1</v>
      </c>
    </row>
    <row r="4282" spans="2:10" x14ac:dyDescent="0.45">
      <c r="B4282">
        <v>11620</v>
      </c>
      <c r="C4282" t="s">
        <v>78</v>
      </c>
      <c r="D4282">
        <v>12</v>
      </c>
      <c r="E4282">
        <v>6</v>
      </c>
      <c r="F4282" t="s">
        <v>69</v>
      </c>
      <c r="G4282">
        <v>3</v>
      </c>
      <c r="H4282">
        <v>3</v>
      </c>
      <c r="I4282" t="s">
        <v>0</v>
      </c>
      <c r="J4282">
        <v>0</v>
      </c>
    </row>
    <row r="4283" spans="2:10" x14ac:dyDescent="0.45">
      <c r="B4283">
        <v>11621</v>
      </c>
      <c r="C4283" t="s">
        <v>78</v>
      </c>
      <c r="D4283">
        <v>12</v>
      </c>
      <c r="E4283">
        <v>6</v>
      </c>
      <c r="F4283" t="s">
        <v>7</v>
      </c>
      <c r="G4283">
        <v>2</v>
      </c>
      <c r="H4283">
        <v>1</v>
      </c>
      <c r="I4283" t="s">
        <v>1</v>
      </c>
      <c r="J4283">
        <v>1</v>
      </c>
    </row>
    <row r="4284" spans="2:10" x14ac:dyDescent="0.45">
      <c r="B4284">
        <v>11622</v>
      </c>
      <c r="C4284" t="s">
        <v>78</v>
      </c>
      <c r="D4284">
        <v>12</v>
      </c>
      <c r="E4284">
        <v>6</v>
      </c>
      <c r="F4284" t="s">
        <v>79</v>
      </c>
      <c r="G4284">
        <v>3</v>
      </c>
      <c r="H4284">
        <v>2</v>
      </c>
      <c r="I4284" t="s">
        <v>77</v>
      </c>
      <c r="J4284">
        <v>1</v>
      </c>
    </row>
    <row r="4285" spans="2:10" x14ac:dyDescent="0.45">
      <c r="B4285">
        <v>11623</v>
      </c>
      <c r="C4285" t="s">
        <v>78</v>
      </c>
      <c r="D4285">
        <v>12</v>
      </c>
      <c r="E4285">
        <v>6</v>
      </c>
      <c r="F4285" t="s">
        <v>5</v>
      </c>
      <c r="G4285">
        <v>0</v>
      </c>
      <c r="H4285">
        <v>0</v>
      </c>
      <c r="I4285" t="s">
        <v>24</v>
      </c>
      <c r="J4285">
        <v>0</v>
      </c>
    </row>
    <row r="4286" spans="2:10" x14ac:dyDescent="0.45">
      <c r="B4286">
        <v>11624</v>
      </c>
      <c r="C4286" t="s">
        <v>78</v>
      </c>
      <c r="D4286">
        <v>12</v>
      </c>
      <c r="E4286">
        <v>6</v>
      </c>
      <c r="F4286" t="s">
        <v>67</v>
      </c>
      <c r="G4286">
        <v>2</v>
      </c>
      <c r="H4286">
        <v>0</v>
      </c>
      <c r="I4286" t="s">
        <v>6</v>
      </c>
      <c r="J4286">
        <v>1</v>
      </c>
    </row>
    <row r="4287" spans="2:10" x14ac:dyDescent="0.45">
      <c r="B4287">
        <v>11625</v>
      </c>
      <c r="C4287" t="s">
        <v>78</v>
      </c>
      <c r="D4287">
        <v>12</v>
      </c>
      <c r="E4287">
        <v>6</v>
      </c>
      <c r="F4287" t="s">
        <v>44</v>
      </c>
      <c r="G4287">
        <v>1</v>
      </c>
      <c r="H4287">
        <v>0</v>
      </c>
      <c r="I4287" t="s">
        <v>3</v>
      </c>
      <c r="J4287">
        <v>1</v>
      </c>
    </row>
    <row r="4288" spans="2:10" x14ac:dyDescent="0.45">
      <c r="B4288">
        <v>11626</v>
      </c>
      <c r="C4288" t="s">
        <v>78</v>
      </c>
      <c r="D4288">
        <v>12</v>
      </c>
      <c r="E4288">
        <v>6</v>
      </c>
      <c r="F4288" t="s">
        <v>9</v>
      </c>
      <c r="G4288">
        <v>2</v>
      </c>
      <c r="H4288">
        <v>0</v>
      </c>
      <c r="I4288" t="s">
        <v>4</v>
      </c>
      <c r="J4288">
        <v>1</v>
      </c>
    </row>
    <row r="4289" spans="2:10" x14ac:dyDescent="0.45">
      <c r="B4289">
        <v>11627</v>
      </c>
      <c r="C4289" t="s">
        <v>78</v>
      </c>
      <c r="D4289">
        <v>12</v>
      </c>
      <c r="E4289">
        <v>7</v>
      </c>
      <c r="F4289" t="s">
        <v>77</v>
      </c>
      <c r="G4289">
        <v>0</v>
      </c>
      <c r="H4289">
        <v>0</v>
      </c>
      <c r="I4289" t="s">
        <v>7</v>
      </c>
      <c r="J4289">
        <v>0</v>
      </c>
    </row>
    <row r="4290" spans="2:10" x14ac:dyDescent="0.45">
      <c r="B4290">
        <v>11628</v>
      </c>
      <c r="C4290" t="s">
        <v>78</v>
      </c>
      <c r="D4290">
        <v>12</v>
      </c>
      <c r="E4290">
        <v>7</v>
      </c>
      <c r="F4290" t="s">
        <v>14</v>
      </c>
      <c r="G4290">
        <v>0</v>
      </c>
      <c r="H4290">
        <v>0</v>
      </c>
      <c r="I4290" t="s">
        <v>79</v>
      </c>
      <c r="J4290">
        <v>0</v>
      </c>
    </row>
    <row r="4291" spans="2:10" x14ac:dyDescent="0.45">
      <c r="B4291">
        <v>11629</v>
      </c>
      <c r="C4291" t="s">
        <v>78</v>
      </c>
      <c r="D4291">
        <v>12</v>
      </c>
      <c r="E4291">
        <v>7</v>
      </c>
      <c r="F4291" t="s">
        <v>0</v>
      </c>
      <c r="G4291">
        <v>5</v>
      </c>
      <c r="H4291">
        <v>2</v>
      </c>
      <c r="I4291" t="s">
        <v>9</v>
      </c>
      <c r="J4291">
        <v>1</v>
      </c>
    </row>
    <row r="4292" spans="2:10" x14ac:dyDescent="0.45">
      <c r="B4292">
        <v>11630</v>
      </c>
      <c r="C4292" t="s">
        <v>78</v>
      </c>
      <c r="D4292">
        <v>12</v>
      </c>
      <c r="E4292">
        <v>7</v>
      </c>
      <c r="F4292" t="s">
        <v>1</v>
      </c>
      <c r="G4292">
        <v>1</v>
      </c>
      <c r="H4292">
        <v>1</v>
      </c>
      <c r="I4292" t="s">
        <v>5</v>
      </c>
      <c r="J4292">
        <v>0</v>
      </c>
    </row>
    <row r="4293" spans="2:10" x14ac:dyDescent="0.45">
      <c r="B4293">
        <v>11631</v>
      </c>
      <c r="C4293" t="s">
        <v>78</v>
      </c>
      <c r="D4293">
        <v>12</v>
      </c>
      <c r="E4293">
        <v>7</v>
      </c>
      <c r="F4293" t="s">
        <v>4</v>
      </c>
      <c r="G4293">
        <v>1</v>
      </c>
      <c r="H4293">
        <v>1</v>
      </c>
      <c r="I4293" t="s">
        <v>44</v>
      </c>
      <c r="J4293">
        <v>0</v>
      </c>
    </row>
    <row r="4294" spans="2:10" x14ac:dyDescent="0.45">
      <c r="B4294">
        <v>11632</v>
      </c>
      <c r="C4294" t="s">
        <v>78</v>
      </c>
      <c r="D4294">
        <v>12</v>
      </c>
      <c r="E4294">
        <v>7</v>
      </c>
      <c r="F4294" t="s">
        <v>3</v>
      </c>
      <c r="G4294">
        <v>2</v>
      </c>
      <c r="H4294">
        <v>2</v>
      </c>
      <c r="I4294" t="s">
        <v>13</v>
      </c>
      <c r="J4294">
        <v>0</v>
      </c>
    </row>
    <row r="4295" spans="2:10" x14ac:dyDescent="0.45">
      <c r="B4295">
        <v>11633</v>
      </c>
      <c r="C4295" t="s">
        <v>78</v>
      </c>
      <c r="D4295">
        <v>12</v>
      </c>
      <c r="E4295">
        <v>7</v>
      </c>
      <c r="F4295" t="s">
        <v>6</v>
      </c>
      <c r="G4295">
        <v>2</v>
      </c>
      <c r="H4295">
        <v>1</v>
      </c>
      <c r="I4295" t="s">
        <v>56</v>
      </c>
      <c r="J4295">
        <v>1</v>
      </c>
    </row>
    <row r="4296" spans="2:10" x14ac:dyDescent="0.45">
      <c r="B4296">
        <v>11634</v>
      </c>
      <c r="C4296" t="s">
        <v>78</v>
      </c>
      <c r="D4296">
        <v>12</v>
      </c>
      <c r="E4296">
        <v>7</v>
      </c>
      <c r="F4296" t="s">
        <v>24</v>
      </c>
      <c r="G4296">
        <v>3</v>
      </c>
      <c r="H4296">
        <v>0</v>
      </c>
      <c r="I4296" t="s">
        <v>10</v>
      </c>
      <c r="J4296">
        <v>1</v>
      </c>
    </row>
    <row r="4297" spans="2:10" x14ac:dyDescent="0.45">
      <c r="B4297">
        <v>11635</v>
      </c>
      <c r="C4297" t="s">
        <v>78</v>
      </c>
      <c r="D4297">
        <v>12</v>
      </c>
      <c r="E4297">
        <v>7</v>
      </c>
      <c r="F4297" t="s">
        <v>67</v>
      </c>
      <c r="G4297">
        <v>2</v>
      </c>
      <c r="H4297">
        <v>5</v>
      </c>
      <c r="I4297" t="s">
        <v>69</v>
      </c>
      <c r="J4297">
        <v>-1</v>
      </c>
    </row>
    <row r="4298" spans="2:10" x14ac:dyDescent="0.45">
      <c r="B4298">
        <v>11636</v>
      </c>
      <c r="C4298" t="s">
        <v>78</v>
      </c>
      <c r="D4298">
        <v>12</v>
      </c>
      <c r="E4298">
        <v>7</v>
      </c>
      <c r="F4298" t="s">
        <v>66</v>
      </c>
      <c r="G4298">
        <v>0</v>
      </c>
      <c r="H4298">
        <v>0</v>
      </c>
      <c r="I4298" t="s">
        <v>27</v>
      </c>
      <c r="J4298">
        <v>0</v>
      </c>
    </row>
    <row r="4299" spans="2:10" x14ac:dyDescent="0.45">
      <c r="B4299">
        <v>11637</v>
      </c>
      <c r="C4299" t="s">
        <v>78</v>
      </c>
      <c r="D4299">
        <v>12</v>
      </c>
      <c r="E4299">
        <v>8</v>
      </c>
      <c r="F4299" t="s">
        <v>13</v>
      </c>
      <c r="G4299">
        <v>3</v>
      </c>
      <c r="H4299">
        <v>1</v>
      </c>
      <c r="I4299" t="s">
        <v>4</v>
      </c>
      <c r="J4299">
        <v>1</v>
      </c>
    </row>
    <row r="4300" spans="2:10" x14ac:dyDescent="0.45">
      <c r="B4300">
        <v>11638</v>
      </c>
      <c r="C4300" t="s">
        <v>78</v>
      </c>
      <c r="D4300">
        <v>12</v>
      </c>
      <c r="E4300">
        <v>8</v>
      </c>
      <c r="F4300" t="s">
        <v>7</v>
      </c>
      <c r="G4300">
        <v>2</v>
      </c>
      <c r="H4300">
        <v>3</v>
      </c>
      <c r="I4300" t="s">
        <v>14</v>
      </c>
      <c r="J4300">
        <v>-1</v>
      </c>
    </row>
    <row r="4301" spans="2:10" x14ac:dyDescent="0.45">
      <c r="B4301">
        <v>11639</v>
      </c>
      <c r="C4301" t="s">
        <v>78</v>
      </c>
      <c r="D4301">
        <v>12</v>
      </c>
      <c r="E4301">
        <v>8</v>
      </c>
      <c r="F4301" t="s">
        <v>10</v>
      </c>
      <c r="G4301">
        <v>1</v>
      </c>
      <c r="H4301">
        <v>2</v>
      </c>
      <c r="I4301" t="s">
        <v>1</v>
      </c>
      <c r="J4301">
        <v>-1</v>
      </c>
    </row>
    <row r="4302" spans="2:10" x14ac:dyDescent="0.45">
      <c r="B4302">
        <v>11640</v>
      </c>
      <c r="C4302" t="s">
        <v>78</v>
      </c>
      <c r="D4302">
        <v>12</v>
      </c>
      <c r="E4302">
        <v>8</v>
      </c>
      <c r="F4302" t="s">
        <v>9</v>
      </c>
      <c r="G4302">
        <v>1</v>
      </c>
      <c r="H4302">
        <v>1</v>
      </c>
      <c r="I4302" t="s">
        <v>67</v>
      </c>
      <c r="J4302">
        <v>0</v>
      </c>
    </row>
    <row r="4303" spans="2:10" x14ac:dyDescent="0.45">
      <c r="B4303">
        <v>11641</v>
      </c>
      <c r="C4303" t="s">
        <v>78</v>
      </c>
      <c r="D4303">
        <v>12</v>
      </c>
      <c r="E4303">
        <v>8</v>
      </c>
      <c r="F4303" t="s">
        <v>27</v>
      </c>
      <c r="G4303">
        <v>1</v>
      </c>
      <c r="H4303">
        <v>3</v>
      </c>
      <c r="I4303" t="s">
        <v>3</v>
      </c>
      <c r="J4303">
        <v>-1</v>
      </c>
    </row>
    <row r="4304" spans="2:10" x14ac:dyDescent="0.45">
      <c r="B4304">
        <v>11642</v>
      </c>
      <c r="C4304" t="s">
        <v>78</v>
      </c>
      <c r="D4304">
        <v>12</v>
      </c>
      <c r="E4304">
        <v>8</v>
      </c>
      <c r="F4304" t="s">
        <v>56</v>
      </c>
      <c r="G4304">
        <v>2</v>
      </c>
      <c r="H4304">
        <v>4</v>
      </c>
      <c r="I4304" t="s">
        <v>24</v>
      </c>
      <c r="J4304">
        <v>-1</v>
      </c>
    </row>
    <row r="4305" spans="2:10" x14ac:dyDescent="0.45">
      <c r="B4305">
        <v>11643</v>
      </c>
      <c r="C4305" t="s">
        <v>78</v>
      </c>
      <c r="D4305">
        <v>12</v>
      </c>
      <c r="E4305">
        <v>8</v>
      </c>
      <c r="F4305" t="s">
        <v>79</v>
      </c>
      <c r="G4305">
        <v>2</v>
      </c>
      <c r="H4305">
        <v>1</v>
      </c>
      <c r="I4305" t="s">
        <v>66</v>
      </c>
      <c r="J4305">
        <v>1</v>
      </c>
    </row>
    <row r="4306" spans="2:10" x14ac:dyDescent="0.45">
      <c r="B4306">
        <v>11644</v>
      </c>
      <c r="C4306" t="s">
        <v>78</v>
      </c>
      <c r="D4306">
        <v>12</v>
      </c>
      <c r="E4306">
        <v>8</v>
      </c>
      <c r="F4306" t="s">
        <v>69</v>
      </c>
      <c r="G4306">
        <v>2</v>
      </c>
      <c r="H4306">
        <v>0</v>
      </c>
      <c r="I4306" t="s">
        <v>6</v>
      </c>
      <c r="J4306">
        <v>1</v>
      </c>
    </row>
    <row r="4307" spans="2:10" x14ac:dyDescent="0.45">
      <c r="B4307">
        <v>11645</v>
      </c>
      <c r="C4307" t="s">
        <v>78</v>
      </c>
      <c r="D4307">
        <v>12</v>
      </c>
      <c r="E4307">
        <v>8</v>
      </c>
      <c r="F4307" t="s">
        <v>5</v>
      </c>
      <c r="G4307">
        <v>3</v>
      </c>
      <c r="H4307">
        <v>0</v>
      </c>
      <c r="I4307" t="s">
        <v>77</v>
      </c>
      <c r="J4307">
        <v>1</v>
      </c>
    </row>
    <row r="4308" spans="2:10" x14ac:dyDescent="0.45">
      <c r="B4308">
        <v>11646</v>
      </c>
      <c r="C4308" t="s">
        <v>78</v>
      </c>
      <c r="D4308">
        <v>12</v>
      </c>
      <c r="E4308">
        <v>8</v>
      </c>
      <c r="F4308" t="s">
        <v>44</v>
      </c>
      <c r="G4308">
        <v>1</v>
      </c>
      <c r="H4308">
        <v>0</v>
      </c>
      <c r="I4308" t="s">
        <v>0</v>
      </c>
      <c r="J4308">
        <v>1</v>
      </c>
    </row>
    <row r="4309" spans="2:10" x14ac:dyDescent="0.45">
      <c r="B4309">
        <v>11647</v>
      </c>
      <c r="C4309" t="s">
        <v>78</v>
      </c>
      <c r="D4309">
        <v>12</v>
      </c>
      <c r="E4309">
        <v>9</v>
      </c>
      <c r="F4309" t="s">
        <v>77</v>
      </c>
      <c r="G4309">
        <v>0</v>
      </c>
      <c r="H4309">
        <v>0</v>
      </c>
      <c r="I4309" t="s">
        <v>10</v>
      </c>
      <c r="J4309">
        <v>0</v>
      </c>
    </row>
    <row r="4310" spans="2:10" x14ac:dyDescent="0.45">
      <c r="B4310">
        <v>11648</v>
      </c>
      <c r="C4310" t="s">
        <v>78</v>
      </c>
      <c r="D4310">
        <v>12</v>
      </c>
      <c r="E4310">
        <v>9</v>
      </c>
      <c r="F4310" t="s">
        <v>14</v>
      </c>
      <c r="G4310">
        <v>3</v>
      </c>
      <c r="H4310">
        <v>0</v>
      </c>
      <c r="I4310" t="s">
        <v>5</v>
      </c>
      <c r="J4310">
        <v>1</v>
      </c>
    </row>
    <row r="4311" spans="2:10" x14ac:dyDescent="0.45">
      <c r="B4311">
        <v>11649</v>
      </c>
      <c r="C4311" t="s">
        <v>78</v>
      </c>
      <c r="D4311">
        <v>12</v>
      </c>
      <c r="E4311">
        <v>9</v>
      </c>
      <c r="F4311" t="s">
        <v>0</v>
      </c>
      <c r="G4311">
        <v>3</v>
      </c>
      <c r="H4311">
        <v>1</v>
      </c>
      <c r="I4311" t="s">
        <v>13</v>
      </c>
      <c r="J4311">
        <v>1</v>
      </c>
    </row>
    <row r="4312" spans="2:10" x14ac:dyDescent="0.45">
      <c r="B4312">
        <v>11650</v>
      </c>
      <c r="C4312" t="s">
        <v>78</v>
      </c>
      <c r="D4312">
        <v>12</v>
      </c>
      <c r="E4312">
        <v>9</v>
      </c>
      <c r="F4312" t="s">
        <v>69</v>
      </c>
      <c r="G4312">
        <v>1</v>
      </c>
      <c r="H4312">
        <v>1</v>
      </c>
      <c r="I4312" t="s">
        <v>9</v>
      </c>
      <c r="J4312">
        <v>0</v>
      </c>
    </row>
    <row r="4313" spans="2:10" x14ac:dyDescent="0.45">
      <c r="B4313">
        <v>11651</v>
      </c>
      <c r="C4313" t="s">
        <v>78</v>
      </c>
      <c r="D4313">
        <v>12</v>
      </c>
      <c r="E4313">
        <v>9</v>
      </c>
      <c r="F4313" t="s">
        <v>4</v>
      </c>
      <c r="G4313">
        <v>4</v>
      </c>
      <c r="H4313">
        <v>1</v>
      </c>
      <c r="I4313" t="s">
        <v>27</v>
      </c>
      <c r="J4313">
        <v>1</v>
      </c>
    </row>
    <row r="4314" spans="2:10" x14ac:dyDescent="0.45">
      <c r="B4314">
        <v>11652</v>
      </c>
      <c r="C4314" t="s">
        <v>78</v>
      </c>
      <c r="D4314">
        <v>12</v>
      </c>
      <c r="E4314">
        <v>9</v>
      </c>
      <c r="F4314" t="s">
        <v>3</v>
      </c>
      <c r="G4314">
        <v>2</v>
      </c>
      <c r="H4314">
        <v>2</v>
      </c>
      <c r="I4314" t="s">
        <v>79</v>
      </c>
      <c r="J4314">
        <v>0</v>
      </c>
    </row>
    <row r="4315" spans="2:10" x14ac:dyDescent="0.45">
      <c r="B4315">
        <v>11653</v>
      </c>
      <c r="C4315" t="s">
        <v>78</v>
      </c>
      <c r="D4315">
        <v>12</v>
      </c>
      <c r="E4315">
        <v>9</v>
      </c>
      <c r="F4315" t="s">
        <v>6</v>
      </c>
      <c r="G4315">
        <v>2</v>
      </c>
      <c r="H4315">
        <v>2</v>
      </c>
      <c r="I4315" t="s">
        <v>24</v>
      </c>
      <c r="J4315">
        <v>0</v>
      </c>
    </row>
    <row r="4316" spans="2:10" x14ac:dyDescent="0.45">
      <c r="B4316">
        <v>11654</v>
      </c>
      <c r="C4316" t="s">
        <v>78</v>
      </c>
      <c r="D4316">
        <v>12</v>
      </c>
      <c r="E4316">
        <v>9</v>
      </c>
      <c r="F4316" t="s">
        <v>1</v>
      </c>
      <c r="G4316">
        <v>1</v>
      </c>
      <c r="H4316">
        <v>0</v>
      </c>
      <c r="I4316" t="s">
        <v>56</v>
      </c>
      <c r="J4316">
        <v>1</v>
      </c>
    </row>
    <row r="4317" spans="2:10" x14ac:dyDescent="0.45">
      <c r="B4317">
        <v>11655</v>
      </c>
      <c r="C4317" t="s">
        <v>78</v>
      </c>
      <c r="D4317">
        <v>12</v>
      </c>
      <c r="E4317">
        <v>9</v>
      </c>
      <c r="F4317" t="s">
        <v>67</v>
      </c>
      <c r="G4317">
        <v>2</v>
      </c>
      <c r="H4317">
        <v>1</v>
      </c>
      <c r="I4317" t="s">
        <v>44</v>
      </c>
      <c r="J4317">
        <v>1</v>
      </c>
    </row>
    <row r="4318" spans="2:10" x14ac:dyDescent="0.45">
      <c r="B4318">
        <v>11656</v>
      </c>
      <c r="C4318" t="s">
        <v>78</v>
      </c>
      <c r="D4318">
        <v>12</v>
      </c>
      <c r="E4318">
        <v>9</v>
      </c>
      <c r="F4318" t="s">
        <v>66</v>
      </c>
      <c r="G4318">
        <v>2</v>
      </c>
      <c r="H4318">
        <v>2</v>
      </c>
      <c r="I4318" t="s">
        <v>7</v>
      </c>
      <c r="J4318">
        <v>0</v>
      </c>
    </row>
    <row r="4319" spans="2:10" x14ac:dyDescent="0.45">
      <c r="B4319">
        <v>11657</v>
      </c>
      <c r="C4319" t="s">
        <v>78</v>
      </c>
      <c r="D4319">
        <v>12</v>
      </c>
      <c r="E4319">
        <v>10</v>
      </c>
      <c r="F4319" t="s">
        <v>13</v>
      </c>
      <c r="G4319">
        <v>5</v>
      </c>
      <c r="H4319">
        <v>0</v>
      </c>
      <c r="I4319" t="s">
        <v>67</v>
      </c>
      <c r="J4319">
        <v>1</v>
      </c>
    </row>
    <row r="4320" spans="2:10" x14ac:dyDescent="0.45">
      <c r="B4320">
        <v>11658</v>
      </c>
      <c r="C4320" t="s">
        <v>78</v>
      </c>
      <c r="D4320">
        <v>12</v>
      </c>
      <c r="E4320">
        <v>10</v>
      </c>
      <c r="F4320" t="s">
        <v>27</v>
      </c>
      <c r="G4320">
        <v>1</v>
      </c>
      <c r="H4320">
        <v>1</v>
      </c>
      <c r="I4320" t="s">
        <v>0</v>
      </c>
      <c r="J4320">
        <v>0</v>
      </c>
    </row>
    <row r="4321" spans="2:10" x14ac:dyDescent="0.45">
      <c r="B4321">
        <v>11659</v>
      </c>
      <c r="C4321" t="s">
        <v>78</v>
      </c>
      <c r="D4321">
        <v>12</v>
      </c>
      <c r="E4321">
        <v>10</v>
      </c>
      <c r="F4321" t="s">
        <v>10</v>
      </c>
      <c r="G4321">
        <v>1</v>
      </c>
      <c r="H4321">
        <v>1</v>
      </c>
      <c r="I4321" t="s">
        <v>14</v>
      </c>
      <c r="J4321">
        <v>0</v>
      </c>
    </row>
    <row r="4322" spans="2:10" x14ac:dyDescent="0.45">
      <c r="B4322">
        <v>11660</v>
      </c>
      <c r="C4322" t="s">
        <v>78</v>
      </c>
      <c r="D4322">
        <v>12</v>
      </c>
      <c r="E4322">
        <v>10</v>
      </c>
      <c r="F4322" t="s">
        <v>9</v>
      </c>
      <c r="G4322">
        <v>1</v>
      </c>
      <c r="H4322">
        <v>0</v>
      </c>
      <c r="I4322" t="s">
        <v>6</v>
      </c>
      <c r="J4322">
        <v>1</v>
      </c>
    </row>
    <row r="4323" spans="2:10" x14ac:dyDescent="0.45">
      <c r="B4323">
        <v>11661</v>
      </c>
      <c r="C4323" t="s">
        <v>78</v>
      </c>
      <c r="D4323">
        <v>12</v>
      </c>
      <c r="E4323">
        <v>10</v>
      </c>
      <c r="F4323" t="s">
        <v>7</v>
      </c>
      <c r="G4323">
        <v>0</v>
      </c>
      <c r="H4323">
        <v>1</v>
      </c>
      <c r="I4323" t="s">
        <v>3</v>
      </c>
      <c r="J4323">
        <v>-1</v>
      </c>
    </row>
    <row r="4324" spans="2:10" x14ac:dyDescent="0.45">
      <c r="B4324">
        <v>11662</v>
      </c>
      <c r="C4324" t="s">
        <v>78</v>
      </c>
      <c r="D4324">
        <v>12</v>
      </c>
      <c r="E4324">
        <v>10</v>
      </c>
      <c r="F4324" t="s">
        <v>56</v>
      </c>
      <c r="G4324">
        <v>2</v>
      </c>
      <c r="H4324">
        <v>1</v>
      </c>
      <c r="I4324" t="s">
        <v>77</v>
      </c>
      <c r="J4324">
        <v>1</v>
      </c>
    </row>
    <row r="4325" spans="2:10" x14ac:dyDescent="0.45">
      <c r="B4325">
        <v>11663</v>
      </c>
      <c r="C4325" t="s">
        <v>78</v>
      </c>
      <c r="D4325">
        <v>12</v>
      </c>
      <c r="E4325">
        <v>10</v>
      </c>
      <c r="F4325" t="s">
        <v>79</v>
      </c>
      <c r="G4325">
        <v>3</v>
      </c>
      <c r="H4325">
        <v>0</v>
      </c>
      <c r="I4325" t="s">
        <v>4</v>
      </c>
      <c r="J4325">
        <v>1</v>
      </c>
    </row>
    <row r="4326" spans="2:10" x14ac:dyDescent="0.45">
      <c r="B4326">
        <v>11664</v>
      </c>
      <c r="C4326" t="s">
        <v>78</v>
      </c>
      <c r="D4326">
        <v>12</v>
      </c>
      <c r="E4326">
        <v>10</v>
      </c>
      <c r="F4326" t="s">
        <v>24</v>
      </c>
      <c r="G4326">
        <v>1</v>
      </c>
      <c r="H4326">
        <v>0</v>
      </c>
      <c r="I4326" t="s">
        <v>1</v>
      </c>
      <c r="J4326">
        <v>1</v>
      </c>
    </row>
    <row r="4327" spans="2:10" x14ac:dyDescent="0.45">
      <c r="B4327">
        <v>11665</v>
      </c>
      <c r="C4327" t="s">
        <v>78</v>
      </c>
      <c r="D4327">
        <v>12</v>
      </c>
      <c r="E4327">
        <v>10</v>
      </c>
      <c r="F4327" t="s">
        <v>5</v>
      </c>
      <c r="G4327">
        <v>3</v>
      </c>
      <c r="H4327">
        <v>0</v>
      </c>
      <c r="I4327" t="s">
        <v>66</v>
      </c>
      <c r="J4327">
        <v>1</v>
      </c>
    </row>
    <row r="4328" spans="2:10" x14ac:dyDescent="0.45">
      <c r="B4328">
        <v>11666</v>
      </c>
      <c r="C4328" t="s">
        <v>78</v>
      </c>
      <c r="D4328">
        <v>12</v>
      </c>
      <c r="E4328">
        <v>10</v>
      </c>
      <c r="F4328" t="s">
        <v>44</v>
      </c>
      <c r="G4328">
        <v>0</v>
      </c>
      <c r="H4328">
        <v>1</v>
      </c>
      <c r="I4328" t="s">
        <v>69</v>
      </c>
      <c r="J4328">
        <v>-1</v>
      </c>
    </row>
    <row r="4329" spans="2:10" x14ac:dyDescent="0.45">
      <c r="B4329">
        <v>11667</v>
      </c>
      <c r="C4329" t="s">
        <v>78</v>
      </c>
      <c r="D4329">
        <v>12</v>
      </c>
      <c r="E4329">
        <v>11</v>
      </c>
      <c r="F4329" t="s">
        <v>77</v>
      </c>
      <c r="G4329">
        <v>3</v>
      </c>
      <c r="H4329">
        <v>3</v>
      </c>
      <c r="I4329" t="s">
        <v>24</v>
      </c>
      <c r="J4329">
        <v>0</v>
      </c>
    </row>
    <row r="4330" spans="2:10" x14ac:dyDescent="0.45">
      <c r="B4330">
        <v>11668</v>
      </c>
      <c r="C4330" t="s">
        <v>78</v>
      </c>
      <c r="D4330">
        <v>12</v>
      </c>
      <c r="E4330">
        <v>11</v>
      </c>
      <c r="F4330" t="s">
        <v>14</v>
      </c>
      <c r="G4330">
        <v>2</v>
      </c>
      <c r="H4330">
        <v>2</v>
      </c>
      <c r="I4330" t="s">
        <v>56</v>
      </c>
      <c r="J4330">
        <v>0</v>
      </c>
    </row>
    <row r="4331" spans="2:10" x14ac:dyDescent="0.45">
      <c r="B4331">
        <v>11669</v>
      </c>
      <c r="C4331" t="s">
        <v>78</v>
      </c>
      <c r="D4331">
        <v>12</v>
      </c>
      <c r="E4331">
        <v>11</v>
      </c>
      <c r="F4331" t="s">
        <v>0</v>
      </c>
      <c r="G4331">
        <v>1</v>
      </c>
      <c r="H4331">
        <v>1</v>
      </c>
      <c r="I4331" t="s">
        <v>79</v>
      </c>
      <c r="J4331">
        <v>0</v>
      </c>
    </row>
    <row r="4332" spans="2:10" x14ac:dyDescent="0.45">
      <c r="B4332">
        <v>11670</v>
      </c>
      <c r="C4332" t="s">
        <v>78</v>
      </c>
      <c r="D4332">
        <v>12</v>
      </c>
      <c r="E4332">
        <v>11</v>
      </c>
      <c r="F4332" t="s">
        <v>9</v>
      </c>
      <c r="G4332">
        <v>3</v>
      </c>
      <c r="H4332">
        <v>1</v>
      </c>
      <c r="I4332" t="s">
        <v>44</v>
      </c>
      <c r="J4332">
        <v>1</v>
      </c>
    </row>
    <row r="4333" spans="2:10" x14ac:dyDescent="0.45">
      <c r="B4333">
        <v>11671</v>
      </c>
      <c r="C4333" t="s">
        <v>78</v>
      </c>
      <c r="D4333">
        <v>12</v>
      </c>
      <c r="E4333">
        <v>11</v>
      </c>
      <c r="F4333" t="s">
        <v>3</v>
      </c>
      <c r="G4333">
        <v>4</v>
      </c>
      <c r="H4333">
        <v>1</v>
      </c>
      <c r="I4333" t="s">
        <v>5</v>
      </c>
      <c r="J4333">
        <v>1</v>
      </c>
    </row>
    <row r="4334" spans="2:10" x14ac:dyDescent="0.45">
      <c r="B4334">
        <v>11672</v>
      </c>
      <c r="C4334" t="s">
        <v>78</v>
      </c>
      <c r="D4334">
        <v>12</v>
      </c>
      <c r="E4334">
        <v>11</v>
      </c>
      <c r="F4334" t="s">
        <v>69</v>
      </c>
      <c r="G4334">
        <v>1</v>
      </c>
      <c r="H4334">
        <v>1</v>
      </c>
      <c r="I4334" t="s">
        <v>13</v>
      </c>
      <c r="J4334">
        <v>0</v>
      </c>
    </row>
    <row r="4335" spans="2:10" x14ac:dyDescent="0.45">
      <c r="B4335">
        <v>11673</v>
      </c>
      <c r="C4335" t="s">
        <v>78</v>
      </c>
      <c r="D4335">
        <v>12</v>
      </c>
      <c r="E4335">
        <v>11</v>
      </c>
      <c r="F4335" t="s">
        <v>6</v>
      </c>
      <c r="G4335">
        <v>4</v>
      </c>
      <c r="H4335">
        <v>2</v>
      </c>
      <c r="I4335" t="s">
        <v>1</v>
      </c>
      <c r="J4335">
        <v>1</v>
      </c>
    </row>
    <row r="4336" spans="2:10" x14ac:dyDescent="0.45">
      <c r="B4336">
        <v>11674</v>
      </c>
      <c r="C4336" t="s">
        <v>78</v>
      </c>
      <c r="D4336">
        <v>12</v>
      </c>
      <c r="E4336">
        <v>11</v>
      </c>
      <c r="F4336" t="s">
        <v>4</v>
      </c>
      <c r="G4336">
        <v>1</v>
      </c>
      <c r="H4336">
        <v>2</v>
      </c>
      <c r="I4336" t="s">
        <v>7</v>
      </c>
      <c r="J4336">
        <v>-1</v>
      </c>
    </row>
    <row r="4337" spans="2:10" x14ac:dyDescent="0.45">
      <c r="B4337">
        <v>11675</v>
      </c>
      <c r="C4337" t="s">
        <v>78</v>
      </c>
      <c r="D4337">
        <v>12</v>
      </c>
      <c r="E4337">
        <v>11</v>
      </c>
      <c r="F4337" t="s">
        <v>67</v>
      </c>
      <c r="G4337">
        <v>3</v>
      </c>
      <c r="H4337">
        <v>1</v>
      </c>
      <c r="I4337" t="s">
        <v>27</v>
      </c>
      <c r="J4337">
        <v>1</v>
      </c>
    </row>
    <row r="4338" spans="2:10" x14ac:dyDescent="0.45">
      <c r="B4338">
        <v>11676</v>
      </c>
      <c r="C4338" t="s">
        <v>78</v>
      </c>
      <c r="D4338">
        <v>12</v>
      </c>
      <c r="E4338">
        <v>11</v>
      </c>
      <c r="F4338" t="s">
        <v>66</v>
      </c>
      <c r="G4338">
        <v>1</v>
      </c>
      <c r="H4338">
        <v>4</v>
      </c>
      <c r="I4338" t="s">
        <v>10</v>
      </c>
      <c r="J4338">
        <v>-1</v>
      </c>
    </row>
    <row r="4339" spans="2:10" x14ac:dyDescent="0.45">
      <c r="B4339">
        <v>11677</v>
      </c>
      <c r="C4339" t="s">
        <v>78</v>
      </c>
      <c r="D4339">
        <v>12</v>
      </c>
      <c r="E4339">
        <v>12</v>
      </c>
      <c r="F4339" t="s">
        <v>7</v>
      </c>
      <c r="G4339">
        <v>1</v>
      </c>
      <c r="H4339">
        <v>1</v>
      </c>
      <c r="I4339" t="s">
        <v>0</v>
      </c>
      <c r="J4339">
        <v>0</v>
      </c>
    </row>
    <row r="4340" spans="2:10" x14ac:dyDescent="0.45">
      <c r="B4340">
        <v>11678</v>
      </c>
      <c r="C4340" t="s">
        <v>78</v>
      </c>
      <c r="D4340">
        <v>12</v>
      </c>
      <c r="E4340">
        <v>12</v>
      </c>
      <c r="F4340" t="s">
        <v>27</v>
      </c>
      <c r="G4340">
        <v>1</v>
      </c>
      <c r="H4340">
        <v>3</v>
      </c>
      <c r="I4340" t="s">
        <v>69</v>
      </c>
      <c r="J4340">
        <v>-1</v>
      </c>
    </row>
    <row r="4341" spans="2:10" x14ac:dyDescent="0.45">
      <c r="B4341">
        <v>11679</v>
      </c>
      <c r="C4341" t="s">
        <v>78</v>
      </c>
      <c r="D4341">
        <v>12</v>
      </c>
      <c r="E4341">
        <v>12</v>
      </c>
      <c r="F4341" t="s">
        <v>10</v>
      </c>
      <c r="G4341">
        <v>1</v>
      </c>
      <c r="H4341">
        <v>1</v>
      </c>
      <c r="I4341" t="s">
        <v>3</v>
      </c>
      <c r="J4341">
        <v>0</v>
      </c>
    </row>
    <row r="4342" spans="2:10" x14ac:dyDescent="0.45">
      <c r="B4342">
        <v>11680</v>
      </c>
      <c r="C4342" t="s">
        <v>78</v>
      </c>
      <c r="D4342">
        <v>12</v>
      </c>
      <c r="E4342">
        <v>12</v>
      </c>
      <c r="F4342" t="s">
        <v>1</v>
      </c>
      <c r="G4342">
        <v>2</v>
      </c>
      <c r="H4342">
        <v>0</v>
      </c>
      <c r="I4342" t="s">
        <v>77</v>
      </c>
      <c r="J4342">
        <v>1</v>
      </c>
    </row>
    <row r="4343" spans="2:10" x14ac:dyDescent="0.45">
      <c r="B4343">
        <v>11681</v>
      </c>
      <c r="C4343" t="s">
        <v>78</v>
      </c>
      <c r="D4343">
        <v>12</v>
      </c>
      <c r="E4343">
        <v>12</v>
      </c>
      <c r="F4343" t="s">
        <v>13</v>
      </c>
      <c r="G4343">
        <v>3</v>
      </c>
      <c r="H4343">
        <v>3</v>
      </c>
      <c r="I4343" t="s">
        <v>9</v>
      </c>
      <c r="J4343">
        <v>0</v>
      </c>
    </row>
    <row r="4344" spans="2:10" x14ac:dyDescent="0.45">
      <c r="B4344">
        <v>11682</v>
      </c>
      <c r="C4344" t="s">
        <v>78</v>
      </c>
      <c r="D4344">
        <v>12</v>
      </c>
      <c r="E4344">
        <v>12</v>
      </c>
      <c r="F4344" t="s">
        <v>56</v>
      </c>
      <c r="G4344">
        <v>3</v>
      </c>
      <c r="H4344">
        <v>3</v>
      </c>
      <c r="I4344" t="s">
        <v>66</v>
      </c>
      <c r="J4344">
        <v>0</v>
      </c>
    </row>
    <row r="4345" spans="2:10" x14ac:dyDescent="0.45">
      <c r="B4345">
        <v>11683</v>
      </c>
      <c r="C4345" t="s">
        <v>78</v>
      </c>
      <c r="D4345">
        <v>12</v>
      </c>
      <c r="E4345">
        <v>12</v>
      </c>
      <c r="F4345" t="s">
        <v>79</v>
      </c>
      <c r="G4345">
        <v>1</v>
      </c>
      <c r="H4345">
        <v>1</v>
      </c>
      <c r="I4345" t="s">
        <v>67</v>
      </c>
      <c r="J4345">
        <v>0</v>
      </c>
    </row>
    <row r="4346" spans="2:10" x14ac:dyDescent="0.45">
      <c r="B4346">
        <v>11684</v>
      </c>
      <c r="C4346" t="s">
        <v>78</v>
      </c>
      <c r="D4346">
        <v>12</v>
      </c>
      <c r="E4346">
        <v>12</v>
      </c>
      <c r="F4346" t="s">
        <v>24</v>
      </c>
      <c r="G4346">
        <v>4</v>
      </c>
      <c r="H4346">
        <v>1</v>
      </c>
      <c r="I4346" t="s">
        <v>14</v>
      </c>
      <c r="J4346">
        <v>1</v>
      </c>
    </row>
    <row r="4347" spans="2:10" x14ac:dyDescent="0.45">
      <c r="B4347">
        <v>11685</v>
      </c>
      <c r="C4347" t="s">
        <v>78</v>
      </c>
      <c r="D4347">
        <v>12</v>
      </c>
      <c r="E4347">
        <v>12</v>
      </c>
      <c r="F4347" t="s">
        <v>5</v>
      </c>
      <c r="G4347">
        <v>0</v>
      </c>
      <c r="H4347">
        <v>0</v>
      </c>
      <c r="I4347" t="s">
        <v>4</v>
      </c>
      <c r="J4347">
        <v>0</v>
      </c>
    </row>
    <row r="4348" spans="2:10" x14ac:dyDescent="0.45">
      <c r="B4348">
        <v>11686</v>
      </c>
      <c r="C4348" t="s">
        <v>78</v>
      </c>
      <c r="D4348">
        <v>12</v>
      </c>
      <c r="E4348">
        <v>12</v>
      </c>
      <c r="F4348" t="s">
        <v>44</v>
      </c>
      <c r="G4348">
        <v>1</v>
      </c>
      <c r="H4348">
        <v>2</v>
      </c>
      <c r="I4348" t="s">
        <v>6</v>
      </c>
      <c r="J4348">
        <v>-1</v>
      </c>
    </row>
    <row r="4349" spans="2:10" x14ac:dyDescent="0.45">
      <c r="B4349">
        <v>11687</v>
      </c>
      <c r="C4349" t="s">
        <v>78</v>
      </c>
      <c r="D4349">
        <v>12</v>
      </c>
      <c r="E4349">
        <v>13</v>
      </c>
      <c r="F4349" t="s">
        <v>14</v>
      </c>
      <c r="G4349">
        <v>1</v>
      </c>
      <c r="H4349">
        <v>2</v>
      </c>
      <c r="I4349" t="s">
        <v>1</v>
      </c>
      <c r="J4349">
        <v>-1</v>
      </c>
    </row>
    <row r="4350" spans="2:10" x14ac:dyDescent="0.45">
      <c r="B4350">
        <v>11688</v>
      </c>
      <c r="C4350" t="s">
        <v>78</v>
      </c>
      <c r="D4350">
        <v>12</v>
      </c>
      <c r="E4350">
        <v>13</v>
      </c>
      <c r="F4350" t="s">
        <v>0</v>
      </c>
      <c r="G4350">
        <v>1</v>
      </c>
      <c r="H4350">
        <v>1</v>
      </c>
      <c r="I4350" t="s">
        <v>5</v>
      </c>
      <c r="J4350">
        <v>0</v>
      </c>
    </row>
    <row r="4351" spans="2:10" x14ac:dyDescent="0.45">
      <c r="B4351">
        <v>11689</v>
      </c>
      <c r="C4351" t="s">
        <v>78</v>
      </c>
      <c r="D4351">
        <v>12</v>
      </c>
      <c r="E4351">
        <v>13</v>
      </c>
      <c r="F4351" t="s">
        <v>69</v>
      </c>
      <c r="G4351">
        <v>3</v>
      </c>
      <c r="H4351">
        <v>0</v>
      </c>
      <c r="I4351" t="s">
        <v>79</v>
      </c>
      <c r="J4351">
        <v>1</v>
      </c>
    </row>
    <row r="4352" spans="2:10" x14ac:dyDescent="0.45">
      <c r="B4352">
        <v>11690</v>
      </c>
      <c r="C4352" t="s">
        <v>78</v>
      </c>
      <c r="D4352">
        <v>12</v>
      </c>
      <c r="E4352">
        <v>13</v>
      </c>
      <c r="F4352" t="s">
        <v>4</v>
      </c>
      <c r="G4352">
        <v>3</v>
      </c>
      <c r="H4352">
        <v>0</v>
      </c>
      <c r="I4352" t="s">
        <v>10</v>
      </c>
      <c r="J4352">
        <v>1</v>
      </c>
    </row>
    <row r="4353" spans="2:10" x14ac:dyDescent="0.45">
      <c r="B4353">
        <v>11691</v>
      </c>
      <c r="C4353" t="s">
        <v>78</v>
      </c>
      <c r="D4353">
        <v>12</v>
      </c>
      <c r="E4353">
        <v>13</v>
      </c>
      <c r="F4353" t="s">
        <v>7</v>
      </c>
      <c r="G4353">
        <v>2</v>
      </c>
      <c r="H4353">
        <v>0</v>
      </c>
      <c r="I4353" t="s">
        <v>67</v>
      </c>
      <c r="J4353">
        <v>1</v>
      </c>
    </row>
    <row r="4354" spans="2:10" x14ac:dyDescent="0.45">
      <c r="B4354">
        <v>11692</v>
      </c>
      <c r="C4354" t="s">
        <v>78</v>
      </c>
      <c r="D4354">
        <v>12</v>
      </c>
      <c r="E4354">
        <v>13</v>
      </c>
      <c r="F4354" t="s">
        <v>56</v>
      </c>
      <c r="G4354">
        <v>0</v>
      </c>
      <c r="H4354">
        <v>2</v>
      </c>
      <c r="I4354" t="s">
        <v>3</v>
      </c>
      <c r="J4354">
        <v>-1</v>
      </c>
    </row>
    <row r="4355" spans="2:10" x14ac:dyDescent="0.45">
      <c r="B4355">
        <v>11693</v>
      </c>
      <c r="C4355" t="s">
        <v>78</v>
      </c>
      <c r="D4355">
        <v>12</v>
      </c>
      <c r="E4355">
        <v>13</v>
      </c>
      <c r="F4355" t="s">
        <v>6</v>
      </c>
      <c r="G4355">
        <v>1</v>
      </c>
      <c r="H4355">
        <v>1</v>
      </c>
      <c r="I4355" t="s">
        <v>77</v>
      </c>
      <c r="J4355">
        <v>0</v>
      </c>
    </row>
    <row r="4356" spans="2:10" x14ac:dyDescent="0.45">
      <c r="B4356">
        <v>11694</v>
      </c>
      <c r="C4356" t="s">
        <v>78</v>
      </c>
      <c r="D4356">
        <v>12</v>
      </c>
      <c r="E4356">
        <v>13</v>
      </c>
      <c r="F4356" t="s">
        <v>9</v>
      </c>
      <c r="G4356">
        <v>2</v>
      </c>
      <c r="H4356">
        <v>2</v>
      </c>
      <c r="I4356" t="s">
        <v>27</v>
      </c>
      <c r="J4356">
        <v>0</v>
      </c>
    </row>
    <row r="4357" spans="2:10" x14ac:dyDescent="0.45">
      <c r="B4357">
        <v>11695</v>
      </c>
      <c r="C4357" t="s">
        <v>78</v>
      </c>
      <c r="D4357">
        <v>12</v>
      </c>
      <c r="E4357">
        <v>13</v>
      </c>
      <c r="F4357" t="s">
        <v>66</v>
      </c>
      <c r="G4357">
        <v>1</v>
      </c>
      <c r="H4357">
        <v>1</v>
      </c>
      <c r="I4357" t="s">
        <v>24</v>
      </c>
      <c r="J4357">
        <v>0</v>
      </c>
    </row>
    <row r="4358" spans="2:10" x14ac:dyDescent="0.45">
      <c r="B4358">
        <v>11696</v>
      </c>
      <c r="C4358" t="s">
        <v>78</v>
      </c>
      <c r="D4358">
        <v>12</v>
      </c>
      <c r="E4358">
        <v>13</v>
      </c>
      <c r="F4358" t="s">
        <v>44</v>
      </c>
      <c r="G4358">
        <v>0</v>
      </c>
      <c r="H4358">
        <v>0</v>
      </c>
      <c r="I4358" t="s">
        <v>13</v>
      </c>
      <c r="J4358">
        <v>0</v>
      </c>
    </row>
    <row r="4359" spans="2:10" x14ac:dyDescent="0.45">
      <c r="B4359">
        <v>11697</v>
      </c>
      <c r="C4359" t="s">
        <v>78</v>
      </c>
      <c r="D4359">
        <v>12</v>
      </c>
      <c r="E4359">
        <v>14</v>
      </c>
      <c r="F4359" t="s">
        <v>27</v>
      </c>
      <c r="G4359">
        <v>2</v>
      </c>
      <c r="H4359">
        <v>0</v>
      </c>
      <c r="I4359" t="s">
        <v>44</v>
      </c>
      <c r="J4359">
        <v>1</v>
      </c>
    </row>
    <row r="4360" spans="2:10" x14ac:dyDescent="0.45">
      <c r="B4360">
        <v>11698</v>
      </c>
      <c r="C4360" t="s">
        <v>78</v>
      </c>
      <c r="D4360">
        <v>12</v>
      </c>
      <c r="E4360">
        <v>14</v>
      </c>
      <c r="F4360" t="s">
        <v>77</v>
      </c>
      <c r="G4360">
        <v>1</v>
      </c>
      <c r="H4360">
        <v>2</v>
      </c>
      <c r="I4360" t="s">
        <v>14</v>
      </c>
      <c r="J4360">
        <v>-1</v>
      </c>
    </row>
    <row r="4361" spans="2:10" x14ac:dyDescent="0.45">
      <c r="B4361">
        <v>11699</v>
      </c>
      <c r="C4361" t="s">
        <v>78</v>
      </c>
      <c r="D4361">
        <v>12</v>
      </c>
      <c r="E4361">
        <v>14</v>
      </c>
      <c r="F4361" t="s">
        <v>7</v>
      </c>
      <c r="G4361">
        <v>2</v>
      </c>
      <c r="H4361">
        <v>0</v>
      </c>
      <c r="I4361" t="s">
        <v>69</v>
      </c>
      <c r="J4361">
        <v>1</v>
      </c>
    </row>
    <row r="4362" spans="2:10" x14ac:dyDescent="0.45">
      <c r="B4362">
        <v>11700</v>
      </c>
      <c r="C4362" t="s">
        <v>78</v>
      </c>
      <c r="D4362">
        <v>12</v>
      </c>
      <c r="E4362">
        <v>14</v>
      </c>
      <c r="F4362" t="s">
        <v>10</v>
      </c>
      <c r="G4362">
        <v>2</v>
      </c>
      <c r="H4362">
        <v>1</v>
      </c>
      <c r="I4362" t="s">
        <v>0</v>
      </c>
      <c r="J4362">
        <v>1</v>
      </c>
    </row>
    <row r="4363" spans="2:10" x14ac:dyDescent="0.45">
      <c r="B4363">
        <v>11701</v>
      </c>
      <c r="C4363" t="s">
        <v>78</v>
      </c>
      <c r="D4363">
        <v>12</v>
      </c>
      <c r="E4363">
        <v>14</v>
      </c>
      <c r="F4363" t="s">
        <v>24</v>
      </c>
      <c r="G4363">
        <v>1</v>
      </c>
      <c r="H4363">
        <v>0</v>
      </c>
      <c r="I4363" t="s">
        <v>3</v>
      </c>
      <c r="J4363">
        <v>1</v>
      </c>
    </row>
    <row r="4364" spans="2:10" x14ac:dyDescent="0.45">
      <c r="B4364">
        <v>11702</v>
      </c>
      <c r="C4364" t="s">
        <v>78</v>
      </c>
      <c r="D4364">
        <v>12</v>
      </c>
      <c r="E4364">
        <v>14</v>
      </c>
      <c r="F4364" t="s">
        <v>56</v>
      </c>
      <c r="G4364">
        <v>2</v>
      </c>
      <c r="H4364">
        <v>0</v>
      </c>
      <c r="I4364" t="s">
        <v>4</v>
      </c>
      <c r="J4364">
        <v>1</v>
      </c>
    </row>
    <row r="4365" spans="2:10" x14ac:dyDescent="0.45">
      <c r="B4365">
        <v>11703</v>
      </c>
      <c r="C4365" t="s">
        <v>78</v>
      </c>
      <c r="D4365">
        <v>12</v>
      </c>
      <c r="E4365">
        <v>14</v>
      </c>
      <c r="F4365" t="s">
        <v>13</v>
      </c>
      <c r="G4365">
        <v>2</v>
      </c>
      <c r="H4365">
        <v>2</v>
      </c>
      <c r="I4365" t="s">
        <v>6</v>
      </c>
      <c r="J4365">
        <v>0</v>
      </c>
    </row>
    <row r="4366" spans="2:10" x14ac:dyDescent="0.45">
      <c r="B4366">
        <v>11704</v>
      </c>
      <c r="C4366" t="s">
        <v>78</v>
      </c>
      <c r="D4366">
        <v>12</v>
      </c>
      <c r="E4366">
        <v>14</v>
      </c>
      <c r="F4366" t="s">
        <v>79</v>
      </c>
      <c r="G4366">
        <v>2</v>
      </c>
      <c r="H4366">
        <v>1</v>
      </c>
      <c r="I4366" t="s">
        <v>9</v>
      </c>
      <c r="J4366">
        <v>1</v>
      </c>
    </row>
    <row r="4367" spans="2:10" x14ac:dyDescent="0.45">
      <c r="B4367">
        <v>11705</v>
      </c>
      <c r="C4367" t="s">
        <v>78</v>
      </c>
      <c r="D4367">
        <v>12</v>
      </c>
      <c r="E4367">
        <v>14</v>
      </c>
      <c r="F4367" t="s">
        <v>1</v>
      </c>
      <c r="G4367">
        <v>5</v>
      </c>
      <c r="H4367">
        <v>1</v>
      </c>
      <c r="I4367" t="s">
        <v>66</v>
      </c>
      <c r="J4367">
        <v>1</v>
      </c>
    </row>
    <row r="4368" spans="2:10" x14ac:dyDescent="0.45">
      <c r="B4368">
        <v>11706</v>
      </c>
      <c r="C4368" t="s">
        <v>78</v>
      </c>
      <c r="D4368">
        <v>12</v>
      </c>
      <c r="E4368">
        <v>14</v>
      </c>
      <c r="F4368" t="s">
        <v>5</v>
      </c>
      <c r="G4368">
        <v>1</v>
      </c>
      <c r="H4368">
        <v>0</v>
      </c>
      <c r="I4368" t="s">
        <v>67</v>
      </c>
      <c r="J4368">
        <v>1</v>
      </c>
    </row>
    <row r="4369" spans="2:10" x14ac:dyDescent="0.45">
      <c r="B4369">
        <v>11707</v>
      </c>
      <c r="C4369" t="s">
        <v>78</v>
      </c>
      <c r="D4369">
        <v>12</v>
      </c>
      <c r="E4369">
        <v>15</v>
      </c>
      <c r="F4369" t="s">
        <v>13</v>
      </c>
      <c r="G4369">
        <v>1</v>
      </c>
      <c r="H4369">
        <v>1</v>
      </c>
      <c r="I4369" t="s">
        <v>27</v>
      </c>
      <c r="J4369">
        <v>0</v>
      </c>
    </row>
    <row r="4370" spans="2:10" x14ac:dyDescent="0.45">
      <c r="B4370">
        <v>11708</v>
      </c>
      <c r="C4370" t="s">
        <v>78</v>
      </c>
      <c r="D4370">
        <v>12</v>
      </c>
      <c r="E4370">
        <v>15</v>
      </c>
      <c r="F4370" t="s">
        <v>0</v>
      </c>
      <c r="G4370">
        <v>4</v>
      </c>
      <c r="H4370">
        <v>0</v>
      </c>
      <c r="I4370" t="s">
        <v>56</v>
      </c>
      <c r="J4370">
        <v>1</v>
      </c>
    </row>
    <row r="4371" spans="2:10" x14ac:dyDescent="0.45">
      <c r="B4371">
        <v>11709</v>
      </c>
      <c r="C4371" t="s">
        <v>78</v>
      </c>
      <c r="D4371">
        <v>12</v>
      </c>
      <c r="E4371">
        <v>15</v>
      </c>
      <c r="F4371" t="s">
        <v>9</v>
      </c>
      <c r="G4371">
        <v>4</v>
      </c>
      <c r="H4371">
        <v>1</v>
      </c>
      <c r="I4371" t="s">
        <v>7</v>
      </c>
      <c r="J4371">
        <v>1</v>
      </c>
    </row>
    <row r="4372" spans="2:10" x14ac:dyDescent="0.45">
      <c r="B4372">
        <v>11710</v>
      </c>
      <c r="C4372" t="s">
        <v>78</v>
      </c>
      <c r="D4372">
        <v>12</v>
      </c>
      <c r="E4372">
        <v>15</v>
      </c>
      <c r="F4372" t="s">
        <v>4</v>
      </c>
      <c r="G4372">
        <v>1</v>
      </c>
      <c r="H4372">
        <v>0</v>
      </c>
      <c r="I4372" t="s">
        <v>24</v>
      </c>
      <c r="J4372">
        <v>1</v>
      </c>
    </row>
    <row r="4373" spans="2:10" x14ac:dyDescent="0.45">
      <c r="B4373">
        <v>11711</v>
      </c>
      <c r="C4373" t="s">
        <v>78</v>
      </c>
      <c r="D4373">
        <v>12</v>
      </c>
      <c r="E4373">
        <v>15</v>
      </c>
      <c r="F4373" t="s">
        <v>3</v>
      </c>
      <c r="G4373">
        <v>1</v>
      </c>
      <c r="H4373">
        <v>0</v>
      </c>
      <c r="I4373" t="s">
        <v>1</v>
      </c>
      <c r="J4373">
        <v>1</v>
      </c>
    </row>
    <row r="4374" spans="2:10" x14ac:dyDescent="0.45">
      <c r="B4374">
        <v>11712</v>
      </c>
      <c r="C4374" t="s">
        <v>78</v>
      </c>
      <c r="D4374">
        <v>12</v>
      </c>
      <c r="E4374">
        <v>15</v>
      </c>
      <c r="F4374" t="s">
        <v>6</v>
      </c>
      <c r="G4374">
        <v>2</v>
      </c>
      <c r="H4374">
        <v>0</v>
      </c>
      <c r="I4374" t="s">
        <v>14</v>
      </c>
      <c r="J4374">
        <v>1</v>
      </c>
    </row>
    <row r="4375" spans="2:10" x14ac:dyDescent="0.45">
      <c r="B4375">
        <v>11713</v>
      </c>
      <c r="C4375" t="s">
        <v>78</v>
      </c>
      <c r="D4375">
        <v>12</v>
      </c>
      <c r="E4375">
        <v>15</v>
      </c>
      <c r="F4375" t="s">
        <v>69</v>
      </c>
      <c r="G4375">
        <v>3</v>
      </c>
      <c r="H4375">
        <v>5</v>
      </c>
      <c r="I4375" t="s">
        <v>5</v>
      </c>
      <c r="J4375">
        <v>-1</v>
      </c>
    </row>
    <row r="4376" spans="2:10" x14ac:dyDescent="0.45">
      <c r="B4376">
        <v>11714</v>
      </c>
      <c r="C4376" t="s">
        <v>78</v>
      </c>
      <c r="D4376">
        <v>12</v>
      </c>
      <c r="E4376">
        <v>15</v>
      </c>
      <c r="F4376" t="s">
        <v>67</v>
      </c>
      <c r="G4376">
        <v>4</v>
      </c>
      <c r="H4376">
        <v>1</v>
      </c>
      <c r="I4376" t="s">
        <v>10</v>
      </c>
      <c r="J4376">
        <v>1</v>
      </c>
    </row>
    <row r="4377" spans="2:10" x14ac:dyDescent="0.45">
      <c r="B4377">
        <v>11715</v>
      </c>
      <c r="C4377" t="s">
        <v>78</v>
      </c>
      <c r="D4377">
        <v>12</v>
      </c>
      <c r="E4377">
        <v>15</v>
      </c>
      <c r="F4377" t="s">
        <v>66</v>
      </c>
      <c r="G4377">
        <v>1</v>
      </c>
      <c r="H4377">
        <v>1</v>
      </c>
      <c r="I4377" t="s">
        <v>77</v>
      </c>
      <c r="J4377">
        <v>0</v>
      </c>
    </row>
    <row r="4378" spans="2:10" x14ac:dyDescent="0.45">
      <c r="B4378">
        <v>11716</v>
      </c>
      <c r="C4378" t="s">
        <v>78</v>
      </c>
      <c r="D4378">
        <v>12</v>
      </c>
      <c r="E4378">
        <v>15</v>
      </c>
      <c r="F4378" t="s">
        <v>44</v>
      </c>
      <c r="G4378">
        <v>2</v>
      </c>
      <c r="H4378">
        <v>2</v>
      </c>
      <c r="I4378" t="s">
        <v>79</v>
      </c>
      <c r="J4378">
        <v>0</v>
      </c>
    </row>
    <row r="4379" spans="2:10" x14ac:dyDescent="0.45">
      <c r="B4379">
        <v>11717</v>
      </c>
      <c r="C4379" t="s">
        <v>78</v>
      </c>
      <c r="D4379">
        <v>12</v>
      </c>
      <c r="E4379">
        <v>16</v>
      </c>
      <c r="F4379" t="s">
        <v>7</v>
      </c>
      <c r="G4379">
        <v>4</v>
      </c>
      <c r="H4379">
        <v>1</v>
      </c>
      <c r="I4379" t="s">
        <v>44</v>
      </c>
      <c r="J4379">
        <v>1</v>
      </c>
    </row>
    <row r="4380" spans="2:10" x14ac:dyDescent="0.45">
      <c r="B4380">
        <v>11718</v>
      </c>
      <c r="C4380" t="s">
        <v>78</v>
      </c>
      <c r="D4380">
        <v>12</v>
      </c>
      <c r="E4380">
        <v>16</v>
      </c>
      <c r="F4380" t="s">
        <v>14</v>
      </c>
      <c r="G4380">
        <v>1</v>
      </c>
      <c r="H4380">
        <v>0</v>
      </c>
      <c r="I4380" t="s">
        <v>66</v>
      </c>
      <c r="J4380">
        <v>1</v>
      </c>
    </row>
    <row r="4381" spans="2:10" x14ac:dyDescent="0.45">
      <c r="B4381">
        <v>11719</v>
      </c>
      <c r="C4381" t="s">
        <v>78</v>
      </c>
      <c r="D4381">
        <v>12</v>
      </c>
      <c r="E4381">
        <v>16</v>
      </c>
      <c r="F4381" t="s">
        <v>24</v>
      </c>
      <c r="G4381">
        <v>0</v>
      </c>
      <c r="H4381">
        <v>0</v>
      </c>
      <c r="I4381" t="s">
        <v>0</v>
      </c>
      <c r="J4381">
        <v>0</v>
      </c>
    </row>
    <row r="4382" spans="2:10" x14ac:dyDescent="0.45">
      <c r="B4382">
        <v>11720</v>
      </c>
      <c r="C4382" t="s">
        <v>78</v>
      </c>
      <c r="D4382">
        <v>12</v>
      </c>
      <c r="E4382">
        <v>16</v>
      </c>
      <c r="F4382" t="s">
        <v>10</v>
      </c>
      <c r="G4382">
        <v>1</v>
      </c>
      <c r="H4382">
        <v>0</v>
      </c>
      <c r="I4382" t="s">
        <v>69</v>
      </c>
      <c r="J4382">
        <v>1</v>
      </c>
    </row>
    <row r="4383" spans="2:10" x14ac:dyDescent="0.45">
      <c r="B4383">
        <v>11721</v>
      </c>
      <c r="C4383" t="s">
        <v>78</v>
      </c>
      <c r="D4383">
        <v>12</v>
      </c>
      <c r="E4383">
        <v>16</v>
      </c>
      <c r="F4383" t="s">
        <v>27</v>
      </c>
      <c r="G4383">
        <v>0</v>
      </c>
      <c r="H4383">
        <v>1</v>
      </c>
      <c r="I4383" t="s">
        <v>6</v>
      </c>
      <c r="J4383">
        <v>-1</v>
      </c>
    </row>
    <row r="4384" spans="2:10" x14ac:dyDescent="0.45">
      <c r="B4384">
        <v>11722</v>
      </c>
      <c r="C4384" t="s">
        <v>78</v>
      </c>
      <c r="D4384">
        <v>12</v>
      </c>
      <c r="E4384">
        <v>16</v>
      </c>
      <c r="F4384" t="s">
        <v>77</v>
      </c>
      <c r="G4384">
        <v>1</v>
      </c>
      <c r="H4384">
        <v>1</v>
      </c>
      <c r="I4384" t="s">
        <v>3</v>
      </c>
      <c r="J4384">
        <v>0</v>
      </c>
    </row>
    <row r="4385" spans="2:10" x14ac:dyDescent="0.45">
      <c r="B4385">
        <v>11723</v>
      </c>
      <c r="C4385" t="s">
        <v>78</v>
      </c>
      <c r="D4385">
        <v>12</v>
      </c>
      <c r="E4385">
        <v>16</v>
      </c>
      <c r="F4385" t="s">
        <v>1</v>
      </c>
      <c r="G4385">
        <v>0</v>
      </c>
      <c r="H4385">
        <v>0</v>
      </c>
      <c r="I4385" t="s">
        <v>4</v>
      </c>
      <c r="J4385">
        <v>0</v>
      </c>
    </row>
    <row r="4386" spans="2:10" x14ac:dyDescent="0.45">
      <c r="B4386">
        <v>11724</v>
      </c>
      <c r="C4386" t="s">
        <v>78</v>
      </c>
      <c r="D4386">
        <v>12</v>
      </c>
      <c r="E4386">
        <v>16</v>
      </c>
      <c r="F4386" t="s">
        <v>5</v>
      </c>
      <c r="G4386">
        <v>6</v>
      </c>
      <c r="H4386">
        <v>0</v>
      </c>
      <c r="I4386" t="s">
        <v>9</v>
      </c>
      <c r="J4386">
        <v>1</v>
      </c>
    </row>
    <row r="4387" spans="2:10" x14ac:dyDescent="0.45">
      <c r="B4387">
        <v>11725</v>
      </c>
      <c r="C4387" t="s">
        <v>78</v>
      </c>
      <c r="D4387">
        <v>12</v>
      </c>
      <c r="E4387">
        <v>16</v>
      </c>
      <c r="F4387" t="s">
        <v>79</v>
      </c>
      <c r="G4387">
        <v>2</v>
      </c>
      <c r="H4387">
        <v>3</v>
      </c>
      <c r="I4387" t="s">
        <v>13</v>
      </c>
      <c r="J4387">
        <v>-1</v>
      </c>
    </row>
    <row r="4388" spans="2:10" x14ac:dyDescent="0.45">
      <c r="B4388">
        <v>11726</v>
      </c>
      <c r="C4388" t="s">
        <v>78</v>
      </c>
      <c r="D4388">
        <v>12</v>
      </c>
      <c r="E4388">
        <v>16</v>
      </c>
      <c r="F4388" t="s">
        <v>56</v>
      </c>
      <c r="G4388">
        <v>2</v>
      </c>
      <c r="H4388">
        <v>0</v>
      </c>
      <c r="I4388" t="s">
        <v>67</v>
      </c>
      <c r="J4388">
        <v>1</v>
      </c>
    </row>
    <row r="4389" spans="2:10" x14ac:dyDescent="0.45">
      <c r="B4389">
        <v>11728</v>
      </c>
      <c r="C4389" t="s">
        <v>78</v>
      </c>
      <c r="D4389">
        <v>12</v>
      </c>
      <c r="E4389">
        <v>17</v>
      </c>
      <c r="F4389" t="s">
        <v>27</v>
      </c>
      <c r="G4389">
        <v>4</v>
      </c>
      <c r="H4389">
        <v>3</v>
      </c>
      <c r="I4389" t="s">
        <v>79</v>
      </c>
      <c r="J4389">
        <v>1</v>
      </c>
    </row>
    <row r="4390" spans="2:10" x14ac:dyDescent="0.45">
      <c r="B4390">
        <v>11729</v>
      </c>
      <c r="C4390" t="s">
        <v>78</v>
      </c>
      <c r="D4390">
        <v>12</v>
      </c>
      <c r="E4390">
        <v>17</v>
      </c>
      <c r="F4390" t="s">
        <v>13</v>
      </c>
      <c r="G4390">
        <v>5</v>
      </c>
      <c r="H4390">
        <v>1</v>
      </c>
      <c r="I4390" t="s">
        <v>7</v>
      </c>
      <c r="J4390">
        <v>1</v>
      </c>
    </row>
    <row r="4391" spans="2:10" x14ac:dyDescent="0.45">
      <c r="B4391">
        <v>11730</v>
      </c>
      <c r="C4391" t="s">
        <v>78</v>
      </c>
      <c r="D4391">
        <v>12</v>
      </c>
      <c r="E4391">
        <v>17</v>
      </c>
      <c r="F4391" t="s">
        <v>0</v>
      </c>
      <c r="G4391">
        <v>0</v>
      </c>
      <c r="H4391">
        <v>1</v>
      </c>
      <c r="I4391" t="s">
        <v>1</v>
      </c>
      <c r="J4391">
        <v>-1</v>
      </c>
    </row>
    <row r="4392" spans="2:10" x14ac:dyDescent="0.45">
      <c r="B4392">
        <v>11731</v>
      </c>
      <c r="C4392" t="s">
        <v>78</v>
      </c>
      <c r="D4392">
        <v>12</v>
      </c>
      <c r="E4392">
        <v>17</v>
      </c>
      <c r="F4392" t="s">
        <v>69</v>
      </c>
      <c r="G4392">
        <v>2</v>
      </c>
      <c r="H4392">
        <v>0</v>
      </c>
      <c r="I4392" t="s">
        <v>56</v>
      </c>
      <c r="J4392">
        <v>1</v>
      </c>
    </row>
    <row r="4393" spans="2:10" x14ac:dyDescent="0.45">
      <c r="B4393">
        <v>11732</v>
      </c>
      <c r="C4393" t="s">
        <v>78</v>
      </c>
      <c r="D4393">
        <v>12</v>
      </c>
      <c r="E4393">
        <v>17</v>
      </c>
      <c r="F4393" t="s">
        <v>3</v>
      </c>
      <c r="G4393">
        <v>2</v>
      </c>
      <c r="H4393">
        <v>2</v>
      </c>
      <c r="I4393" t="s">
        <v>14</v>
      </c>
      <c r="J4393">
        <v>0</v>
      </c>
    </row>
    <row r="4394" spans="2:10" x14ac:dyDescent="0.45">
      <c r="B4394">
        <v>11733</v>
      </c>
      <c r="C4394" t="s">
        <v>78</v>
      </c>
      <c r="D4394">
        <v>12</v>
      </c>
      <c r="E4394">
        <v>17</v>
      </c>
      <c r="F4394" t="s">
        <v>9</v>
      </c>
      <c r="G4394">
        <v>3</v>
      </c>
      <c r="H4394">
        <v>0</v>
      </c>
      <c r="I4394" t="s">
        <v>10</v>
      </c>
      <c r="J4394">
        <v>1</v>
      </c>
    </row>
    <row r="4395" spans="2:10" x14ac:dyDescent="0.45">
      <c r="B4395">
        <v>11734</v>
      </c>
      <c r="C4395" t="s">
        <v>78</v>
      </c>
      <c r="D4395">
        <v>12</v>
      </c>
      <c r="E4395">
        <v>17</v>
      </c>
      <c r="F4395" t="s">
        <v>4</v>
      </c>
      <c r="G4395">
        <v>1</v>
      </c>
      <c r="H4395">
        <v>0</v>
      </c>
      <c r="I4395" t="s">
        <v>77</v>
      </c>
      <c r="J4395">
        <v>1</v>
      </c>
    </row>
    <row r="4396" spans="2:10" x14ac:dyDescent="0.45">
      <c r="B4396">
        <v>11735</v>
      </c>
      <c r="C4396" t="s">
        <v>78</v>
      </c>
      <c r="D4396">
        <v>12</v>
      </c>
      <c r="E4396">
        <v>17</v>
      </c>
      <c r="F4396" t="s">
        <v>6</v>
      </c>
      <c r="G4396">
        <v>1</v>
      </c>
      <c r="H4396">
        <v>1</v>
      </c>
      <c r="I4396" t="s">
        <v>66</v>
      </c>
      <c r="J4396">
        <v>0</v>
      </c>
    </row>
    <row r="4397" spans="2:10" x14ac:dyDescent="0.45">
      <c r="B4397">
        <v>11736</v>
      </c>
      <c r="C4397" t="s">
        <v>78</v>
      </c>
      <c r="D4397">
        <v>12</v>
      </c>
      <c r="E4397">
        <v>17</v>
      </c>
      <c r="F4397" t="s">
        <v>67</v>
      </c>
      <c r="G4397">
        <v>1</v>
      </c>
      <c r="H4397">
        <v>0</v>
      </c>
      <c r="I4397" t="s">
        <v>24</v>
      </c>
      <c r="J4397">
        <v>1</v>
      </c>
    </row>
    <row r="4398" spans="2:10" x14ac:dyDescent="0.45">
      <c r="B4398">
        <v>11737</v>
      </c>
      <c r="C4398" t="s">
        <v>78</v>
      </c>
      <c r="D4398">
        <v>12</v>
      </c>
      <c r="E4398">
        <v>17</v>
      </c>
      <c r="F4398" t="s">
        <v>44</v>
      </c>
      <c r="G4398">
        <v>0</v>
      </c>
      <c r="H4398">
        <v>0</v>
      </c>
      <c r="I4398" t="s">
        <v>5</v>
      </c>
      <c r="J4398">
        <v>0</v>
      </c>
    </row>
    <row r="4399" spans="2:10" x14ac:dyDescent="0.45">
      <c r="B4399">
        <v>11738</v>
      </c>
      <c r="C4399" t="s">
        <v>78</v>
      </c>
      <c r="D4399">
        <v>12</v>
      </c>
      <c r="E4399">
        <v>18</v>
      </c>
      <c r="F4399" t="s">
        <v>77</v>
      </c>
      <c r="G4399">
        <v>2</v>
      </c>
      <c r="H4399">
        <v>0</v>
      </c>
      <c r="I4399" t="s">
        <v>0</v>
      </c>
      <c r="J4399">
        <v>1</v>
      </c>
    </row>
    <row r="4400" spans="2:10" x14ac:dyDescent="0.45">
      <c r="B4400">
        <v>11739</v>
      </c>
      <c r="C4400" t="s">
        <v>78</v>
      </c>
      <c r="D4400">
        <v>12</v>
      </c>
      <c r="E4400">
        <v>18</v>
      </c>
      <c r="F4400" t="s">
        <v>14</v>
      </c>
      <c r="G4400">
        <v>1</v>
      </c>
      <c r="H4400">
        <v>2</v>
      </c>
      <c r="I4400" t="s">
        <v>4</v>
      </c>
      <c r="J4400">
        <v>-1</v>
      </c>
    </row>
    <row r="4401" spans="2:10" x14ac:dyDescent="0.45">
      <c r="B4401">
        <v>11740</v>
      </c>
      <c r="C4401" t="s">
        <v>78</v>
      </c>
      <c r="D4401">
        <v>12</v>
      </c>
      <c r="E4401">
        <v>18</v>
      </c>
      <c r="F4401" t="s">
        <v>10</v>
      </c>
      <c r="G4401">
        <v>0</v>
      </c>
      <c r="H4401">
        <v>1</v>
      </c>
      <c r="I4401" t="s">
        <v>44</v>
      </c>
      <c r="J4401">
        <v>-1</v>
      </c>
    </row>
    <row r="4402" spans="2:10" x14ac:dyDescent="0.45">
      <c r="B4402">
        <v>11741</v>
      </c>
      <c r="C4402" t="s">
        <v>78</v>
      </c>
      <c r="D4402">
        <v>12</v>
      </c>
      <c r="E4402">
        <v>18</v>
      </c>
      <c r="F4402" t="s">
        <v>24</v>
      </c>
      <c r="G4402">
        <v>1</v>
      </c>
      <c r="H4402">
        <v>1</v>
      </c>
      <c r="I4402" t="s">
        <v>69</v>
      </c>
      <c r="J4402">
        <v>0</v>
      </c>
    </row>
    <row r="4403" spans="2:10" x14ac:dyDescent="0.45">
      <c r="B4403">
        <v>11742</v>
      </c>
      <c r="C4403" t="s">
        <v>78</v>
      </c>
      <c r="D4403">
        <v>12</v>
      </c>
      <c r="E4403">
        <v>18</v>
      </c>
      <c r="F4403" t="s">
        <v>7</v>
      </c>
      <c r="G4403">
        <v>1</v>
      </c>
      <c r="H4403">
        <v>2</v>
      </c>
      <c r="I4403" t="s">
        <v>27</v>
      </c>
      <c r="J4403">
        <v>-1</v>
      </c>
    </row>
    <row r="4404" spans="2:10" x14ac:dyDescent="0.45">
      <c r="B4404">
        <v>11743</v>
      </c>
      <c r="C4404" t="s">
        <v>78</v>
      </c>
      <c r="D4404">
        <v>12</v>
      </c>
      <c r="E4404">
        <v>18</v>
      </c>
      <c r="F4404" t="s">
        <v>1</v>
      </c>
      <c r="G4404">
        <v>3</v>
      </c>
      <c r="H4404">
        <v>1</v>
      </c>
      <c r="I4404" t="s">
        <v>67</v>
      </c>
      <c r="J4404">
        <v>1</v>
      </c>
    </row>
    <row r="4405" spans="2:10" x14ac:dyDescent="0.45">
      <c r="B4405">
        <v>11744</v>
      </c>
      <c r="C4405" t="s">
        <v>78</v>
      </c>
      <c r="D4405">
        <v>12</v>
      </c>
      <c r="E4405">
        <v>18</v>
      </c>
      <c r="F4405" t="s">
        <v>5</v>
      </c>
      <c r="G4405">
        <v>3</v>
      </c>
      <c r="H4405">
        <v>2</v>
      </c>
      <c r="I4405" t="s">
        <v>13</v>
      </c>
      <c r="J4405">
        <v>1</v>
      </c>
    </row>
    <row r="4406" spans="2:10" x14ac:dyDescent="0.45">
      <c r="B4406">
        <v>11745</v>
      </c>
      <c r="C4406" t="s">
        <v>78</v>
      </c>
      <c r="D4406">
        <v>12</v>
      </c>
      <c r="E4406">
        <v>18</v>
      </c>
      <c r="F4406" t="s">
        <v>66</v>
      </c>
      <c r="G4406">
        <v>1</v>
      </c>
      <c r="H4406">
        <v>0</v>
      </c>
      <c r="I4406" t="s">
        <v>3</v>
      </c>
      <c r="J4406">
        <v>1</v>
      </c>
    </row>
    <row r="4407" spans="2:10" x14ac:dyDescent="0.45">
      <c r="B4407">
        <v>11746</v>
      </c>
      <c r="C4407" t="s">
        <v>78</v>
      </c>
      <c r="D4407">
        <v>12</v>
      </c>
      <c r="E4407">
        <v>18</v>
      </c>
      <c r="F4407" t="s">
        <v>6</v>
      </c>
      <c r="G4407">
        <v>2</v>
      </c>
      <c r="H4407">
        <v>0</v>
      </c>
      <c r="I4407" t="s">
        <v>79</v>
      </c>
      <c r="J4407">
        <v>1</v>
      </c>
    </row>
    <row r="4408" spans="2:10" x14ac:dyDescent="0.45">
      <c r="B4408">
        <v>11747</v>
      </c>
      <c r="C4408" t="s">
        <v>78</v>
      </c>
      <c r="D4408">
        <v>12</v>
      </c>
      <c r="E4408">
        <v>18</v>
      </c>
      <c r="F4408" t="s">
        <v>56</v>
      </c>
      <c r="G4408">
        <v>0</v>
      </c>
      <c r="H4408">
        <v>0</v>
      </c>
      <c r="I4408" t="s">
        <v>9</v>
      </c>
      <c r="J4408">
        <v>0</v>
      </c>
    </row>
    <row r="4409" spans="2:10" x14ac:dyDescent="0.45">
      <c r="B4409">
        <v>11748</v>
      </c>
      <c r="C4409" t="s">
        <v>78</v>
      </c>
      <c r="D4409">
        <v>12</v>
      </c>
      <c r="E4409">
        <v>19</v>
      </c>
      <c r="F4409" t="s">
        <v>3</v>
      </c>
      <c r="G4409">
        <v>2</v>
      </c>
      <c r="H4409">
        <v>1</v>
      </c>
      <c r="I4409" t="s">
        <v>6</v>
      </c>
      <c r="J4409">
        <v>1</v>
      </c>
    </row>
    <row r="4410" spans="2:10" x14ac:dyDescent="0.45">
      <c r="B4410">
        <v>11749</v>
      </c>
      <c r="C4410" t="s">
        <v>78</v>
      </c>
      <c r="D4410">
        <v>12</v>
      </c>
      <c r="E4410">
        <v>19</v>
      </c>
      <c r="F4410" t="s">
        <v>27</v>
      </c>
      <c r="G4410">
        <v>1</v>
      </c>
      <c r="H4410">
        <v>1</v>
      </c>
      <c r="I4410" t="s">
        <v>5</v>
      </c>
      <c r="J4410">
        <v>0</v>
      </c>
    </row>
    <row r="4411" spans="2:10" x14ac:dyDescent="0.45">
      <c r="B4411">
        <v>11750</v>
      </c>
      <c r="C4411" t="s">
        <v>78</v>
      </c>
      <c r="D4411">
        <v>12</v>
      </c>
      <c r="E4411">
        <v>19</v>
      </c>
      <c r="F4411" t="s">
        <v>0</v>
      </c>
      <c r="G4411">
        <v>3</v>
      </c>
      <c r="H4411">
        <v>2</v>
      </c>
      <c r="I4411" t="s">
        <v>14</v>
      </c>
      <c r="J4411">
        <v>1</v>
      </c>
    </row>
    <row r="4412" spans="2:10" x14ac:dyDescent="0.45">
      <c r="B4412">
        <v>11751</v>
      </c>
      <c r="C4412" t="s">
        <v>78</v>
      </c>
      <c r="D4412">
        <v>12</v>
      </c>
      <c r="E4412">
        <v>19</v>
      </c>
      <c r="F4412" t="s">
        <v>9</v>
      </c>
      <c r="G4412">
        <v>0</v>
      </c>
      <c r="H4412">
        <v>2</v>
      </c>
      <c r="I4412" t="s">
        <v>24</v>
      </c>
      <c r="J4412">
        <v>-1</v>
      </c>
    </row>
    <row r="4413" spans="2:10" x14ac:dyDescent="0.45">
      <c r="B4413">
        <v>11752</v>
      </c>
      <c r="C4413" t="s">
        <v>78</v>
      </c>
      <c r="D4413">
        <v>12</v>
      </c>
      <c r="E4413">
        <v>19</v>
      </c>
      <c r="F4413" t="s">
        <v>13</v>
      </c>
      <c r="G4413">
        <v>3</v>
      </c>
      <c r="H4413">
        <v>1</v>
      </c>
      <c r="I4413" t="s">
        <v>10</v>
      </c>
      <c r="J4413">
        <v>1</v>
      </c>
    </row>
    <row r="4414" spans="2:10" x14ac:dyDescent="0.45">
      <c r="B4414">
        <v>11753</v>
      </c>
      <c r="C4414" t="s">
        <v>78</v>
      </c>
      <c r="D4414">
        <v>12</v>
      </c>
      <c r="E4414">
        <v>19</v>
      </c>
      <c r="F4414" t="s">
        <v>79</v>
      </c>
      <c r="G4414">
        <v>1</v>
      </c>
      <c r="H4414">
        <v>4</v>
      </c>
      <c r="I4414" t="s">
        <v>7</v>
      </c>
      <c r="J4414">
        <v>-1</v>
      </c>
    </row>
    <row r="4415" spans="2:10" x14ac:dyDescent="0.45">
      <c r="B4415">
        <v>11754</v>
      </c>
      <c r="C4415" t="s">
        <v>78</v>
      </c>
      <c r="D4415">
        <v>12</v>
      </c>
      <c r="E4415">
        <v>19</v>
      </c>
      <c r="F4415" t="s">
        <v>69</v>
      </c>
      <c r="G4415">
        <v>1</v>
      </c>
      <c r="H4415">
        <v>0</v>
      </c>
      <c r="I4415" t="s">
        <v>1</v>
      </c>
      <c r="J4415">
        <v>1</v>
      </c>
    </row>
    <row r="4416" spans="2:10" x14ac:dyDescent="0.45">
      <c r="B4416">
        <v>11755</v>
      </c>
      <c r="C4416" t="s">
        <v>78</v>
      </c>
      <c r="D4416">
        <v>12</v>
      </c>
      <c r="E4416">
        <v>19</v>
      </c>
      <c r="F4416" t="s">
        <v>4</v>
      </c>
      <c r="G4416">
        <v>2</v>
      </c>
      <c r="H4416">
        <v>0</v>
      </c>
      <c r="I4416" t="s">
        <v>66</v>
      </c>
      <c r="J4416">
        <v>1</v>
      </c>
    </row>
    <row r="4417" spans="2:10" x14ac:dyDescent="0.45">
      <c r="B4417">
        <v>11756</v>
      </c>
      <c r="C4417" t="s">
        <v>78</v>
      </c>
      <c r="D4417">
        <v>12</v>
      </c>
      <c r="E4417">
        <v>19</v>
      </c>
      <c r="F4417" t="s">
        <v>67</v>
      </c>
      <c r="G4417">
        <v>0</v>
      </c>
      <c r="H4417">
        <v>1</v>
      </c>
      <c r="I4417" t="s">
        <v>77</v>
      </c>
      <c r="J4417">
        <v>-1</v>
      </c>
    </row>
    <row r="4418" spans="2:10" x14ac:dyDescent="0.45">
      <c r="B4418">
        <v>11757</v>
      </c>
      <c r="C4418" t="s">
        <v>78</v>
      </c>
      <c r="D4418">
        <v>12</v>
      </c>
      <c r="E4418">
        <v>19</v>
      </c>
      <c r="F4418" t="s">
        <v>44</v>
      </c>
      <c r="G4418">
        <v>1</v>
      </c>
      <c r="H4418">
        <v>1</v>
      </c>
      <c r="I4418" t="s">
        <v>56</v>
      </c>
      <c r="J4418">
        <v>0</v>
      </c>
    </row>
    <row r="4419" spans="2:10" x14ac:dyDescent="0.45">
      <c r="B4419">
        <v>11758</v>
      </c>
      <c r="C4419" t="s">
        <v>78</v>
      </c>
      <c r="D4419">
        <v>12</v>
      </c>
      <c r="E4419">
        <v>20</v>
      </c>
      <c r="F4419" t="s">
        <v>13</v>
      </c>
      <c r="G4419">
        <v>0</v>
      </c>
      <c r="H4419">
        <v>0</v>
      </c>
      <c r="I4419" t="s">
        <v>56</v>
      </c>
      <c r="J4419">
        <v>0</v>
      </c>
    </row>
    <row r="4420" spans="2:10" x14ac:dyDescent="0.45">
      <c r="B4420">
        <v>11759</v>
      </c>
      <c r="C4420" t="s">
        <v>78</v>
      </c>
      <c r="D4420">
        <v>12</v>
      </c>
      <c r="E4420">
        <v>20</v>
      </c>
      <c r="F4420" t="s">
        <v>7</v>
      </c>
      <c r="G4420">
        <v>3</v>
      </c>
      <c r="H4420">
        <v>0</v>
      </c>
      <c r="I4420" t="s">
        <v>6</v>
      </c>
      <c r="J4420">
        <v>1</v>
      </c>
    </row>
    <row r="4421" spans="2:10" x14ac:dyDescent="0.45">
      <c r="B4421">
        <v>11760</v>
      </c>
      <c r="C4421" t="s">
        <v>78</v>
      </c>
      <c r="D4421">
        <v>12</v>
      </c>
      <c r="E4421">
        <v>20</v>
      </c>
      <c r="F4421" t="s">
        <v>0</v>
      </c>
      <c r="G4421">
        <v>1</v>
      </c>
      <c r="H4421">
        <v>1</v>
      </c>
      <c r="I4421" t="s">
        <v>66</v>
      </c>
      <c r="J4421">
        <v>0</v>
      </c>
    </row>
    <row r="4422" spans="2:10" x14ac:dyDescent="0.45">
      <c r="B4422">
        <v>11761</v>
      </c>
      <c r="C4422" t="s">
        <v>78</v>
      </c>
      <c r="D4422">
        <v>12</v>
      </c>
      <c r="E4422">
        <v>20</v>
      </c>
      <c r="F4422" t="s">
        <v>69</v>
      </c>
      <c r="G4422">
        <v>1</v>
      </c>
      <c r="H4422">
        <v>0</v>
      </c>
      <c r="I4422" t="s">
        <v>77</v>
      </c>
      <c r="J4422">
        <v>1</v>
      </c>
    </row>
    <row r="4423" spans="2:10" x14ac:dyDescent="0.45">
      <c r="B4423">
        <v>11762</v>
      </c>
      <c r="C4423" t="s">
        <v>78</v>
      </c>
      <c r="D4423">
        <v>12</v>
      </c>
      <c r="E4423">
        <v>20</v>
      </c>
      <c r="F4423" t="s">
        <v>4</v>
      </c>
      <c r="G4423">
        <v>1</v>
      </c>
      <c r="H4423">
        <v>3</v>
      </c>
      <c r="I4423" t="s">
        <v>3</v>
      </c>
      <c r="J4423">
        <v>-1</v>
      </c>
    </row>
    <row r="4424" spans="2:10" x14ac:dyDescent="0.45">
      <c r="B4424">
        <v>11763</v>
      </c>
      <c r="C4424" t="s">
        <v>78</v>
      </c>
      <c r="D4424">
        <v>12</v>
      </c>
      <c r="E4424">
        <v>20</v>
      </c>
      <c r="F4424" t="s">
        <v>27</v>
      </c>
      <c r="G4424">
        <v>2</v>
      </c>
      <c r="H4424">
        <v>1</v>
      </c>
      <c r="I4424" t="s">
        <v>10</v>
      </c>
      <c r="J4424">
        <v>1</v>
      </c>
    </row>
    <row r="4425" spans="2:10" x14ac:dyDescent="0.45">
      <c r="B4425">
        <v>11764</v>
      </c>
      <c r="C4425" t="s">
        <v>78</v>
      </c>
      <c r="D4425">
        <v>12</v>
      </c>
      <c r="E4425">
        <v>20</v>
      </c>
      <c r="F4425" t="s">
        <v>79</v>
      </c>
      <c r="G4425">
        <v>0</v>
      </c>
      <c r="H4425">
        <v>2</v>
      </c>
      <c r="I4425" t="s">
        <v>5</v>
      </c>
      <c r="J4425">
        <v>-1</v>
      </c>
    </row>
    <row r="4426" spans="2:10" x14ac:dyDescent="0.45">
      <c r="B4426">
        <v>11765</v>
      </c>
      <c r="C4426" t="s">
        <v>78</v>
      </c>
      <c r="D4426">
        <v>12</v>
      </c>
      <c r="E4426">
        <v>20</v>
      </c>
      <c r="F4426" t="s">
        <v>67</v>
      </c>
      <c r="G4426">
        <v>2</v>
      </c>
      <c r="H4426">
        <v>2</v>
      </c>
      <c r="I4426" t="s">
        <v>14</v>
      </c>
      <c r="J4426">
        <v>0</v>
      </c>
    </row>
    <row r="4427" spans="2:10" x14ac:dyDescent="0.45">
      <c r="B4427">
        <v>11766</v>
      </c>
      <c r="C4427" t="s">
        <v>78</v>
      </c>
      <c r="D4427">
        <v>12</v>
      </c>
      <c r="E4427">
        <v>20</v>
      </c>
      <c r="F4427" t="s">
        <v>44</v>
      </c>
      <c r="G4427">
        <v>0</v>
      </c>
      <c r="H4427">
        <v>0</v>
      </c>
      <c r="I4427" t="s">
        <v>24</v>
      </c>
      <c r="J4427">
        <v>0</v>
      </c>
    </row>
    <row r="4428" spans="2:10" x14ac:dyDescent="0.45">
      <c r="B4428">
        <v>11767</v>
      </c>
      <c r="C4428" t="s">
        <v>78</v>
      </c>
      <c r="D4428">
        <v>12</v>
      </c>
      <c r="E4428">
        <v>20</v>
      </c>
      <c r="F4428" t="s">
        <v>9</v>
      </c>
      <c r="G4428">
        <v>1</v>
      </c>
      <c r="H4428">
        <v>1</v>
      </c>
      <c r="I4428" t="s">
        <v>1</v>
      </c>
      <c r="J4428">
        <v>0</v>
      </c>
    </row>
    <row r="4429" spans="2:10" x14ac:dyDescent="0.45">
      <c r="B4429">
        <v>11768</v>
      </c>
      <c r="C4429" t="s">
        <v>78</v>
      </c>
      <c r="D4429">
        <v>12</v>
      </c>
      <c r="E4429">
        <v>21</v>
      </c>
      <c r="F4429" t="s">
        <v>77</v>
      </c>
      <c r="G4429">
        <v>1</v>
      </c>
      <c r="H4429">
        <v>1</v>
      </c>
      <c r="I4429" t="s">
        <v>9</v>
      </c>
      <c r="J4429">
        <v>0</v>
      </c>
    </row>
    <row r="4430" spans="2:10" x14ac:dyDescent="0.45">
      <c r="B4430">
        <v>11769</v>
      </c>
      <c r="C4430" t="s">
        <v>78</v>
      </c>
      <c r="D4430">
        <v>12</v>
      </c>
      <c r="E4430">
        <v>21</v>
      </c>
      <c r="F4430" t="s">
        <v>14</v>
      </c>
      <c r="G4430">
        <v>1</v>
      </c>
      <c r="H4430">
        <v>1</v>
      </c>
      <c r="I4430" t="s">
        <v>69</v>
      </c>
      <c r="J4430">
        <v>0</v>
      </c>
    </row>
    <row r="4431" spans="2:10" x14ac:dyDescent="0.45">
      <c r="B4431">
        <v>11770</v>
      </c>
      <c r="C4431" t="s">
        <v>78</v>
      </c>
      <c r="D4431">
        <v>12</v>
      </c>
      <c r="E4431">
        <v>21</v>
      </c>
      <c r="F4431" t="s">
        <v>10</v>
      </c>
      <c r="G4431">
        <v>3</v>
      </c>
      <c r="H4431">
        <v>0</v>
      </c>
      <c r="I4431" t="s">
        <v>79</v>
      </c>
      <c r="J4431">
        <v>1</v>
      </c>
    </row>
    <row r="4432" spans="2:10" x14ac:dyDescent="0.45">
      <c r="B4432">
        <v>11771</v>
      </c>
      <c r="C4432" t="s">
        <v>78</v>
      </c>
      <c r="D4432">
        <v>12</v>
      </c>
      <c r="E4432">
        <v>21</v>
      </c>
      <c r="F4432" t="s">
        <v>1</v>
      </c>
      <c r="G4432">
        <v>3</v>
      </c>
      <c r="H4432">
        <v>0</v>
      </c>
      <c r="I4432" t="s">
        <v>44</v>
      </c>
      <c r="J4432">
        <v>1</v>
      </c>
    </row>
    <row r="4433" spans="2:10" x14ac:dyDescent="0.45">
      <c r="B4433">
        <v>11772</v>
      </c>
      <c r="C4433" t="s">
        <v>78</v>
      </c>
      <c r="D4433">
        <v>12</v>
      </c>
      <c r="E4433">
        <v>21</v>
      </c>
      <c r="F4433" t="s">
        <v>3</v>
      </c>
      <c r="G4433">
        <v>4</v>
      </c>
      <c r="H4433">
        <v>0</v>
      </c>
      <c r="I4433" t="s">
        <v>0</v>
      </c>
      <c r="J4433">
        <v>1</v>
      </c>
    </row>
    <row r="4434" spans="2:10" x14ac:dyDescent="0.45">
      <c r="B4434">
        <v>11773</v>
      </c>
      <c r="C4434" t="s">
        <v>78</v>
      </c>
      <c r="D4434">
        <v>12</v>
      </c>
      <c r="E4434">
        <v>21</v>
      </c>
      <c r="F4434" t="s">
        <v>6</v>
      </c>
      <c r="G4434">
        <v>2</v>
      </c>
      <c r="H4434">
        <v>2</v>
      </c>
      <c r="I4434" t="s">
        <v>4</v>
      </c>
      <c r="J4434">
        <v>0</v>
      </c>
    </row>
    <row r="4435" spans="2:10" x14ac:dyDescent="0.45">
      <c r="B4435">
        <v>11774</v>
      </c>
      <c r="C4435" t="s">
        <v>78</v>
      </c>
      <c r="D4435">
        <v>12</v>
      </c>
      <c r="E4435">
        <v>21</v>
      </c>
      <c r="F4435" t="s">
        <v>24</v>
      </c>
      <c r="G4435">
        <v>3</v>
      </c>
      <c r="H4435">
        <v>1</v>
      </c>
      <c r="I4435" t="s">
        <v>13</v>
      </c>
      <c r="J4435">
        <v>1</v>
      </c>
    </row>
    <row r="4436" spans="2:10" x14ac:dyDescent="0.45">
      <c r="B4436">
        <v>11775</v>
      </c>
      <c r="C4436" t="s">
        <v>78</v>
      </c>
      <c r="D4436">
        <v>12</v>
      </c>
      <c r="E4436">
        <v>21</v>
      </c>
      <c r="F4436" t="s">
        <v>5</v>
      </c>
      <c r="G4436">
        <v>3</v>
      </c>
      <c r="H4436">
        <v>0</v>
      </c>
      <c r="I4436" t="s">
        <v>7</v>
      </c>
      <c r="J4436">
        <v>1</v>
      </c>
    </row>
    <row r="4437" spans="2:10" x14ac:dyDescent="0.45">
      <c r="B4437">
        <v>11776</v>
      </c>
      <c r="C4437" t="s">
        <v>78</v>
      </c>
      <c r="D4437">
        <v>12</v>
      </c>
      <c r="E4437">
        <v>21</v>
      </c>
      <c r="F4437" t="s">
        <v>66</v>
      </c>
      <c r="G4437">
        <v>0</v>
      </c>
      <c r="H4437">
        <v>0</v>
      </c>
      <c r="I4437" t="s">
        <v>67</v>
      </c>
      <c r="J4437">
        <v>0</v>
      </c>
    </row>
    <row r="4438" spans="2:10" x14ac:dyDescent="0.45">
      <c r="B4438">
        <v>11777</v>
      </c>
      <c r="C4438" t="s">
        <v>78</v>
      </c>
      <c r="D4438">
        <v>12</v>
      </c>
      <c r="E4438">
        <v>21</v>
      </c>
      <c r="F4438" t="s">
        <v>56</v>
      </c>
      <c r="G4438">
        <v>0</v>
      </c>
      <c r="H4438">
        <v>0</v>
      </c>
      <c r="I4438" t="s">
        <v>27</v>
      </c>
      <c r="J4438">
        <v>0</v>
      </c>
    </row>
    <row r="4439" spans="2:10" x14ac:dyDescent="0.45">
      <c r="B4439">
        <v>11778</v>
      </c>
      <c r="C4439" t="s">
        <v>78</v>
      </c>
      <c r="D4439">
        <v>12</v>
      </c>
      <c r="E4439">
        <v>22</v>
      </c>
      <c r="F4439" t="s">
        <v>7</v>
      </c>
      <c r="G4439">
        <v>4</v>
      </c>
      <c r="H4439">
        <v>1</v>
      </c>
      <c r="I4439" t="s">
        <v>10</v>
      </c>
      <c r="J4439">
        <v>1</v>
      </c>
    </row>
    <row r="4440" spans="2:10" x14ac:dyDescent="0.45">
      <c r="B4440">
        <v>11779</v>
      </c>
      <c r="C4440" t="s">
        <v>78</v>
      </c>
      <c r="D4440">
        <v>12</v>
      </c>
      <c r="E4440">
        <v>22</v>
      </c>
      <c r="F4440" t="s">
        <v>27</v>
      </c>
      <c r="G4440">
        <v>0</v>
      </c>
      <c r="H4440">
        <v>2</v>
      </c>
      <c r="I4440" t="s">
        <v>24</v>
      </c>
      <c r="J4440">
        <v>-1</v>
      </c>
    </row>
    <row r="4441" spans="2:10" x14ac:dyDescent="0.45">
      <c r="B4441">
        <v>11780</v>
      </c>
      <c r="C4441" t="s">
        <v>78</v>
      </c>
      <c r="D4441">
        <v>12</v>
      </c>
      <c r="E4441">
        <v>22</v>
      </c>
      <c r="F4441" t="s">
        <v>0</v>
      </c>
      <c r="G4441">
        <v>2</v>
      </c>
      <c r="H4441">
        <v>0</v>
      </c>
      <c r="I4441" t="s">
        <v>4</v>
      </c>
      <c r="J4441">
        <v>1</v>
      </c>
    </row>
    <row r="4442" spans="2:10" x14ac:dyDescent="0.45">
      <c r="B4442">
        <v>11781</v>
      </c>
      <c r="C4442" t="s">
        <v>78</v>
      </c>
      <c r="D4442">
        <v>12</v>
      </c>
      <c r="E4442">
        <v>22</v>
      </c>
      <c r="F4442" t="s">
        <v>9</v>
      </c>
      <c r="G4442">
        <v>2</v>
      </c>
      <c r="H4442">
        <v>1</v>
      </c>
      <c r="I4442" t="s">
        <v>14</v>
      </c>
      <c r="J4442">
        <v>1</v>
      </c>
    </row>
    <row r="4443" spans="2:10" x14ac:dyDescent="0.45">
      <c r="B4443">
        <v>11782</v>
      </c>
      <c r="C4443" t="s">
        <v>78</v>
      </c>
      <c r="D4443">
        <v>12</v>
      </c>
      <c r="E4443">
        <v>22</v>
      </c>
      <c r="F4443" t="s">
        <v>13</v>
      </c>
      <c r="G4443">
        <v>1</v>
      </c>
      <c r="H4443">
        <v>0</v>
      </c>
      <c r="I4443" t="s">
        <v>1</v>
      </c>
      <c r="J4443">
        <v>1</v>
      </c>
    </row>
    <row r="4444" spans="2:10" x14ac:dyDescent="0.45">
      <c r="B4444">
        <v>11783</v>
      </c>
      <c r="C4444" t="s">
        <v>78</v>
      </c>
      <c r="D4444">
        <v>12</v>
      </c>
      <c r="E4444">
        <v>22</v>
      </c>
      <c r="F4444" t="s">
        <v>79</v>
      </c>
      <c r="G4444">
        <v>1</v>
      </c>
      <c r="H4444">
        <v>1</v>
      </c>
      <c r="I4444" t="s">
        <v>56</v>
      </c>
      <c r="J4444">
        <v>0</v>
      </c>
    </row>
    <row r="4445" spans="2:10" x14ac:dyDescent="0.45">
      <c r="B4445">
        <v>11784</v>
      </c>
      <c r="C4445" t="s">
        <v>78</v>
      </c>
      <c r="D4445">
        <v>12</v>
      </c>
      <c r="E4445">
        <v>22</v>
      </c>
      <c r="F4445" t="s">
        <v>5</v>
      </c>
      <c r="G4445">
        <v>2</v>
      </c>
      <c r="H4445">
        <v>1</v>
      </c>
      <c r="I4445" t="s">
        <v>6</v>
      </c>
      <c r="J4445">
        <v>1</v>
      </c>
    </row>
    <row r="4446" spans="2:10" x14ac:dyDescent="0.45">
      <c r="B4446">
        <v>11785</v>
      </c>
      <c r="C4446" t="s">
        <v>78</v>
      </c>
      <c r="D4446">
        <v>12</v>
      </c>
      <c r="E4446">
        <v>22</v>
      </c>
      <c r="F4446" t="s">
        <v>69</v>
      </c>
      <c r="G4446">
        <v>3</v>
      </c>
      <c r="H4446">
        <v>3</v>
      </c>
      <c r="I4446" t="s">
        <v>66</v>
      </c>
      <c r="J4446">
        <v>0</v>
      </c>
    </row>
    <row r="4447" spans="2:10" x14ac:dyDescent="0.45">
      <c r="B4447">
        <v>11786</v>
      </c>
      <c r="C4447" t="s">
        <v>78</v>
      </c>
      <c r="D4447">
        <v>12</v>
      </c>
      <c r="E4447">
        <v>22</v>
      </c>
      <c r="F4447" t="s">
        <v>67</v>
      </c>
      <c r="G4447">
        <v>2</v>
      </c>
      <c r="H4447">
        <v>2</v>
      </c>
      <c r="I4447" t="s">
        <v>3</v>
      </c>
      <c r="J4447">
        <v>0</v>
      </c>
    </row>
    <row r="4448" spans="2:10" x14ac:dyDescent="0.45">
      <c r="B4448">
        <v>11787</v>
      </c>
      <c r="C4448" t="s">
        <v>78</v>
      </c>
      <c r="D4448">
        <v>12</v>
      </c>
      <c r="E4448">
        <v>22</v>
      </c>
      <c r="F4448" t="s">
        <v>44</v>
      </c>
      <c r="G4448">
        <v>3</v>
      </c>
      <c r="H4448">
        <v>1</v>
      </c>
      <c r="I4448" t="s">
        <v>77</v>
      </c>
      <c r="J4448">
        <v>1</v>
      </c>
    </row>
    <row r="4449" spans="2:10" x14ac:dyDescent="0.45">
      <c r="B4449">
        <v>11788</v>
      </c>
      <c r="C4449" t="s">
        <v>78</v>
      </c>
      <c r="D4449">
        <v>12</v>
      </c>
      <c r="E4449">
        <v>23</v>
      </c>
      <c r="F4449" t="s">
        <v>77</v>
      </c>
      <c r="G4449">
        <v>0</v>
      </c>
      <c r="H4449">
        <v>0</v>
      </c>
      <c r="I4449" t="s">
        <v>13</v>
      </c>
      <c r="J4449">
        <v>0</v>
      </c>
    </row>
    <row r="4450" spans="2:10" x14ac:dyDescent="0.45">
      <c r="B4450">
        <v>11789</v>
      </c>
      <c r="C4450" t="s">
        <v>78</v>
      </c>
      <c r="D4450">
        <v>12</v>
      </c>
      <c r="E4450">
        <v>23</v>
      </c>
      <c r="F4450" t="s">
        <v>56</v>
      </c>
      <c r="G4450">
        <v>2</v>
      </c>
      <c r="H4450">
        <v>1</v>
      </c>
      <c r="I4450" t="s">
        <v>7</v>
      </c>
      <c r="J4450">
        <v>1</v>
      </c>
    </row>
    <row r="4451" spans="2:10" x14ac:dyDescent="0.45">
      <c r="B4451">
        <v>11790</v>
      </c>
      <c r="C4451" t="s">
        <v>78</v>
      </c>
      <c r="D4451">
        <v>12</v>
      </c>
      <c r="E4451">
        <v>23</v>
      </c>
      <c r="F4451" t="s">
        <v>14</v>
      </c>
      <c r="G4451">
        <v>4</v>
      </c>
      <c r="H4451">
        <v>1</v>
      </c>
      <c r="I4451" t="s">
        <v>44</v>
      </c>
      <c r="J4451">
        <v>1</v>
      </c>
    </row>
    <row r="4452" spans="2:10" x14ac:dyDescent="0.45">
      <c r="B4452">
        <v>11791</v>
      </c>
      <c r="C4452" t="s">
        <v>78</v>
      </c>
      <c r="D4452">
        <v>12</v>
      </c>
      <c r="E4452">
        <v>23</v>
      </c>
      <c r="F4452" t="s">
        <v>10</v>
      </c>
      <c r="G4452">
        <v>1</v>
      </c>
      <c r="H4452">
        <v>1</v>
      </c>
      <c r="I4452" t="s">
        <v>5</v>
      </c>
      <c r="J4452">
        <v>0</v>
      </c>
    </row>
    <row r="4453" spans="2:10" x14ac:dyDescent="0.45">
      <c r="B4453">
        <v>11792</v>
      </c>
      <c r="C4453" t="s">
        <v>78</v>
      </c>
      <c r="D4453">
        <v>12</v>
      </c>
      <c r="E4453">
        <v>23</v>
      </c>
      <c r="F4453" t="s">
        <v>24</v>
      </c>
      <c r="G4453">
        <v>2</v>
      </c>
      <c r="H4453">
        <v>0</v>
      </c>
      <c r="I4453" t="s">
        <v>79</v>
      </c>
      <c r="J4453">
        <v>1</v>
      </c>
    </row>
    <row r="4454" spans="2:10" x14ac:dyDescent="0.45">
      <c r="B4454">
        <v>11793</v>
      </c>
      <c r="C4454" t="s">
        <v>78</v>
      </c>
      <c r="D4454">
        <v>12</v>
      </c>
      <c r="E4454">
        <v>23</v>
      </c>
      <c r="F4454" t="s">
        <v>4</v>
      </c>
      <c r="G4454">
        <v>2</v>
      </c>
      <c r="H4454">
        <v>0</v>
      </c>
      <c r="I4454" t="s">
        <v>67</v>
      </c>
      <c r="J4454">
        <v>1</v>
      </c>
    </row>
    <row r="4455" spans="2:10" x14ac:dyDescent="0.45">
      <c r="B4455">
        <v>11794</v>
      </c>
      <c r="C4455" t="s">
        <v>78</v>
      </c>
      <c r="D4455">
        <v>12</v>
      </c>
      <c r="E4455">
        <v>23</v>
      </c>
      <c r="F4455" t="s">
        <v>3</v>
      </c>
      <c r="G4455">
        <v>1</v>
      </c>
      <c r="H4455">
        <v>0</v>
      </c>
      <c r="I4455" t="s">
        <v>69</v>
      </c>
      <c r="J4455">
        <v>1</v>
      </c>
    </row>
    <row r="4456" spans="2:10" x14ac:dyDescent="0.45">
      <c r="B4456">
        <v>11795</v>
      </c>
      <c r="C4456" t="s">
        <v>78</v>
      </c>
      <c r="D4456">
        <v>12</v>
      </c>
      <c r="E4456">
        <v>23</v>
      </c>
      <c r="F4456" t="s">
        <v>6</v>
      </c>
      <c r="G4456">
        <v>1</v>
      </c>
      <c r="H4456">
        <v>0</v>
      </c>
      <c r="I4456" t="s">
        <v>0</v>
      </c>
      <c r="J4456">
        <v>1</v>
      </c>
    </row>
    <row r="4457" spans="2:10" x14ac:dyDescent="0.45">
      <c r="B4457">
        <v>11796</v>
      </c>
      <c r="C4457" t="s">
        <v>78</v>
      </c>
      <c r="D4457">
        <v>12</v>
      </c>
      <c r="E4457">
        <v>23</v>
      </c>
      <c r="F4457" t="s">
        <v>1</v>
      </c>
      <c r="G4457">
        <v>0</v>
      </c>
      <c r="H4457">
        <v>0</v>
      </c>
      <c r="I4457" t="s">
        <v>27</v>
      </c>
      <c r="J4457">
        <v>0</v>
      </c>
    </row>
    <row r="4458" spans="2:10" x14ac:dyDescent="0.45">
      <c r="B4458">
        <v>11797</v>
      </c>
      <c r="C4458" t="s">
        <v>78</v>
      </c>
      <c r="D4458">
        <v>12</v>
      </c>
      <c r="E4458">
        <v>23</v>
      </c>
      <c r="F4458" t="s">
        <v>66</v>
      </c>
      <c r="G4458">
        <v>1</v>
      </c>
      <c r="H4458">
        <v>1</v>
      </c>
      <c r="I4458" t="s">
        <v>9</v>
      </c>
      <c r="J4458">
        <v>0</v>
      </c>
    </row>
    <row r="4459" spans="2:10" x14ac:dyDescent="0.45">
      <c r="B4459">
        <v>11798</v>
      </c>
      <c r="C4459" t="s">
        <v>78</v>
      </c>
      <c r="D4459">
        <v>12</v>
      </c>
      <c r="E4459">
        <v>24</v>
      </c>
      <c r="F4459" t="s">
        <v>27</v>
      </c>
      <c r="G4459">
        <v>2</v>
      </c>
      <c r="H4459">
        <v>2</v>
      </c>
      <c r="I4459" t="s">
        <v>77</v>
      </c>
      <c r="J4459">
        <v>0</v>
      </c>
    </row>
    <row r="4460" spans="2:10" x14ac:dyDescent="0.45">
      <c r="B4460">
        <v>11799</v>
      </c>
      <c r="C4460" t="s">
        <v>78</v>
      </c>
      <c r="D4460">
        <v>12</v>
      </c>
      <c r="E4460">
        <v>24</v>
      </c>
      <c r="F4460" t="s">
        <v>13</v>
      </c>
      <c r="G4460">
        <v>1</v>
      </c>
      <c r="H4460">
        <v>2</v>
      </c>
      <c r="I4460" t="s">
        <v>14</v>
      </c>
      <c r="J4460">
        <v>-1</v>
      </c>
    </row>
    <row r="4461" spans="2:10" x14ac:dyDescent="0.45">
      <c r="B4461">
        <v>11800</v>
      </c>
      <c r="C4461" t="s">
        <v>78</v>
      </c>
      <c r="D4461">
        <v>12</v>
      </c>
      <c r="E4461">
        <v>24</v>
      </c>
      <c r="F4461" t="s">
        <v>10</v>
      </c>
      <c r="G4461">
        <v>0</v>
      </c>
      <c r="H4461">
        <v>0</v>
      </c>
      <c r="I4461" t="s">
        <v>6</v>
      </c>
      <c r="J4461">
        <v>0</v>
      </c>
    </row>
    <row r="4462" spans="2:10" x14ac:dyDescent="0.45">
      <c r="B4462">
        <v>11801</v>
      </c>
      <c r="C4462" t="s">
        <v>78</v>
      </c>
      <c r="D4462">
        <v>12</v>
      </c>
      <c r="E4462">
        <v>24</v>
      </c>
      <c r="F4462" t="s">
        <v>69</v>
      </c>
      <c r="G4462">
        <v>4</v>
      </c>
      <c r="H4462">
        <v>0</v>
      </c>
      <c r="I4462" t="s">
        <v>4</v>
      </c>
      <c r="J4462">
        <v>1</v>
      </c>
    </row>
    <row r="4463" spans="2:10" x14ac:dyDescent="0.45">
      <c r="B4463">
        <v>11802</v>
      </c>
      <c r="C4463" t="s">
        <v>78</v>
      </c>
      <c r="D4463">
        <v>12</v>
      </c>
      <c r="E4463">
        <v>24</v>
      </c>
      <c r="F4463" t="s">
        <v>7</v>
      </c>
      <c r="G4463">
        <v>3</v>
      </c>
      <c r="H4463">
        <v>0</v>
      </c>
      <c r="I4463" t="s">
        <v>24</v>
      </c>
      <c r="J4463">
        <v>1</v>
      </c>
    </row>
    <row r="4464" spans="2:10" x14ac:dyDescent="0.45">
      <c r="B4464">
        <v>11803</v>
      </c>
      <c r="C4464" t="s">
        <v>78</v>
      </c>
      <c r="D4464">
        <v>12</v>
      </c>
      <c r="E4464">
        <v>24</v>
      </c>
      <c r="F4464" t="s">
        <v>79</v>
      </c>
      <c r="G4464">
        <v>1</v>
      </c>
      <c r="H4464">
        <v>1</v>
      </c>
      <c r="I4464" t="s">
        <v>1</v>
      </c>
      <c r="J4464">
        <v>0</v>
      </c>
    </row>
    <row r="4465" spans="2:10" x14ac:dyDescent="0.45">
      <c r="B4465">
        <v>11804</v>
      </c>
      <c r="C4465" t="s">
        <v>78</v>
      </c>
      <c r="D4465">
        <v>12</v>
      </c>
      <c r="E4465">
        <v>24</v>
      </c>
      <c r="F4465" t="s">
        <v>9</v>
      </c>
      <c r="G4465">
        <v>2</v>
      </c>
      <c r="H4465">
        <v>4</v>
      </c>
      <c r="I4465" t="s">
        <v>3</v>
      </c>
      <c r="J4465">
        <v>-1</v>
      </c>
    </row>
    <row r="4466" spans="2:10" x14ac:dyDescent="0.45">
      <c r="B4466">
        <v>11805</v>
      </c>
      <c r="C4466" t="s">
        <v>78</v>
      </c>
      <c r="D4466">
        <v>12</v>
      </c>
      <c r="E4466">
        <v>24</v>
      </c>
      <c r="F4466" t="s">
        <v>5</v>
      </c>
      <c r="G4466">
        <v>0</v>
      </c>
      <c r="H4466">
        <v>1</v>
      </c>
      <c r="I4466" t="s">
        <v>56</v>
      </c>
      <c r="J4466">
        <v>-1</v>
      </c>
    </row>
    <row r="4467" spans="2:10" x14ac:dyDescent="0.45">
      <c r="B4467">
        <v>11806</v>
      </c>
      <c r="C4467" t="s">
        <v>78</v>
      </c>
      <c r="D4467">
        <v>12</v>
      </c>
      <c r="E4467">
        <v>24</v>
      </c>
      <c r="F4467" t="s">
        <v>67</v>
      </c>
      <c r="G4467">
        <v>3</v>
      </c>
      <c r="H4467">
        <v>2</v>
      </c>
      <c r="I4467" t="s">
        <v>0</v>
      </c>
      <c r="J4467">
        <v>1</v>
      </c>
    </row>
    <row r="4468" spans="2:10" x14ac:dyDescent="0.45">
      <c r="B4468">
        <v>11807</v>
      </c>
      <c r="C4468" t="s">
        <v>78</v>
      </c>
      <c r="D4468">
        <v>12</v>
      </c>
      <c r="E4468">
        <v>24</v>
      </c>
      <c r="F4468" t="s">
        <v>44</v>
      </c>
      <c r="G4468">
        <v>2</v>
      </c>
      <c r="H4468">
        <v>1</v>
      </c>
      <c r="I4468" t="s">
        <v>66</v>
      </c>
      <c r="J4468">
        <v>1</v>
      </c>
    </row>
    <row r="4469" spans="2:10" x14ac:dyDescent="0.45">
      <c r="B4469">
        <v>11808</v>
      </c>
      <c r="C4469" t="s">
        <v>78</v>
      </c>
      <c r="D4469">
        <v>12</v>
      </c>
      <c r="E4469">
        <v>25</v>
      </c>
      <c r="F4469" t="s">
        <v>0</v>
      </c>
      <c r="G4469">
        <v>1</v>
      </c>
      <c r="H4469">
        <v>1</v>
      </c>
      <c r="I4469" t="s">
        <v>69</v>
      </c>
      <c r="J4469">
        <v>0</v>
      </c>
    </row>
    <row r="4470" spans="2:10" x14ac:dyDescent="0.45">
      <c r="B4470">
        <v>11809</v>
      </c>
      <c r="C4470" t="s">
        <v>78</v>
      </c>
      <c r="D4470">
        <v>12</v>
      </c>
      <c r="E4470">
        <v>25</v>
      </c>
      <c r="F4470" t="s">
        <v>77</v>
      </c>
      <c r="G4470">
        <v>1</v>
      </c>
      <c r="H4470">
        <v>1</v>
      </c>
      <c r="I4470" t="s">
        <v>79</v>
      </c>
      <c r="J4470">
        <v>0</v>
      </c>
    </row>
    <row r="4471" spans="2:10" x14ac:dyDescent="0.45">
      <c r="B4471">
        <v>11810</v>
      </c>
      <c r="C4471" t="s">
        <v>78</v>
      </c>
      <c r="D4471">
        <v>12</v>
      </c>
      <c r="E4471">
        <v>25</v>
      </c>
      <c r="F4471" t="s">
        <v>14</v>
      </c>
      <c r="G4471">
        <v>2</v>
      </c>
      <c r="H4471">
        <v>1</v>
      </c>
      <c r="I4471" t="s">
        <v>27</v>
      </c>
      <c r="J4471">
        <v>1</v>
      </c>
    </row>
    <row r="4472" spans="2:10" x14ac:dyDescent="0.45">
      <c r="B4472">
        <v>11811</v>
      </c>
      <c r="C4472" t="s">
        <v>78</v>
      </c>
      <c r="D4472">
        <v>12</v>
      </c>
      <c r="E4472">
        <v>25</v>
      </c>
      <c r="F4472" t="s">
        <v>1</v>
      </c>
      <c r="G4472">
        <v>0</v>
      </c>
      <c r="H4472">
        <v>0</v>
      </c>
      <c r="I4472" t="s">
        <v>7</v>
      </c>
      <c r="J4472">
        <v>0</v>
      </c>
    </row>
    <row r="4473" spans="2:10" x14ac:dyDescent="0.45">
      <c r="B4473">
        <v>11812</v>
      </c>
      <c r="C4473" t="s">
        <v>78</v>
      </c>
      <c r="D4473">
        <v>12</v>
      </c>
      <c r="E4473">
        <v>25</v>
      </c>
      <c r="F4473" t="s">
        <v>4</v>
      </c>
      <c r="G4473">
        <v>2</v>
      </c>
      <c r="H4473">
        <v>1</v>
      </c>
      <c r="I4473" t="s">
        <v>9</v>
      </c>
      <c r="J4473">
        <v>1</v>
      </c>
    </row>
    <row r="4474" spans="2:10" x14ac:dyDescent="0.45">
      <c r="B4474">
        <v>11813</v>
      </c>
      <c r="C4474" t="s">
        <v>78</v>
      </c>
      <c r="D4474">
        <v>12</v>
      </c>
      <c r="E4474">
        <v>25</v>
      </c>
      <c r="F4474" t="s">
        <v>3</v>
      </c>
      <c r="G4474">
        <v>5</v>
      </c>
      <c r="H4474">
        <v>0</v>
      </c>
      <c r="I4474" t="s">
        <v>44</v>
      </c>
      <c r="J4474">
        <v>1</v>
      </c>
    </row>
    <row r="4475" spans="2:10" x14ac:dyDescent="0.45">
      <c r="B4475">
        <v>11814</v>
      </c>
      <c r="C4475" t="s">
        <v>78</v>
      </c>
      <c r="D4475">
        <v>12</v>
      </c>
      <c r="E4475">
        <v>25</v>
      </c>
      <c r="F4475" t="s">
        <v>56</v>
      </c>
      <c r="G4475">
        <v>2</v>
      </c>
      <c r="H4475">
        <v>4</v>
      </c>
      <c r="I4475" t="s">
        <v>10</v>
      </c>
      <c r="J4475">
        <v>-1</v>
      </c>
    </row>
    <row r="4476" spans="2:10" x14ac:dyDescent="0.45">
      <c r="B4476">
        <v>11815</v>
      </c>
      <c r="C4476" t="s">
        <v>78</v>
      </c>
      <c r="D4476">
        <v>12</v>
      </c>
      <c r="E4476">
        <v>25</v>
      </c>
      <c r="F4476" t="s">
        <v>6</v>
      </c>
      <c r="G4476">
        <v>2</v>
      </c>
      <c r="H4476">
        <v>1</v>
      </c>
      <c r="I4476" t="s">
        <v>67</v>
      </c>
      <c r="J4476">
        <v>1</v>
      </c>
    </row>
    <row r="4477" spans="2:10" x14ac:dyDescent="0.45">
      <c r="B4477">
        <v>11816</v>
      </c>
      <c r="C4477" t="s">
        <v>78</v>
      </c>
      <c r="D4477">
        <v>12</v>
      </c>
      <c r="E4477">
        <v>25</v>
      </c>
      <c r="F4477" t="s">
        <v>24</v>
      </c>
      <c r="G4477">
        <v>0</v>
      </c>
      <c r="H4477">
        <v>1</v>
      </c>
      <c r="I4477" t="s">
        <v>5</v>
      </c>
      <c r="J4477">
        <v>-1</v>
      </c>
    </row>
    <row r="4478" spans="2:10" x14ac:dyDescent="0.45">
      <c r="B4478">
        <v>11817</v>
      </c>
      <c r="C4478" t="s">
        <v>78</v>
      </c>
      <c r="D4478">
        <v>12</v>
      </c>
      <c r="E4478">
        <v>25</v>
      </c>
      <c r="F4478" t="s">
        <v>66</v>
      </c>
      <c r="G4478">
        <v>1</v>
      </c>
      <c r="H4478">
        <v>1</v>
      </c>
      <c r="I4478" t="s">
        <v>13</v>
      </c>
      <c r="J4478">
        <v>0</v>
      </c>
    </row>
    <row r="4479" spans="2:10" x14ac:dyDescent="0.45">
      <c r="B4479">
        <v>11818</v>
      </c>
      <c r="C4479" t="s">
        <v>78</v>
      </c>
      <c r="D4479">
        <v>12</v>
      </c>
      <c r="E4479">
        <v>26</v>
      </c>
      <c r="F4479" t="s">
        <v>27</v>
      </c>
      <c r="G4479">
        <v>1</v>
      </c>
      <c r="H4479">
        <v>1</v>
      </c>
      <c r="I4479" t="s">
        <v>66</v>
      </c>
      <c r="J4479">
        <v>0</v>
      </c>
    </row>
    <row r="4480" spans="2:10" x14ac:dyDescent="0.45">
      <c r="B4480">
        <v>11819</v>
      </c>
      <c r="C4480" t="s">
        <v>78</v>
      </c>
      <c r="D4480">
        <v>12</v>
      </c>
      <c r="E4480">
        <v>26</v>
      </c>
      <c r="F4480" t="s">
        <v>56</v>
      </c>
      <c r="G4480">
        <v>1</v>
      </c>
      <c r="H4480">
        <v>1</v>
      </c>
      <c r="I4480" t="s">
        <v>6</v>
      </c>
      <c r="J4480">
        <v>0</v>
      </c>
    </row>
    <row r="4481" spans="2:10" x14ac:dyDescent="0.45">
      <c r="B4481">
        <v>11820</v>
      </c>
      <c r="C4481" t="s">
        <v>78</v>
      </c>
      <c r="D4481">
        <v>12</v>
      </c>
      <c r="E4481">
        <v>26</v>
      </c>
      <c r="F4481" t="s">
        <v>7</v>
      </c>
      <c r="G4481">
        <v>3</v>
      </c>
      <c r="H4481">
        <v>3</v>
      </c>
      <c r="I4481" t="s">
        <v>77</v>
      </c>
      <c r="J4481">
        <v>0</v>
      </c>
    </row>
    <row r="4482" spans="2:10" x14ac:dyDescent="0.45">
      <c r="B4482">
        <v>11821</v>
      </c>
      <c r="C4482" t="s">
        <v>78</v>
      </c>
      <c r="D4482">
        <v>12</v>
      </c>
      <c r="E4482">
        <v>26</v>
      </c>
      <c r="F4482" t="s">
        <v>10</v>
      </c>
      <c r="G4482">
        <v>2</v>
      </c>
      <c r="H4482">
        <v>0</v>
      </c>
      <c r="I4482" t="s">
        <v>24</v>
      </c>
      <c r="J4482">
        <v>1</v>
      </c>
    </row>
    <row r="4483" spans="2:10" x14ac:dyDescent="0.45">
      <c r="B4483">
        <v>11822</v>
      </c>
      <c r="C4483" t="s">
        <v>78</v>
      </c>
      <c r="D4483">
        <v>12</v>
      </c>
      <c r="E4483">
        <v>26</v>
      </c>
      <c r="F4483" t="s">
        <v>9</v>
      </c>
      <c r="G4483">
        <v>1</v>
      </c>
      <c r="H4483">
        <v>3</v>
      </c>
      <c r="I4483" t="s">
        <v>0</v>
      </c>
      <c r="J4483">
        <v>-1</v>
      </c>
    </row>
    <row r="4484" spans="2:10" x14ac:dyDescent="0.45">
      <c r="B4484">
        <v>11823</v>
      </c>
      <c r="C4484" t="s">
        <v>78</v>
      </c>
      <c r="D4484">
        <v>12</v>
      </c>
      <c r="E4484">
        <v>26</v>
      </c>
      <c r="F4484" t="s">
        <v>13</v>
      </c>
      <c r="G4484">
        <v>1</v>
      </c>
      <c r="H4484">
        <v>4</v>
      </c>
      <c r="I4484" t="s">
        <v>3</v>
      </c>
      <c r="J4484">
        <v>-1</v>
      </c>
    </row>
    <row r="4485" spans="2:10" x14ac:dyDescent="0.45">
      <c r="B4485">
        <v>11824</v>
      </c>
      <c r="C4485" t="s">
        <v>78</v>
      </c>
      <c r="D4485">
        <v>12</v>
      </c>
      <c r="E4485">
        <v>26</v>
      </c>
      <c r="F4485" t="s">
        <v>79</v>
      </c>
      <c r="G4485">
        <v>1</v>
      </c>
      <c r="H4485">
        <v>1</v>
      </c>
      <c r="I4485" t="s">
        <v>14</v>
      </c>
      <c r="J4485">
        <v>0</v>
      </c>
    </row>
    <row r="4486" spans="2:10" x14ac:dyDescent="0.45">
      <c r="B4486">
        <v>11825</v>
      </c>
      <c r="C4486" t="s">
        <v>78</v>
      </c>
      <c r="D4486">
        <v>12</v>
      </c>
      <c r="E4486">
        <v>26</v>
      </c>
      <c r="F4486" t="s">
        <v>5</v>
      </c>
      <c r="G4486">
        <v>1</v>
      </c>
      <c r="H4486">
        <v>1</v>
      </c>
      <c r="I4486" t="s">
        <v>1</v>
      </c>
      <c r="J4486">
        <v>0</v>
      </c>
    </row>
    <row r="4487" spans="2:10" x14ac:dyDescent="0.45">
      <c r="B4487">
        <v>11826</v>
      </c>
      <c r="C4487" t="s">
        <v>78</v>
      </c>
      <c r="D4487">
        <v>12</v>
      </c>
      <c r="E4487">
        <v>26</v>
      </c>
      <c r="F4487" t="s">
        <v>69</v>
      </c>
      <c r="G4487">
        <v>1</v>
      </c>
      <c r="H4487">
        <v>1</v>
      </c>
      <c r="I4487" t="s">
        <v>67</v>
      </c>
      <c r="J4487">
        <v>0</v>
      </c>
    </row>
    <row r="4488" spans="2:10" x14ac:dyDescent="0.45">
      <c r="B4488">
        <v>11827</v>
      </c>
      <c r="C4488" t="s">
        <v>78</v>
      </c>
      <c r="D4488">
        <v>12</v>
      </c>
      <c r="E4488">
        <v>26</v>
      </c>
      <c r="F4488" t="s">
        <v>44</v>
      </c>
      <c r="G4488">
        <v>2</v>
      </c>
      <c r="H4488">
        <v>0</v>
      </c>
      <c r="I4488" t="s">
        <v>4</v>
      </c>
      <c r="J4488">
        <v>1</v>
      </c>
    </row>
    <row r="4489" spans="2:10" x14ac:dyDescent="0.45">
      <c r="B4489">
        <v>11828</v>
      </c>
      <c r="C4489" t="s">
        <v>78</v>
      </c>
      <c r="D4489">
        <v>12</v>
      </c>
      <c r="E4489">
        <v>27</v>
      </c>
      <c r="F4489" t="s">
        <v>77</v>
      </c>
      <c r="G4489">
        <v>1</v>
      </c>
      <c r="H4489">
        <v>0</v>
      </c>
      <c r="I4489" t="s">
        <v>5</v>
      </c>
      <c r="J4489">
        <v>1</v>
      </c>
    </row>
    <row r="4490" spans="2:10" x14ac:dyDescent="0.45">
      <c r="B4490">
        <v>11829</v>
      </c>
      <c r="C4490" t="s">
        <v>78</v>
      </c>
      <c r="D4490">
        <v>12</v>
      </c>
      <c r="E4490">
        <v>27</v>
      </c>
      <c r="F4490" t="s">
        <v>14</v>
      </c>
      <c r="G4490">
        <v>1</v>
      </c>
      <c r="H4490">
        <v>2</v>
      </c>
      <c r="I4490" t="s">
        <v>7</v>
      </c>
      <c r="J4490">
        <v>-1</v>
      </c>
    </row>
    <row r="4491" spans="2:10" x14ac:dyDescent="0.45">
      <c r="B4491">
        <v>11830</v>
      </c>
      <c r="C4491" t="s">
        <v>78</v>
      </c>
      <c r="D4491">
        <v>12</v>
      </c>
      <c r="E4491">
        <v>27</v>
      </c>
      <c r="F4491" t="s">
        <v>0</v>
      </c>
      <c r="G4491">
        <v>1</v>
      </c>
      <c r="H4491">
        <v>3</v>
      </c>
      <c r="I4491" t="s">
        <v>44</v>
      </c>
      <c r="J4491">
        <v>-1</v>
      </c>
    </row>
    <row r="4492" spans="2:10" x14ac:dyDescent="0.45">
      <c r="B4492">
        <v>11831</v>
      </c>
      <c r="C4492" t="s">
        <v>78</v>
      </c>
      <c r="D4492">
        <v>12</v>
      </c>
      <c r="E4492">
        <v>27</v>
      </c>
      <c r="F4492" t="s">
        <v>1</v>
      </c>
      <c r="G4492">
        <v>2</v>
      </c>
      <c r="H4492">
        <v>1</v>
      </c>
      <c r="I4492" t="s">
        <v>10</v>
      </c>
      <c r="J4492">
        <v>1</v>
      </c>
    </row>
    <row r="4493" spans="2:10" x14ac:dyDescent="0.45">
      <c r="B4493">
        <v>11832</v>
      </c>
      <c r="C4493" t="s">
        <v>78</v>
      </c>
      <c r="D4493">
        <v>12</v>
      </c>
      <c r="E4493">
        <v>27</v>
      </c>
      <c r="F4493" t="s">
        <v>4</v>
      </c>
      <c r="G4493">
        <v>3</v>
      </c>
      <c r="H4493">
        <v>2</v>
      </c>
      <c r="I4493" t="s">
        <v>13</v>
      </c>
      <c r="J4493">
        <v>1</v>
      </c>
    </row>
    <row r="4494" spans="2:10" x14ac:dyDescent="0.45">
      <c r="B4494">
        <v>11833</v>
      </c>
      <c r="C4494" t="s">
        <v>78</v>
      </c>
      <c r="D4494">
        <v>12</v>
      </c>
      <c r="E4494">
        <v>27</v>
      </c>
      <c r="F4494" t="s">
        <v>3</v>
      </c>
      <c r="G4494">
        <v>1</v>
      </c>
      <c r="H4494">
        <v>1</v>
      </c>
      <c r="I4494" t="s">
        <v>27</v>
      </c>
      <c r="J4494">
        <v>0</v>
      </c>
    </row>
    <row r="4495" spans="2:10" x14ac:dyDescent="0.45">
      <c r="B4495">
        <v>11834</v>
      </c>
      <c r="C4495" t="s">
        <v>78</v>
      </c>
      <c r="D4495">
        <v>12</v>
      </c>
      <c r="E4495">
        <v>27</v>
      </c>
      <c r="F4495" t="s">
        <v>6</v>
      </c>
      <c r="G4495">
        <v>1</v>
      </c>
      <c r="H4495">
        <v>2</v>
      </c>
      <c r="I4495" t="s">
        <v>69</v>
      </c>
      <c r="J4495">
        <v>-1</v>
      </c>
    </row>
    <row r="4496" spans="2:10" x14ac:dyDescent="0.45">
      <c r="B4496">
        <v>11835</v>
      </c>
      <c r="C4496" t="s">
        <v>78</v>
      </c>
      <c r="D4496">
        <v>12</v>
      </c>
      <c r="E4496">
        <v>27</v>
      </c>
      <c r="F4496" t="s">
        <v>24</v>
      </c>
      <c r="G4496">
        <v>3</v>
      </c>
      <c r="H4496">
        <v>1</v>
      </c>
      <c r="I4496" t="s">
        <v>56</v>
      </c>
      <c r="J4496">
        <v>1</v>
      </c>
    </row>
    <row r="4497" spans="2:10" x14ac:dyDescent="0.45">
      <c r="B4497">
        <v>11836</v>
      </c>
      <c r="C4497" t="s">
        <v>78</v>
      </c>
      <c r="D4497">
        <v>12</v>
      </c>
      <c r="E4497">
        <v>27</v>
      </c>
      <c r="F4497" t="s">
        <v>67</v>
      </c>
      <c r="G4497">
        <v>0</v>
      </c>
      <c r="H4497">
        <v>0</v>
      </c>
      <c r="I4497" t="s">
        <v>9</v>
      </c>
      <c r="J4497">
        <v>0</v>
      </c>
    </row>
    <row r="4498" spans="2:10" x14ac:dyDescent="0.45">
      <c r="B4498">
        <v>11837</v>
      </c>
      <c r="C4498" t="s">
        <v>78</v>
      </c>
      <c r="D4498">
        <v>12</v>
      </c>
      <c r="E4498">
        <v>27</v>
      </c>
      <c r="F4498" t="s">
        <v>66</v>
      </c>
      <c r="G4498">
        <v>4</v>
      </c>
      <c r="H4498">
        <v>2</v>
      </c>
      <c r="I4498" t="s">
        <v>79</v>
      </c>
      <c r="J4498">
        <v>1</v>
      </c>
    </row>
    <row r="4499" spans="2:10" x14ac:dyDescent="0.45">
      <c r="B4499">
        <v>11838</v>
      </c>
      <c r="C4499" t="s">
        <v>78</v>
      </c>
      <c r="D4499">
        <v>12</v>
      </c>
      <c r="E4499">
        <v>28</v>
      </c>
      <c r="F4499" t="s">
        <v>13</v>
      </c>
      <c r="G4499">
        <v>6</v>
      </c>
      <c r="H4499">
        <v>0</v>
      </c>
      <c r="I4499" t="s">
        <v>0</v>
      </c>
      <c r="J4499">
        <v>1</v>
      </c>
    </row>
    <row r="4500" spans="2:10" x14ac:dyDescent="0.45">
      <c r="B4500">
        <v>11839</v>
      </c>
      <c r="C4500" t="s">
        <v>78</v>
      </c>
      <c r="D4500">
        <v>12</v>
      </c>
      <c r="E4500">
        <v>28</v>
      </c>
      <c r="F4500" t="s">
        <v>56</v>
      </c>
      <c r="G4500">
        <v>1</v>
      </c>
      <c r="H4500">
        <v>1</v>
      </c>
      <c r="I4500" t="s">
        <v>1</v>
      </c>
      <c r="J4500">
        <v>0</v>
      </c>
    </row>
    <row r="4501" spans="2:10" x14ac:dyDescent="0.45">
      <c r="B4501">
        <v>11840</v>
      </c>
      <c r="C4501" t="s">
        <v>78</v>
      </c>
      <c r="D4501">
        <v>12</v>
      </c>
      <c r="E4501">
        <v>28</v>
      </c>
      <c r="F4501" t="s">
        <v>10</v>
      </c>
      <c r="G4501">
        <v>3</v>
      </c>
      <c r="H4501">
        <v>1</v>
      </c>
      <c r="I4501" t="s">
        <v>77</v>
      </c>
      <c r="J4501">
        <v>1</v>
      </c>
    </row>
    <row r="4502" spans="2:10" x14ac:dyDescent="0.45">
      <c r="B4502">
        <v>11841</v>
      </c>
      <c r="C4502" t="s">
        <v>78</v>
      </c>
      <c r="D4502">
        <v>12</v>
      </c>
      <c r="E4502">
        <v>28</v>
      </c>
      <c r="F4502" t="s">
        <v>9</v>
      </c>
      <c r="G4502">
        <v>1</v>
      </c>
      <c r="H4502">
        <v>3</v>
      </c>
      <c r="I4502" t="s">
        <v>69</v>
      </c>
      <c r="J4502">
        <v>-1</v>
      </c>
    </row>
    <row r="4503" spans="2:10" x14ac:dyDescent="0.45">
      <c r="B4503">
        <v>11842</v>
      </c>
      <c r="C4503" t="s">
        <v>78</v>
      </c>
      <c r="D4503">
        <v>12</v>
      </c>
      <c r="E4503">
        <v>28</v>
      </c>
      <c r="F4503" t="s">
        <v>27</v>
      </c>
      <c r="G4503">
        <v>0</v>
      </c>
      <c r="H4503">
        <v>4</v>
      </c>
      <c r="I4503" t="s">
        <v>4</v>
      </c>
      <c r="J4503">
        <v>-1</v>
      </c>
    </row>
    <row r="4504" spans="2:10" x14ac:dyDescent="0.45">
      <c r="B4504">
        <v>11843</v>
      </c>
      <c r="C4504" t="s">
        <v>78</v>
      </c>
      <c r="D4504">
        <v>12</v>
      </c>
      <c r="E4504">
        <v>28</v>
      </c>
      <c r="F4504" t="s">
        <v>79</v>
      </c>
      <c r="G4504">
        <v>0</v>
      </c>
      <c r="H4504">
        <v>3</v>
      </c>
      <c r="I4504" t="s">
        <v>3</v>
      </c>
      <c r="J4504">
        <v>-1</v>
      </c>
    </row>
    <row r="4505" spans="2:10" x14ac:dyDescent="0.45">
      <c r="B4505">
        <v>11844</v>
      </c>
      <c r="C4505" t="s">
        <v>78</v>
      </c>
      <c r="D4505">
        <v>12</v>
      </c>
      <c r="E4505">
        <v>28</v>
      </c>
      <c r="F4505" t="s">
        <v>24</v>
      </c>
      <c r="G4505">
        <v>2</v>
      </c>
      <c r="H4505">
        <v>1</v>
      </c>
      <c r="I4505" t="s">
        <v>6</v>
      </c>
      <c r="J4505">
        <v>1</v>
      </c>
    </row>
    <row r="4506" spans="2:10" x14ac:dyDescent="0.45">
      <c r="B4506">
        <v>11845</v>
      </c>
      <c r="C4506" t="s">
        <v>78</v>
      </c>
      <c r="D4506">
        <v>12</v>
      </c>
      <c r="E4506">
        <v>28</v>
      </c>
      <c r="F4506" t="s">
        <v>5</v>
      </c>
      <c r="G4506">
        <v>2</v>
      </c>
      <c r="H4506">
        <v>2</v>
      </c>
      <c r="I4506" t="s">
        <v>14</v>
      </c>
      <c r="J4506">
        <v>0</v>
      </c>
    </row>
    <row r="4507" spans="2:10" x14ac:dyDescent="0.45">
      <c r="B4507">
        <v>11846</v>
      </c>
      <c r="C4507" t="s">
        <v>78</v>
      </c>
      <c r="D4507">
        <v>12</v>
      </c>
      <c r="E4507">
        <v>28</v>
      </c>
      <c r="F4507" t="s">
        <v>44</v>
      </c>
      <c r="G4507">
        <v>2</v>
      </c>
      <c r="H4507">
        <v>0</v>
      </c>
      <c r="I4507" t="s">
        <v>67</v>
      </c>
      <c r="J4507">
        <v>1</v>
      </c>
    </row>
    <row r="4508" spans="2:10" x14ac:dyDescent="0.45">
      <c r="B4508">
        <v>11847</v>
      </c>
      <c r="C4508" t="s">
        <v>78</v>
      </c>
      <c r="D4508">
        <v>12</v>
      </c>
      <c r="E4508">
        <v>28</v>
      </c>
      <c r="F4508" t="s">
        <v>7</v>
      </c>
      <c r="G4508">
        <v>3</v>
      </c>
      <c r="H4508">
        <v>1</v>
      </c>
      <c r="I4508" t="s">
        <v>66</v>
      </c>
      <c r="J4508">
        <v>1</v>
      </c>
    </row>
    <row r="4509" spans="2:10" x14ac:dyDescent="0.45">
      <c r="B4509">
        <v>11848</v>
      </c>
      <c r="C4509" t="s">
        <v>78</v>
      </c>
      <c r="D4509">
        <v>12</v>
      </c>
      <c r="E4509">
        <v>29</v>
      </c>
      <c r="F4509" t="s">
        <v>77</v>
      </c>
      <c r="G4509">
        <v>1</v>
      </c>
      <c r="H4509">
        <v>2</v>
      </c>
      <c r="I4509" t="s">
        <v>56</v>
      </c>
      <c r="J4509">
        <v>-1</v>
      </c>
    </row>
    <row r="4510" spans="2:10" x14ac:dyDescent="0.45">
      <c r="B4510">
        <v>11849</v>
      </c>
      <c r="C4510" t="s">
        <v>78</v>
      </c>
      <c r="D4510">
        <v>12</v>
      </c>
      <c r="E4510">
        <v>29</v>
      </c>
      <c r="F4510" t="s">
        <v>14</v>
      </c>
      <c r="G4510">
        <v>2</v>
      </c>
      <c r="H4510">
        <v>1</v>
      </c>
      <c r="I4510" t="s">
        <v>10</v>
      </c>
      <c r="J4510">
        <v>1</v>
      </c>
    </row>
    <row r="4511" spans="2:10" x14ac:dyDescent="0.45">
      <c r="B4511">
        <v>11850</v>
      </c>
      <c r="C4511" t="s">
        <v>78</v>
      </c>
      <c r="D4511">
        <v>12</v>
      </c>
      <c r="E4511">
        <v>29</v>
      </c>
      <c r="F4511" t="s">
        <v>0</v>
      </c>
      <c r="G4511">
        <v>0</v>
      </c>
      <c r="H4511">
        <v>0</v>
      </c>
      <c r="I4511" t="s">
        <v>27</v>
      </c>
      <c r="J4511">
        <v>0</v>
      </c>
    </row>
    <row r="4512" spans="2:10" x14ac:dyDescent="0.45">
      <c r="B4512">
        <v>11851</v>
      </c>
      <c r="C4512" t="s">
        <v>78</v>
      </c>
      <c r="D4512">
        <v>12</v>
      </c>
      <c r="E4512">
        <v>29</v>
      </c>
      <c r="F4512" t="s">
        <v>1</v>
      </c>
      <c r="G4512">
        <v>3</v>
      </c>
      <c r="H4512">
        <v>3</v>
      </c>
      <c r="I4512" t="s">
        <v>24</v>
      </c>
      <c r="J4512">
        <v>0</v>
      </c>
    </row>
    <row r="4513" spans="2:10" x14ac:dyDescent="0.45">
      <c r="B4513">
        <v>11852</v>
      </c>
      <c r="C4513" t="s">
        <v>78</v>
      </c>
      <c r="D4513">
        <v>12</v>
      </c>
      <c r="E4513">
        <v>29</v>
      </c>
      <c r="F4513" t="s">
        <v>4</v>
      </c>
      <c r="G4513">
        <v>3</v>
      </c>
      <c r="H4513">
        <v>1</v>
      </c>
      <c r="I4513" t="s">
        <v>79</v>
      </c>
      <c r="J4513">
        <v>1</v>
      </c>
    </row>
    <row r="4514" spans="2:10" x14ac:dyDescent="0.45">
      <c r="B4514">
        <v>11853</v>
      </c>
      <c r="C4514" t="s">
        <v>78</v>
      </c>
      <c r="D4514">
        <v>12</v>
      </c>
      <c r="E4514">
        <v>29</v>
      </c>
      <c r="F4514" t="s">
        <v>3</v>
      </c>
      <c r="G4514">
        <v>4</v>
      </c>
      <c r="H4514">
        <v>5</v>
      </c>
      <c r="I4514" t="s">
        <v>7</v>
      </c>
      <c r="J4514">
        <v>-1</v>
      </c>
    </row>
    <row r="4515" spans="2:10" x14ac:dyDescent="0.45">
      <c r="B4515">
        <v>11854</v>
      </c>
      <c r="C4515" t="s">
        <v>78</v>
      </c>
      <c r="D4515">
        <v>12</v>
      </c>
      <c r="E4515">
        <v>29</v>
      </c>
      <c r="F4515" t="s">
        <v>6</v>
      </c>
      <c r="G4515">
        <v>4</v>
      </c>
      <c r="H4515">
        <v>2</v>
      </c>
      <c r="I4515" t="s">
        <v>9</v>
      </c>
      <c r="J4515">
        <v>1</v>
      </c>
    </row>
    <row r="4516" spans="2:10" x14ac:dyDescent="0.45">
      <c r="B4516">
        <v>11855</v>
      </c>
      <c r="C4516" t="s">
        <v>78</v>
      </c>
      <c r="D4516">
        <v>12</v>
      </c>
      <c r="E4516">
        <v>29</v>
      </c>
      <c r="F4516" t="s">
        <v>69</v>
      </c>
      <c r="G4516">
        <v>6</v>
      </c>
      <c r="H4516">
        <v>2</v>
      </c>
      <c r="I4516" t="s">
        <v>44</v>
      </c>
      <c r="J4516">
        <v>1</v>
      </c>
    </row>
    <row r="4517" spans="2:10" x14ac:dyDescent="0.45">
      <c r="B4517">
        <v>11856</v>
      </c>
      <c r="C4517" t="s">
        <v>78</v>
      </c>
      <c r="D4517">
        <v>12</v>
      </c>
      <c r="E4517">
        <v>29</v>
      </c>
      <c r="F4517" t="s">
        <v>67</v>
      </c>
      <c r="G4517">
        <v>3</v>
      </c>
      <c r="H4517">
        <v>1</v>
      </c>
      <c r="I4517" t="s">
        <v>13</v>
      </c>
      <c r="J4517">
        <v>1</v>
      </c>
    </row>
    <row r="4518" spans="2:10" x14ac:dyDescent="0.45">
      <c r="B4518">
        <v>11857</v>
      </c>
      <c r="C4518" t="s">
        <v>78</v>
      </c>
      <c r="D4518">
        <v>12</v>
      </c>
      <c r="E4518">
        <v>29</v>
      </c>
      <c r="F4518" t="s">
        <v>66</v>
      </c>
      <c r="G4518">
        <v>2</v>
      </c>
      <c r="H4518">
        <v>1</v>
      </c>
      <c r="I4518" t="s">
        <v>5</v>
      </c>
      <c r="J4518">
        <v>1</v>
      </c>
    </row>
    <row r="4519" spans="2:10" x14ac:dyDescent="0.45">
      <c r="B4519">
        <v>11858</v>
      </c>
      <c r="C4519" t="s">
        <v>78</v>
      </c>
      <c r="D4519">
        <v>12</v>
      </c>
      <c r="E4519">
        <v>30</v>
      </c>
      <c r="F4519" t="s">
        <v>27</v>
      </c>
      <c r="G4519">
        <v>2</v>
      </c>
      <c r="H4519">
        <v>0</v>
      </c>
      <c r="I4519" t="s">
        <v>67</v>
      </c>
      <c r="J4519">
        <v>1</v>
      </c>
    </row>
    <row r="4520" spans="2:10" x14ac:dyDescent="0.45">
      <c r="B4520">
        <v>11859</v>
      </c>
      <c r="C4520" t="s">
        <v>78</v>
      </c>
      <c r="D4520">
        <v>12</v>
      </c>
      <c r="E4520">
        <v>30</v>
      </c>
      <c r="F4520" t="s">
        <v>13</v>
      </c>
      <c r="G4520">
        <v>5</v>
      </c>
      <c r="H4520">
        <v>3</v>
      </c>
      <c r="I4520" t="s">
        <v>69</v>
      </c>
      <c r="J4520">
        <v>1</v>
      </c>
    </row>
    <row r="4521" spans="2:10" x14ac:dyDescent="0.45">
      <c r="B4521">
        <v>11860</v>
      </c>
      <c r="C4521" t="s">
        <v>78</v>
      </c>
      <c r="D4521">
        <v>12</v>
      </c>
      <c r="E4521">
        <v>30</v>
      </c>
      <c r="F4521" t="s">
        <v>10</v>
      </c>
      <c r="G4521">
        <v>3</v>
      </c>
      <c r="H4521">
        <v>2</v>
      </c>
      <c r="I4521" t="s">
        <v>66</v>
      </c>
      <c r="J4521">
        <v>1</v>
      </c>
    </row>
    <row r="4522" spans="2:10" x14ac:dyDescent="0.45">
      <c r="B4522">
        <v>11861</v>
      </c>
      <c r="C4522" t="s">
        <v>78</v>
      </c>
      <c r="D4522">
        <v>12</v>
      </c>
      <c r="E4522">
        <v>30</v>
      </c>
      <c r="F4522" t="s">
        <v>24</v>
      </c>
      <c r="G4522">
        <v>0</v>
      </c>
      <c r="H4522">
        <v>0</v>
      </c>
      <c r="I4522" t="s">
        <v>77</v>
      </c>
      <c r="J4522">
        <v>0</v>
      </c>
    </row>
    <row r="4523" spans="2:10" x14ac:dyDescent="0.45">
      <c r="B4523">
        <v>11862</v>
      </c>
      <c r="C4523" t="s">
        <v>78</v>
      </c>
      <c r="D4523">
        <v>12</v>
      </c>
      <c r="E4523">
        <v>30</v>
      </c>
      <c r="F4523" t="s">
        <v>7</v>
      </c>
      <c r="G4523">
        <v>2</v>
      </c>
      <c r="H4523">
        <v>2</v>
      </c>
      <c r="I4523" t="s">
        <v>4</v>
      </c>
      <c r="J4523">
        <v>0</v>
      </c>
    </row>
    <row r="4524" spans="2:10" x14ac:dyDescent="0.45">
      <c r="B4524">
        <v>11863</v>
      </c>
      <c r="C4524" t="s">
        <v>78</v>
      </c>
      <c r="D4524">
        <v>12</v>
      </c>
      <c r="E4524">
        <v>30</v>
      </c>
      <c r="F4524" t="s">
        <v>56</v>
      </c>
      <c r="G4524">
        <v>2</v>
      </c>
      <c r="H4524">
        <v>0</v>
      </c>
      <c r="I4524" t="s">
        <v>14</v>
      </c>
      <c r="J4524">
        <v>1</v>
      </c>
    </row>
    <row r="4525" spans="2:10" x14ac:dyDescent="0.45">
      <c r="B4525">
        <v>11864</v>
      </c>
      <c r="C4525" t="s">
        <v>78</v>
      </c>
      <c r="D4525">
        <v>12</v>
      </c>
      <c r="E4525">
        <v>30</v>
      </c>
      <c r="F4525" t="s">
        <v>79</v>
      </c>
      <c r="G4525">
        <v>2</v>
      </c>
      <c r="H4525">
        <v>2</v>
      </c>
      <c r="I4525" t="s">
        <v>0</v>
      </c>
      <c r="J4525">
        <v>0</v>
      </c>
    </row>
    <row r="4526" spans="2:10" x14ac:dyDescent="0.45">
      <c r="B4526">
        <v>11865</v>
      </c>
      <c r="C4526" t="s">
        <v>78</v>
      </c>
      <c r="D4526">
        <v>12</v>
      </c>
      <c r="E4526">
        <v>30</v>
      </c>
      <c r="F4526" t="s">
        <v>5</v>
      </c>
      <c r="G4526">
        <v>0</v>
      </c>
      <c r="H4526">
        <v>2</v>
      </c>
      <c r="I4526" t="s">
        <v>3</v>
      </c>
      <c r="J4526">
        <v>-1</v>
      </c>
    </row>
    <row r="4527" spans="2:10" x14ac:dyDescent="0.45">
      <c r="B4527">
        <v>11866</v>
      </c>
      <c r="C4527" t="s">
        <v>78</v>
      </c>
      <c r="D4527">
        <v>12</v>
      </c>
      <c r="E4527">
        <v>30</v>
      </c>
      <c r="F4527" t="s">
        <v>1</v>
      </c>
      <c r="G4527">
        <v>1</v>
      </c>
      <c r="H4527">
        <v>0</v>
      </c>
      <c r="I4527" t="s">
        <v>6</v>
      </c>
      <c r="J4527">
        <v>1</v>
      </c>
    </row>
    <row r="4528" spans="2:10" x14ac:dyDescent="0.45">
      <c r="B4528">
        <v>11867</v>
      </c>
      <c r="C4528" t="s">
        <v>78</v>
      </c>
      <c r="D4528">
        <v>12</v>
      </c>
      <c r="E4528">
        <v>30</v>
      </c>
      <c r="F4528" t="s">
        <v>44</v>
      </c>
      <c r="G4528">
        <v>3</v>
      </c>
      <c r="H4528">
        <v>1</v>
      </c>
      <c r="I4528" t="s">
        <v>9</v>
      </c>
      <c r="J4528">
        <v>1</v>
      </c>
    </row>
    <row r="4529" spans="2:10" x14ac:dyDescent="0.45">
      <c r="B4529">
        <v>11868</v>
      </c>
      <c r="C4529" t="s">
        <v>78</v>
      </c>
      <c r="D4529">
        <v>12</v>
      </c>
      <c r="E4529">
        <v>31</v>
      </c>
      <c r="F4529" t="s">
        <v>77</v>
      </c>
      <c r="G4529">
        <v>0</v>
      </c>
      <c r="H4529">
        <v>2</v>
      </c>
      <c r="I4529" t="s">
        <v>1</v>
      </c>
      <c r="J4529">
        <v>-1</v>
      </c>
    </row>
    <row r="4530" spans="2:10" x14ac:dyDescent="0.45">
      <c r="B4530">
        <v>11869</v>
      </c>
      <c r="C4530" t="s">
        <v>78</v>
      </c>
      <c r="D4530">
        <v>12</v>
      </c>
      <c r="E4530">
        <v>31</v>
      </c>
      <c r="F4530" t="s">
        <v>14</v>
      </c>
      <c r="G4530">
        <v>2</v>
      </c>
      <c r="H4530">
        <v>1</v>
      </c>
      <c r="I4530" t="s">
        <v>24</v>
      </c>
      <c r="J4530">
        <v>1</v>
      </c>
    </row>
    <row r="4531" spans="2:10" x14ac:dyDescent="0.45">
      <c r="B4531">
        <v>11870</v>
      </c>
      <c r="C4531" t="s">
        <v>78</v>
      </c>
      <c r="D4531">
        <v>12</v>
      </c>
      <c r="E4531">
        <v>31</v>
      </c>
      <c r="F4531" t="s">
        <v>0</v>
      </c>
      <c r="G4531">
        <v>1</v>
      </c>
      <c r="H4531">
        <v>2</v>
      </c>
      <c r="I4531" t="s">
        <v>7</v>
      </c>
      <c r="J4531">
        <v>-1</v>
      </c>
    </row>
    <row r="4532" spans="2:10" x14ac:dyDescent="0.45">
      <c r="B4532">
        <v>11871</v>
      </c>
      <c r="C4532" t="s">
        <v>78</v>
      </c>
      <c r="D4532">
        <v>12</v>
      </c>
      <c r="E4532">
        <v>31</v>
      </c>
      <c r="F4532" t="s">
        <v>9</v>
      </c>
      <c r="G4532">
        <v>1</v>
      </c>
      <c r="H4532">
        <v>3</v>
      </c>
      <c r="I4532" t="s">
        <v>13</v>
      </c>
      <c r="J4532">
        <v>-1</v>
      </c>
    </row>
    <row r="4533" spans="2:10" x14ac:dyDescent="0.45">
      <c r="B4533">
        <v>11872</v>
      </c>
      <c r="C4533" t="s">
        <v>78</v>
      </c>
      <c r="D4533">
        <v>12</v>
      </c>
      <c r="E4533">
        <v>31</v>
      </c>
      <c r="F4533" t="s">
        <v>4</v>
      </c>
      <c r="G4533">
        <v>0</v>
      </c>
      <c r="H4533">
        <v>2</v>
      </c>
      <c r="I4533" t="s">
        <v>5</v>
      </c>
      <c r="J4533">
        <v>-1</v>
      </c>
    </row>
    <row r="4534" spans="2:10" x14ac:dyDescent="0.45">
      <c r="B4534">
        <v>11873</v>
      </c>
      <c r="C4534" t="s">
        <v>78</v>
      </c>
      <c r="D4534">
        <v>12</v>
      </c>
      <c r="E4534">
        <v>31</v>
      </c>
      <c r="F4534" t="s">
        <v>3</v>
      </c>
      <c r="G4534">
        <v>6</v>
      </c>
      <c r="H4534">
        <v>3</v>
      </c>
      <c r="I4534" t="s">
        <v>10</v>
      </c>
      <c r="J4534">
        <v>1</v>
      </c>
    </row>
    <row r="4535" spans="2:10" x14ac:dyDescent="0.45">
      <c r="B4535">
        <v>11874</v>
      </c>
      <c r="C4535" t="s">
        <v>78</v>
      </c>
      <c r="D4535">
        <v>12</v>
      </c>
      <c r="E4535">
        <v>31</v>
      </c>
      <c r="F4535" t="s">
        <v>6</v>
      </c>
      <c r="G4535">
        <v>0</v>
      </c>
      <c r="H4535">
        <v>0</v>
      </c>
      <c r="I4535" t="s">
        <v>44</v>
      </c>
      <c r="J4535">
        <v>0</v>
      </c>
    </row>
    <row r="4536" spans="2:10" x14ac:dyDescent="0.45">
      <c r="B4536">
        <v>11875</v>
      </c>
      <c r="C4536" t="s">
        <v>78</v>
      </c>
      <c r="D4536">
        <v>12</v>
      </c>
      <c r="E4536">
        <v>31</v>
      </c>
      <c r="F4536" t="s">
        <v>69</v>
      </c>
      <c r="G4536">
        <v>2</v>
      </c>
      <c r="H4536">
        <v>0</v>
      </c>
      <c r="I4536" t="s">
        <v>27</v>
      </c>
      <c r="J4536">
        <v>1</v>
      </c>
    </row>
    <row r="4537" spans="2:10" x14ac:dyDescent="0.45">
      <c r="B4537">
        <v>11876</v>
      </c>
      <c r="C4537" t="s">
        <v>78</v>
      </c>
      <c r="D4537">
        <v>12</v>
      </c>
      <c r="E4537">
        <v>31</v>
      </c>
      <c r="F4537" t="s">
        <v>67</v>
      </c>
      <c r="G4537">
        <v>2</v>
      </c>
      <c r="H4537">
        <v>1</v>
      </c>
      <c r="I4537" t="s">
        <v>79</v>
      </c>
      <c r="J4537">
        <v>1</v>
      </c>
    </row>
    <row r="4538" spans="2:10" x14ac:dyDescent="0.45">
      <c r="B4538">
        <v>11877</v>
      </c>
      <c r="C4538" t="s">
        <v>78</v>
      </c>
      <c r="D4538">
        <v>12</v>
      </c>
      <c r="E4538">
        <v>31</v>
      </c>
      <c r="F4538" t="s">
        <v>66</v>
      </c>
      <c r="G4538">
        <v>4</v>
      </c>
      <c r="H4538">
        <v>1</v>
      </c>
      <c r="I4538" t="s">
        <v>56</v>
      </c>
      <c r="J4538">
        <v>1</v>
      </c>
    </row>
    <row r="4539" spans="2:10" x14ac:dyDescent="0.45">
      <c r="B4539">
        <v>11878</v>
      </c>
      <c r="C4539" t="s">
        <v>78</v>
      </c>
      <c r="D4539">
        <v>12</v>
      </c>
      <c r="E4539">
        <v>32</v>
      </c>
      <c r="F4539" t="s">
        <v>3</v>
      </c>
      <c r="G4539">
        <v>3</v>
      </c>
      <c r="H4539">
        <v>0</v>
      </c>
      <c r="I4539" t="s">
        <v>56</v>
      </c>
      <c r="J4539">
        <v>1</v>
      </c>
    </row>
    <row r="4540" spans="2:10" x14ac:dyDescent="0.45">
      <c r="B4540">
        <v>11879</v>
      </c>
      <c r="C4540" t="s">
        <v>78</v>
      </c>
      <c r="D4540">
        <v>12</v>
      </c>
      <c r="E4540">
        <v>32</v>
      </c>
      <c r="F4540" t="s">
        <v>77</v>
      </c>
      <c r="G4540">
        <v>1</v>
      </c>
      <c r="H4540">
        <v>0</v>
      </c>
      <c r="I4540" t="s">
        <v>6</v>
      </c>
      <c r="J4540">
        <v>1</v>
      </c>
    </row>
    <row r="4541" spans="2:10" x14ac:dyDescent="0.45">
      <c r="B4541">
        <v>11880</v>
      </c>
      <c r="C4541" t="s">
        <v>78</v>
      </c>
      <c r="D4541">
        <v>12</v>
      </c>
      <c r="E4541">
        <v>32</v>
      </c>
      <c r="F4541" t="s">
        <v>27</v>
      </c>
      <c r="G4541">
        <v>2</v>
      </c>
      <c r="H4541">
        <v>5</v>
      </c>
      <c r="I4541" t="s">
        <v>9</v>
      </c>
      <c r="J4541">
        <v>-1</v>
      </c>
    </row>
    <row r="4542" spans="2:10" x14ac:dyDescent="0.45">
      <c r="B4542">
        <v>11881</v>
      </c>
      <c r="C4542" t="s">
        <v>78</v>
      </c>
      <c r="D4542">
        <v>12</v>
      </c>
      <c r="E4542">
        <v>32</v>
      </c>
      <c r="F4542" t="s">
        <v>10</v>
      </c>
      <c r="G4542">
        <v>2</v>
      </c>
      <c r="H4542">
        <v>2</v>
      </c>
      <c r="I4542" t="s">
        <v>4</v>
      </c>
      <c r="J4542">
        <v>0</v>
      </c>
    </row>
    <row r="4543" spans="2:10" x14ac:dyDescent="0.45">
      <c r="B4543">
        <v>11882</v>
      </c>
      <c r="C4543" t="s">
        <v>78</v>
      </c>
      <c r="D4543">
        <v>12</v>
      </c>
      <c r="E4543">
        <v>32</v>
      </c>
      <c r="F4543" t="s">
        <v>24</v>
      </c>
      <c r="G4543">
        <v>0</v>
      </c>
      <c r="H4543">
        <v>1</v>
      </c>
      <c r="I4543" t="s">
        <v>66</v>
      </c>
      <c r="J4543">
        <v>-1</v>
      </c>
    </row>
    <row r="4544" spans="2:10" x14ac:dyDescent="0.45">
      <c r="B4544">
        <v>11883</v>
      </c>
      <c r="C4544" t="s">
        <v>78</v>
      </c>
      <c r="D4544">
        <v>12</v>
      </c>
      <c r="E4544">
        <v>32</v>
      </c>
      <c r="F4544" t="s">
        <v>13</v>
      </c>
      <c r="G4544">
        <v>4</v>
      </c>
      <c r="H4544">
        <v>1</v>
      </c>
      <c r="I4544" t="s">
        <v>44</v>
      </c>
      <c r="J4544">
        <v>1</v>
      </c>
    </row>
    <row r="4545" spans="2:10" x14ac:dyDescent="0.45">
      <c r="B4545">
        <v>11884</v>
      </c>
      <c r="C4545" t="s">
        <v>78</v>
      </c>
      <c r="D4545">
        <v>12</v>
      </c>
      <c r="E4545">
        <v>32</v>
      </c>
      <c r="F4545" t="s">
        <v>79</v>
      </c>
      <c r="G4545">
        <v>2</v>
      </c>
      <c r="H4545">
        <v>0</v>
      </c>
      <c r="I4545" t="s">
        <v>69</v>
      </c>
      <c r="J4545">
        <v>1</v>
      </c>
    </row>
    <row r="4546" spans="2:10" x14ac:dyDescent="0.45">
      <c r="B4546">
        <v>11885</v>
      </c>
      <c r="C4546" t="s">
        <v>78</v>
      </c>
      <c r="D4546">
        <v>12</v>
      </c>
      <c r="E4546">
        <v>32</v>
      </c>
      <c r="F4546" t="s">
        <v>1</v>
      </c>
      <c r="G4546">
        <v>0</v>
      </c>
      <c r="H4546">
        <v>2</v>
      </c>
      <c r="I4546" t="s">
        <v>14</v>
      </c>
      <c r="J4546">
        <v>-1</v>
      </c>
    </row>
    <row r="4547" spans="2:10" x14ac:dyDescent="0.45">
      <c r="B4547">
        <v>11886</v>
      </c>
      <c r="C4547" t="s">
        <v>78</v>
      </c>
      <c r="D4547">
        <v>12</v>
      </c>
      <c r="E4547">
        <v>32</v>
      </c>
      <c r="F4547" t="s">
        <v>5</v>
      </c>
      <c r="G4547">
        <v>0</v>
      </c>
      <c r="H4547">
        <v>2</v>
      </c>
      <c r="I4547" t="s">
        <v>0</v>
      </c>
      <c r="J4547">
        <v>-1</v>
      </c>
    </row>
    <row r="4548" spans="2:10" x14ac:dyDescent="0.45">
      <c r="B4548">
        <v>11887</v>
      </c>
      <c r="C4548" t="s">
        <v>78</v>
      </c>
      <c r="D4548">
        <v>12</v>
      </c>
      <c r="E4548">
        <v>32</v>
      </c>
      <c r="F4548" t="s">
        <v>67</v>
      </c>
      <c r="G4548">
        <v>1</v>
      </c>
      <c r="H4548">
        <v>3</v>
      </c>
      <c r="I4548" t="s">
        <v>7</v>
      </c>
      <c r="J4548">
        <v>-1</v>
      </c>
    </row>
    <row r="4549" spans="2:10" x14ac:dyDescent="0.45">
      <c r="B4549">
        <v>11888</v>
      </c>
      <c r="C4549" t="s">
        <v>78</v>
      </c>
      <c r="D4549">
        <v>12</v>
      </c>
      <c r="E4549">
        <v>33</v>
      </c>
      <c r="F4549" t="s">
        <v>14</v>
      </c>
      <c r="G4549">
        <v>3</v>
      </c>
      <c r="H4549">
        <v>1</v>
      </c>
      <c r="I4549" t="s">
        <v>77</v>
      </c>
      <c r="J4549">
        <v>1</v>
      </c>
    </row>
    <row r="4550" spans="2:10" x14ac:dyDescent="0.45">
      <c r="B4550">
        <v>11889</v>
      </c>
      <c r="C4550" t="s">
        <v>78</v>
      </c>
      <c r="D4550">
        <v>12</v>
      </c>
      <c r="E4550">
        <v>33</v>
      </c>
      <c r="F4550" t="s">
        <v>0</v>
      </c>
      <c r="G4550">
        <v>2</v>
      </c>
      <c r="H4550">
        <v>1</v>
      </c>
      <c r="I4550" t="s">
        <v>10</v>
      </c>
      <c r="J4550">
        <v>1</v>
      </c>
    </row>
    <row r="4551" spans="2:10" x14ac:dyDescent="0.45">
      <c r="B4551">
        <v>11890</v>
      </c>
      <c r="C4551" t="s">
        <v>78</v>
      </c>
      <c r="D4551">
        <v>12</v>
      </c>
      <c r="E4551">
        <v>33</v>
      </c>
      <c r="F4551" t="s">
        <v>69</v>
      </c>
      <c r="G4551">
        <v>2</v>
      </c>
      <c r="H4551">
        <v>2</v>
      </c>
      <c r="I4551" t="s">
        <v>7</v>
      </c>
      <c r="J4551">
        <v>0</v>
      </c>
    </row>
    <row r="4552" spans="2:10" x14ac:dyDescent="0.45">
      <c r="B4552">
        <v>11891</v>
      </c>
      <c r="C4552" t="s">
        <v>78</v>
      </c>
      <c r="D4552">
        <v>12</v>
      </c>
      <c r="E4552">
        <v>33</v>
      </c>
      <c r="F4552" t="s">
        <v>4</v>
      </c>
      <c r="G4552">
        <v>2</v>
      </c>
      <c r="H4552">
        <v>1</v>
      </c>
      <c r="I4552" t="s">
        <v>56</v>
      </c>
      <c r="J4552">
        <v>1</v>
      </c>
    </row>
    <row r="4553" spans="2:10" x14ac:dyDescent="0.45">
      <c r="B4553">
        <v>11892</v>
      </c>
      <c r="C4553" t="s">
        <v>78</v>
      </c>
      <c r="D4553">
        <v>12</v>
      </c>
      <c r="E4553">
        <v>33</v>
      </c>
      <c r="F4553" t="s">
        <v>3</v>
      </c>
      <c r="G4553">
        <v>2</v>
      </c>
      <c r="H4553">
        <v>0</v>
      </c>
      <c r="I4553" t="s">
        <v>24</v>
      </c>
      <c r="J4553">
        <v>1</v>
      </c>
    </row>
    <row r="4554" spans="2:10" x14ac:dyDescent="0.45">
      <c r="B4554">
        <v>11893</v>
      </c>
      <c r="C4554" t="s">
        <v>78</v>
      </c>
      <c r="D4554">
        <v>12</v>
      </c>
      <c r="E4554">
        <v>33</v>
      </c>
      <c r="F4554" t="s">
        <v>6</v>
      </c>
      <c r="G4554">
        <v>2</v>
      </c>
      <c r="H4554">
        <v>2</v>
      </c>
      <c r="I4554" t="s">
        <v>13</v>
      </c>
      <c r="J4554">
        <v>0</v>
      </c>
    </row>
    <row r="4555" spans="2:10" x14ac:dyDescent="0.45">
      <c r="B4555">
        <v>11894</v>
      </c>
      <c r="C4555" t="s">
        <v>78</v>
      </c>
      <c r="D4555">
        <v>12</v>
      </c>
      <c r="E4555">
        <v>33</v>
      </c>
      <c r="F4555" t="s">
        <v>9</v>
      </c>
      <c r="G4555">
        <v>5</v>
      </c>
      <c r="H4555">
        <v>3</v>
      </c>
      <c r="I4555" t="s">
        <v>79</v>
      </c>
      <c r="J4555">
        <v>1</v>
      </c>
    </row>
    <row r="4556" spans="2:10" x14ac:dyDescent="0.45">
      <c r="B4556">
        <v>11895</v>
      </c>
      <c r="C4556" t="s">
        <v>78</v>
      </c>
      <c r="D4556">
        <v>12</v>
      </c>
      <c r="E4556">
        <v>33</v>
      </c>
      <c r="F4556" t="s">
        <v>67</v>
      </c>
      <c r="G4556">
        <v>1</v>
      </c>
      <c r="H4556">
        <v>1</v>
      </c>
      <c r="I4556" t="s">
        <v>5</v>
      </c>
      <c r="J4556">
        <v>0</v>
      </c>
    </row>
    <row r="4557" spans="2:10" x14ac:dyDescent="0.45">
      <c r="B4557">
        <v>11896</v>
      </c>
      <c r="C4557" t="s">
        <v>78</v>
      </c>
      <c r="D4557">
        <v>12</v>
      </c>
      <c r="E4557">
        <v>33</v>
      </c>
      <c r="F4557" t="s">
        <v>66</v>
      </c>
      <c r="G4557">
        <v>2</v>
      </c>
      <c r="H4557">
        <v>2</v>
      </c>
      <c r="I4557" t="s">
        <v>1</v>
      </c>
      <c r="J4557">
        <v>0</v>
      </c>
    </row>
    <row r="4558" spans="2:10" x14ac:dyDescent="0.45">
      <c r="B4558">
        <v>11897</v>
      </c>
      <c r="C4558" t="s">
        <v>78</v>
      </c>
      <c r="D4558">
        <v>12</v>
      </c>
      <c r="E4558">
        <v>33</v>
      </c>
      <c r="F4558" t="s">
        <v>44</v>
      </c>
      <c r="G4558">
        <v>1</v>
      </c>
      <c r="H4558">
        <v>3</v>
      </c>
      <c r="I4558" t="s">
        <v>27</v>
      </c>
      <c r="J4558">
        <v>-1</v>
      </c>
    </row>
    <row r="4559" spans="2:10" x14ac:dyDescent="0.45">
      <c r="B4559">
        <v>11898</v>
      </c>
      <c r="C4559" t="s">
        <v>78</v>
      </c>
      <c r="D4559">
        <v>12</v>
      </c>
      <c r="E4559">
        <v>34</v>
      </c>
      <c r="F4559" t="s">
        <v>24</v>
      </c>
      <c r="G4559">
        <v>2</v>
      </c>
      <c r="H4559">
        <v>1</v>
      </c>
      <c r="I4559" t="s">
        <v>4</v>
      </c>
      <c r="J4559">
        <v>1</v>
      </c>
    </row>
    <row r="4560" spans="2:10" x14ac:dyDescent="0.45">
      <c r="B4560">
        <v>11899</v>
      </c>
      <c r="C4560" t="s">
        <v>78</v>
      </c>
      <c r="D4560">
        <v>12</v>
      </c>
      <c r="E4560">
        <v>34</v>
      </c>
      <c r="F4560" t="s">
        <v>7</v>
      </c>
      <c r="G4560">
        <v>2</v>
      </c>
      <c r="H4560">
        <v>1</v>
      </c>
      <c r="I4560" t="s">
        <v>9</v>
      </c>
      <c r="J4560">
        <v>1</v>
      </c>
    </row>
    <row r="4561" spans="2:10" x14ac:dyDescent="0.45">
      <c r="B4561">
        <v>11900</v>
      </c>
      <c r="C4561" t="s">
        <v>78</v>
      </c>
      <c r="D4561">
        <v>12</v>
      </c>
      <c r="E4561">
        <v>34</v>
      </c>
      <c r="F4561" t="s">
        <v>77</v>
      </c>
      <c r="G4561">
        <v>1</v>
      </c>
      <c r="H4561">
        <v>1</v>
      </c>
      <c r="I4561" t="s">
        <v>66</v>
      </c>
      <c r="J4561">
        <v>0</v>
      </c>
    </row>
    <row r="4562" spans="2:10" x14ac:dyDescent="0.45">
      <c r="B4562">
        <v>11901</v>
      </c>
      <c r="C4562" t="s">
        <v>78</v>
      </c>
      <c r="D4562">
        <v>12</v>
      </c>
      <c r="E4562">
        <v>34</v>
      </c>
      <c r="F4562" t="s">
        <v>14</v>
      </c>
      <c r="G4562">
        <v>1</v>
      </c>
      <c r="H4562">
        <v>0</v>
      </c>
      <c r="I4562" t="s">
        <v>6</v>
      </c>
      <c r="J4562">
        <v>1</v>
      </c>
    </row>
    <row r="4563" spans="2:10" x14ac:dyDescent="0.45">
      <c r="B4563">
        <v>11902</v>
      </c>
      <c r="C4563" t="s">
        <v>78</v>
      </c>
      <c r="D4563">
        <v>12</v>
      </c>
      <c r="E4563">
        <v>34</v>
      </c>
      <c r="F4563" t="s">
        <v>10</v>
      </c>
      <c r="G4563">
        <v>3</v>
      </c>
      <c r="H4563">
        <v>0</v>
      </c>
      <c r="I4563" t="s">
        <v>67</v>
      </c>
      <c r="J4563">
        <v>1</v>
      </c>
    </row>
    <row r="4564" spans="2:10" x14ac:dyDescent="0.45">
      <c r="B4564">
        <v>11903</v>
      </c>
      <c r="C4564" t="s">
        <v>78</v>
      </c>
      <c r="D4564">
        <v>12</v>
      </c>
      <c r="E4564">
        <v>34</v>
      </c>
      <c r="F4564" t="s">
        <v>79</v>
      </c>
      <c r="G4564">
        <v>1</v>
      </c>
      <c r="H4564">
        <v>0</v>
      </c>
      <c r="I4564" t="s">
        <v>44</v>
      </c>
      <c r="J4564">
        <v>1</v>
      </c>
    </row>
    <row r="4565" spans="2:10" x14ac:dyDescent="0.45">
      <c r="B4565">
        <v>11904</v>
      </c>
      <c r="C4565" t="s">
        <v>78</v>
      </c>
      <c r="D4565">
        <v>12</v>
      </c>
      <c r="E4565">
        <v>34</v>
      </c>
      <c r="F4565" t="s">
        <v>27</v>
      </c>
      <c r="G4565">
        <v>2</v>
      </c>
      <c r="H4565">
        <v>4</v>
      </c>
      <c r="I4565" t="s">
        <v>13</v>
      </c>
      <c r="J4565">
        <v>-1</v>
      </c>
    </row>
    <row r="4566" spans="2:10" x14ac:dyDescent="0.45">
      <c r="B4566">
        <v>11905</v>
      </c>
      <c r="C4566" t="s">
        <v>78</v>
      </c>
      <c r="D4566">
        <v>12</v>
      </c>
      <c r="E4566">
        <v>34</v>
      </c>
      <c r="F4566" t="s">
        <v>56</v>
      </c>
      <c r="G4566">
        <v>1</v>
      </c>
      <c r="H4566">
        <v>0</v>
      </c>
      <c r="I4566" t="s">
        <v>0</v>
      </c>
      <c r="J4566">
        <v>1</v>
      </c>
    </row>
    <row r="4567" spans="2:10" x14ac:dyDescent="0.45">
      <c r="B4567">
        <v>11906</v>
      </c>
      <c r="C4567" t="s">
        <v>78</v>
      </c>
      <c r="D4567">
        <v>12</v>
      </c>
      <c r="E4567">
        <v>34</v>
      </c>
      <c r="F4567" t="s">
        <v>5</v>
      </c>
      <c r="G4567">
        <v>2</v>
      </c>
      <c r="H4567">
        <v>1</v>
      </c>
      <c r="I4567" t="s">
        <v>69</v>
      </c>
      <c r="J4567">
        <v>1</v>
      </c>
    </row>
    <row r="4568" spans="2:10" x14ac:dyDescent="0.45">
      <c r="B4568">
        <v>11907</v>
      </c>
      <c r="C4568" t="s">
        <v>78</v>
      </c>
      <c r="D4568">
        <v>12</v>
      </c>
      <c r="E4568">
        <v>34</v>
      </c>
      <c r="F4568" t="s">
        <v>1</v>
      </c>
      <c r="G4568">
        <v>3</v>
      </c>
      <c r="H4568">
        <v>2</v>
      </c>
      <c r="I4568" t="s">
        <v>3</v>
      </c>
      <c r="J4568">
        <v>1</v>
      </c>
    </row>
    <row r="4569" spans="2:10" x14ac:dyDescent="0.45">
      <c r="B4569">
        <v>11908</v>
      </c>
      <c r="C4569" t="s">
        <v>78</v>
      </c>
      <c r="D4569">
        <v>12</v>
      </c>
      <c r="E4569">
        <v>35</v>
      </c>
      <c r="F4569" t="s">
        <v>3</v>
      </c>
      <c r="G4569">
        <v>3</v>
      </c>
      <c r="H4569">
        <v>0</v>
      </c>
      <c r="I4569" t="s">
        <v>77</v>
      </c>
      <c r="J4569">
        <v>1</v>
      </c>
    </row>
    <row r="4570" spans="2:10" x14ac:dyDescent="0.45">
      <c r="B4570">
        <v>11909</v>
      </c>
      <c r="C4570" t="s">
        <v>78</v>
      </c>
      <c r="D4570">
        <v>12</v>
      </c>
      <c r="E4570">
        <v>35</v>
      </c>
      <c r="F4570" t="s">
        <v>0</v>
      </c>
      <c r="G4570">
        <v>2</v>
      </c>
      <c r="H4570">
        <v>2</v>
      </c>
      <c r="I4570" t="s">
        <v>24</v>
      </c>
      <c r="J4570">
        <v>0</v>
      </c>
    </row>
    <row r="4571" spans="2:10" x14ac:dyDescent="0.45">
      <c r="B4571">
        <v>11910</v>
      </c>
      <c r="C4571" t="s">
        <v>78</v>
      </c>
      <c r="D4571">
        <v>12</v>
      </c>
      <c r="E4571">
        <v>35</v>
      </c>
      <c r="F4571" t="s">
        <v>9</v>
      </c>
      <c r="G4571">
        <v>1</v>
      </c>
      <c r="H4571">
        <v>0</v>
      </c>
      <c r="I4571" t="s">
        <v>5</v>
      </c>
      <c r="J4571">
        <v>1</v>
      </c>
    </row>
    <row r="4572" spans="2:10" x14ac:dyDescent="0.45">
      <c r="B4572">
        <v>11911</v>
      </c>
      <c r="C4572" t="s">
        <v>78</v>
      </c>
      <c r="D4572">
        <v>12</v>
      </c>
      <c r="E4572">
        <v>35</v>
      </c>
      <c r="F4572" t="s">
        <v>4</v>
      </c>
      <c r="G4572">
        <v>0</v>
      </c>
      <c r="H4572">
        <v>1</v>
      </c>
      <c r="I4572" t="s">
        <v>1</v>
      </c>
      <c r="J4572">
        <v>-1</v>
      </c>
    </row>
    <row r="4573" spans="2:10" x14ac:dyDescent="0.45">
      <c r="B4573">
        <v>11912</v>
      </c>
      <c r="C4573" t="s">
        <v>78</v>
      </c>
      <c r="D4573">
        <v>12</v>
      </c>
      <c r="E4573">
        <v>35</v>
      </c>
      <c r="F4573" t="s">
        <v>13</v>
      </c>
      <c r="G4573">
        <v>3</v>
      </c>
      <c r="H4573">
        <v>3</v>
      </c>
      <c r="I4573" t="s">
        <v>79</v>
      </c>
      <c r="J4573">
        <v>0</v>
      </c>
    </row>
    <row r="4574" spans="2:10" x14ac:dyDescent="0.45">
      <c r="B4574">
        <v>11913</v>
      </c>
      <c r="C4574" t="s">
        <v>78</v>
      </c>
      <c r="D4574">
        <v>12</v>
      </c>
      <c r="E4574">
        <v>35</v>
      </c>
      <c r="F4574" t="s">
        <v>6</v>
      </c>
      <c r="G4574">
        <v>6</v>
      </c>
      <c r="H4574">
        <v>1</v>
      </c>
      <c r="I4574" t="s">
        <v>27</v>
      </c>
      <c r="J4574">
        <v>1</v>
      </c>
    </row>
    <row r="4575" spans="2:10" x14ac:dyDescent="0.45">
      <c r="B4575">
        <v>11914</v>
      </c>
      <c r="C4575" t="s">
        <v>78</v>
      </c>
      <c r="D4575">
        <v>12</v>
      </c>
      <c r="E4575">
        <v>35</v>
      </c>
      <c r="F4575" t="s">
        <v>69</v>
      </c>
      <c r="G4575">
        <v>3</v>
      </c>
      <c r="H4575">
        <v>1</v>
      </c>
      <c r="I4575" t="s">
        <v>10</v>
      </c>
      <c r="J4575">
        <v>1</v>
      </c>
    </row>
    <row r="4576" spans="2:10" x14ac:dyDescent="0.45">
      <c r="B4576">
        <v>11915</v>
      </c>
      <c r="C4576" t="s">
        <v>78</v>
      </c>
      <c r="D4576">
        <v>12</v>
      </c>
      <c r="E4576">
        <v>35</v>
      </c>
      <c r="F4576" t="s">
        <v>67</v>
      </c>
      <c r="G4576">
        <v>0</v>
      </c>
      <c r="H4576">
        <v>1</v>
      </c>
      <c r="I4576" t="s">
        <v>56</v>
      </c>
      <c r="J4576">
        <v>-1</v>
      </c>
    </row>
    <row r="4577" spans="2:10" x14ac:dyDescent="0.45">
      <c r="B4577">
        <v>11916</v>
      </c>
      <c r="C4577" t="s">
        <v>78</v>
      </c>
      <c r="D4577">
        <v>12</v>
      </c>
      <c r="E4577">
        <v>35</v>
      </c>
      <c r="F4577" t="s">
        <v>44</v>
      </c>
      <c r="G4577">
        <v>3</v>
      </c>
      <c r="H4577">
        <v>1</v>
      </c>
      <c r="I4577" t="s">
        <v>7</v>
      </c>
      <c r="J4577">
        <v>1</v>
      </c>
    </row>
    <row r="4578" spans="2:10" x14ac:dyDescent="0.45">
      <c r="B4578">
        <v>11917</v>
      </c>
      <c r="C4578" t="s">
        <v>78</v>
      </c>
      <c r="D4578">
        <v>12</v>
      </c>
      <c r="E4578">
        <v>35</v>
      </c>
      <c r="F4578" t="s">
        <v>66</v>
      </c>
      <c r="G4578">
        <v>3</v>
      </c>
      <c r="H4578">
        <v>1</v>
      </c>
      <c r="I4578" t="s">
        <v>14</v>
      </c>
      <c r="J4578">
        <v>1</v>
      </c>
    </row>
    <row r="4579" spans="2:10" x14ac:dyDescent="0.45">
      <c r="B4579">
        <v>11918</v>
      </c>
      <c r="C4579" t="s">
        <v>78</v>
      </c>
      <c r="D4579">
        <v>12</v>
      </c>
      <c r="E4579">
        <v>36</v>
      </c>
      <c r="F4579" t="s">
        <v>77</v>
      </c>
      <c r="G4579">
        <v>1</v>
      </c>
      <c r="H4579">
        <v>0</v>
      </c>
      <c r="I4579" t="s">
        <v>4</v>
      </c>
      <c r="J4579">
        <v>1</v>
      </c>
    </row>
    <row r="4580" spans="2:10" x14ac:dyDescent="0.45">
      <c r="B4580">
        <v>11919</v>
      </c>
      <c r="C4580" t="s">
        <v>78</v>
      </c>
      <c r="D4580">
        <v>12</v>
      </c>
      <c r="E4580">
        <v>36</v>
      </c>
      <c r="F4580" t="s">
        <v>14</v>
      </c>
      <c r="G4580">
        <v>2</v>
      </c>
      <c r="H4580">
        <v>4</v>
      </c>
      <c r="I4580" t="s">
        <v>3</v>
      </c>
      <c r="J4580">
        <v>-1</v>
      </c>
    </row>
    <row r="4581" spans="2:10" x14ac:dyDescent="0.45">
      <c r="B4581">
        <v>11920</v>
      </c>
      <c r="C4581" t="s">
        <v>78</v>
      </c>
      <c r="D4581">
        <v>12</v>
      </c>
      <c r="E4581">
        <v>36</v>
      </c>
      <c r="F4581" t="s">
        <v>10</v>
      </c>
      <c r="G4581">
        <v>1</v>
      </c>
      <c r="H4581">
        <v>1</v>
      </c>
      <c r="I4581" t="s">
        <v>9</v>
      </c>
      <c r="J4581">
        <v>0</v>
      </c>
    </row>
    <row r="4582" spans="2:10" x14ac:dyDescent="0.45">
      <c r="B4582">
        <v>11921</v>
      </c>
      <c r="C4582" t="s">
        <v>78</v>
      </c>
      <c r="D4582">
        <v>12</v>
      </c>
      <c r="E4582">
        <v>36</v>
      </c>
      <c r="F4582" t="s">
        <v>1</v>
      </c>
      <c r="G4582">
        <v>4</v>
      </c>
      <c r="H4582">
        <v>1</v>
      </c>
      <c r="I4582" t="s">
        <v>0</v>
      </c>
      <c r="J4582">
        <v>1</v>
      </c>
    </row>
    <row r="4583" spans="2:10" x14ac:dyDescent="0.45">
      <c r="B4583">
        <v>11922</v>
      </c>
      <c r="C4583" t="s">
        <v>78</v>
      </c>
      <c r="D4583">
        <v>12</v>
      </c>
      <c r="E4583">
        <v>36</v>
      </c>
      <c r="F4583" t="s">
        <v>7</v>
      </c>
      <c r="G4583">
        <v>1</v>
      </c>
      <c r="H4583">
        <v>2</v>
      </c>
      <c r="I4583" t="s">
        <v>13</v>
      </c>
      <c r="J4583">
        <v>-1</v>
      </c>
    </row>
    <row r="4584" spans="2:10" x14ac:dyDescent="0.45">
      <c r="B4584">
        <v>11923</v>
      </c>
      <c r="C4584" t="s">
        <v>78</v>
      </c>
      <c r="D4584">
        <v>12</v>
      </c>
      <c r="E4584">
        <v>36</v>
      </c>
      <c r="F4584" t="s">
        <v>56</v>
      </c>
      <c r="G4584">
        <v>1</v>
      </c>
      <c r="H4584">
        <v>1</v>
      </c>
      <c r="I4584" t="s">
        <v>69</v>
      </c>
      <c r="J4584">
        <v>0</v>
      </c>
    </row>
    <row r="4585" spans="2:10" x14ac:dyDescent="0.45">
      <c r="B4585">
        <v>11924</v>
      </c>
      <c r="C4585" t="s">
        <v>78</v>
      </c>
      <c r="D4585">
        <v>12</v>
      </c>
      <c r="E4585">
        <v>36</v>
      </c>
      <c r="F4585" t="s">
        <v>79</v>
      </c>
      <c r="G4585">
        <v>5</v>
      </c>
      <c r="H4585">
        <v>3</v>
      </c>
      <c r="I4585" t="s">
        <v>27</v>
      </c>
      <c r="J4585">
        <v>1</v>
      </c>
    </row>
    <row r="4586" spans="2:10" x14ac:dyDescent="0.45">
      <c r="B4586">
        <v>11925</v>
      </c>
      <c r="C4586" t="s">
        <v>78</v>
      </c>
      <c r="D4586">
        <v>12</v>
      </c>
      <c r="E4586">
        <v>36</v>
      </c>
      <c r="F4586" t="s">
        <v>24</v>
      </c>
      <c r="G4586">
        <v>4</v>
      </c>
      <c r="H4586">
        <v>1</v>
      </c>
      <c r="I4586" t="s">
        <v>67</v>
      </c>
      <c r="J4586">
        <v>1</v>
      </c>
    </row>
    <row r="4587" spans="2:10" x14ac:dyDescent="0.45">
      <c r="B4587">
        <v>11926</v>
      </c>
      <c r="C4587" t="s">
        <v>78</v>
      </c>
      <c r="D4587">
        <v>12</v>
      </c>
      <c r="E4587">
        <v>36</v>
      </c>
      <c r="F4587" t="s">
        <v>5</v>
      </c>
      <c r="G4587">
        <v>2</v>
      </c>
      <c r="H4587">
        <v>0</v>
      </c>
      <c r="I4587" t="s">
        <v>44</v>
      </c>
      <c r="J4587">
        <v>1</v>
      </c>
    </row>
    <row r="4588" spans="2:10" x14ac:dyDescent="0.45">
      <c r="B4588">
        <v>11927</v>
      </c>
      <c r="C4588" t="s">
        <v>78</v>
      </c>
      <c r="D4588">
        <v>12</v>
      </c>
      <c r="E4588">
        <v>36</v>
      </c>
      <c r="F4588" t="s">
        <v>66</v>
      </c>
      <c r="G4588">
        <v>2</v>
      </c>
      <c r="H4588">
        <v>2</v>
      </c>
      <c r="I4588" t="s">
        <v>6</v>
      </c>
      <c r="J4588">
        <v>0</v>
      </c>
    </row>
    <row r="4589" spans="2:10" x14ac:dyDescent="0.45">
      <c r="B4589">
        <v>11928</v>
      </c>
      <c r="C4589" t="s">
        <v>78</v>
      </c>
      <c r="D4589">
        <v>12</v>
      </c>
      <c r="E4589">
        <v>37</v>
      </c>
      <c r="F4589" t="s">
        <v>3</v>
      </c>
      <c r="G4589">
        <v>1</v>
      </c>
      <c r="H4589">
        <v>0</v>
      </c>
      <c r="I4589" t="s">
        <v>66</v>
      </c>
      <c r="J4589">
        <v>1</v>
      </c>
    </row>
    <row r="4590" spans="2:10" x14ac:dyDescent="0.45">
      <c r="B4590">
        <v>11929</v>
      </c>
      <c r="C4590" t="s">
        <v>78</v>
      </c>
      <c r="D4590">
        <v>12</v>
      </c>
      <c r="E4590">
        <v>37</v>
      </c>
      <c r="F4590" t="s">
        <v>13</v>
      </c>
      <c r="G4590">
        <v>2</v>
      </c>
      <c r="H4590">
        <v>2</v>
      </c>
      <c r="I4590" t="s">
        <v>5</v>
      </c>
      <c r="J4590">
        <v>0</v>
      </c>
    </row>
    <row r="4591" spans="2:10" x14ac:dyDescent="0.45">
      <c r="B4591">
        <v>11930</v>
      </c>
      <c r="C4591" t="s">
        <v>78</v>
      </c>
      <c r="D4591">
        <v>12</v>
      </c>
      <c r="E4591">
        <v>37</v>
      </c>
      <c r="F4591" t="s">
        <v>0</v>
      </c>
      <c r="G4591">
        <v>1</v>
      </c>
      <c r="H4591">
        <v>1</v>
      </c>
      <c r="I4591" t="s">
        <v>77</v>
      </c>
      <c r="J4591">
        <v>0</v>
      </c>
    </row>
    <row r="4592" spans="2:10" x14ac:dyDescent="0.45">
      <c r="B4592">
        <v>11931</v>
      </c>
      <c r="C4592" t="s">
        <v>78</v>
      </c>
      <c r="D4592">
        <v>12</v>
      </c>
      <c r="E4592">
        <v>37</v>
      </c>
      <c r="F4592" t="s">
        <v>69</v>
      </c>
      <c r="G4592">
        <v>2</v>
      </c>
      <c r="H4592">
        <v>3</v>
      </c>
      <c r="I4592" t="s">
        <v>24</v>
      </c>
      <c r="J4592">
        <v>-1</v>
      </c>
    </row>
    <row r="4593" spans="2:10" x14ac:dyDescent="0.45">
      <c r="B4593">
        <v>11932</v>
      </c>
      <c r="C4593" t="s">
        <v>78</v>
      </c>
      <c r="D4593">
        <v>12</v>
      </c>
      <c r="E4593">
        <v>37</v>
      </c>
      <c r="F4593" t="s">
        <v>27</v>
      </c>
      <c r="G4593">
        <v>3</v>
      </c>
      <c r="H4593">
        <v>2</v>
      </c>
      <c r="I4593" t="s">
        <v>7</v>
      </c>
      <c r="J4593">
        <v>1</v>
      </c>
    </row>
    <row r="4594" spans="2:10" x14ac:dyDescent="0.45">
      <c r="B4594">
        <v>11933</v>
      </c>
      <c r="C4594" t="s">
        <v>78</v>
      </c>
      <c r="D4594">
        <v>12</v>
      </c>
      <c r="E4594">
        <v>37</v>
      </c>
      <c r="F4594" t="s">
        <v>4</v>
      </c>
      <c r="G4594">
        <v>1</v>
      </c>
      <c r="H4594">
        <v>1</v>
      </c>
      <c r="I4594" t="s">
        <v>14</v>
      </c>
      <c r="J4594">
        <v>0</v>
      </c>
    </row>
    <row r="4595" spans="2:10" x14ac:dyDescent="0.45">
      <c r="B4595">
        <v>11934</v>
      </c>
      <c r="C4595" t="s">
        <v>78</v>
      </c>
      <c r="D4595">
        <v>12</v>
      </c>
      <c r="E4595">
        <v>37</v>
      </c>
      <c r="F4595" t="s">
        <v>67</v>
      </c>
      <c r="G4595">
        <v>1</v>
      </c>
      <c r="H4595">
        <v>0</v>
      </c>
      <c r="I4595" t="s">
        <v>1</v>
      </c>
      <c r="J4595">
        <v>1</v>
      </c>
    </row>
    <row r="4596" spans="2:10" x14ac:dyDescent="0.45">
      <c r="B4596">
        <v>11935</v>
      </c>
      <c r="C4596" t="s">
        <v>78</v>
      </c>
      <c r="D4596">
        <v>12</v>
      </c>
      <c r="E4596">
        <v>37</v>
      </c>
      <c r="F4596" t="s">
        <v>79</v>
      </c>
      <c r="G4596">
        <v>3</v>
      </c>
      <c r="H4596">
        <v>3</v>
      </c>
      <c r="I4596" t="s">
        <v>6</v>
      </c>
      <c r="J4596">
        <v>0</v>
      </c>
    </row>
    <row r="4597" spans="2:10" x14ac:dyDescent="0.45">
      <c r="B4597">
        <v>11936</v>
      </c>
      <c r="C4597" t="s">
        <v>78</v>
      </c>
      <c r="D4597">
        <v>12</v>
      </c>
      <c r="E4597">
        <v>37</v>
      </c>
      <c r="F4597" t="s">
        <v>9</v>
      </c>
      <c r="G4597">
        <v>4</v>
      </c>
      <c r="H4597">
        <v>0</v>
      </c>
      <c r="I4597" t="s">
        <v>56</v>
      </c>
      <c r="J4597">
        <v>1</v>
      </c>
    </row>
    <row r="4598" spans="2:10" x14ac:dyDescent="0.45">
      <c r="B4598">
        <v>11937</v>
      </c>
      <c r="C4598" t="s">
        <v>78</v>
      </c>
      <c r="D4598">
        <v>12</v>
      </c>
      <c r="E4598">
        <v>37</v>
      </c>
      <c r="F4598" t="s">
        <v>44</v>
      </c>
      <c r="G4598">
        <v>2</v>
      </c>
      <c r="H4598">
        <v>1</v>
      </c>
      <c r="I4598" t="s">
        <v>10</v>
      </c>
      <c r="J4598">
        <v>1</v>
      </c>
    </row>
    <row r="4599" spans="2:10" x14ac:dyDescent="0.45">
      <c r="B4599">
        <v>11938</v>
      </c>
      <c r="C4599" t="s">
        <v>78</v>
      </c>
      <c r="D4599">
        <v>12</v>
      </c>
      <c r="E4599">
        <v>38</v>
      </c>
      <c r="F4599" t="s">
        <v>77</v>
      </c>
      <c r="G4599">
        <v>1</v>
      </c>
      <c r="H4599">
        <v>0</v>
      </c>
      <c r="I4599" t="s">
        <v>67</v>
      </c>
      <c r="J4599">
        <v>1</v>
      </c>
    </row>
    <row r="4600" spans="2:10" x14ac:dyDescent="0.45">
      <c r="B4600">
        <v>11939</v>
      </c>
      <c r="C4600" t="s">
        <v>78</v>
      </c>
      <c r="D4600">
        <v>12</v>
      </c>
      <c r="E4600">
        <v>38</v>
      </c>
      <c r="F4600" t="s">
        <v>14</v>
      </c>
      <c r="G4600">
        <v>2</v>
      </c>
      <c r="H4600">
        <v>0</v>
      </c>
      <c r="I4600" t="s">
        <v>0</v>
      </c>
      <c r="J4600">
        <v>1</v>
      </c>
    </row>
    <row r="4601" spans="2:10" x14ac:dyDescent="0.45">
      <c r="B4601">
        <v>11940</v>
      </c>
      <c r="C4601" t="s">
        <v>78</v>
      </c>
      <c r="D4601">
        <v>12</v>
      </c>
      <c r="E4601">
        <v>38</v>
      </c>
      <c r="F4601" t="s">
        <v>10</v>
      </c>
      <c r="G4601">
        <v>2</v>
      </c>
      <c r="H4601">
        <v>1</v>
      </c>
      <c r="I4601" t="s">
        <v>13</v>
      </c>
      <c r="J4601">
        <v>1</v>
      </c>
    </row>
    <row r="4602" spans="2:10" x14ac:dyDescent="0.45">
      <c r="B4602">
        <v>11941</v>
      </c>
      <c r="C4602" t="s">
        <v>78</v>
      </c>
      <c r="D4602">
        <v>12</v>
      </c>
      <c r="E4602">
        <v>38</v>
      </c>
      <c r="F4602" t="s">
        <v>1</v>
      </c>
      <c r="G4602">
        <v>1</v>
      </c>
      <c r="H4602">
        <v>2</v>
      </c>
      <c r="I4602" t="s">
        <v>69</v>
      </c>
      <c r="J4602">
        <v>-1</v>
      </c>
    </row>
    <row r="4603" spans="2:10" x14ac:dyDescent="0.45">
      <c r="B4603">
        <v>11942</v>
      </c>
      <c r="C4603" t="s">
        <v>78</v>
      </c>
      <c r="D4603">
        <v>12</v>
      </c>
      <c r="E4603">
        <v>38</v>
      </c>
      <c r="F4603" t="s">
        <v>7</v>
      </c>
      <c r="G4603">
        <v>0</v>
      </c>
      <c r="H4603">
        <v>2</v>
      </c>
      <c r="I4603" t="s">
        <v>79</v>
      </c>
      <c r="J4603">
        <v>-1</v>
      </c>
    </row>
    <row r="4604" spans="2:10" x14ac:dyDescent="0.45">
      <c r="B4604">
        <v>11943</v>
      </c>
      <c r="C4604" t="s">
        <v>78</v>
      </c>
      <c r="D4604">
        <v>12</v>
      </c>
      <c r="E4604">
        <v>38</v>
      </c>
      <c r="F4604" t="s">
        <v>6</v>
      </c>
      <c r="G4604">
        <v>0</v>
      </c>
      <c r="H4604">
        <v>2</v>
      </c>
      <c r="I4604" t="s">
        <v>3</v>
      </c>
      <c r="J4604">
        <v>-1</v>
      </c>
    </row>
    <row r="4605" spans="2:10" x14ac:dyDescent="0.45">
      <c r="B4605">
        <v>11944</v>
      </c>
      <c r="C4605" t="s">
        <v>78</v>
      </c>
      <c r="D4605">
        <v>12</v>
      </c>
      <c r="E4605">
        <v>38</v>
      </c>
      <c r="F4605" t="s">
        <v>5</v>
      </c>
      <c r="G4605">
        <v>3</v>
      </c>
      <c r="H4605">
        <v>4</v>
      </c>
      <c r="I4605" t="s">
        <v>27</v>
      </c>
      <c r="J4605">
        <v>-1</v>
      </c>
    </row>
    <row r="4606" spans="2:10" x14ac:dyDescent="0.45">
      <c r="B4606">
        <v>11945</v>
      </c>
      <c r="C4606" t="s">
        <v>78</v>
      </c>
      <c r="D4606">
        <v>12</v>
      </c>
      <c r="E4606">
        <v>38</v>
      </c>
      <c r="F4606" t="s">
        <v>24</v>
      </c>
      <c r="G4606">
        <v>2</v>
      </c>
      <c r="H4606">
        <v>0</v>
      </c>
      <c r="I4606" t="s">
        <v>9</v>
      </c>
      <c r="J4606">
        <v>1</v>
      </c>
    </row>
    <row r="4607" spans="2:10" x14ac:dyDescent="0.45">
      <c r="B4607">
        <v>11946</v>
      </c>
      <c r="C4607" t="s">
        <v>78</v>
      </c>
      <c r="D4607">
        <v>12</v>
      </c>
      <c r="E4607">
        <v>38</v>
      </c>
      <c r="F4607" t="s">
        <v>56</v>
      </c>
      <c r="G4607">
        <v>5</v>
      </c>
      <c r="H4607">
        <v>0</v>
      </c>
      <c r="I4607" t="s">
        <v>44</v>
      </c>
      <c r="J4607">
        <v>1</v>
      </c>
    </row>
    <row r="4608" spans="2:10" x14ac:dyDescent="0.45">
      <c r="B4608">
        <v>11947</v>
      </c>
      <c r="C4608" t="s">
        <v>78</v>
      </c>
      <c r="D4608">
        <v>12</v>
      </c>
      <c r="E4608">
        <v>38</v>
      </c>
      <c r="F4608" t="s">
        <v>66</v>
      </c>
      <c r="G4608">
        <v>1</v>
      </c>
      <c r="H4608">
        <v>2</v>
      </c>
      <c r="I4608" t="s">
        <v>4</v>
      </c>
      <c r="J4608">
        <v>-1</v>
      </c>
    </row>
    <row r="4609" spans="2:10" x14ac:dyDescent="0.45">
      <c r="B4609">
        <v>11056</v>
      </c>
      <c r="C4609" t="s">
        <v>76</v>
      </c>
      <c r="D4609">
        <v>13</v>
      </c>
      <c r="E4609">
        <v>1</v>
      </c>
      <c r="F4609" t="s">
        <v>69</v>
      </c>
      <c r="G4609">
        <v>2</v>
      </c>
      <c r="H4609">
        <v>8</v>
      </c>
      <c r="I4609" t="s">
        <v>9</v>
      </c>
      <c r="J4609">
        <v>-1</v>
      </c>
    </row>
    <row r="4610" spans="2:10" x14ac:dyDescent="0.45">
      <c r="B4610">
        <v>11057</v>
      </c>
      <c r="C4610" t="s">
        <v>76</v>
      </c>
      <c r="D4610">
        <v>13</v>
      </c>
      <c r="E4610">
        <v>1</v>
      </c>
      <c r="F4610" t="s">
        <v>10</v>
      </c>
      <c r="G4610">
        <v>1</v>
      </c>
      <c r="H4610">
        <v>2</v>
      </c>
      <c r="I4610" t="s">
        <v>27</v>
      </c>
      <c r="J4610">
        <v>-1</v>
      </c>
    </row>
    <row r="4611" spans="2:10" x14ac:dyDescent="0.45">
      <c r="B4611">
        <v>11058</v>
      </c>
      <c r="C4611" t="s">
        <v>76</v>
      </c>
      <c r="D4611">
        <v>13</v>
      </c>
      <c r="E4611">
        <v>1</v>
      </c>
      <c r="F4611" t="s">
        <v>3</v>
      </c>
      <c r="G4611">
        <v>0</v>
      </c>
      <c r="H4611">
        <v>0</v>
      </c>
      <c r="I4611" t="s">
        <v>72</v>
      </c>
      <c r="J4611">
        <v>0</v>
      </c>
    </row>
    <row r="4612" spans="2:10" x14ac:dyDescent="0.45">
      <c r="B4612">
        <v>11059</v>
      </c>
      <c r="C4612" t="s">
        <v>76</v>
      </c>
      <c r="D4612">
        <v>13</v>
      </c>
      <c r="E4612">
        <v>1</v>
      </c>
      <c r="F4612" t="s">
        <v>4</v>
      </c>
      <c r="G4612">
        <v>1</v>
      </c>
      <c r="H4612">
        <v>2</v>
      </c>
      <c r="I4612" t="s">
        <v>24</v>
      </c>
      <c r="J4612">
        <v>-1</v>
      </c>
    </row>
    <row r="4613" spans="2:10" x14ac:dyDescent="0.45">
      <c r="B4613">
        <v>11060</v>
      </c>
      <c r="C4613" t="s">
        <v>76</v>
      </c>
      <c r="D4613">
        <v>13</v>
      </c>
      <c r="E4613">
        <v>1</v>
      </c>
      <c r="F4613" t="s">
        <v>13</v>
      </c>
      <c r="G4613">
        <v>3</v>
      </c>
      <c r="H4613">
        <v>2</v>
      </c>
      <c r="I4613" t="s">
        <v>44</v>
      </c>
      <c r="J4613">
        <v>1</v>
      </c>
    </row>
    <row r="4614" spans="2:10" x14ac:dyDescent="0.45">
      <c r="B4614">
        <v>11061</v>
      </c>
      <c r="C4614" t="s">
        <v>76</v>
      </c>
      <c r="D4614">
        <v>13</v>
      </c>
      <c r="E4614">
        <v>1</v>
      </c>
      <c r="F4614" t="s">
        <v>6</v>
      </c>
      <c r="G4614">
        <v>1</v>
      </c>
      <c r="H4614">
        <v>1</v>
      </c>
      <c r="I4614" t="s">
        <v>14</v>
      </c>
      <c r="J4614">
        <v>0</v>
      </c>
    </row>
    <row r="4615" spans="2:10" x14ac:dyDescent="0.45">
      <c r="B4615">
        <v>11062</v>
      </c>
      <c r="C4615" t="s">
        <v>76</v>
      </c>
      <c r="D4615">
        <v>13</v>
      </c>
      <c r="E4615">
        <v>1</v>
      </c>
      <c r="F4615" t="s">
        <v>1</v>
      </c>
      <c r="G4615">
        <v>1</v>
      </c>
      <c r="H4615">
        <v>0</v>
      </c>
      <c r="I4615" t="s">
        <v>77</v>
      </c>
      <c r="J4615">
        <v>1</v>
      </c>
    </row>
    <row r="4616" spans="2:10" x14ac:dyDescent="0.45">
      <c r="B4616">
        <v>11063</v>
      </c>
      <c r="C4616" t="s">
        <v>76</v>
      </c>
      <c r="D4616">
        <v>13</v>
      </c>
      <c r="E4616">
        <v>1</v>
      </c>
      <c r="F4616" t="s">
        <v>67</v>
      </c>
      <c r="G4616">
        <v>3</v>
      </c>
      <c r="H4616">
        <v>0</v>
      </c>
      <c r="I4616" t="s">
        <v>0</v>
      </c>
      <c r="J4616">
        <v>1</v>
      </c>
    </row>
    <row r="4617" spans="2:10" x14ac:dyDescent="0.45">
      <c r="B4617">
        <v>11064</v>
      </c>
      <c r="C4617" t="s">
        <v>76</v>
      </c>
      <c r="D4617">
        <v>13</v>
      </c>
      <c r="E4617">
        <v>1</v>
      </c>
      <c r="F4617" t="s">
        <v>66</v>
      </c>
      <c r="G4617">
        <v>3</v>
      </c>
      <c r="H4617">
        <v>1</v>
      </c>
      <c r="I4617" t="s">
        <v>7</v>
      </c>
      <c r="J4617">
        <v>1</v>
      </c>
    </row>
    <row r="4618" spans="2:10" x14ac:dyDescent="0.45">
      <c r="B4618">
        <v>14704</v>
      </c>
      <c r="C4618" t="s">
        <v>76</v>
      </c>
      <c r="D4618">
        <v>13</v>
      </c>
      <c r="E4618">
        <v>1</v>
      </c>
      <c r="F4618" t="s">
        <v>11</v>
      </c>
      <c r="G4618">
        <v>1</v>
      </c>
      <c r="H4618">
        <v>1</v>
      </c>
      <c r="I4618" t="s">
        <v>5</v>
      </c>
      <c r="J4618">
        <v>0</v>
      </c>
    </row>
    <row r="4619" spans="2:10" x14ac:dyDescent="0.45">
      <c r="B4619">
        <v>11065</v>
      </c>
      <c r="C4619" t="s">
        <v>76</v>
      </c>
      <c r="D4619">
        <v>13</v>
      </c>
      <c r="E4619">
        <v>2</v>
      </c>
      <c r="F4619" t="s">
        <v>27</v>
      </c>
      <c r="G4619">
        <v>3</v>
      </c>
      <c r="H4619">
        <v>0</v>
      </c>
      <c r="I4619" t="s">
        <v>66</v>
      </c>
      <c r="J4619">
        <v>1</v>
      </c>
    </row>
    <row r="4620" spans="2:10" x14ac:dyDescent="0.45">
      <c r="B4620">
        <v>11066</v>
      </c>
      <c r="C4620" t="s">
        <v>76</v>
      </c>
      <c r="D4620">
        <v>13</v>
      </c>
      <c r="E4620">
        <v>2</v>
      </c>
      <c r="F4620" t="s">
        <v>24</v>
      </c>
      <c r="G4620">
        <v>1</v>
      </c>
      <c r="H4620">
        <v>0</v>
      </c>
      <c r="I4620" t="s">
        <v>3</v>
      </c>
      <c r="J4620">
        <v>1</v>
      </c>
    </row>
    <row r="4621" spans="2:10" x14ac:dyDescent="0.45">
      <c r="B4621">
        <v>11067</v>
      </c>
      <c r="C4621" t="s">
        <v>76</v>
      </c>
      <c r="D4621">
        <v>13</v>
      </c>
      <c r="E4621">
        <v>2</v>
      </c>
      <c r="F4621" t="s">
        <v>77</v>
      </c>
      <c r="G4621">
        <v>0</v>
      </c>
      <c r="H4621">
        <v>0</v>
      </c>
      <c r="I4621" t="s">
        <v>69</v>
      </c>
      <c r="J4621">
        <v>0</v>
      </c>
    </row>
    <row r="4622" spans="2:10" x14ac:dyDescent="0.45">
      <c r="B4622">
        <v>11068</v>
      </c>
      <c r="C4622" t="s">
        <v>76</v>
      </c>
      <c r="D4622">
        <v>13</v>
      </c>
      <c r="E4622">
        <v>2</v>
      </c>
      <c r="F4622" t="s">
        <v>0</v>
      </c>
      <c r="G4622">
        <v>0</v>
      </c>
      <c r="H4622">
        <v>3</v>
      </c>
      <c r="I4622" t="s">
        <v>13</v>
      </c>
      <c r="J4622">
        <v>-1</v>
      </c>
    </row>
    <row r="4623" spans="2:10" x14ac:dyDescent="0.45">
      <c r="B4623">
        <v>11069</v>
      </c>
      <c r="C4623" t="s">
        <v>76</v>
      </c>
      <c r="D4623">
        <v>13</v>
      </c>
      <c r="E4623">
        <v>2</v>
      </c>
      <c r="F4623" t="s">
        <v>72</v>
      </c>
      <c r="G4623">
        <v>3</v>
      </c>
      <c r="H4623">
        <v>0</v>
      </c>
      <c r="I4623" t="s">
        <v>67</v>
      </c>
      <c r="J4623">
        <v>1</v>
      </c>
    </row>
    <row r="4624" spans="2:10" x14ac:dyDescent="0.45">
      <c r="B4624">
        <v>11070</v>
      </c>
      <c r="C4624" t="s">
        <v>76</v>
      </c>
      <c r="D4624">
        <v>13</v>
      </c>
      <c r="E4624">
        <v>2</v>
      </c>
      <c r="F4624" t="s">
        <v>9</v>
      </c>
      <c r="G4624">
        <v>2</v>
      </c>
      <c r="H4624">
        <v>3</v>
      </c>
      <c r="I4624" t="s">
        <v>4</v>
      </c>
      <c r="J4624">
        <v>-1</v>
      </c>
    </row>
    <row r="4625" spans="2:10" x14ac:dyDescent="0.45">
      <c r="B4625">
        <v>11071</v>
      </c>
      <c r="C4625" t="s">
        <v>76</v>
      </c>
      <c r="D4625">
        <v>13</v>
      </c>
      <c r="E4625">
        <v>2</v>
      </c>
      <c r="F4625" t="s">
        <v>7</v>
      </c>
      <c r="G4625">
        <v>1</v>
      </c>
      <c r="H4625">
        <v>1</v>
      </c>
      <c r="I4625" t="s">
        <v>1</v>
      </c>
      <c r="J4625">
        <v>0</v>
      </c>
    </row>
    <row r="4626" spans="2:10" x14ac:dyDescent="0.45">
      <c r="B4626">
        <v>11072</v>
      </c>
      <c r="C4626" t="s">
        <v>76</v>
      </c>
      <c r="D4626">
        <v>13</v>
      </c>
      <c r="E4626">
        <v>2</v>
      </c>
      <c r="F4626" t="s">
        <v>11</v>
      </c>
      <c r="G4626">
        <v>2</v>
      </c>
      <c r="H4626">
        <v>1</v>
      </c>
      <c r="I4626" t="s">
        <v>10</v>
      </c>
      <c r="J4626">
        <v>1</v>
      </c>
    </row>
    <row r="4627" spans="2:10" x14ac:dyDescent="0.45">
      <c r="B4627">
        <v>11073</v>
      </c>
      <c r="C4627" t="s">
        <v>76</v>
      </c>
      <c r="D4627">
        <v>13</v>
      </c>
      <c r="E4627">
        <v>2</v>
      </c>
      <c r="F4627" t="s">
        <v>44</v>
      </c>
      <c r="G4627">
        <v>1</v>
      </c>
      <c r="H4627">
        <v>0</v>
      </c>
      <c r="I4627" t="s">
        <v>6</v>
      </c>
      <c r="J4627">
        <v>1</v>
      </c>
    </row>
    <row r="4628" spans="2:10" x14ac:dyDescent="0.45">
      <c r="B4628">
        <v>14705</v>
      </c>
      <c r="C4628" t="s">
        <v>76</v>
      </c>
      <c r="D4628">
        <v>13</v>
      </c>
      <c r="E4628">
        <v>2</v>
      </c>
      <c r="F4628" t="s">
        <v>14</v>
      </c>
      <c r="G4628">
        <v>1</v>
      </c>
      <c r="H4628">
        <v>1</v>
      </c>
      <c r="I4628" t="s">
        <v>5</v>
      </c>
      <c r="J4628">
        <v>0</v>
      </c>
    </row>
    <row r="4629" spans="2:10" x14ac:dyDescent="0.45">
      <c r="B4629">
        <v>11074</v>
      </c>
      <c r="C4629" t="s">
        <v>76</v>
      </c>
      <c r="D4629">
        <v>13</v>
      </c>
      <c r="E4629">
        <v>3</v>
      </c>
      <c r="F4629" t="s">
        <v>13</v>
      </c>
      <c r="G4629">
        <v>3</v>
      </c>
      <c r="H4629">
        <v>0</v>
      </c>
      <c r="I4629" t="s">
        <v>72</v>
      </c>
      <c r="J4629">
        <v>1</v>
      </c>
    </row>
    <row r="4630" spans="2:10" x14ac:dyDescent="0.45">
      <c r="B4630">
        <v>11075</v>
      </c>
      <c r="C4630" t="s">
        <v>76</v>
      </c>
      <c r="D4630">
        <v>13</v>
      </c>
      <c r="E4630">
        <v>3</v>
      </c>
      <c r="F4630" t="s">
        <v>10</v>
      </c>
      <c r="G4630">
        <v>3</v>
      </c>
      <c r="H4630">
        <v>2</v>
      </c>
      <c r="I4630" t="s">
        <v>14</v>
      </c>
      <c r="J4630">
        <v>1</v>
      </c>
    </row>
    <row r="4631" spans="2:10" x14ac:dyDescent="0.45">
      <c r="B4631">
        <v>11076</v>
      </c>
      <c r="C4631" t="s">
        <v>76</v>
      </c>
      <c r="D4631">
        <v>13</v>
      </c>
      <c r="E4631">
        <v>3</v>
      </c>
      <c r="F4631" t="s">
        <v>69</v>
      </c>
      <c r="G4631">
        <v>0</v>
      </c>
      <c r="H4631">
        <v>1</v>
      </c>
      <c r="I4631" t="s">
        <v>7</v>
      </c>
      <c r="J4631">
        <v>-1</v>
      </c>
    </row>
    <row r="4632" spans="2:10" x14ac:dyDescent="0.45">
      <c r="B4632">
        <v>11077</v>
      </c>
      <c r="C4632" t="s">
        <v>76</v>
      </c>
      <c r="D4632">
        <v>13</v>
      </c>
      <c r="E4632">
        <v>3</v>
      </c>
      <c r="F4632" t="s">
        <v>4</v>
      </c>
      <c r="G4632">
        <v>5</v>
      </c>
      <c r="H4632">
        <v>3</v>
      </c>
      <c r="I4632" t="s">
        <v>77</v>
      </c>
      <c r="J4632">
        <v>1</v>
      </c>
    </row>
    <row r="4633" spans="2:10" x14ac:dyDescent="0.45">
      <c r="B4633">
        <v>11078</v>
      </c>
      <c r="C4633" t="s">
        <v>76</v>
      </c>
      <c r="D4633">
        <v>13</v>
      </c>
      <c r="E4633">
        <v>3</v>
      </c>
      <c r="F4633" t="s">
        <v>3</v>
      </c>
      <c r="G4633">
        <v>1</v>
      </c>
      <c r="H4633">
        <v>1</v>
      </c>
      <c r="I4633" t="s">
        <v>9</v>
      </c>
      <c r="J4633">
        <v>0</v>
      </c>
    </row>
    <row r="4634" spans="2:10" x14ac:dyDescent="0.45">
      <c r="B4634">
        <v>11079</v>
      </c>
      <c r="C4634" t="s">
        <v>76</v>
      </c>
      <c r="D4634">
        <v>13</v>
      </c>
      <c r="E4634">
        <v>3</v>
      </c>
      <c r="F4634" t="s">
        <v>1</v>
      </c>
      <c r="G4634">
        <v>3</v>
      </c>
      <c r="H4634">
        <v>2</v>
      </c>
      <c r="I4634" t="s">
        <v>27</v>
      </c>
      <c r="J4634">
        <v>1</v>
      </c>
    </row>
    <row r="4635" spans="2:10" x14ac:dyDescent="0.45">
      <c r="B4635">
        <v>11080</v>
      </c>
      <c r="C4635" t="s">
        <v>76</v>
      </c>
      <c r="D4635">
        <v>13</v>
      </c>
      <c r="E4635">
        <v>3</v>
      </c>
      <c r="F4635" t="s">
        <v>67</v>
      </c>
      <c r="G4635">
        <v>0</v>
      </c>
      <c r="H4635">
        <v>1</v>
      </c>
      <c r="I4635" t="s">
        <v>24</v>
      </c>
      <c r="J4635">
        <v>-1</v>
      </c>
    </row>
    <row r="4636" spans="2:10" x14ac:dyDescent="0.45">
      <c r="B4636">
        <v>11081</v>
      </c>
      <c r="C4636" t="s">
        <v>76</v>
      </c>
      <c r="D4636">
        <v>13</v>
      </c>
      <c r="E4636">
        <v>3</v>
      </c>
      <c r="F4636" t="s">
        <v>66</v>
      </c>
      <c r="G4636">
        <v>4</v>
      </c>
      <c r="H4636">
        <v>1</v>
      </c>
      <c r="I4636" t="s">
        <v>11</v>
      </c>
      <c r="J4636">
        <v>1</v>
      </c>
    </row>
    <row r="4637" spans="2:10" x14ac:dyDescent="0.45">
      <c r="B4637">
        <v>11082</v>
      </c>
      <c r="C4637" t="s">
        <v>76</v>
      </c>
      <c r="D4637">
        <v>13</v>
      </c>
      <c r="E4637">
        <v>3</v>
      </c>
      <c r="F4637" t="s">
        <v>44</v>
      </c>
      <c r="G4637">
        <v>2</v>
      </c>
      <c r="H4637">
        <v>0</v>
      </c>
      <c r="I4637" t="s">
        <v>0</v>
      </c>
      <c r="J4637">
        <v>1</v>
      </c>
    </row>
    <row r="4638" spans="2:10" x14ac:dyDescent="0.45">
      <c r="B4638">
        <v>14706</v>
      </c>
      <c r="C4638" t="s">
        <v>76</v>
      </c>
      <c r="D4638">
        <v>13</v>
      </c>
      <c r="E4638">
        <v>3</v>
      </c>
      <c r="F4638" t="s">
        <v>6</v>
      </c>
      <c r="G4638">
        <v>4</v>
      </c>
      <c r="H4638">
        <v>1</v>
      </c>
      <c r="I4638" t="s">
        <v>5</v>
      </c>
      <c r="J4638">
        <v>1</v>
      </c>
    </row>
    <row r="4639" spans="2:10" x14ac:dyDescent="0.45">
      <c r="B4639">
        <v>11083</v>
      </c>
      <c r="C4639" t="s">
        <v>76</v>
      </c>
      <c r="D4639">
        <v>13</v>
      </c>
      <c r="E4639">
        <v>4</v>
      </c>
      <c r="F4639" t="s">
        <v>7</v>
      </c>
      <c r="G4639">
        <v>1</v>
      </c>
      <c r="H4639">
        <v>0</v>
      </c>
      <c r="I4639" t="s">
        <v>4</v>
      </c>
      <c r="J4639">
        <v>1</v>
      </c>
    </row>
    <row r="4640" spans="2:10" x14ac:dyDescent="0.45">
      <c r="B4640">
        <v>11084</v>
      </c>
      <c r="C4640" t="s">
        <v>76</v>
      </c>
      <c r="D4640">
        <v>13</v>
      </c>
      <c r="E4640">
        <v>4</v>
      </c>
      <c r="F4640" t="s">
        <v>24</v>
      </c>
      <c r="G4640">
        <v>0</v>
      </c>
      <c r="H4640">
        <v>1</v>
      </c>
      <c r="I4640" t="s">
        <v>13</v>
      </c>
      <c r="J4640">
        <v>-1</v>
      </c>
    </row>
    <row r="4641" spans="2:10" x14ac:dyDescent="0.45">
      <c r="B4641">
        <v>11085</v>
      </c>
      <c r="C4641" t="s">
        <v>76</v>
      </c>
      <c r="D4641">
        <v>13</v>
      </c>
      <c r="E4641">
        <v>4</v>
      </c>
      <c r="F4641" t="s">
        <v>77</v>
      </c>
      <c r="G4641">
        <v>1</v>
      </c>
      <c r="H4641">
        <v>2</v>
      </c>
      <c r="I4641" t="s">
        <v>3</v>
      </c>
      <c r="J4641">
        <v>-1</v>
      </c>
    </row>
    <row r="4642" spans="2:10" x14ac:dyDescent="0.45">
      <c r="B4642">
        <v>11086</v>
      </c>
      <c r="C4642" t="s">
        <v>76</v>
      </c>
      <c r="D4642">
        <v>13</v>
      </c>
      <c r="E4642">
        <v>4</v>
      </c>
      <c r="F4642" t="s">
        <v>14</v>
      </c>
      <c r="G4642">
        <v>1</v>
      </c>
      <c r="H4642">
        <v>2</v>
      </c>
      <c r="I4642" t="s">
        <v>66</v>
      </c>
      <c r="J4642">
        <v>-1</v>
      </c>
    </row>
    <row r="4643" spans="2:10" x14ac:dyDescent="0.45">
      <c r="B4643">
        <v>11087</v>
      </c>
      <c r="C4643" t="s">
        <v>76</v>
      </c>
      <c r="D4643">
        <v>13</v>
      </c>
      <c r="E4643">
        <v>4</v>
      </c>
      <c r="F4643" t="s">
        <v>72</v>
      </c>
      <c r="G4643">
        <v>0</v>
      </c>
      <c r="H4643">
        <v>0</v>
      </c>
      <c r="I4643" t="s">
        <v>44</v>
      </c>
      <c r="J4643">
        <v>0</v>
      </c>
    </row>
    <row r="4644" spans="2:10" x14ac:dyDescent="0.45">
      <c r="B4644">
        <v>11088</v>
      </c>
      <c r="C4644" t="s">
        <v>76</v>
      </c>
      <c r="D4644">
        <v>13</v>
      </c>
      <c r="E4644">
        <v>4</v>
      </c>
      <c r="F4644" t="s">
        <v>9</v>
      </c>
      <c r="G4644">
        <v>2</v>
      </c>
      <c r="H4644">
        <v>1</v>
      </c>
      <c r="I4644" t="s">
        <v>67</v>
      </c>
      <c r="J4644">
        <v>1</v>
      </c>
    </row>
    <row r="4645" spans="2:10" x14ac:dyDescent="0.45">
      <c r="B4645">
        <v>11089</v>
      </c>
      <c r="C4645" t="s">
        <v>76</v>
      </c>
      <c r="D4645">
        <v>13</v>
      </c>
      <c r="E4645">
        <v>4</v>
      </c>
      <c r="F4645" t="s">
        <v>27</v>
      </c>
      <c r="G4645">
        <v>1</v>
      </c>
      <c r="H4645">
        <v>2</v>
      </c>
      <c r="I4645" t="s">
        <v>69</v>
      </c>
      <c r="J4645">
        <v>-1</v>
      </c>
    </row>
    <row r="4646" spans="2:10" x14ac:dyDescent="0.45">
      <c r="B4646">
        <v>11090</v>
      </c>
      <c r="C4646" t="s">
        <v>76</v>
      </c>
      <c r="D4646">
        <v>13</v>
      </c>
      <c r="E4646">
        <v>4</v>
      </c>
      <c r="F4646" t="s">
        <v>11</v>
      </c>
      <c r="G4646">
        <v>1</v>
      </c>
      <c r="H4646">
        <v>0</v>
      </c>
      <c r="I4646" t="s">
        <v>1</v>
      </c>
      <c r="J4646">
        <v>1</v>
      </c>
    </row>
    <row r="4647" spans="2:10" x14ac:dyDescent="0.45">
      <c r="B4647">
        <v>14707</v>
      </c>
      <c r="C4647" t="s">
        <v>76</v>
      </c>
      <c r="D4647">
        <v>13</v>
      </c>
      <c r="E4647">
        <v>4</v>
      </c>
      <c r="F4647" t="s">
        <v>0</v>
      </c>
      <c r="G4647">
        <v>0</v>
      </c>
      <c r="H4647">
        <v>2</v>
      </c>
      <c r="I4647" t="s">
        <v>6</v>
      </c>
      <c r="J4647">
        <v>-1</v>
      </c>
    </row>
    <row r="4648" spans="2:10" x14ac:dyDescent="0.45">
      <c r="B4648">
        <v>14709</v>
      </c>
      <c r="C4648" t="s">
        <v>76</v>
      </c>
      <c r="D4648">
        <v>13</v>
      </c>
      <c r="E4648">
        <v>4</v>
      </c>
      <c r="F4648" t="s">
        <v>5</v>
      </c>
      <c r="G4648">
        <v>4</v>
      </c>
      <c r="H4648">
        <v>2</v>
      </c>
      <c r="I4648" t="s">
        <v>10</v>
      </c>
      <c r="J4648">
        <v>1</v>
      </c>
    </row>
    <row r="4649" spans="2:10" x14ac:dyDescent="0.45">
      <c r="B4649">
        <v>11091</v>
      </c>
      <c r="C4649" t="s">
        <v>76</v>
      </c>
      <c r="D4649">
        <v>13</v>
      </c>
      <c r="E4649">
        <v>5</v>
      </c>
      <c r="F4649" t="s">
        <v>3</v>
      </c>
      <c r="G4649">
        <v>0</v>
      </c>
      <c r="H4649">
        <v>2</v>
      </c>
      <c r="I4649" t="s">
        <v>7</v>
      </c>
      <c r="J4649">
        <v>-1</v>
      </c>
    </row>
    <row r="4650" spans="2:10" x14ac:dyDescent="0.45">
      <c r="B4650">
        <v>11092</v>
      </c>
      <c r="C4650" t="s">
        <v>76</v>
      </c>
      <c r="D4650">
        <v>13</v>
      </c>
      <c r="E4650">
        <v>5</v>
      </c>
      <c r="F4650" t="s">
        <v>0</v>
      </c>
      <c r="G4650">
        <v>0</v>
      </c>
      <c r="H4650">
        <v>0</v>
      </c>
      <c r="I4650" t="s">
        <v>72</v>
      </c>
      <c r="J4650">
        <v>0</v>
      </c>
    </row>
    <row r="4651" spans="2:10" x14ac:dyDescent="0.45">
      <c r="B4651">
        <v>11093</v>
      </c>
      <c r="C4651" t="s">
        <v>76</v>
      </c>
      <c r="D4651">
        <v>13</v>
      </c>
      <c r="E4651">
        <v>5</v>
      </c>
      <c r="F4651" t="s">
        <v>69</v>
      </c>
      <c r="G4651">
        <v>3</v>
      </c>
      <c r="H4651">
        <v>0</v>
      </c>
      <c r="I4651" t="s">
        <v>11</v>
      </c>
      <c r="J4651">
        <v>1</v>
      </c>
    </row>
    <row r="4652" spans="2:10" x14ac:dyDescent="0.45">
      <c r="B4652">
        <v>11094</v>
      </c>
      <c r="C4652" t="s">
        <v>76</v>
      </c>
      <c r="D4652">
        <v>13</v>
      </c>
      <c r="E4652">
        <v>5</v>
      </c>
      <c r="F4652" t="s">
        <v>4</v>
      </c>
      <c r="G4652">
        <v>2</v>
      </c>
      <c r="H4652">
        <v>3</v>
      </c>
      <c r="I4652" t="s">
        <v>27</v>
      </c>
      <c r="J4652">
        <v>-1</v>
      </c>
    </row>
    <row r="4653" spans="2:10" x14ac:dyDescent="0.45">
      <c r="B4653">
        <v>11095</v>
      </c>
      <c r="C4653" t="s">
        <v>76</v>
      </c>
      <c r="D4653">
        <v>13</v>
      </c>
      <c r="E4653">
        <v>5</v>
      </c>
      <c r="F4653" t="s">
        <v>6</v>
      </c>
      <c r="G4653">
        <v>3</v>
      </c>
      <c r="H4653">
        <v>1</v>
      </c>
      <c r="I4653" t="s">
        <v>10</v>
      </c>
      <c r="J4653">
        <v>1</v>
      </c>
    </row>
    <row r="4654" spans="2:10" x14ac:dyDescent="0.45">
      <c r="B4654">
        <v>11096</v>
      </c>
      <c r="C4654" t="s">
        <v>76</v>
      </c>
      <c r="D4654">
        <v>13</v>
      </c>
      <c r="E4654">
        <v>5</v>
      </c>
      <c r="F4654" t="s">
        <v>1</v>
      </c>
      <c r="G4654">
        <v>3</v>
      </c>
      <c r="H4654">
        <v>1</v>
      </c>
      <c r="I4654" t="s">
        <v>14</v>
      </c>
      <c r="J4654">
        <v>1</v>
      </c>
    </row>
    <row r="4655" spans="2:10" x14ac:dyDescent="0.45">
      <c r="B4655">
        <v>11097</v>
      </c>
      <c r="C4655" t="s">
        <v>76</v>
      </c>
      <c r="D4655">
        <v>13</v>
      </c>
      <c r="E4655">
        <v>5</v>
      </c>
      <c r="F4655" t="s">
        <v>67</v>
      </c>
      <c r="G4655">
        <v>1</v>
      </c>
      <c r="H4655">
        <v>0</v>
      </c>
      <c r="I4655" t="s">
        <v>77</v>
      </c>
      <c r="J4655">
        <v>1</v>
      </c>
    </row>
    <row r="4656" spans="2:10" x14ac:dyDescent="0.45">
      <c r="B4656">
        <v>11098</v>
      </c>
      <c r="C4656" t="s">
        <v>76</v>
      </c>
      <c r="D4656">
        <v>13</v>
      </c>
      <c r="E4656">
        <v>5</v>
      </c>
      <c r="F4656" t="s">
        <v>44</v>
      </c>
      <c r="G4656">
        <v>1</v>
      </c>
      <c r="H4656">
        <v>4</v>
      </c>
      <c r="I4656" t="s">
        <v>24</v>
      </c>
      <c r="J4656">
        <v>-1</v>
      </c>
    </row>
    <row r="4657" spans="2:10" x14ac:dyDescent="0.45">
      <c r="B4657">
        <v>11099</v>
      </c>
      <c r="C4657" t="s">
        <v>76</v>
      </c>
      <c r="D4657">
        <v>13</v>
      </c>
      <c r="E4657">
        <v>5</v>
      </c>
      <c r="F4657" t="s">
        <v>13</v>
      </c>
      <c r="G4657">
        <v>2</v>
      </c>
      <c r="H4657">
        <v>0</v>
      </c>
      <c r="I4657" t="s">
        <v>9</v>
      </c>
      <c r="J4657">
        <v>1</v>
      </c>
    </row>
    <row r="4658" spans="2:10" x14ac:dyDescent="0.45">
      <c r="B4658">
        <v>14708</v>
      </c>
      <c r="C4658" t="s">
        <v>76</v>
      </c>
      <c r="D4658">
        <v>13</v>
      </c>
      <c r="E4658">
        <v>5</v>
      </c>
      <c r="F4658" t="s">
        <v>66</v>
      </c>
      <c r="G4658">
        <v>3</v>
      </c>
      <c r="H4658">
        <v>0</v>
      </c>
      <c r="I4658" t="s">
        <v>5</v>
      </c>
      <c r="J4658">
        <v>1</v>
      </c>
    </row>
    <row r="4659" spans="2:10" x14ac:dyDescent="0.45">
      <c r="B4659">
        <v>11100</v>
      </c>
      <c r="C4659" t="s">
        <v>76</v>
      </c>
      <c r="D4659">
        <v>13</v>
      </c>
      <c r="E4659">
        <v>6</v>
      </c>
      <c r="F4659" t="s">
        <v>7</v>
      </c>
      <c r="G4659">
        <v>2</v>
      </c>
      <c r="H4659">
        <v>1</v>
      </c>
      <c r="I4659" t="s">
        <v>67</v>
      </c>
      <c r="J4659">
        <v>1</v>
      </c>
    </row>
    <row r="4660" spans="2:10" x14ac:dyDescent="0.45">
      <c r="B4660">
        <v>11101</v>
      </c>
      <c r="C4660" t="s">
        <v>76</v>
      </c>
      <c r="D4660">
        <v>13</v>
      </c>
      <c r="E4660">
        <v>6</v>
      </c>
      <c r="F4660" t="s">
        <v>24</v>
      </c>
      <c r="G4660">
        <v>1</v>
      </c>
      <c r="H4660">
        <v>3</v>
      </c>
      <c r="I4660" t="s">
        <v>0</v>
      </c>
      <c r="J4660">
        <v>-1</v>
      </c>
    </row>
    <row r="4661" spans="2:10" x14ac:dyDescent="0.45">
      <c r="B4661">
        <v>11102</v>
      </c>
      <c r="C4661" t="s">
        <v>76</v>
      </c>
      <c r="D4661">
        <v>13</v>
      </c>
      <c r="E4661">
        <v>6</v>
      </c>
      <c r="F4661" t="s">
        <v>14</v>
      </c>
      <c r="G4661">
        <v>2</v>
      </c>
      <c r="H4661">
        <v>1</v>
      </c>
      <c r="I4661" t="s">
        <v>69</v>
      </c>
      <c r="J4661">
        <v>1</v>
      </c>
    </row>
    <row r="4662" spans="2:10" x14ac:dyDescent="0.45">
      <c r="B4662">
        <v>11103</v>
      </c>
      <c r="C4662" t="s">
        <v>76</v>
      </c>
      <c r="D4662">
        <v>13</v>
      </c>
      <c r="E4662">
        <v>6</v>
      </c>
      <c r="F4662" t="s">
        <v>10</v>
      </c>
      <c r="G4662">
        <v>1</v>
      </c>
      <c r="H4662">
        <v>0</v>
      </c>
      <c r="I4662" t="s">
        <v>66</v>
      </c>
      <c r="J4662">
        <v>1</v>
      </c>
    </row>
    <row r="4663" spans="2:10" x14ac:dyDescent="0.45">
      <c r="B4663">
        <v>11104</v>
      </c>
      <c r="C4663" t="s">
        <v>76</v>
      </c>
      <c r="D4663">
        <v>13</v>
      </c>
      <c r="E4663">
        <v>6</v>
      </c>
      <c r="F4663" t="s">
        <v>72</v>
      </c>
      <c r="G4663">
        <v>0</v>
      </c>
      <c r="H4663">
        <v>0</v>
      </c>
      <c r="I4663" t="s">
        <v>6</v>
      </c>
      <c r="J4663">
        <v>0</v>
      </c>
    </row>
    <row r="4664" spans="2:10" x14ac:dyDescent="0.45">
      <c r="B4664">
        <v>11105</v>
      </c>
      <c r="C4664" t="s">
        <v>76</v>
      </c>
      <c r="D4664">
        <v>13</v>
      </c>
      <c r="E4664">
        <v>6</v>
      </c>
      <c r="F4664" t="s">
        <v>9</v>
      </c>
      <c r="G4664">
        <v>5</v>
      </c>
      <c r="H4664">
        <v>1</v>
      </c>
      <c r="I4664" t="s">
        <v>44</v>
      </c>
      <c r="J4664">
        <v>1</v>
      </c>
    </row>
    <row r="4665" spans="2:10" x14ac:dyDescent="0.45">
      <c r="B4665">
        <v>11106</v>
      </c>
      <c r="C4665" t="s">
        <v>76</v>
      </c>
      <c r="D4665">
        <v>13</v>
      </c>
      <c r="E4665">
        <v>6</v>
      </c>
      <c r="F4665" t="s">
        <v>77</v>
      </c>
      <c r="G4665">
        <v>1</v>
      </c>
      <c r="H4665">
        <v>1</v>
      </c>
      <c r="I4665" t="s">
        <v>13</v>
      </c>
      <c r="J4665">
        <v>0</v>
      </c>
    </row>
    <row r="4666" spans="2:10" x14ac:dyDescent="0.45">
      <c r="B4666">
        <v>11107</v>
      </c>
      <c r="C4666" t="s">
        <v>76</v>
      </c>
      <c r="D4666">
        <v>13</v>
      </c>
      <c r="E4666">
        <v>6</v>
      </c>
      <c r="F4666" t="s">
        <v>27</v>
      </c>
      <c r="G4666">
        <v>0</v>
      </c>
      <c r="H4666">
        <v>0</v>
      </c>
      <c r="I4666" t="s">
        <v>3</v>
      </c>
      <c r="J4666">
        <v>0</v>
      </c>
    </row>
    <row r="4667" spans="2:10" x14ac:dyDescent="0.45">
      <c r="B4667">
        <v>11108</v>
      </c>
      <c r="C4667" t="s">
        <v>76</v>
      </c>
      <c r="D4667">
        <v>13</v>
      </c>
      <c r="E4667">
        <v>6</v>
      </c>
      <c r="F4667" t="s">
        <v>11</v>
      </c>
      <c r="G4667">
        <v>2</v>
      </c>
      <c r="H4667">
        <v>1</v>
      </c>
      <c r="I4667" t="s">
        <v>4</v>
      </c>
      <c r="J4667">
        <v>1</v>
      </c>
    </row>
    <row r="4668" spans="2:10" x14ac:dyDescent="0.45">
      <c r="B4668">
        <v>14710</v>
      </c>
      <c r="C4668" t="s">
        <v>76</v>
      </c>
      <c r="D4668">
        <v>13</v>
      </c>
      <c r="E4668">
        <v>6</v>
      </c>
      <c r="F4668" t="s">
        <v>5</v>
      </c>
      <c r="G4668">
        <v>3</v>
      </c>
      <c r="H4668">
        <v>2</v>
      </c>
      <c r="I4668" t="s">
        <v>1</v>
      </c>
      <c r="J4668">
        <v>1</v>
      </c>
    </row>
    <row r="4669" spans="2:10" x14ac:dyDescent="0.45">
      <c r="B4669">
        <v>11109</v>
      </c>
      <c r="C4669" t="s">
        <v>76</v>
      </c>
      <c r="D4669">
        <v>13</v>
      </c>
      <c r="E4669">
        <v>7</v>
      </c>
      <c r="F4669" t="s">
        <v>3</v>
      </c>
      <c r="G4669">
        <v>0</v>
      </c>
      <c r="H4669">
        <v>0</v>
      </c>
      <c r="I4669" t="s">
        <v>11</v>
      </c>
      <c r="J4669">
        <v>0</v>
      </c>
    </row>
    <row r="4670" spans="2:10" x14ac:dyDescent="0.45">
      <c r="B4670">
        <v>11110</v>
      </c>
      <c r="C4670" t="s">
        <v>76</v>
      </c>
      <c r="D4670">
        <v>13</v>
      </c>
      <c r="E4670">
        <v>7</v>
      </c>
      <c r="F4670" t="s">
        <v>0</v>
      </c>
      <c r="G4670">
        <v>2</v>
      </c>
      <c r="H4670">
        <v>1</v>
      </c>
      <c r="I4670" t="s">
        <v>9</v>
      </c>
      <c r="J4670">
        <v>1</v>
      </c>
    </row>
    <row r="4671" spans="2:10" x14ac:dyDescent="0.45">
      <c r="B4671">
        <v>11111</v>
      </c>
      <c r="C4671" t="s">
        <v>76</v>
      </c>
      <c r="D4671">
        <v>13</v>
      </c>
      <c r="E4671">
        <v>7</v>
      </c>
      <c r="F4671" t="s">
        <v>13</v>
      </c>
      <c r="G4671">
        <v>1</v>
      </c>
      <c r="H4671">
        <v>1</v>
      </c>
      <c r="I4671" t="s">
        <v>7</v>
      </c>
      <c r="J4671">
        <v>0</v>
      </c>
    </row>
    <row r="4672" spans="2:10" x14ac:dyDescent="0.45">
      <c r="B4672">
        <v>11112</v>
      </c>
      <c r="C4672" t="s">
        <v>76</v>
      </c>
      <c r="D4672">
        <v>13</v>
      </c>
      <c r="E4672">
        <v>7</v>
      </c>
      <c r="F4672" t="s">
        <v>4</v>
      </c>
      <c r="G4672">
        <v>2</v>
      </c>
      <c r="H4672">
        <v>3</v>
      </c>
      <c r="I4672" t="s">
        <v>14</v>
      </c>
      <c r="J4672">
        <v>-1</v>
      </c>
    </row>
    <row r="4673" spans="2:10" x14ac:dyDescent="0.45">
      <c r="B4673">
        <v>11113</v>
      </c>
      <c r="C4673" t="s">
        <v>76</v>
      </c>
      <c r="D4673">
        <v>13</v>
      </c>
      <c r="E4673">
        <v>7</v>
      </c>
      <c r="F4673" t="s">
        <v>6</v>
      </c>
      <c r="G4673">
        <v>1</v>
      </c>
      <c r="H4673">
        <v>1</v>
      </c>
      <c r="I4673" t="s">
        <v>66</v>
      </c>
      <c r="J4673">
        <v>0</v>
      </c>
    </row>
    <row r="4674" spans="2:10" x14ac:dyDescent="0.45">
      <c r="B4674">
        <v>11114</v>
      </c>
      <c r="C4674" t="s">
        <v>76</v>
      </c>
      <c r="D4674">
        <v>13</v>
      </c>
      <c r="E4674">
        <v>7</v>
      </c>
      <c r="F4674" t="s">
        <v>1</v>
      </c>
      <c r="G4674">
        <v>3</v>
      </c>
      <c r="H4674">
        <v>1</v>
      </c>
      <c r="I4674" t="s">
        <v>10</v>
      </c>
      <c r="J4674">
        <v>1</v>
      </c>
    </row>
    <row r="4675" spans="2:10" x14ac:dyDescent="0.45">
      <c r="B4675">
        <v>11115</v>
      </c>
      <c r="C4675" t="s">
        <v>76</v>
      </c>
      <c r="D4675">
        <v>13</v>
      </c>
      <c r="E4675">
        <v>7</v>
      </c>
      <c r="F4675" t="s">
        <v>67</v>
      </c>
      <c r="G4675">
        <v>0</v>
      </c>
      <c r="H4675">
        <v>0</v>
      </c>
      <c r="I4675" t="s">
        <v>27</v>
      </c>
      <c r="J4675">
        <v>0</v>
      </c>
    </row>
    <row r="4676" spans="2:10" x14ac:dyDescent="0.45">
      <c r="B4676">
        <v>11116</v>
      </c>
      <c r="C4676" t="s">
        <v>76</v>
      </c>
      <c r="D4676">
        <v>13</v>
      </c>
      <c r="E4676">
        <v>7</v>
      </c>
      <c r="F4676" t="s">
        <v>72</v>
      </c>
      <c r="G4676">
        <v>0</v>
      </c>
      <c r="H4676">
        <v>0</v>
      </c>
      <c r="I4676" t="s">
        <v>24</v>
      </c>
      <c r="J4676">
        <v>0</v>
      </c>
    </row>
    <row r="4677" spans="2:10" x14ac:dyDescent="0.45">
      <c r="B4677">
        <v>11117</v>
      </c>
      <c r="C4677" t="s">
        <v>76</v>
      </c>
      <c r="D4677">
        <v>13</v>
      </c>
      <c r="E4677">
        <v>7</v>
      </c>
      <c r="F4677" t="s">
        <v>44</v>
      </c>
      <c r="G4677">
        <v>3</v>
      </c>
      <c r="H4677">
        <v>0</v>
      </c>
      <c r="I4677" t="s">
        <v>77</v>
      </c>
      <c r="J4677">
        <v>1</v>
      </c>
    </row>
    <row r="4678" spans="2:10" x14ac:dyDescent="0.45">
      <c r="B4678">
        <v>14711</v>
      </c>
      <c r="C4678" t="s">
        <v>76</v>
      </c>
      <c r="D4678">
        <v>13</v>
      </c>
      <c r="E4678">
        <v>7</v>
      </c>
      <c r="F4678" t="s">
        <v>69</v>
      </c>
      <c r="G4678">
        <v>1</v>
      </c>
      <c r="H4678">
        <v>1</v>
      </c>
      <c r="I4678" t="s">
        <v>5</v>
      </c>
      <c r="J4678">
        <v>0</v>
      </c>
    </row>
    <row r="4679" spans="2:10" x14ac:dyDescent="0.45">
      <c r="B4679">
        <v>11118</v>
      </c>
      <c r="C4679" t="s">
        <v>76</v>
      </c>
      <c r="D4679">
        <v>13</v>
      </c>
      <c r="E4679">
        <v>8</v>
      </c>
      <c r="F4679" t="s">
        <v>7</v>
      </c>
      <c r="G4679">
        <v>3</v>
      </c>
      <c r="H4679">
        <v>1</v>
      </c>
      <c r="I4679" t="s">
        <v>44</v>
      </c>
      <c r="J4679">
        <v>1</v>
      </c>
    </row>
    <row r="4680" spans="2:10" x14ac:dyDescent="0.45">
      <c r="B4680">
        <v>11119</v>
      </c>
      <c r="C4680" t="s">
        <v>76</v>
      </c>
      <c r="D4680">
        <v>13</v>
      </c>
      <c r="E4680">
        <v>8</v>
      </c>
      <c r="F4680" t="s">
        <v>24</v>
      </c>
      <c r="G4680">
        <v>0</v>
      </c>
      <c r="H4680">
        <v>0</v>
      </c>
      <c r="I4680" t="s">
        <v>6</v>
      </c>
      <c r="J4680">
        <v>0</v>
      </c>
    </row>
    <row r="4681" spans="2:10" x14ac:dyDescent="0.45">
      <c r="B4681">
        <v>11120</v>
      </c>
      <c r="C4681" t="s">
        <v>76</v>
      </c>
      <c r="D4681">
        <v>13</v>
      </c>
      <c r="E4681">
        <v>8</v>
      </c>
      <c r="F4681" t="s">
        <v>14</v>
      </c>
      <c r="G4681">
        <v>1</v>
      </c>
      <c r="H4681">
        <v>3</v>
      </c>
      <c r="I4681" t="s">
        <v>3</v>
      </c>
      <c r="J4681">
        <v>-1</v>
      </c>
    </row>
    <row r="4682" spans="2:10" x14ac:dyDescent="0.45">
      <c r="B4682">
        <v>11121</v>
      </c>
      <c r="C4682" t="s">
        <v>76</v>
      </c>
      <c r="D4682">
        <v>13</v>
      </c>
      <c r="E4682">
        <v>8</v>
      </c>
      <c r="F4682" t="s">
        <v>10</v>
      </c>
      <c r="G4682">
        <v>0</v>
      </c>
      <c r="H4682">
        <v>0</v>
      </c>
      <c r="I4682" t="s">
        <v>69</v>
      </c>
      <c r="J4682">
        <v>0</v>
      </c>
    </row>
    <row r="4683" spans="2:10" x14ac:dyDescent="0.45">
      <c r="B4683">
        <v>11122</v>
      </c>
      <c r="C4683" t="s">
        <v>76</v>
      </c>
      <c r="D4683">
        <v>13</v>
      </c>
      <c r="E4683">
        <v>8</v>
      </c>
      <c r="F4683" t="s">
        <v>9</v>
      </c>
      <c r="G4683">
        <v>0</v>
      </c>
      <c r="H4683">
        <v>0</v>
      </c>
      <c r="I4683" t="s">
        <v>72</v>
      </c>
      <c r="J4683">
        <v>0</v>
      </c>
    </row>
    <row r="4684" spans="2:10" x14ac:dyDescent="0.45">
      <c r="B4684">
        <v>11123</v>
      </c>
      <c r="C4684" t="s">
        <v>76</v>
      </c>
      <c r="D4684">
        <v>13</v>
      </c>
      <c r="E4684">
        <v>8</v>
      </c>
      <c r="F4684" t="s">
        <v>77</v>
      </c>
      <c r="G4684">
        <v>1</v>
      </c>
      <c r="H4684">
        <v>1</v>
      </c>
      <c r="I4684" t="s">
        <v>0</v>
      </c>
      <c r="J4684">
        <v>0</v>
      </c>
    </row>
    <row r="4685" spans="2:10" x14ac:dyDescent="0.45">
      <c r="B4685">
        <v>11124</v>
      </c>
      <c r="C4685" t="s">
        <v>76</v>
      </c>
      <c r="D4685">
        <v>13</v>
      </c>
      <c r="E4685">
        <v>8</v>
      </c>
      <c r="F4685" t="s">
        <v>27</v>
      </c>
      <c r="G4685">
        <v>0</v>
      </c>
      <c r="H4685">
        <v>2</v>
      </c>
      <c r="I4685" t="s">
        <v>13</v>
      </c>
      <c r="J4685">
        <v>-1</v>
      </c>
    </row>
    <row r="4686" spans="2:10" x14ac:dyDescent="0.45">
      <c r="B4686">
        <v>11125</v>
      </c>
      <c r="C4686" t="s">
        <v>76</v>
      </c>
      <c r="D4686">
        <v>13</v>
      </c>
      <c r="E4686">
        <v>8</v>
      </c>
      <c r="F4686" t="s">
        <v>66</v>
      </c>
      <c r="G4686">
        <v>0</v>
      </c>
      <c r="H4686">
        <v>1</v>
      </c>
      <c r="I4686" t="s">
        <v>1</v>
      </c>
      <c r="J4686">
        <v>-1</v>
      </c>
    </row>
    <row r="4687" spans="2:10" x14ac:dyDescent="0.45">
      <c r="B4687">
        <v>11126</v>
      </c>
      <c r="C4687" t="s">
        <v>76</v>
      </c>
      <c r="D4687">
        <v>13</v>
      </c>
      <c r="E4687">
        <v>8</v>
      </c>
      <c r="F4687" t="s">
        <v>11</v>
      </c>
      <c r="G4687">
        <v>1</v>
      </c>
      <c r="H4687">
        <v>0</v>
      </c>
      <c r="I4687" t="s">
        <v>67</v>
      </c>
      <c r="J4687">
        <v>1</v>
      </c>
    </row>
    <row r="4688" spans="2:10" x14ac:dyDescent="0.45">
      <c r="B4688">
        <v>14712</v>
      </c>
      <c r="C4688" t="s">
        <v>76</v>
      </c>
      <c r="D4688">
        <v>13</v>
      </c>
      <c r="E4688">
        <v>8</v>
      </c>
      <c r="F4688" t="s">
        <v>5</v>
      </c>
      <c r="G4688">
        <v>3</v>
      </c>
      <c r="H4688">
        <v>3</v>
      </c>
      <c r="I4688" t="s">
        <v>4</v>
      </c>
      <c r="J4688">
        <v>0</v>
      </c>
    </row>
    <row r="4689" spans="2:10" x14ac:dyDescent="0.45">
      <c r="B4689">
        <v>11127</v>
      </c>
      <c r="C4689" t="s">
        <v>76</v>
      </c>
      <c r="D4689">
        <v>13</v>
      </c>
      <c r="E4689">
        <v>9</v>
      </c>
      <c r="F4689" t="s">
        <v>24</v>
      </c>
      <c r="G4689">
        <v>3</v>
      </c>
      <c r="H4689">
        <v>0</v>
      </c>
      <c r="I4689" t="s">
        <v>9</v>
      </c>
      <c r="J4689">
        <v>1</v>
      </c>
    </row>
    <row r="4690" spans="2:10" x14ac:dyDescent="0.45">
      <c r="B4690">
        <v>11128</v>
      </c>
      <c r="C4690" t="s">
        <v>76</v>
      </c>
      <c r="D4690">
        <v>13</v>
      </c>
      <c r="E4690">
        <v>9</v>
      </c>
      <c r="F4690" t="s">
        <v>0</v>
      </c>
      <c r="G4690">
        <v>1</v>
      </c>
      <c r="H4690">
        <v>2</v>
      </c>
      <c r="I4690" t="s">
        <v>7</v>
      </c>
      <c r="J4690">
        <v>-1</v>
      </c>
    </row>
    <row r="4691" spans="2:10" x14ac:dyDescent="0.45">
      <c r="B4691">
        <v>11129</v>
      </c>
      <c r="C4691" t="s">
        <v>76</v>
      </c>
      <c r="D4691">
        <v>13</v>
      </c>
      <c r="E4691">
        <v>9</v>
      </c>
      <c r="F4691" t="s">
        <v>69</v>
      </c>
      <c r="G4691">
        <v>0</v>
      </c>
      <c r="H4691">
        <v>0</v>
      </c>
      <c r="I4691" t="s">
        <v>66</v>
      </c>
      <c r="J4691">
        <v>0</v>
      </c>
    </row>
    <row r="4692" spans="2:10" x14ac:dyDescent="0.45">
      <c r="B4692">
        <v>11130</v>
      </c>
      <c r="C4692" t="s">
        <v>76</v>
      </c>
      <c r="D4692">
        <v>13</v>
      </c>
      <c r="E4692">
        <v>9</v>
      </c>
      <c r="F4692" t="s">
        <v>4</v>
      </c>
      <c r="G4692">
        <v>4</v>
      </c>
      <c r="H4692">
        <v>1</v>
      </c>
      <c r="I4692" t="s">
        <v>10</v>
      </c>
      <c r="J4692">
        <v>1</v>
      </c>
    </row>
    <row r="4693" spans="2:10" x14ac:dyDescent="0.45">
      <c r="B4693">
        <v>11131</v>
      </c>
      <c r="C4693" t="s">
        <v>76</v>
      </c>
      <c r="D4693">
        <v>13</v>
      </c>
      <c r="E4693">
        <v>9</v>
      </c>
      <c r="F4693" t="s">
        <v>13</v>
      </c>
      <c r="G4693">
        <v>1</v>
      </c>
      <c r="H4693">
        <v>1</v>
      </c>
      <c r="I4693" t="s">
        <v>11</v>
      </c>
      <c r="J4693">
        <v>0</v>
      </c>
    </row>
    <row r="4694" spans="2:10" x14ac:dyDescent="0.45">
      <c r="B4694">
        <v>11132</v>
      </c>
      <c r="C4694" t="s">
        <v>76</v>
      </c>
      <c r="D4694">
        <v>13</v>
      </c>
      <c r="E4694">
        <v>9</v>
      </c>
      <c r="F4694" t="s">
        <v>6</v>
      </c>
      <c r="G4694">
        <v>2</v>
      </c>
      <c r="H4694">
        <v>0</v>
      </c>
      <c r="I4694" t="s">
        <v>1</v>
      </c>
      <c r="J4694">
        <v>1</v>
      </c>
    </row>
    <row r="4695" spans="2:10" x14ac:dyDescent="0.45">
      <c r="B4695">
        <v>11133</v>
      </c>
      <c r="C4695" t="s">
        <v>76</v>
      </c>
      <c r="D4695">
        <v>13</v>
      </c>
      <c r="E4695">
        <v>9</v>
      </c>
      <c r="F4695" t="s">
        <v>67</v>
      </c>
      <c r="G4695">
        <v>0</v>
      </c>
      <c r="H4695">
        <v>0</v>
      </c>
      <c r="I4695" t="s">
        <v>14</v>
      </c>
      <c r="J4695">
        <v>0</v>
      </c>
    </row>
    <row r="4696" spans="2:10" x14ac:dyDescent="0.45">
      <c r="B4696">
        <v>11134</v>
      </c>
      <c r="C4696" t="s">
        <v>76</v>
      </c>
      <c r="D4696">
        <v>13</v>
      </c>
      <c r="E4696">
        <v>9</v>
      </c>
      <c r="F4696" t="s">
        <v>72</v>
      </c>
      <c r="G4696">
        <v>0</v>
      </c>
      <c r="H4696">
        <v>0</v>
      </c>
      <c r="I4696" t="s">
        <v>77</v>
      </c>
      <c r="J4696">
        <v>0</v>
      </c>
    </row>
    <row r="4697" spans="2:10" x14ac:dyDescent="0.45">
      <c r="B4697">
        <v>11135</v>
      </c>
      <c r="C4697" t="s">
        <v>76</v>
      </c>
      <c r="D4697">
        <v>13</v>
      </c>
      <c r="E4697">
        <v>9</v>
      </c>
      <c r="F4697" t="s">
        <v>44</v>
      </c>
      <c r="G4697">
        <v>0</v>
      </c>
      <c r="H4697">
        <v>0</v>
      </c>
      <c r="I4697" t="s">
        <v>27</v>
      </c>
      <c r="J4697">
        <v>0</v>
      </c>
    </row>
    <row r="4698" spans="2:10" x14ac:dyDescent="0.45">
      <c r="B4698">
        <v>14898</v>
      </c>
      <c r="C4698" t="s">
        <v>76</v>
      </c>
      <c r="D4698">
        <v>13</v>
      </c>
      <c r="E4698">
        <v>9</v>
      </c>
      <c r="F4698" t="s">
        <v>3</v>
      </c>
      <c r="G4698">
        <v>1</v>
      </c>
      <c r="H4698">
        <v>0</v>
      </c>
      <c r="I4698" t="s">
        <v>5</v>
      </c>
      <c r="J4698">
        <v>1</v>
      </c>
    </row>
    <row r="4699" spans="2:10" x14ac:dyDescent="0.45">
      <c r="B4699">
        <v>11136</v>
      </c>
      <c r="C4699" t="s">
        <v>76</v>
      </c>
      <c r="D4699">
        <v>13</v>
      </c>
      <c r="E4699">
        <v>10</v>
      </c>
      <c r="F4699" t="s">
        <v>27</v>
      </c>
      <c r="G4699">
        <v>2</v>
      </c>
      <c r="H4699">
        <v>2</v>
      </c>
      <c r="I4699" t="s">
        <v>0</v>
      </c>
      <c r="J4699">
        <v>0</v>
      </c>
    </row>
    <row r="4700" spans="2:10" x14ac:dyDescent="0.45">
      <c r="B4700">
        <v>11137</v>
      </c>
      <c r="C4700" t="s">
        <v>76</v>
      </c>
      <c r="D4700">
        <v>13</v>
      </c>
      <c r="E4700">
        <v>10</v>
      </c>
      <c r="F4700" t="s">
        <v>77</v>
      </c>
      <c r="G4700">
        <v>0</v>
      </c>
      <c r="H4700">
        <v>0</v>
      </c>
      <c r="I4700" t="s">
        <v>24</v>
      </c>
      <c r="J4700">
        <v>0</v>
      </c>
    </row>
    <row r="4701" spans="2:10" x14ac:dyDescent="0.45">
      <c r="B4701">
        <v>11138</v>
      </c>
      <c r="C4701" t="s">
        <v>76</v>
      </c>
      <c r="D4701">
        <v>13</v>
      </c>
      <c r="E4701">
        <v>10</v>
      </c>
      <c r="F4701" t="s">
        <v>14</v>
      </c>
      <c r="G4701">
        <v>1</v>
      </c>
      <c r="H4701">
        <v>0</v>
      </c>
      <c r="I4701" t="s">
        <v>13</v>
      </c>
      <c r="J4701">
        <v>1</v>
      </c>
    </row>
    <row r="4702" spans="2:10" x14ac:dyDescent="0.45">
      <c r="B4702">
        <v>11139</v>
      </c>
      <c r="C4702" t="s">
        <v>76</v>
      </c>
      <c r="D4702">
        <v>13</v>
      </c>
      <c r="E4702">
        <v>10</v>
      </c>
      <c r="F4702" t="s">
        <v>10</v>
      </c>
      <c r="G4702">
        <v>0</v>
      </c>
      <c r="H4702">
        <v>0</v>
      </c>
      <c r="I4702" t="s">
        <v>3</v>
      </c>
      <c r="J4702">
        <v>0</v>
      </c>
    </row>
    <row r="4703" spans="2:10" x14ac:dyDescent="0.45">
      <c r="B4703">
        <v>11140</v>
      </c>
      <c r="C4703" t="s">
        <v>76</v>
      </c>
      <c r="D4703">
        <v>13</v>
      </c>
      <c r="E4703">
        <v>10</v>
      </c>
      <c r="F4703" t="s">
        <v>9</v>
      </c>
      <c r="G4703">
        <v>1</v>
      </c>
      <c r="H4703">
        <v>2</v>
      </c>
      <c r="I4703" t="s">
        <v>6</v>
      </c>
      <c r="J4703">
        <v>-1</v>
      </c>
    </row>
    <row r="4704" spans="2:10" x14ac:dyDescent="0.45">
      <c r="B4704">
        <v>11141</v>
      </c>
      <c r="C4704" t="s">
        <v>76</v>
      </c>
      <c r="D4704">
        <v>13</v>
      </c>
      <c r="E4704">
        <v>10</v>
      </c>
      <c r="F4704" t="s">
        <v>7</v>
      </c>
      <c r="G4704">
        <v>3</v>
      </c>
      <c r="H4704">
        <v>1</v>
      </c>
      <c r="I4704" t="s">
        <v>72</v>
      </c>
      <c r="J4704">
        <v>1</v>
      </c>
    </row>
    <row r="4705" spans="2:10" x14ac:dyDescent="0.45">
      <c r="B4705">
        <v>11142</v>
      </c>
      <c r="C4705" t="s">
        <v>76</v>
      </c>
      <c r="D4705">
        <v>13</v>
      </c>
      <c r="E4705">
        <v>10</v>
      </c>
      <c r="F4705" t="s">
        <v>1</v>
      </c>
      <c r="G4705">
        <v>2</v>
      </c>
      <c r="H4705">
        <v>3</v>
      </c>
      <c r="I4705" t="s">
        <v>69</v>
      </c>
      <c r="J4705">
        <v>-1</v>
      </c>
    </row>
    <row r="4706" spans="2:10" x14ac:dyDescent="0.45">
      <c r="B4706">
        <v>11143</v>
      </c>
      <c r="C4706" t="s">
        <v>76</v>
      </c>
      <c r="D4706">
        <v>13</v>
      </c>
      <c r="E4706">
        <v>10</v>
      </c>
      <c r="F4706" t="s">
        <v>11</v>
      </c>
      <c r="G4706">
        <v>0</v>
      </c>
      <c r="H4706">
        <v>0</v>
      </c>
      <c r="I4706" t="s">
        <v>44</v>
      </c>
      <c r="J4706">
        <v>0</v>
      </c>
    </row>
    <row r="4707" spans="2:10" x14ac:dyDescent="0.45">
      <c r="B4707">
        <v>11144</v>
      </c>
      <c r="C4707" t="s">
        <v>76</v>
      </c>
      <c r="D4707">
        <v>13</v>
      </c>
      <c r="E4707">
        <v>10</v>
      </c>
      <c r="F4707" t="s">
        <v>66</v>
      </c>
      <c r="G4707">
        <v>7</v>
      </c>
      <c r="H4707">
        <v>2</v>
      </c>
      <c r="I4707" t="s">
        <v>4</v>
      </c>
      <c r="J4707">
        <v>1</v>
      </c>
    </row>
    <row r="4708" spans="2:10" x14ac:dyDescent="0.45">
      <c r="B4708">
        <v>14713</v>
      </c>
      <c r="C4708" t="s">
        <v>76</v>
      </c>
      <c r="D4708">
        <v>13</v>
      </c>
      <c r="E4708">
        <v>10</v>
      </c>
      <c r="F4708" t="s">
        <v>5</v>
      </c>
      <c r="G4708">
        <v>1</v>
      </c>
      <c r="H4708">
        <v>1</v>
      </c>
      <c r="I4708" t="s">
        <v>67</v>
      </c>
      <c r="J4708">
        <v>0</v>
      </c>
    </row>
    <row r="4709" spans="2:10" x14ac:dyDescent="0.45">
      <c r="B4709">
        <v>11145</v>
      </c>
      <c r="C4709" t="s">
        <v>76</v>
      </c>
      <c r="D4709">
        <v>13</v>
      </c>
      <c r="E4709">
        <v>11</v>
      </c>
      <c r="F4709" t="s">
        <v>9</v>
      </c>
      <c r="G4709">
        <v>4</v>
      </c>
      <c r="H4709">
        <v>1</v>
      </c>
      <c r="I4709" t="s">
        <v>77</v>
      </c>
      <c r="J4709">
        <v>1</v>
      </c>
    </row>
    <row r="4710" spans="2:10" x14ac:dyDescent="0.45">
      <c r="B4710">
        <v>11146</v>
      </c>
      <c r="C4710" t="s">
        <v>76</v>
      </c>
      <c r="D4710">
        <v>13</v>
      </c>
      <c r="E4710">
        <v>11</v>
      </c>
      <c r="F4710" t="s">
        <v>0</v>
      </c>
      <c r="G4710">
        <v>1</v>
      </c>
      <c r="H4710">
        <v>0</v>
      </c>
      <c r="I4710" t="s">
        <v>11</v>
      </c>
      <c r="J4710">
        <v>1</v>
      </c>
    </row>
    <row r="4711" spans="2:10" x14ac:dyDescent="0.45">
      <c r="B4711">
        <v>11147</v>
      </c>
      <c r="C4711" t="s">
        <v>76</v>
      </c>
      <c r="D4711">
        <v>13</v>
      </c>
      <c r="E4711">
        <v>11</v>
      </c>
      <c r="F4711" t="s">
        <v>3</v>
      </c>
      <c r="G4711">
        <v>3</v>
      </c>
      <c r="H4711">
        <v>2</v>
      </c>
      <c r="I4711" t="s">
        <v>66</v>
      </c>
      <c r="J4711">
        <v>1</v>
      </c>
    </row>
    <row r="4712" spans="2:10" x14ac:dyDescent="0.45">
      <c r="B4712">
        <v>11148</v>
      </c>
      <c r="C4712" t="s">
        <v>76</v>
      </c>
      <c r="D4712">
        <v>13</v>
      </c>
      <c r="E4712">
        <v>11</v>
      </c>
      <c r="F4712" t="s">
        <v>4</v>
      </c>
      <c r="G4712">
        <v>1</v>
      </c>
      <c r="H4712">
        <v>0</v>
      </c>
      <c r="I4712" t="s">
        <v>1</v>
      </c>
      <c r="J4712">
        <v>1</v>
      </c>
    </row>
    <row r="4713" spans="2:10" x14ac:dyDescent="0.45">
      <c r="B4713">
        <v>11149</v>
      </c>
      <c r="C4713" t="s">
        <v>76</v>
      </c>
      <c r="D4713">
        <v>13</v>
      </c>
      <c r="E4713">
        <v>11</v>
      </c>
      <c r="F4713" t="s">
        <v>72</v>
      </c>
      <c r="G4713">
        <v>2</v>
      </c>
      <c r="H4713">
        <v>1</v>
      </c>
      <c r="I4713" t="s">
        <v>27</v>
      </c>
      <c r="J4713">
        <v>1</v>
      </c>
    </row>
    <row r="4714" spans="2:10" x14ac:dyDescent="0.45">
      <c r="B4714">
        <v>11150</v>
      </c>
      <c r="C4714" t="s">
        <v>76</v>
      </c>
      <c r="D4714">
        <v>13</v>
      </c>
      <c r="E4714">
        <v>11</v>
      </c>
      <c r="F4714" t="s">
        <v>6</v>
      </c>
      <c r="G4714">
        <v>2</v>
      </c>
      <c r="H4714">
        <v>1</v>
      </c>
      <c r="I4714" t="s">
        <v>69</v>
      </c>
      <c r="J4714">
        <v>1</v>
      </c>
    </row>
    <row r="4715" spans="2:10" x14ac:dyDescent="0.45">
      <c r="B4715">
        <v>11151</v>
      </c>
      <c r="C4715" t="s">
        <v>76</v>
      </c>
      <c r="D4715">
        <v>13</v>
      </c>
      <c r="E4715">
        <v>11</v>
      </c>
      <c r="F4715" t="s">
        <v>24</v>
      </c>
      <c r="G4715">
        <v>3</v>
      </c>
      <c r="H4715">
        <v>0</v>
      </c>
      <c r="I4715" t="s">
        <v>7</v>
      </c>
      <c r="J4715">
        <v>1</v>
      </c>
    </row>
    <row r="4716" spans="2:10" x14ac:dyDescent="0.45">
      <c r="B4716">
        <v>11152</v>
      </c>
      <c r="C4716" t="s">
        <v>76</v>
      </c>
      <c r="D4716">
        <v>13</v>
      </c>
      <c r="E4716">
        <v>11</v>
      </c>
      <c r="F4716" t="s">
        <v>44</v>
      </c>
      <c r="G4716">
        <v>2</v>
      </c>
      <c r="H4716">
        <v>2</v>
      </c>
      <c r="I4716" t="s">
        <v>14</v>
      </c>
      <c r="J4716">
        <v>0</v>
      </c>
    </row>
    <row r="4717" spans="2:10" x14ac:dyDescent="0.45">
      <c r="B4717">
        <v>11153</v>
      </c>
      <c r="C4717" t="s">
        <v>76</v>
      </c>
      <c r="D4717">
        <v>13</v>
      </c>
      <c r="E4717">
        <v>11</v>
      </c>
      <c r="F4717" t="s">
        <v>67</v>
      </c>
      <c r="G4717">
        <v>1</v>
      </c>
      <c r="H4717">
        <v>1</v>
      </c>
      <c r="I4717" t="s">
        <v>10</v>
      </c>
      <c r="J4717">
        <v>0</v>
      </c>
    </row>
    <row r="4718" spans="2:10" x14ac:dyDescent="0.45">
      <c r="B4718">
        <v>14714</v>
      </c>
      <c r="C4718" t="s">
        <v>76</v>
      </c>
      <c r="D4718">
        <v>13</v>
      </c>
      <c r="E4718">
        <v>11</v>
      </c>
      <c r="F4718" t="s">
        <v>13</v>
      </c>
      <c r="G4718">
        <v>0</v>
      </c>
      <c r="H4718">
        <v>0</v>
      </c>
      <c r="I4718" t="s">
        <v>5</v>
      </c>
      <c r="J4718">
        <v>0</v>
      </c>
    </row>
    <row r="4719" spans="2:10" x14ac:dyDescent="0.45">
      <c r="B4719">
        <v>11154</v>
      </c>
      <c r="C4719" t="s">
        <v>76</v>
      </c>
      <c r="D4719">
        <v>13</v>
      </c>
      <c r="E4719">
        <v>12</v>
      </c>
      <c r="F4719" t="s">
        <v>14</v>
      </c>
      <c r="G4719">
        <v>2</v>
      </c>
      <c r="H4719">
        <v>2</v>
      </c>
      <c r="I4719" t="s">
        <v>0</v>
      </c>
      <c r="J4719">
        <v>0</v>
      </c>
    </row>
    <row r="4720" spans="2:10" x14ac:dyDescent="0.45">
      <c r="B4720">
        <v>11155</v>
      </c>
      <c r="C4720" t="s">
        <v>76</v>
      </c>
      <c r="D4720">
        <v>13</v>
      </c>
      <c r="E4720">
        <v>12</v>
      </c>
      <c r="F4720" t="s">
        <v>69</v>
      </c>
      <c r="G4720">
        <v>2</v>
      </c>
      <c r="H4720">
        <v>1</v>
      </c>
      <c r="I4720" t="s">
        <v>4</v>
      </c>
      <c r="J4720">
        <v>1</v>
      </c>
    </row>
    <row r="4721" spans="2:10" x14ac:dyDescent="0.45">
      <c r="B4721">
        <v>11156</v>
      </c>
      <c r="C4721" t="s">
        <v>76</v>
      </c>
      <c r="D4721">
        <v>13</v>
      </c>
      <c r="E4721">
        <v>12</v>
      </c>
      <c r="F4721" t="s">
        <v>1</v>
      </c>
      <c r="G4721">
        <v>2</v>
      </c>
      <c r="H4721">
        <v>2</v>
      </c>
      <c r="I4721" t="s">
        <v>3</v>
      </c>
      <c r="J4721">
        <v>0</v>
      </c>
    </row>
    <row r="4722" spans="2:10" x14ac:dyDescent="0.45">
      <c r="B4722">
        <v>11157</v>
      </c>
      <c r="C4722" t="s">
        <v>76</v>
      </c>
      <c r="D4722">
        <v>13</v>
      </c>
      <c r="E4722">
        <v>12</v>
      </c>
      <c r="F4722" t="s">
        <v>27</v>
      </c>
      <c r="G4722">
        <v>1</v>
      </c>
      <c r="H4722">
        <v>0</v>
      </c>
      <c r="I4722" t="s">
        <v>24</v>
      </c>
      <c r="J4722">
        <v>1</v>
      </c>
    </row>
    <row r="4723" spans="2:10" x14ac:dyDescent="0.45">
      <c r="B4723">
        <v>11158</v>
      </c>
      <c r="C4723" t="s">
        <v>76</v>
      </c>
      <c r="D4723">
        <v>13</v>
      </c>
      <c r="E4723">
        <v>12</v>
      </c>
      <c r="F4723" t="s">
        <v>11</v>
      </c>
      <c r="G4723">
        <v>0</v>
      </c>
      <c r="H4723">
        <v>0</v>
      </c>
      <c r="I4723" t="s">
        <v>72</v>
      </c>
      <c r="J4723">
        <v>0</v>
      </c>
    </row>
    <row r="4724" spans="2:10" x14ac:dyDescent="0.45">
      <c r="B4724">
        <v>11159</v>
      </c>
      <c r="C4724" t="s">
        <v>76</v>
      </c>
      <c r="D4724">
        <v>13</v>
      </c>
      <c r="E4724">
        <v>12</v>
      </c>
      <c r="F4724" t="s">
        <v>10</v>
      </c>
      <c r="G4724">
        <v>0</v>
      </c>
      <c r="H4724">
        <v>3</v>
      </c>
      <c r="I4724" t="s">
        <v>13</v>
      </c>
      <c r="J4724">
        <v>-1</v>
      </c>
    </row>
    <row r="4725" spans="2:10" x14ac:dyDescent="0.45">
      <c r="B4725">
        <v>11160</v>
      </c>
      <c r="C4725" t="s">
        <v>76</v>
      </c>
      <c r="D4725">
        <v>13</v>
      </c>
      <c r="E4725">
        <v>12</v>
      </c>
      <c r="F4725" t="s">
        <v>66</v>
      </c>
      <c r="G4725">
        <v>5</v>
      </c>
      <c r="H4725">
        <v>5</v>
      </c>
      <c r="I4725" t="s">
        <v>67</v>
      </c>
      <c r="J4725">
        <v>0</v>
      </c>
    </row>
    <row r="4726" spans="2:10" x14ac:dyDescent="0.45">
      <c r="B4726">
        <v>11161</v>
      </c>
      <c r="C4726" t="s">
        <v>76</v>
      </c>
      <c r="D4726">
        <v>13</v>
      </c>
      <c r="E4726">
        <v>12</v>
      </c>
      <c r="F4726" t="s">
        <v>7</v>
      </c>
      <c r="G4726">
        <v>2</v>
      </c>
      <c r="H4726">
        <v>0</v>
      </c>
      <c r="I4726" t="s">
        <v>9</v>
      </c>
      <c r="J4726">
        <v>1</v>
      </c>
    </row>
    <row r="4727" spans="2:10" x14ac:dyDescent="0.45">
      <c r="B4727">
        <v>11162</v>
      </c>
      <c r="C4727" t="s">
        <v>76</v>
      </c>
      <c r="D4727">
        <v>13</v>
      </c>
      <c r="E4727">
        <v>12</v>
      </c>
      <c r="F4727" t="s">
        <v>77</v>
      </c>
      <c r="G4727">
        <v>2</v>
      </c>
      <c r="H4727">
        <v>2</v>
      </c>
      <c r="I4727" t="s">
        <v>6</v>
      </c>
      <c r="J4727">
        <v>0</v>
      </c>
    </row>
    <row r="4728" spans="2:10" x14ac:dyDescent="0.45">
      <c r="B4728">
        <v>14715</v>
      </c>
      <c r="C4728" t="s">
        <v>76</v>
      </c>
      <c r="D4728">
        <v>13</v>
      </c>
      <c r="E4728">
        <v>12</v>
      </c>
      <c r="F4728" t="s">
        <v>5</v>
      </c>
      <c r="G4728">
        <v>1</v>
      </c>
      <c r="H4728">
        <v>1</v>
      </c>
      <c r="I4728" t="s">
        <v>44</v>
      </c>
      <c r="J4728">
        <v>0</v>
      </c>
    </row>
    <row r="4729" spans="2:10" x14ac:dyDescent="0.45">
      <c r="B4729">
        <v>11163</v>
      </c>
      <c r="C4729" t="s">
        <v>76</v>
      </c>
      <c r="D4729">
        <v>13</v>
      </c>
      <c r="E4729">
        <v>13</v>
      </c>
      <c r="F4729" t="s">
        <v>13</v>
      </c>
      <c r="G4729">
        <v>3</v>
      </c>
      <c r="H4729">
        <v>1</v>
      </c>
      <c r="I4729" t="s">
        <v>66</v>
      </c>
      <c r="J4729">
        <v>1</v>
      </c>
    </row>
    <row r="4730" spans="2:10" x14ac:dyDescent="0.45">
      <c r="B4730">
        <v>11164</v>
      </c>
      <c r="C4730" t="s">
        <v>76</v>
      </c>
      <c r="D4730">
        <v>13</v>
      </c>
      <c r="E4730">
        <v>13</v>
      </c>
      <c r="F4730" t="s">
        <v>24</v>
      </c>
      <c r="G4730">
        <v>2</v>
      </c>
      <c r="H4730">
        <v>0</v>
      </c>
      <c r="I4730" t="s">
        <v>11</v>
      </c>
      <c r="J4730">
        <v>1</v>
      </c>
    </row>
    <row r="4731" spans="2:10" x14ac:dyDescent="0.45">
      <c r="B4731">
        <v>11165</v>
      </c>
      <c r="C4731" t="s">
        <v>76</v>
      </c>
      <c r="D4731">
        <v>13</v>
      </c>
      <c r="E4731">
        <v>13</v>
      </c>
      <c r="F4731" t="s">
        <v>9</v>
      </c>
      <c r="G4731">
        <v>0</v>
      </c>
      <c r="H4731">
        <v>0</v>
      </c>
      <c r="I4731" t="s">
        <v>27</v>
      </c>
      <c r="J4731">
        <v>0</v>
      </c>
    </row>
    <row r="4732" spans="2:10" x14ac:dyDescent="0.45">
      <c r="B4732">
        <v>11166</v>
      </c>
      <c r="C4732" t="s">
        <v>76</v>
      </c>
      <c r="D4732">
        <v>13</v>
      </c>
      <c r="E4732">
        <v>13</v>
      </c>
      <c r="F4732" t="s">
        <v>3</v>
      </c>
      <c r="G4732">
        <v>0</v>
      </c>
      <c r="H4732">
        <v>0</v>
      </c>
      <c r="I4732" t="s">
        <v>69</v>
      </c>
      <c r="J4732">
        <v>0</v>
      </c>
    </row>
    <row r="4733" spans="2:10" x14ac:dyDescent="0.45">
      <c r="B4733">
        <v>11167</v>
      </c>
      <c r="C4733" t="s">
        <v>76</v>
      </c>
      <c r="D4733">
        <v>13</v>
      </c>
      <c r="E4733">
        <v>13</v>
      </c>
      <c r="F4733" t="s">
        <v>6</v>
      </c>
      <c r="G4733">
        <v>3</v>
      </c>
      <c r="H4733">
        <v>0</v>
      </c>
      <c r="I4733" t="s">
        <v>4</v>
      </c>
      <c r="J4733">
        <v>1</v>
      </c>
    </row>
    <row r="4734" spans="2:10" x14ac:dyDescent="0.45">
      <c r="B4734">
        <v>11168</v>
      </c>
      <c r="C4734" t="s">
        <v>76</v>
      </c>
      <c r="D4734">
        <v>13</v>
      </c>
      <c r="E4734">
        <v>13</v>
      </c>
      <c r="F4734" t="s">
        <v>77</v>
      </c>
      <c r="G4734">
        <v>1</v>
      </c>
      <c r="H4734">
        <v>1</v>
      </c>
      <c r="I4734" t="s">
        <v>7</v>
      </c>
      <c r="J4734">
        <v>0</v>
      </c>
    </row>
    <row r="4735" spans="2:10" x14ac:dyDescent="0.45">
      <c r="B4735">
        <v>11169</v>
      </c>
      <c r="C4735" t="s">
        <v>76</v>
      </c>
      <c r="D4735">
        <v>13</v>
      </c>
      <c r="E4735">
        <v>13</v>
      </c>
      <c r="F4735" t="s">
        <v>67</v>
      </c>
      <c r="G4735">
        <v>1</v>
      </c>
      <c r="H4735">
        <v>0</v>
      </c>
      <c r="I4735" t="s">
        <v>1</v>
      </c>
      <c r="J4735">
        <v>1</v>
      </c>
    </row>
    <row r="4736" spans="2:10" x14ac:dyDescent="0.45">
      <c r="B4736">
        <v>11170</v>
      </c>
      <c r="C4736" t="s">
        <v>76</v>
      </c>
      <c r="D4736">
        <v>13</v>
      </c>
      <c r="E4736">
        <v>13</v>
      </c>
      <c r="F4736" t="s">
        <v>72</v>
      </c>
      <c r="G4736">
        <v>1</v>
      </c>
      <c r="H4736">
        <v>1</v>
      </c>
      <c r="I4736" t="s">
        <v>14</v>
      </c>
      <c r="J4736">
        <v>0</v>
      </c>
    </row>
    <row r="4737" spans="2:10" x14ac:dyDescent="0.45">
      <c r="B4737">
        <v>11171</v>
      </c>
      <c r="C4737" t="s">
        <v>76</v>
      </c>
      <c r="D4737">
        <v>13</v>
      </c>
      <c r="E4737">
        <v>13</v>
      </c>
      <c r="F4737" t="s">
        <v>44</v>
      </c>
      <c r="G4737">
        <v>0</v>
      </c>
      <c r="H4737">
        <v>2</v>
      </c>
      <c r="I4737" t="s">
        <v>10</v>
      </c>
      <c r="J4737">
        <v>-1</v>
      </c>
    </row>
    <row r="4738" spans="2:10" x14ac:dyDescent="0.45">
      <c r="B4738">
        <v>14716</v>
      </c>
      <c r="C4738" t="s">
        <v>76</v>
      </c>
      <c r="D4738">
        <v>13</v>
      </c>
      <c r="E4738">
        <v>13</v>
      </c>
      <c r="F4738" t="s">
        <v>0</v>
      </c>
      <c r="G4738">
        <v>2</v>
      </c>
      <c r="H4738">
        <v>2</v>
      </c>
      <c r="I4738" t="s">
        <v>5</v>
      </c>
      <c r="J4738">
        <v>0</v>
      </c>
    </row>
    <row r="4739" spans="2:10" x14ac:dyDescent="0.45">
      <c r="B4739">
        <v>11172</v>
      </c>
      <c r="C4739" t="s">
        <v>76</v>
      </c>
      <c r="D4739">
        <v>13</v>
      </c>
      <c r="E4739">
        <v>14</v>
      </c>
      <c r="F4739" t="s">
        <v>27</v>
      </c>
      <c r="G4739">
        <v>4</v>
      </c>
      <c r="H4739">
        <v>3</v>
      </c>
      <c r="I4739" t="s">
        <v>77</v>
      </c>
      <c r="J4739">
        <v>1</v>
      </c>
    </row>
    <row r="4740" spans="2:10" x14ac:dyDescent="0.45">
      <c r="B4740">
        <v>11173</v>
      </c>
      <c r="C4740" t="s">
        <v>76</v>
      </c>
      <c r="D4740">
        <v>13</v>
      </c>
      <c r="E4740">
        <v>14</v>
      </c>
      <c r="F4740" t="s">
        <v>14</v>
      </c>
      <c r="G4740">
        <v>3</v>
      </c>
      <c r="H4740">
        <v>4</v>
      </c>
      <c r="I4740" t="s">
        <v>24</v>
      </c>
      <c r="J4740">
        <v>-1</v>
      </c>
    </row>
    <row r="4741" spans="2:10" x14ac:dyDescent="0.45">
      <c r="B4741">
        <v>11174</v>
      </c>
      <c r="C4741" t="s">
        <v>76</v>
      </c>
      <c r="D4741">
        <v>13</v>
      </c>
      <c r="E4741">
        <v>14</v>
      </c>
      <c r="F4741" t="s">
        <v>10</v>
      </c>
      <c r="G4741">
        <v>1</v>
      </c>
      <c r="H4741">
        <v>3</v>
      </c>
      <c r="I4741" t="s">
        <v>0</v>
      </c>
      <c r="J4741">
        <v>-1</v>
      </c>
    </row>
    <row r="4742" spans="2:10" x14ac:dyDescent="0.45">
      <c r="B4742">
        <v>11175</v>
      </c>
      <c r="C4742" t="s">
        <v>76</v>
      </c>
      <c r="D4742">
        <v>13</v>
      </c>
      <c r="E4742">
        <v>14</v>
      </c>
      <c r="F4742" t="s">
        <v>69</v>
      </c>
      <c r="G4742">
        <v>2</v>
      </c>
      <c r="H4742">
        <v>2</v>
      </c>
      <c r="I4742" t="s">
        <v>67</v>
      </c>
      <c r="J4742">
        <v>0</v>
      </c>
    </row>
    <row r="4743" spans="2:10" x14ac:dyDescent="0.45">
      <c r="B4743">
        <v>11176</v>
      </c>
      <c r="C4743" t="s">
        <v>76</v>
      </c>
      <c r="D4743">
        <v>13</v>
      </c>
      <c r="E4743">
        <v>14</v>
      </c>
      <c r="F4743" t="s">
        <v>7</v>
      </c>
      <c r="G4743">
        <v>0</v>
      </c>
      <c r="H4743">
        <v>2</v>
      </c>
      <c r="I4743" t="s">
        <v>6</v>
      </c>
      <c r="J4743">
        <v>-1</v>
      </c>
    </row>
    <row r="4744" spans="2:10" x14ac:dyDescent="0.45">
      <c r="B4744">
        <v>11177</v>
      </c>
      <c r="C4744" t="s">
        <v>76</v>
      </c>
      <c r="D4744">
        <v>13</v>
      </c>
      <c r="E4744">
        <v>14</v>
      </c>
      <c r="F4744" t="s">
        <v>1</v>
      </c>
      <c r="G4744">
        <v>1</v>
      </c>
      <c r="H4744">
        <v>1</v>
      </c>
      <c r="I4744" t="s">
        <v>13</v>
      </c>
      <c r="J4744">
        <v>0</v>
      </c>
    </row>
    <row r="4745" spans="2:10" x14ac:dyDescent="0.45">
      <c r="B4745">
        <v>11178</v>
      </c>
      <c r="C4745" t="s">
        <v>76</v>
      </c>
      <c r="D4745">
        <v>13</v>
      </c>
      <c r="E4745">
        <v>14</v>
      </c>
      <c r="F4745" t="s">
        <v>11</v>
      </c>
      <c r="G4745">
        <v>0</v>
      </c>
      <c r="H4745">
        <v>0</v>
      </c>
      <c r="I4745" t="s">
        <v>9</v>
      </c>
      <c r="J4745">
        <v>0</v>
      </c>
    </row>
    <row r="4746" spans="2:10" x14ac:dyDescent="0.45">
      <c r="B4746">
        <v>11179</v>
      </c>
      <c r="C4746" t="s">
        <v>76</v>
      </c>
      <c r="D4746">
        <v>13</v>
      </c>
      <c r="E4746">
        <v>14</v>
      </c>
      <c r="F4746" t="s">
        <v>3</v>
      </c>
      <c r="G4746">
        <v>3</v>
      </c>
      <c r="H4746">
        <v>0</v>
      </c>
      <c r="I4746" t="s">
        <v>4</v>
      </c>
      <c r="J4746">
        <v>1</v>
      </c>
    </row>
    <row r="4747" spans="2:10" x14ac:dyDescent="0.45">
      <c r="B4747">
        <v>11180</v>
      </c>
      <c r="C4747" t="s">
        <v>76</v>
      </c>
      <c r="D4747">
        <v>13</v>
      </c>
      <c r="E4747">
        <v>14</v>
      </c>
      <c r="F4747" t="s">
        <v>66</v>
      </c>
      <c r="G4747">
        <v>2</v>
      </c>
      <c r="H4747">
        <v>0</v>
      </c>
      <c r="I4747" t="s">
        <v>44</v>
      </c>
      <c r="J4747">
        <v>1</v>
      </c>
    </row>
    <row r="4748" spans="2:10" x14ac:dyDescent="0.45">
      <c r="B4748">
        <v>14717</v>
      </c>
      <c r="C4748" t="s">
        <v>76</v>
      </c>
      <c r="D4748">
        <v>13</v>
      </c>
      <c r="E4748">
        <v>14</v>
      </c>
      <c r="F4748" t="s">
        <v>5</v>
      </c>
      <c r="G4748">
        <v>4</v>
      </c>
      <c r="H4748">
        <v>0</v>
      </c>
      <c r="I4748" t="s">
        <v>72</v>
      </c>
      <c r="J4748">
        <v>1</v>
      </c>
    </row>
    <row r="4749" spans="2:10" x14ac:dyDescent="0.45">
      <c r="B4749">
        <v>11181</v>
      </c>
      <c r="C4749" t="s">
        <v>76</v>
      </c>
      <c r="D4749">
        <v>13</v>
      </c>
      <c r="E4749">
        <v>15</v>
      </c>
      <c r="F4749" t="s">
        <v>13</v>
      </c>
      <c r="G4749">
        <v>1</v>
      </c>
      <c r="H4749">
        <v>1</v>
      </c>
      <c r="I4749" t="s">
        <v>69</v>
      </c>
      <c r="J4749">
        <v>0</v>
      </c>
    </row>
    <row r="4750" spans="2:10" x14ac:dyDescent="0.45">
      <c r="B4750">
        <v>11182</v>
      </c>
      <c r="C4750" t="s">
        <v>76</v>
      </c>
      <c r="D4750">
        <v>13</v>
      </c>
      <c r="E4750">
        <v>15</v>
      </c>
      <c r="F4750" t="s">
        <v>0</v>
      </c>
      <c r="G4750">
        <v>3</v>
      </c>
      <c r="H4750">
        <v>1</v>
      </c>
      <c r="I4750" t="s">
        <v>66</v>
      </c>
      <c r="J4750">
        <v>1</v>
      </c>
    </row>
    <row r="4751" spans="2:10" x14ac:dyDescent="0.45">
      <c r="B4751">
        <v>11183</v>
      </c>
      <c r="C4751" t="s">
        <v>76</v>
      </c>
      <c r="D4751">
        <v>13</v>
      </c>
      <c r="E4751">
        <v>15</v>
      </c>
      <c r="F4751" t="s">
        <v>9</v>
      </c>
      <c r="G4751">
        <v>2</v>
      </c>
      <c r="H4751">
        <v>1</v>
      </c>
      <c r="I4751" t="s">
        <v>14</v>
      </c>
      <c r="J4751">
        <v>1</v>
      </c>
    </row>
    <row r="4752" spans="2:10" x14ac:dyDescent="0.45">
      <c r="B4752">
        <v>11184</v>
      </c>
      <c r="C4752" t="s">
        <v>76</v>
      </c>
      <c r="D4752">
        <v>13</v>
      </c>
      <c r="E4752">
        <v>15</v>
      </c>
      <c r="F4752" t="s">
        <v>7</v>
      </c>
      <c r="G4752">
        <v>2</v>
      </c>
      <c r="H4752">
        <v>0</v>
      </c>
      <c r="I4752" t="s">
        <v>27</v>
      </c>
      <c r="J4752">
        <v>1</v>
      </c>
    </row>
    <row r="4753" spans="2:10" x14ac:dyDescent="0.45">
      <c r="B4753">
        <v>11185</v>
      </c>
      <c r="C4753" t="s">
        <v>76</v>
      </c>
      <c r="D4753">
        <v>13</v>
      </c>
      <c r="E4753">
        <v>15</v>
      </c>
      <c r="F4753" t="s">
        <v>6</v>
      </c>
      <c r="G4753">
        <v>3</v>
      </c>
      <c r="H4753">
        <v>1</v>
      </c>
      <c r="I4753" t="s">
        <v>3</v>
      </c>
      <c r="J4753">
        <v>1</v>
      </c>
    </row>
    <row r="4754" spans="2:10" x14ac:dyDescent="0.45">
      <c r="B4754">
        <v>11186</v>
      </c>
      <c r="C4754" t="s">
        <v>76</v>
      </c>
      <c r="D4754">
        <v>13</v>
      </c>
      <c r="E4754">
        <v>15</v>
      </c>
      <c r="F4754" t="s">
        <v>77</v>
      </c>
      <c r="G4754">
        <v>0</v>
      </c>
      <c r="H4754">
        <v>0</v>
      </c>
      <c r="I4754" t="s">
        <v>11</v>
      </c>
      <c r="J4754">
        <v>0</v>
      </c>
    </row>
    <row r="4755" spans="2:10" x14ac:dyDescent="0.45">
      <c r="B4755">
        <v>11187</v>
      </c>
      <c r="C4755" t="s">
        <v>76</v>
      </c>
      <c r="D4755">
        <v>13</v>
      </c>
      <c r="E4755">
        <v>15</v>
      </c>
      <c r="F4755" t="s">
        <v>67</v>
      </c>
      <c r="G4755">
        <v>2</v>
      </c>
      <c r="H4755">
        <v>1</v>
      </c>
      <c r="I4755" t="s">
        <v>4</v>
      </c>
      <c r="J4755">
        <v>1</v>
      </c>
    </row>
    <row r="4756" spans="2:10" x14ac:dyDescent="0.45">
      <c r="B4756">
        <v>11188</v>
      </c>
      <c r="C4756" t="s">
        <v>76</v>
      </c>
      <c r="D4756">
        <v>13</v>
      </c>
      <c r="E4756">
        <v>15</v>
      </c>
      <c r="F4756" t="s">
        <v>72</v>
      </c>
      <c r="G4756">
        <v>4</v>
      </c>
      <c r="H4756">
        <v>1</v>
      </c>
      <c r="I4756" t="s">
        <v>10</v>
      </c>
      <c r="J4756">
        <v>1</v>
      </c>
    </row>
    <row r="4757" spans="2:10" x14ac:dyDescent="0.45">
      <c r="B4757">
        <v>11189</v>
      </c>
      <c r="C4757" t="s">
        <v>76</v>
      </c>
      <c r="D4757">
        <v>13</v>
      </c>
      <c r="E4757">
        <v>15</v>
      </c>
      <c r="F4757" t="s">
        <v>44</v>
      </c>
      <c r="G4757">
        <v>1</v>
      </c>
      <c r="H4757">
        <v>1</v>
      </c>
      <c r="I4757" t="s">
        <v>1</v>
      </c>
      <c r="J4757">
        <v>0</v>
      </c>
    </row>
    <row r="4758" spans="2:10" x14ac:dyDescent="0.45">
      <c r="B4758">
        <v>14718</v>
      </c>
      <c r="C4758" t="s">
        <v>76</v>
      </c>
      <c r="D4758">
        <v>13</v>
      </c>
      <c r="E4758">
        <v>15</v>
      </c>
      <c r="F4758" t="s">
        <v>24</v>
      </c>
      <c r="G4758">
        <v>2</v>
      </c>
      <c r="H4758">
        <v>2</v>
      </c>
      <c r="I4758" t="s">
        <v>5</v>
      </c>
      <c r="J4758">
        <v>0</v>
      </c>
    </row>
    <row r="4759" spans="2:10" x14ac:dyDescent="0.45">
      <c r="B4759">
        <v>11190</v>
      </c>
      <c r="C4759" t="s">
        <v>76</v>
      </c>
      <c r="D4759">
        <v>13</v>
      </c>
      <c r="E4759">
        <v>16</v>
      </c>
      <c r="F4759" t="s">
        <v>27</v>
      </c>
      <c r="G4759">
        <v>1</v>
      </c>
      <c r="H4759">
        <v>0</v>
      </c>
      <c r="I4759" t="s">
        <v>6</v>
      </c>
      <c r="J4759">
        <v>1</v>
      </c>
    </row>
    <row r="4760" spans="2:10" x14ac:dyDescent="0.45">
      <c r="B4760">
        <v>11191</v>
      </c>
      <c r="C4760" t="s">
        <v>76</v>
      </c>
      <c r="D4760">
        <v>13</v>
      </c>
      <c r="E4760">
        <v>16</v>
      </c>
      <c r="F4760" t="s">
        <v>14</v>
      </c>
      <c r="G4760">
        <v>2</v>
      </c>
      <c r="H4760">
        <v>1</v>
      </c>
      <c r="I4760" t="s">
        <v>77</v>
      </c>
      <c r="J4760">
        <v>1</v>
      </c>
    </row>
    <row r="4761" spans="2:10" x14ac:dyDescent="0.45">
      <c r="B4761">
        <v>11192</v>
      </c>
      <c r="C4761" t="s">
        <v>76</v>
      </c>
      <c r="D4761">
        <v>13</v>
      </c>
      <c r="E4761">
        <v>16</v>
      </c>
      <c r="F4761" t="s">
        <v>10</v>
      </c>
      <c r="G4761">
        <v>1</v>
      </c>
      <c r="H4761">
        <v>1</v>
      </c>
      <c r="I4761" t="s">
        <v>24</v>
      </c>
      <c r="J4761">
        <v>0</v>
      </c>
    </row>
    <row r="4762" spans="2:10" x14ac:dyDescent="0.45">
      <c r="B4762">
        <v>11193</v>
      </c>
      <c r="C4762" t="s">
        <v>76</v>
      </c>
      <c r="D4762">
        <v>13</v>
      </c>
      <c r="E4762">
        <v>16</v>
      </c>
      <c r="F4762" t="s">
        <v>69</v>
      </c>
      <c r="G4762">
        <v>2</v>
      </c>
      <c r="H4762">
        <v>0</v>
      </c>
      <c r="I4762" t="s">
        <v>44</v>
      </c>
      <c r="J4762">
        <v>1</v>
      </c>
    </row>
    <row r="4763" spans="2:10" x14ac:dyDescent="0.45">
      <c r="B4763">
        <v>11194</v>
      </c>
      <c r="C4763" t="s">
        <v>76</v>
      </c>
      <c r="D4763">
        <v>13</v>
      </c>
      <c r="E4763">
        <v>16</v>
      </c>
      <c r="F4763" t="s">
        <v>4</v>
      </c>
      <c r="G4763">
        <v>0</v>
      </c>
      <c r="H4763">
        <v>0</v>
      </c>
      <c r="I4763" t="s">
        <v>13</v>
      </c>
      <c r="J4763">
        <v>0</v>
      </c>
    </row>
    <row r="4764" spans="2:10" x14ac:dyDescent="0.45">
      <c r="B4764">
        <v>11195</v>
      </c>
      <c r="C4764" t="s">
        <v>76</v>
      </c>
      <c r="D4764">
        <v>13</v>
      </c>
      <c r="E4764">
        <v>16</v>
      </c>
      <c r="F4764" t="s">
        <v>3</v>
      </c>
      <c r="G4764">
        <v>3</v>
      </c>
      <c r="H4764">
        <v>1</v>
      </c>
      <c r="I4764" t="s">
        <v>67</v>
      </c>
      <c r="J4764">
        <v>1</v>
      </c>
    </row>
    <row r="4765" spans="2:10" x14ac:dyDescent="0.45">
      <c r="B4765">
        <v>11196</v>
      </c>
      <c r="C4765" t="s">
        <v>76</v>
      </c>
      <c r="D4765">
        <v>13</v>
      </c>
      <c r="E4765">
        <v>16</v>
      </c>
      <c r="F4765" t="s">
        <v>1</v>
      </c>
      <c r="G4765">
        <v>3</v>
      </c>
      <c r="H4765">
        <v>1</v>
      </c>
      <c r="I4765" t="s">
        <v>0</v>
      </c>
      <c r="J4765">
        <v>1</v>
      </c>
    </row>
    <row r="4766" spans="2:10" x14ac:dyDescent="0.45">
      <c r="B4766">
        <v>11197</v>
      </c>
      <c r="C4766" t="s">
        <v>76</v>
      </c>
      <c r="D4766">
        <v>13</v>
      </c>
      <c r="E4766">
        <v>16</v>
      </c>
      <c r="F4766" t="s">
        <v>11</v>
      </c>
      <c r="G4766">
        <v>1</v>
      </c>
      <c r="H4766">
        <v>0</v>
      </c>
      <c r="I4766" t="s">
        <v>7</v>
      </c>
      <c r="J4766">
        <v>1</v>
      </c>
    </row>
    <row r="4767" spans="2:10" x14ac:dyDescent="0.45">
      <c r="B4767">
        <v>11198</v>
      </c>
      <c r="C4767" t="s">
        <v>76</v>
      </c>
      <c r="D4767">
        <v>13</v>
      </c>
      <c r="E4767">
        <v>16</v>
      </c>
      <c r="F4767" t="s">
        <v>66</v>
      </c>
      <c r="G4767">
        <v>3</v>
      </c>
      <c r="H4767">
        <v>2</v>
      </c>
      <c r="I4767" t="s">
        <v>72</v>
      </c>
      <c r="J4767">
        <v>1</v>
      </c>
    </row>
    <row r="4768" spans="2:10" x14ac:dyDescent="0.45">
      <c r="B4768">
        <v>14719</v>
      </c>
      <c r="C4768" t="s">
        <v>76</v>
      </c>
      <c r="D4768">
        <v>13</v>
      </c>
      <c r="E4768">
        <v>16</v>
      </c>
      <c r="F4768" t="s">
        <v>5</v>
      </c>
      <c r="G4768">
        <v>3</v>
      </c>
      <c r="H4768">
        <v>2</v>
      </c>
      <c r="I4768" t="s">
        <v>9</v>
      </c>
      <c r="J4768">
        <v>1</v>
      </c>
    </row>
    <row r="4769" spans="2:10" x14ac:dyDescent="0.45">
      <c r="B4769">
        <v>11199</v>
      </c>
      <c r="C4769" t="s">
        <v>76</v>
      </c>
      <c r="D4769">
        <v>13</v>
      </c>
      <c r="E4769">
        <v>17</v>
      </c>
      <c r="F4769" t="s">
        <v>13</v>
      </c>
      <c r="G4769">
        <v>0</v>
      </c>
      <c r="H4769">
        <v>2</v>
      </c>
      <c r="I4769" t="s">
        <v>3</v>
      </c>
      <c r="J4769">
        <v>-1</v>
      </c>
    </row>
    <row r="4770" spans="2:10" x14ac:dyDescent="0.45">
      <c r="B4770">
        <v>11200</v>
      </c>
      <c r="C4770" t="s">
        <v>76</v>
      </c>
      <c r="D4770">
        <v>13</v>
      </c>
      <c r="E4770">
        <v>17</v>
      </c>
      <c r="F4770" t="s">
        <v>27</v>
      </c>
      <c r="G4770">
        <v>2</v>
      </c>
      <c r="H4770">
        <v>0</v>
      </c>
      <c r="I4770" t="s">
        <v>11</v>
      </c>
      <c r="J4770">
        <v>1</v>
      </c>
    </row>
    <row r="4771" spans="2:10" x14ac:dyDescent="0.45">
      <c r="B4771">
        <v>11201</v>
      </c>
      <c r="C4771" t="s">
        <v>76</v>
      </c>
      <c r="D4771">
        <v>13</v>
      </c>
      <c r="E4771">
        <v>17</v>
      </c>
      <c r="F4771" t="s">
        <v>0</v>
      </c>
      <c r="G4771">
        <v>1</v>
      </c>
      <c r="H4771">
        <v>1</v>
      </c>
      <c r="I4771" t="s">
        <v>69</v>
      </c>
      <c r="J4771">
        <v>0</v>
      </c>
    </row>
    <row r="4772" spans="2:10" x14ac:dyDescent="0.45">
      <c r="B4772">
        <v>11202</v>
      </c>
      <c r="C4772" t="s">
        <v>76</v>
      </c>
      <c r="D4772">
        <v>13</v>
      </c>
      <c r="E4772">
        <v>17</v>
      </c>
      <c r="F4772" t="s">
        <v>9</v>
      </c>
      <c r="G4772">
        <v>1</v>
      </c>
      <c r="H4772">
        <v>1</v>
      </c>
      <c r="I4772" t="s">
        <v>10</v>
      </c>
      <c r="J4772">
        <v>0</v>
      </c>
    </row>
    <row r="4773" spans="2:10" x14ac:dyDescent="0.45">
      <c r="B4773">
        <v>11203</v>
      </c>
      <c r="C4773" t="s">
        <v>76</v>
      </c>
      <c r="D4773">
        <v>13</v>
      </c>
      <c r="E4773">
        <v>17</v>
      </c>
      <c r="F4773" t="s">
        <v>24</v>
      </c>
      <c r="G4773">
        <v>0</v>
      </c>
      <c r="H4773">
        <v>2</v>
      </c>
      <c r="I4773" t="s">
        <v>66</v>
      </c>
      <c r="J4773">
        <v>-1</v>
      </c>
    </row>
    <row r="4774" spans="2:10" x14ac:dyDescent="0.45">
      <c r="B4774">
        <v>11204</v>
      </c>
      <c r="C4774" t="s">
        <v>76</v>
      </c>
      <c r="D4774">
        <v>13</v>
      </c>
      <c r="E4774">
        <v>17</v>
      </c>
      <c r="F4774" t="s">
        <v>7</v>
      </c>
      <c r="G4774">
        <v>2</v>
      </c>
      <c r="H4774">
        <v>2</v>
      </c>
      <c r="I4774" t="s">
        <v>14</v>
      </c>
      <c r="J4774">
        <v>0</v>
      </c>
    </row>
    <row r="4775" spans="2:10" x14ac:dyDescent="0.45">
      <c r="B4775">
        <v>11205</v>
      </c>
      <c r="C4775" t="s">
        <v>76</v>
      </c>
      <c r="D4775">
        <v>13</v>
      </c>
      <c r="E4775">
        <v>17</v>
      </c>
      <c r="F4775" t="s">
        <v>6</v>
      </c>
      <c r="G4775">
        <v>2</v>
      </c>
      <c r="H4775">
        <v>2</v>
      </c>
      <c r="I4775" t="s">
        <v>67</v>
      </c>
      <c r="J4775">
        <v>0</v>
      </c>
    </row>
    <row r="4776" spans="2:10" x14ac:dyDescent="0.45">
      <c r="B4776">
        <v>11206</v>
      </c>
      <c r="C4776" t="s">
        <v>76</v>
      </c>
      <c r="D4776">
        <v>13</v>
      </c>
      <c r="E4776">
        <v>17</v>
      </c>
      <c r="F4776" t="s">
        <v>72</v>
      </c>
      <c r="G4776">
        <v>1</v>
      </c>
      <c r="H4776">
        <v>1</v>
      </c>
      <c r="I4776" t="s">
        <v>1</v>
      </c>
      <c r="J4776">
        <v>0</v>
      </c>
    </row>
    <row r="4777" spans="2:10" x14ac:dyDescent="0.45">
      <c r="B4777">
        <v>11207</v>
      </c>
      <c r="C4777" t="s">
        <v>76</v>
      </c>
      <c r="D4777">
        <v>13</v>
      </c>
      <c r="E4777">
        <v>17</v>
      </c>
      <c r="F4777" t="s">
        <v>44</v>
      </c>
      <c r="G4777">
        <v>1</v>
      </c>
      <c r="H4777">
        <v>3</v>
      </c>
      <c r="I4777" t="s">
        <v>4</v>
      </c>
      <c r="J4777">
        <v>-1</v>
      </c>
    </row>
    <row r="4778" spans="2:10" x14ac:dyDescent="0.45">
      <c r="B4778">
        <v>14720</v>
      </c>
      <c r="C4778" t="s">
        <v>76</v>
      </c>
      <c r="D4778">
        <v>13</v>
      </c>
      <c r="E4778">
        <v>17</v>
      </c>
      <c r="F4778" t="s">
        <v>77</v>
      </c>
      <c r="G4778">
        <v>0</v>
      </c>
      <c r="H4778">
        <v>0</v>
      </c>
      <c r="I4778" t="s">
        <v>5</v>
      </c>
      <c r="J4778">
        <v>0</v>
      </c>
    </row>
    <row r="4779" spans="2:10" x14ac:dyDescent="0.45">
      <c r="B4779">
        <v>11208</v>
      </c>
      <c r="C4779" t="s">
        <v>76</v>
      </c>
      <c r="D4779">
        <v>13</v>
      </c>
      <c r="E4779">
        <v>18</v>
      </c>
      <c r="F4779" t="s">
        <v>3</v>
      </c>
      <c r="G4779">
        <v>3</v>
      </c>
      <c r="H4779">
        <v>0</v>
      </c>
      <c r="I4779" t="s">
        <v>44</v>
      </c>
      <c r="J4779">
        <v>1</v>
      </c>
    </row>
    <row r="4780" spans="2:10" x14ac:dyDescent="0.45">
      <c r="B4780">
        <v>11209</v>
      </c>
      <c r="C4780" t="s">
        <v>76</v>
      </c>
      <c r="D4780">
        <v>13</v>
      </c>
      <c r="E4780">
        <v>18</v>
      </c>
      <c r="F4780" t="s">
        <v>14</v>
      </c>
      <c r="G4780">
        <v>2</v>
      </c>
      <c r="H4780">
        <v>0</v>
      </c>
      <c r="I4780" t="s">
        <v>27</v>
      </c>
      <c r="J4780">
        <v>1</v>
      </c>
    </row>
    <row r="4781" spans="2:10" x14ac:dyDescent="0.45">
      <c r="B4781">
        <v>11210</v>
      </c>
      <c r="C4781" t="s">
        <v>76</v>
      </c>
      <c r="D4781">
        <v>13</v>
      </c>
      <c r="E4781">
        <v>18</v>
      </c>
      <c r="F4781" t="s">
        <v>10</v>
      </c>
      <c r="G4781">
        <v>2</v>
      </c>
      <c r="H4781">
        <v>1</v>
      </c>
      <c r="I4781" t="s">
        <v>77</v>
      </c>
      <c r="J4781">
        <v>1</v>
      </c>
    </row>
    <row r="4782" spans="2:10" x14ac:dyDescent="0.45">
      <c r="B4782">
        <v>11211</v>
      </c>
      <c r="C4782" t="s">
        <v>76</v>
      </c>
      <c r="D4782">
        <v>13</v>
      </c>
      <c r="E4782">
        <v>18</v>
      </c>
      <c r="F4782" t="s">
        <v>69</v>
      </c>
      <c r="G4782">
        <v>1</v>
      </c>
      <c r="H4782">
        <v>2</v>
      </c>
      <c r="I4782" t="s">
        <v>72</v>
      </c>
      <c r="J4782">
        <v>-1</v>
      </c>
    </row>
    <row r="4783" spans="2:10" x14ac:dyDescent="0.45">
      <c r="B4783">
        <v>11212</v>
      </c>
      <c r="C4783" t="s">
        <v>76</v>
      </c>
      <c r="D4783">
        <v>13</v>
      </c>
      <c r="E4783">
        <v>18</v>
      </c>
      <c r="F4783" t="s">
        <v>4</v>
      </c>
      <c r="G4783">
        <v>3</v>
      </c>
      <c r="H4783">
        <v>3</v>
      </c>
      <c r="I4783" t="s">
        <v>0</v>
      </c>
      <c r="J4783">
        <v>0</v>
      </c>
    </row>
    <row r="4784" spans="2:10" x14ac:dyDescent="0.45">
      <c r="B4784">
        <v>11213</v>
      </c>
      <c r="C4784" t="s">
        <v>76</v>
      </c>
      <c r="D4784">
        <v>13</v>
      </c>
      <c r="E4784">
        <v>18</v>
      </c>
      <c r="F4784" t="s">
        <v>6</v>
      </c>
      <c r="G4784">
        <v>6</v>
      </c>
      <c r="H4784">
        <v>0</v>
      </c>
      <c r="I4784" t="s">
        <v>11</v>
      </c>
      <c r="J4784">
        <v>1</v>
      </c>
    </row>
    <row r="4785" spans="2:10" x14ac:dyDescent="0.45">
      <c r="B4785">
        <v>11214</v>
      </c>
      <c r="C4785" t="s">
        <v>76</v>
      </c>
      <c r="D4785">
        <v>13</v>
      </c>
      <c r="E4785">
        <v>18</v>
      </c>
      <c r="F4785" t="s">
        <v>1</v>
      </c>
      <c r="G4785">
        <v>2</v>
      </c>
      <c r="H4785">
        <v>2</v>
      </c>
      <c r="I4785" t="s">
        <v>24</v>
      </c>
      <c r="J4785">
        <v>0</v>
      </c>
    </row>
    <row r="4786" spans="2:10" x14ac:dyDescent="0.45">
      <c r="B4786">
        <v>11215</v>
      </c>
      <c r="C4786" t="s">
        <v>76</v>
      </c>
      <c r="D4786">
        <v>13</v>
      </c>
      <c r="E4786">
        <v>18</v>
      </c>
      <c r="F4786" t="s">
        <v>67</v>
      </c>
      <c r="G4786">
        <v>2</v>
      </c>
      <c r="H4786">
        <v>0</v>
      </c>
      <c r="I4786" t="s">
        <v>13</v>
      </c>
      <c r="J4786">
        <v>1</v>
      </c>
    </row>
    <row r="4787" spans="2:10" x14ac:dyDescent="0.45">
      <c r="B4787">
        <v>11216</v>
      </c>
      <c r="C4787" t="s">
        <v>76</v>
      </c>
      <c r="D4787">
        <v>13</v>
      </c>
      <c r="E4787">
        <v>18</v>
      </c>
      <c r="F4787" t="s">
        <v>66</v>
      </c>
      <c r="G4787">
        <v>2</v>
      </c>
      <c r="H4787">
        <v>1</v>
      </c>
      <c r="I4787" t="s">
        <v>9</v>
      </c>
      <c r="J4787">
        <v>1</v>
      </c>
    </row>
    <row r="4788" spans="2:10" x14ac:dyDescent="0.45">
      <c r="B4788">
        <v>14897</v>
      </c>
      <c r="C4788" t="s">
        <v>76</v>
      </c>
      <c r="D4788">
        <v>13</v>
      </c>
      <c r="E4788">
        <v>18</v>
      </c>
      <c r="F4788" t="s">
        <v>5</v>
      </c>
      <c r="G4788">
        <v>1</v>
      </c>
      <c r="H4788">
        <v>0</v>
      </c>
      <c r="I4788" t="s">
        <v>7</v>
      </c>
      <c r="J4788">
        <v>1</v>
      </c>
    </row>
    <row r="4789" spans="2:10" x14ac:dyDescent="0.45">
      <c r="B4789">
        <v>11217</v>
      </c>
      <c r="C4789" t="s">
        <v>76</v>
      </c>
      <c r="D4789">
        <v>13</v>
      </c>
      <c r="E4789">
        <v>19</v>
      </c>
      <c r="F4789" t="s">
        <v>13</v>
      </c>
      <c r="G4789">
        <v>1</v>
      </c>
      <c r="H4789">
        <v>1</v>
      </c>
      <c r="I4789" t="s">
        <v>6</v>
      </c>
      <c r="J4789">
        <v>0</v>
      </c>
    </row>
    <row r="4790" spans="2:10" x14ac:dyDescent="0.45">
      <c r="B4790">
        <v>11218</v>
      </c>
      <c r="C4790" t="s">
        <v>76</v>
      </c>
      <c r="D4790">
        <v>13</v>
      </c>
      <c r="E4790">
        <v>19</v>
      </c>
      <c r="F4790" t="s">
        <v>24</v>
      </c>
      <c r="G4790">
        <v>2</v>
      </c>
      <c r="H4790">
        <v>1</v>
      </c>
      <c r="I4790" t="s">
        <v>69</v>
      </c>
      <c r="J4790">
        <v>1</v>
      </c>
    </row>
    <row r="4791" spans="2:10" x14ac:dyDescent="0.45">
      <c r="B4791">
        <v>11219</v>
      </c>
      <c r="C4791" t="s">
        <v>76</v>
      </c>
      <c r="D4791">
        <v>13</v>
      </c>
      <c r="E4791">
        <v>19</v>
      </c>
      <c r="F4791" t="s">
        <v>0</v>
      </c>
      <c r="G4791">
        <v>1</v>
      </c>
      <c r="H4791">
        <v>1</v>
      </c>
      <c r="I4791" t="s">
        <v>3</v>
      </c>
      <c r="J4791">
        <v>0</v>
      </c>
    </row>
    <row r="4792" spans="2:10" x14ac:dyDescent="0.45">
      <c r="B4792">
        <v>11220</v>
      </c>
      <c r="C4792" t="s">
        <v>76</v>
      </c>
      <c r="D4792">
        <v>13</v>
      </c>
      <c r="E4792">
        <v>19</v>
      </c>
      <c r="F4792" t="s">
        <v>9</v>
      </c>
      <c r="G4792">
        <v>2</v>
      </c>
      <c r="H4792">
        <v>2</v>
      </c>
      <c r="I4792" t="s">
        <v>1</v>
      </c>
      <c r="J4792">
        <v>0</v>
      </c>
    </row>
    <row r="4793" spans="2:10" x14ac:dyDescent="0.45">
      <c r="B4793">
        <v>11221</v>
      </c>
      <c r="C4793" t="s">
        <v>76</v>
      </c>
      <c r="D4793">
        <v>13</v>
      </c>
      <c r="E4793">
        <v>19</v>
      </c>
      <c r="F4793" t="s">
        <v>7</v>
      </c>
      <c r="G4793">
        <v>3</v>
      </c>
      <c r="H4793">
        <v>0</v>
      </c>
      <c r="I4793" t="s">
        <v>10</v>
      </c>
      <c r="J4793">
        <v>1</v>
      </c>
    </row>
    <row r="4794" spans="2:10" x14ac:dyDescent="0.45">
      <c r="B4794">
        <v>11222</v>
      </c>
      <c r="C4794" t="s">
        <v>76</v>
      </c>
      <c r="D4794">
        <v>13</v>
      </c>
      <c r="E4794">
        <v>19</v>
      </c>
      <c r="F4794" t="s">
        <v>11</v>
      </c>
      <c r="G4794">
        <v>1</v>
      </c>
      <c r="H4794">
        <v>1</v>
      </c>
      <c r="I4794" t="s">
        <v>14</v>
      </c>
      <c r="J4794">
        <v>0</v>
      </c>
    </row>
    <row r="4795" spans="2:10" x14ac:dyDescent="0.45">
      <c r="B4795">
        <v>11223</v>
      </c>
      <c r="C4795" t="s">
        <v>76</v>
      </c>
      <c r="D4795">
        <v>13</v>
      </c>
      <c r="E4795">
        <v>19</v>
      </c>
      <c r="F4795" t="s">
        <v>77</v>
      </c>
      <c r="G4795">
        <v>2</v>
      </c>
      <c r="H4795">
        <v>1</v>
      </c>
      <c r="I4795" t="s">
        <v>66</v>
      </c>
      <c r="J4795">
        <v>1</v>
      </c>
    </row>
    <row r="4796" spans="2:10" x14ac:dyDescent="0.45">
      <c r="B4796">
        <v>11224</v>
      </c>
      <c r="C4796" t="s">
        <v>76</v>
      </c>
      <c r="D4796">
        <v>13</v>
      </c>
      <c r="E4796">
        <v>19</v>
      </c>
      <c r="F4796" t="s">
        <v>72</v>
      </c>
      <c r="G4796">
        <v>1</v>
      </c>
      <c r="H4796">
        <v>1</v>
      </c>
      <c r="I4796" t="s">
        <v>4</v>
      </c>
      <c r="J4796">
        <v>0</v>
      </c>
    </row>
    <row r="4797" spans="2:10" x14ac:dyDescent="0.45">
      <c r="B4797">
        <v>11225</v>
      </c>
      <c r="C4797" t="s">
        <v>76</v>
      </c>
      <c r="D4797">
        <v>13</v>
      </c>
      <c r="E4797">
        <v>19</v>
      </c>
      <c r="F4797" t="s">
        <v>44</v>
      </c>
      <c r="G4797">
        <v>1</v>
      </c>
      <c r="H4797">
        <v>1</v>
      </c>
      <c r="I4797" t="s">
        <v>67</v>
      </c>
      <c r="J4797">
        <v>0</v>
      </c>
    </row>
    <row r="4798" spans="2:10" x14ac:dyDescent="0.45">
      <c r="B4798">
        <v>14721</v>
      </c>
      <c r="C4798" t="s">
        <v>76</v>
      </c>
      <c r="D4798">
        <v>13</v>
      </c>
      <c r="E4798">
        <v>19</v>
      </c>
      <c r="F4798" t="s">
        <v>27</v>
      </c>
      <c r="G4798">
        <v>1</v>
      </c>
      <c r="H4798">
        <v>1</v>
      </c>
      <c r="I4798" t="s">
        <v>5</v>
      </c>
      <c r="J4798">
        <v>0</v>
      </c>
    </row>
    <row r="4799" spans="2:10" x14ac:dyDescent="0.45">
      <c r="B4799">
        <v>11226</v>
      </c>
      <c r="C4799" t="s">
        <v>76</v>
      </c>
      <c r="D4799">
        <v>13</v>
      </c>
      <c r="E4799">
        <v>20</v>
      </c>
      <c r="F4799" t="s">
        <v>7</v>
      </c>
      <c r="G4799">
        <v>0</v>
      </c>
      <c r="H4799">
        <v>0</v>
      </c>
      <c r="I4799" t="s">
        <v>66</v>
      </c>
      <c r="J4799">
        <v>0</v>
      </c>
    </row>
    <row r="4800" spans="2:10" x14ac:dyDescent="0.45">
      <c r="B4800">
        <v>11227</v>
      </c>
      <c r="C4800" t="s">
        <v>76</v>
      </c>
      <c r="D4800">
        <v>13</v>
      </c>
      <c r="E4800">
        <v>20</v>
      </c>
      <c r="F4800" t="s">
        <v>14</v>
      </c>
      <c r="G4800">
        <v>0</v>
      </c>
      <c r="H4800">
        <v>0</v>
      </c>
      <c r="I4800" t="s">
        <v>6</v>
      </c>
      <c r="J4800">
        <v>0</v>
      </c>
    </row>
    <row r="4801" spans="2:10" x14ac:dyDescent="0.45">
      <c r="B4801">
        <v>11228</v>
      </c>
      <c r="C4801" t="s">
        <v>76</v>
      </c>
      <c r="D4801">
        <v>13</v>
      </c>
      <c r="E4801">
        <v>20</v>
      </c>
      <c r="F4801" t="s">
        <v>0</v>
      </c>
      <c r="G4801">
        <v>0</v>
      </c>
      <c r="H4801">
        <v>1</v>
      </c>
      <c r="I4801" t="s">
        <v>67</v>
      </c>
      <c r="J4801">
        <v>-1</v>
      </c>
    </row>
    <row r="4802" spans="2:10" x14ac:dyDescent="0.45">
      <c r="B4802">
        <v>11229</v>
      </c>
      <c r="C4802" t="s">
        <v>76</v>
      </c>
      <c r="D4802">
        <v>13</v>
      </c>
      <c r="E4802">
        <v>20</v>
      </c>
      <c r="F4802" t="s">
        <v>9</v>
      </c>
      <c r="G4802">
        <v>0</v>
      </c>
      <c r="H4802">
        <v>2</v>
      </c>
      <c r="I4802" t="s">
        <v>69</v>
      </c>
      <c r="J4802">
        <v>-1</v>
      </c>
    </row>
    <row r="4803" spans="2:10" x14ac:dyDescent="0.45">
      <c r="B4803">
        <v>11230</v>
      </c>
      <c r="C4803" t="s">
        <v>76</v>
      </c>
      <c r="D4803">
        <v>13</v>
      </c>
      <c r="E4803">
        <v>20</v>
      </c>
      <c r="F4803" t="s">
        <v>27</v>
      </c>
      <c r="G4803">
        <v>3</v>
      </c>
      <c r="H4803">
        <v>0</v>
      </c>
      <c r="I4803" t="s">
        <v>10</v>
      </c>
      <c r="J4803">
        <v>1</v>
      </c>
    </row>
    <row r="4804" spans="2:10" x14ac:dyDescent="0.45">
      <c r="B4804">
        <v>11231</v>
      </c>
      <c r="C4804" t="s">
        <v>76</v>
      </c>
      <c r="D4804">
        <v>13</v>
      </c>
      <c r="E4804">
        <v>20</v>
      </c>
      <c r="F4804" t="s">
        <v>77</v>
      </c>
      <c r="G4804">
        <v>0</v>
      </c>
      <c r="H4804">
        <v>1</v>
      </c>
      <c r="I4804" t="s">
        <v>1</v>
      </c>
      <c r="J4804">
        <v>-1</v>
      </c>
    </row>
    <row r="4805" spans="2:10" x14ac:dyDescent="0.45">
      <c r="B4805">
        <v>11232</v>
      </c>
      <c r="C4805" t="s">
        <v>76</v>
      </c>
      <c r="D4805">
        <v>13</v>
      </c>
      <c r="E4805">
        <v>20</v>
      </c>
      <c r="F4805" t="s">
        <v>72</v>
      </c>
      <c r="G4805">
        <v>0</v>
      </c>
      <c r="H4805">
        <v>0</v>
      </c>
      <c r="I4805" t="s">
        <v>3</v>
      </c>
      <c r="J4805">
        <v>0</v>
      </c>
    </row>
    <row r="4806" spans="2:10" x14ac:dyDescent="0.45">
      <c r="B4806">
        <v>11233</v>
      </c>
      <c r="C4806" t="s">
        <v>76</v>
      </c>
      <c r="D4806">
        <v>13</v>
      </c>
      <c r="E4806">
        <v>20</v>
      </c>
      <c r="F4806" t="s">
        <v>44</v>
      </c>
      <c r="G4806">
        <v>1</v>
      </c>
      <c r="H4806">
        <v>0</v>
      </c>
      <c r="I4806" t="s">
        <v>13</v>
      </c>
      <c r="J4806">
        <v>1</v>
      </c>
    </row>
    <row r="4807" spans="2:10" x14ac:dyDescent="0.45">
      <c r="B4807">
        <v>11234</v>
      </c>
      <c r="C4807" t="s">
        <v>76</v>
      </c>
      <c r="D4807">
        <v>13</v>
      </c>
      <c r="E4807">
        <v>20</v>
      </c>
      <c r="F4807" t="s">
        <v>24</v>
      </c>
      <c r="G4807">
        <v>1</v>
      </c>
      <c r="H4807">
        <v>1</v>
      </c>
      <c r="I4807" t="s">
        <v>4</v>
      </c>
      <c r="J4807">
        <v>0</v>
      </c>
    </row>
    <row r="4808" spans="2:10" x14ac:dyDescent="0.45">
      <c r="B4808">
        <v>14722</v>
      </c>
      <c r="C4808" t="s">
        <v>76</v>
      </c>
      <c r="D4808">
        <v>13</v>
      </c>
      <c r="E4808">
        <v>20</v>
      </c>
      <c r="F4808" t="s">
        <v>5</v>
      </c>
      <c r="G4808">
        <v>0</v>
      </c>
      <c r="H4808">
        <v>0</v>
      </c>
      <c r="I4808" t="s">
        <v>11</v>
      </c>
      <c r="J4808">
        <v>0</v>
      </c>
    </row>
    <row r="4809" spans="2:10" x14ac:dyDescent="0.45">
      <c r="B4809">
        <v>11259</v>
      </c>
      <c r="C4809" t="s">
        <v>76</v>
      </c>
      <c r="D4809">
        <v>13</v>
      </c>
      <c r="E4809">
        <v>21</v>
      </c>
      <c r="F4809" t="s">
        <v>4</v>
      </c>
      <c r="G4809">
        <v>0</v>
      </c>
      <c r="H4809">
        <v>0</v>
      </c>
      <c r="I4809" t="s">
        <v>9</v>
      </c>
      <c r="J4809">
        <v>0</v>
      </c>
    </row>
    <row r="4810" spans="2:10" x14ac:dyDescent="0.45">
      <c r="B4810">
        <v>11260</v>
      </c>
      <c r="C4810" t="s">
        <v>76</v>
      </c>
      <c r="D4810">
        <v>13</v>
      </c>
      <c r="E4810">
        <v>21</v>
      </c>
      <c r="F4810" t="s">
        <v>10</v>
      </c>
      <c r="G4810">
        <v>1</v>
      </c>
      <c r="H4810">
        <v>1</v>
      </c>
      <c r="I4810" t="s">
        <v>11</v>
      </c>
      <c r="J4810">
        <v>0</v>
      </c>
    </row>
    <row r="4811" spans="2:10" x14ac:dyDescent="0.45">
      <c r="B4811">
        <v>11261</v>
      </c>
      <c r="C4811" t="s">
        <v>76</v>
      </c>
      <c r="D4811">
        <v>13</v>
      </c>
      <c r="E4811">
        <v>21</v>
      </c>
      <c r="F4811" t="s">
        <v>3</v>
      </c>
      <c r="G4811">
        <v>0</v>
      </c>
      <c r="H4811">
        <v>0</v>
      </c>
      <c r="I4811" t="s">
        <v>24</v>
      </c>
      <c r="J4811">
        <v>0</v>
      </c>
    </row>
    <row r="4812" spans="2:10" x14ac:dyDescent="0.45">
      <c r="B4812">
        <v>11262</v>
      </c>
      <c r="C4812" t="s">
        <v>76</v>
      </c>
      <c r="D4812">
        <v>13</v>
      </c>
      <c r="E4812">
        <v>21</v>
      </c>
      <c r="F4812" t="s">
        <v>13</v>
      </c>
      <c r="G4812">
        <v>0</v>
      </c>
      <c r="H4812">
        <v>0</v>
      </c>
      <c r="I4812" t="s">
        <v>0</v>
      </c>
      <c r="J4812">
        <v>0</v>
      </c>
    </row>
    <row r="4813" spans="2:10" x14ac:dyDescent="0.45">
      <c r="B4813">
        <v>11263</v>
      </c>
      <c r="C4813" t="s">
        <v>76</v>
      </c>
      <c r="D4813">
        <v>13</v>
      </c>
      <c r="E4813">
        <v>21</v>
      </c>
      <c r="F4813" t="s">
        <v>6</v>
      </c>
      <c r="G4813">
        <v>2</v>
      </c>
      <c r="H4813">
        <v>0</v>
      </c>
      <c r="I4813" t="s">
        <v>44</v>
      </c>
      <c r="J4813">
        <v>1</v>
      </c>
    </row>
    <row r="4814" spans="2:10" x14ac:dyDescent="0.45">
      <c r="B4814">
        <v>11264</v>
      </c>
      <c r="C4814" t="s">
        <v>76</v>
      </c>
      <c r="D4814">
        <v>13</v>
      </c>
      <c r="E4814">
        <v>21</v>
      </c>
      <c r="F4814" t="s">
        <v>69</v>
      </c>
      <c r="G4814">
        <v>4</v>
      </c>
      <c r="H4814">
        <v>2</v>
      </c>
      <c r="I4814" t="s">
        <v>77</v>
      </c>
      <c r="J4814">
        <v>1</v>
      </c>
    </row>
    <row r="4815" spans="2:10" x14ac:dyDescent="0.45">
      <c r="B4815">
        <v>11265</v>
      </c>
      <c r="C4815" t="s">
        <v>76</v>
      </c>
      <c r="D4815">
        <v>13</v>
      </c>
      <c r="E4815">
        <v>21</v>
      </c>
      <c r="F4815" t="s">
        <v>67</v>
      </c>
      <c r="G4815">
        <v>1</v>
      </c>
      <c r="H4815">
        <v>1</v>
      </c>
      <c r="I4815" t="s">
        <v>72</v>
      </c>
      <c r="J4815">
        <v>0</v>
      </c>
    </row>
    <row r="4816" spans="2:10" x14ac:dyDescent="0.45">
      <c r="B4816">
        <v>11266</v>
      </c>
      <c r="C4816" t="s">
        <v>76</v>
      </c>
      <c r="D4816">
        <v>13</v>
      </c>
      <c r="E4816">
        <v>21</v>
      </c>
      <c r="F4816" t="s">
        <v>1</v>
      </c>
      <c r="G4816">
        <v>2</v>
      </c>
      <c r="H4816">
        <v>1</v>
      </c>
      <c r="I4816" t="s">
        <v>7</v>
      </c>
      <c r="J4816">
        <v>1</v>
      </c>
    </row>
    <row r="4817" spans="2:10" x14ac:dyDescent="0.45">
      <c r="B4817">
        <v>11267</v>
      </c>
      <c r="C4817" t="s">
        <v>76</v>
      </c>
      <c r="D4817">
        <v>13</v>
      </c>
      <c r="E4817">
        <v>21</v>
      </c>
      <c r="F4817" t="s">
        <v>66</v>
      </c>
      <c r="G4817">
        <v>2</v>
      </c>
      <c r="H4817">
        <v>1</v>
      </c>
      <c r="I4817" t="s">
        <v>27</v>
      </c>
      <c r="J4817">
        <v>1</v>
      </c>
    </row>
    <row r="4818" spans="2:10" x14ac:dyDescent="0.45">
      <c r="B4818">
        <v>14723</v>
      </c>
      <c r="C4818" t="s">
        <v>76</v>
      </c>
      <c r="D4818">
        <v>13</v>
      </c>
      <c r="E4818">
        <v>21</v>
      </c>
      <c r="F4818" t="s">
        <v>5</v>
      </c>
      <c r="G4818">
        <v>3</v>
      </c>
      <c r="H4818">
        <v>3</v>
      </c>
      <c r="I4818" t="s">
        <v>14</v>
      </c>
      <c r="J4818">
        <v>0</v>
      </c>
    </row>
    <row r="4819" spans="2:10" x14ac:dyDescent="0.45">
      <c r="B4819">
        <v>11268</v>
      </c>
      <c r="C4819" t="s">
        <v>76</v>
      </c>
      <c r="D4819">
        <v>13</v>
      </c>
      <c r="E4819">
        <v>22</v>
      </c>
      <c r="F4819" t="s">
        <v>14</v>
      </c>
      <c r="G4819">
        <v>4</v>
      </c>
      <c r="H4819">
        <v>0</v>
      </c>
      <c r="I4819" t="s">
        <v>10</v>
      </c>
      <c r="J4819">
        <v>1</v>
      </c>
    </row>
    <row r="4820" spans="2:10" x14ac:dyDescent="0.45">
      <c r="B4820">
        <v>11269</v>
      </c>
      <c r="C4820" t="s">
        <v>76</v>
      </c>
      <c r="D4820">
        <v>13</v>
      </c>
      <c r="E4820">
        <v>22</v>
      </c>
      <c r="F4820" t="s">
        <v>0</v>
      </c>
      <c r="G4820">
        <v>0</v>
      </c>
      <c r="H4820">
        <v>0</v>
      </c>
      <c r="I4820" t="s">
        <v>44</v>
      </c>
      <c r="J4820">
        <v>0</v>
      </c>
    </row>
    <row r="4821" spans="2:10" x14ac:dyDescent="0.45">
      <c r="B4821">
        <v>11270</v>
      </c>
      <c r="C4821" t="s">
        <v>76</v>
      </c>
      <c r="D4821">
        <v>13</v>
      </c>
      <c r="E4821">
        <v>22</v>
      </c>
      <c r="F4821" t="s">
        <v>9</v>
      </c>
      <c r="G4821">
        <v>1</v>
      </c>
      <c r="H4821">
        <v>5</v>
      </c>
      <c r="I4821" t="s">
        <v>3</v>
      </c>
      <c r="J4821">
        <v>-1</v>
      </c>
    </row>
    <row r="4822" spans="2:10" x14ac:dyDescent="0.45">
      <c r="B4822">
        <v>11271</v>
      </c>
      <c r="C4822" t="s">
        <v>76</v>
      </c>
      <c r="D4822">
        <v>13</v>
      </c>
      <c r="E4822">
        <v>22</v>
      </c>
      <c r="F4822" t="s">
        <v>27</v>
      </c>
      <c r="G4822">
        <v>1</v>
      </c>
      <c r="H4822">
        <v>0</v>
      </c>
      <c r="I4822" t="s">
        <v>1</v>
      </c>
      <c r="J4822">
        <v>1</v>
      </c>
    </row>
    <row r="4823" spans="2:10" x14ac:dyDescent="0.45">
      <c r="B4823">
        <v>11272</v>
      </c>
      <c r="C4823" t="s">
        <v>76</v>
      </c>
      <c r="D4823">
        <v>13</v>
      </c>
      <c r="E4823">
        <v>22</v>
      </c>
      <c r="F4823" t="s">
        <v>24</v>
      </c>
      <c r="G4823">
        <v>3</v>
      </c>
      <c r="H4823">
        <v>0</v>
      </c>
      <c r="I4823" t="s">
        <v>67</v>
      </c>
      <c r="J4823">
        <v>1</v>
      </c>
    </row>
    <row r="4824" spans="2:10" x14ac:dyDescent="0.45">
      <c r="B4824">
        <v>11273</v>
      </c>
      <c r="C4824" t="s">
        <v>76</v>
      </c>
      <c r="D4824">
        <v>13</v>
      </c>
      <c r="E4824">
        <v>22</v>
      </c>
      <c r="F4824" t="s">
        <v>72</v>
      </c>
      <c r="G4824">
        <v>0</v>
      </c>
      <c r="H4824">
        <v>0</v>
      </c>
      <c r="I4824" t="s">
        <v>13</v>
      </c>
      <c r="J4824">
        <v>0</v>
      </c>
    </row>
    <row r="4825" spans="2:10" x14ac:dyDescent="0.45">
      <c r="B4825">
        <v>11274</v>
      </c>
      <c r="C4825" t="s">
        <v>76</v>
      </c>
      <c r="D4825">
        <v>13</v>
      </c>
      <c r="E4825">
        <v>22</v>
      </c>
      <c r="F4825" t="s">
        <v>77</v>
      </c>
      <c r="G4825">
        <v>2</v>
      </c>
      <c r="H4825">
        <v>0</v>
      </c>
      <c r="I4825" t="s">
        <v>4</v>
      </c>
      <c r="J4825">
        <v>1</v>
      </c>
    </row>
    <row r="4826" spans="2:10" x14ac:dyDescent="0.45">
      <c r="B4826">
        <v>11275</v>
      </c>
      <c r="C4826" t="s">
        <v>76</v>
      </c>
      <c r="D4826">
        <v>13</v>
      </c>
      <c r="E4826">
        <v>22</v>
      </c>
      <c r="F4826" t="s">
        <v>11</v>
      </c>
      <c r="G4826">
        <v>0</v>
      </c>
      <c r="H4826">
        <v>0</v>
      </c>
      <c r="I4826" t="s">
        <v>66</v>
      </c>
      <c r="J4826">
        <v>0</v>
      </c>
    </row>
    <row r="4827" spans="2:10" x14ac:dyDescent="0.45">
      <c r="B4827">
        <v>11276</v>
      </c>
      <c r="C4827" t="s">
        <v>76</v>
      </c>
      <c r="D4827">
        <v>13</v>
      </c>
      <c r="E4827">
        <v>22</v>
      </c>
      <c r="F4827" t="s">
        <v>7</v>
      </c>
      <c r="G4827">
        <v>2</v>
      </c>
      <c r="H4827">
        <v>1</v>
      </c>
      <c r="I4827" t="s">
        <v>69</v>
      </c>
      <c r="J4827">
        <v>1</v>
      </c>
    </row>
    <row r="4828" spans="2:10" x14ac:dyDescent="0.45">
      <c r="B4828">
        <v>14724</v>
      </c>
      <c r="C4828" t="s">
        <v>76</v>
      </c>
      <c r="D4828">
        <v>13</v>
      </c>
      <c r="E4828">
        <v>22</v>
      </c>
      <c r="F4828" t="s">
        <v>5</v>
      </c>
      <c r="G4828">
        <v>2</v>
      </c>
      <c r="H4828">
        <v>1</v>
      </c>
      <c r="I4828" t="s">
        <v>6</v>
      </c>
      <c r="J4828">
        <v>1</v>
      </c>
    </row>
    <row r="4829" spans="2:10" x14ac:dyDescent="0.45">
      <c r="B4829">
        <v>11277</v>
      </c>
      <c r="C4829" t="s">
        <v>76</v>
      </c>
      <c r="D4829">
        <v>13</v>
      </c>
      <c r="E4829">
        <v>23</v>
      </c>
      <c r="F4829" t="s">
        <v>3</v>
      </c>
      <c r="G4829">
        <v>4</v>
      </c>
      <c r="H4829">
        <v>0</v>
      </c>
      <c r="I4829" t="s">
        <v>77</v>
      </c>
      <c r="J4829">
        <v>1</v>
      </c>
    </row>
    <row r="4830" spans="2:10" x14ac:dyDescent="0.45">
      <c r="B4830">
        <v>11278</v>
      </c>
      <c r="C4830" t="s">
        <v>76</v>
      </c>
      <c r="D4830">
        <v>13</v>
      </c>
      <c r="E4830">
        <v>23</v>
      </c>
      <c r="F4830" t="s">
        <v>6</v>
      </c>
      <c r="G4830">
        <v>0</v>
      </c>
      <c r="H4830">
        <v>0</v>
      </c>
      <c r="I4830" t="s">
        <v>0</v>
      </c>
      <c r="J4830">
        <v>0</v>
      </c>
    </row>
    <row r="4831" spans="2:10" x14ac:dyDescent="0.45">
      <c r="B4831">
        <v>11279</v>
      </c>
      <c r="C4831" t="s">
        <v>76</v>
      </c>
      <c r="D4831">
        <v>13</v>
      </c>
      <c r="E4831">
        <v>23</v>
      </c>
      <c r="F4831" t="s">
        <v>69</v>
      </c>
      <c r="G4831">
        <v>1</v>
      </c>
      <c r="H4831">
        <v>0</v>
      </c>
      <c r="I4831" t="s">
        <v>27</v>
      </c>
      <c r="J4831">
        <v>1</v>
      </c>
    </row>
    <row r="4832" spans="2:10" x14ac:dyDescent="0.45">
      <c r="B4832">
        <v>11280</v>
      </c>
      <c r="C4832" t="s">
        <v>76</v>
      </c>
      <c r="D4832">
        <v>13</v>
      </c>
      <c r="E4832">
        <v>23</v>
      </c>
      <c r="F4832" t="s">
        <v>4</v>
      </c>
      <c r="G4832">
        <v>1</v>
      </c>
      <c r="H4832">
        <v>1</v>
      </c>
      <c r="I4832" t="s">
        <v>7</v>
      </c>
      <c r="J4832">
        <v>0</v>
      </c>
    </row>
    <row r="4833" spans="2:10" x14ac:dyDescent="0.45">
      <c r="B4833">
        <v>11281</v>
      </c>
      <c r="C4833" t="s">
        <v>76</v>
      </c>
      <c r="D4833">
        <v>13</v>
      </c>
      <c r="E4833">
        <v>23</v>
      </c>
      <c r="F4833" t="s">
        <v>13</v>
      </c>
      <c r="G4833">
        <v>1</v>
      </c>
      <c r="H4833">
        <v>0</v>
      </c>
      <c r="I4833" t="s">
        <v>24</v>
      </c>
      <c r="J4833">
        <v>1</v>
      </c>
    </row>
    <row r="4834" spans="2:10" x14ac:dyDescent="0.45">
      <c r="B4834">
        <v>11282</v>
      </c>
      <c r="C4834" t="s">
        <v>76</v>
      </c>
      <c r="D4834">
        <v>13</v>
      </c>
      <c r="E4834">
        <v>23</v>
      </c>
      <c r="F4834" t="s">
        <v>1</v>
      </c>
      <c r="G4834">
        <v>5</v>
      </c>
      <c r="H4834">
        <v>2</v>
      </c>
      <c r="I4834" t="s">
        <v>11</v>
      </c>
      <c r="J4834">
        <v>1</v>
      </c>
    </row>
    <row r="4835" spans="2:10" x14ac:dyDescent="0.45">
      <c r="B4835">
        <v>11283</v>
      </c>
      <c r="C4835" t="s">
        <v>76</v>
      </c>
      <c r="D4835">
        <v>13</v>
      </c>
      <c r="E4835">
        <v>23</v>
      </c>
      <c r="F4835" t="s">
        <v>67</v>
      </c>
      <c r="G4835">
        <v>2</v>
      </c>
      <c r="H4835">
        <v>0</v>
      </c>
      <c r="I4835" t="s">
        <v>9</v>
      </c>
      <c r="J4835">
        <v>1</v>
      </c>
    </row>
    <row r="4836" spans="2:10" x14ac:dyDescent="0.45">
      <c r="B4836">
        <v>11284</v>
      </c>
      <c r="C4836" t="s">
        <v>76</v>
      </c>
      <c r="D4836">
        <v>13</v>
      </c>
      <c r="E4836">
        <v>23</v>
      </c>
      <c r="F4836" t="s">
        <v>66</v>
      </c>
      <c r="G4836">
        <v>5</v>
      </c>
      <c r="H4836">
        <v>0</v>
      </c>
      <c r="I4836" t="s">
        <v>14</v>
      </c>
      <c r="J4836">
        <v>1</v>
      </c>
    </row>
    <row r="4837" spans="2:10" x14ac:dyDescent="0.45">
      <c r="B4837">
        <v>11285</v>
      </c>
      <c r="C4837" t="s">
        <v>76</v>
      </c>
      <c r="D4837">
        <v>13</v>
      </c>
      <c r="E4837">
        <v>23</v>
      </c>
      <c r="F4837" t="s">
        <v>44</v>
      </c>
      <c r="G4837">
        <v>4</v>
      </c>
      <c r="H4837">
        <v>0</v>
      </c>
      <c r="I4837" t="s">
        <v>72</v>
      </c>
      <c r="J4837">
        <v>1</v>
      </c>
    </row>
    <row r="4838" spans="2:10" x14ac:dyDescent="0.45">
      <c r="B4838">
        <v>14725</v>
      </c>
      <c r="C4838" t="s">
        <v>76</v>
      </c>
      <c r="D4838">
        <v>13</v>
      </c>
      <c r="E4838">
        <v>23</v>
      </c>
      <c r="F4838" t="s">
        <v>10</v>
      </c>
      <c r="G4838">
        <v>2</v>
      </c>
      <c r="H4838">
        <v>1</v>
      </c>
      <c r="I4838" t="s">
        <v>5</v>
      </c>
      <c r="J4838">
        <v>1</v>
      </c>
    </row>
    <row r="4839" spans="2:10" x14ac:dyDescent="0.45">
      <c r="B4839">
        <v>11286</v>
      </c>
      <c r="C4839" t="s">
        <v>76</v>
      </c>
      <c r="D4839">
        <v>13</v>
      </c>
      <c r="E4839">
        <v>24</v>
      </c>
      <c r="F4839" t="s">
        <v>27</v>
      </c>
      <c r="G4839">
        <v>0</v>
      </c>
      <c r="H4839">
        <v>0</v>
      </c>
      <c r="I4839" t="s">
        <v>4</v>
      </c>
      <c r="J4839">
        <v>0</v>
      </c>
    </row>
    <row r="4840" spans="2:10" x14ac:dyDescent="0.45">
      <c r="B4840">
        <v>11287</v>
      </c>
      <c r="C4840" t="s">
        <v>76</v>
      </c>
      <c r="D4840">
        <v>13</v>
      </c>
      <c r="E4840">
        <v>24</v>
      </c>
      <c r="F4840" t="s">
        <v>24</v>
      </c>
      <c r="G4840">
        <v>2</v>
      </c>
      <c r="H4840">
        <v>2</v>
      </c>
      <c r="I4840" t="s">
        <v>44</v>
      </c>
      <c r="J4840">
        <v>0</v>
      </c>
    </row>
    <row r="4841" spans="2:10" x14ac:dyDescent="0.45">
      <c r="B4841">
        <v>11288</v>
      </c>
      <c r="C4841" t="s">
        <v>76</v>
      </c>
      <c r="D4841">
        <v>13</v>
      </c>
      <c r="E4841">
        <v>24</v>
      </c>
      <c r="F4841" t="s">
        <v>77</v>
      </c>
      <c r="G4841">
        <v>2</v>
      </c>
      <c r="H4841">
        <v>1</v>
      </c>
      <c r="I4841" t="s">
        <v>67</v>
      </c>
      <c r="J4841">
        <v>1</v>
      </c>
    </row>
    <row r="4842" spans="2:10" x14ac:dyDescent="0.45">
      <c r="B4842">
        <v>11289</v>
      </c>
      <c r="C4842" t="s">
        <v>76</v>
      </c>
      <c r="D4842">
        <v>13</v>
      </c>
      <c r="E4842">
        <v>24</v>
      </c>
      <c r="F4842" t="s">
        <v>14</v>
      </c>
      <c r="G4842">
        <v>0</v>
      </c>
      <c r="H4842">
        <v>1</v>
      </c>
      <c r="I4842" t="s">
        <v>1</v>
      </c>
      <c r="J4842">
        <v>-1</v>
      </c>
    </row>
    <row r="4843" spans="2:10" x14ac:dyDescent="0.45">
      <c r="B4843">
        <v>11290</v>
      </c>
      <c r="C4843" t="s">
        <v>76</v>
      </c>
      <c r="D4843">
        <v>13</v>
      </c>
      <c r="E4843">
        <v>24</v>
      </c>
      <c r="F4843" t="s">
        <v>10</v>
      </c>
      <c r="G4843">
        <v>0</v>
      </c>
      <c r="H4843">
        <v>0</v>
      </c>
      <c r="I4843" t="s">
        <v>6</v>
      </c>
      <c r="J4843">
        <v>0</v>
      </c>
    </row>
    <row r="4844" spans="2:10" x14ac:dyDescent="0.45">
      <c r="B4844">
        <v>11291</v>
      </c>
      <c r="C4844" t="s">
        <v>76</v>
      </c>
      <c r="D4844">
        <v>13</v>
      </c>
      <c r="E4844">
        <v>24</v>
      </c>
      <c r="F4844" t="s">
        <v>9</v>
      </c>
      <c r="G4844">
        <v>1</v>
      </c>
      <c r="H4844">
        <v>0</v>
      </c>
      <c r="I4844" t="s">
        <v>13</v>
      </c>
      <c r="J4844">
        <v>1</v>
      </c>
    </row>
    <row r="4845" spans="2:10" x14ac:dyDescent="0.45">
      <c r="B4845">
        <v>11292</v>
      </c>
      <c r="C4845" t="s">
        <v>76</v>
      </c>
      <c r="D4845">
        <v>13</v>
      </c>
      <c r="E4845">
        <v>24</v>
      </c>
      <c r="F4845" t="s">
        <v>7</v>
      </c>
      <c r="G4845">
        <v>3</v>
      </c>
      <c r="H4845">
        <v>0</v>
      </c>
      <c r="I4845" t="s">
        <v>3</v>
      </c>
      <c r="J4845">
        <v>1</v>
      </c>
    </row>
    <row r="4846" spans="2:10" x14ac:dyDescent="0.45">
      <c r="B4846">
        <v>11293</v>
      </c>
      <c r="C4846" t="s">
        <v>76</v>
      </c>
      <c r="D4846">
        <v>13</v>
      </c>
      <c r="E4846">
        <v>24</v>
      </c>
      <c r="F4846" t="s">
        <v>11</v>
      </c>
      <c r="G4846">
        <v>0</v>
      </c>
      <c r="H4846">
        <v>1</v>
      </c>
      <c r="I4846" t="s">
        <v>69</v>
      </c>
      <c r="J4846">
        <v>-1</v>
      </c>
    </row>
    <row r="4847" spans="2:10" x14ac:dyDescent="0.45">
      <c r="B4847">
        <v>11294</v>
      </c>
      <c r="C4847" t="s">
        <v>76</v>
      </c>
      <c r="D4847">
        <v>13</v>
      </c>
      <c r="E4847">
        <v>24</v>
      </c>
      <c r="F4847" t="s">
        <v>72</v>
      </c>
      <c r="G4847">
        <v>0</v>
      </c>
      <c r="H4847">
        <v>0</v>
      </c>
      <c r="I4847" t="s">
        <v>0</v>
      </c>
      <c r="J4847">
        <v>0</v>
      </c>
    </row>
    <row r="4848" spans="2:10" x14ac:dyDescent="0.45">
      <c r="B4848">
        <v>14726</v>
      </c>
      <c r="C4848" t="s">
        <v>76</v>
      </c>
      <c r="D4848">
        <v>13</v>
      </c>
      <c r="E4848">
        <v>24</v>
      </c>
      <c r="F4848" t="s">
        <v>5</v>
      </c>
      <c r="G4848">
        <v>0</v>
      </c>
      <c r="H4848">
        <v>0</v>
      </c>
      <c r="I4848" t="s">
        <v>66</v>
      </c>
      <c r="J4848">
        <v>0</v>
      </c>
    </row>
    <row r="4849" spans="2:10" x14ac:dyDescent="0.45">
      <c r="B4849">
        <v>11295</v>
      </c>
      <c r="C4849" t="s">
        <v>76</v>
      </c>
      <c r="D4849">
        <v>13</v>
      </c>
      <c r="E4849">
        <v>25</v>
      </c>
      <c r="F4849" t="s">
        <v>3</v>
      </c>
      <c r="G4849">
        <v>0</v>
      </c>
      <c r="H4849">
        <v>2</v>
      </c>
      <c r="I4849" t="s">
        <v>27</v>
      </c>
      <c r="J4849">
        <v>-1</v>
      </c>
    </row>
    <row r="4850" spans="2:10" x14ac:dyDescent="0.45">
      <c r="B4850">
        <v>11296</v>
      </c>
      <c r="C4850" t="s">
        <v>76</v>
      </c>
      <c r="D4850">
        <v>13</v>
      </c>
      <c r="E4850">
        <v>25</v>
      </c>
      <c r="F4850" t="s">
        <v>0</v>
      </c>
      <c r="G4850">
        <v>3</v>
      </c>
      <c r="H4850">
        <v>2</v>
      </c>
      <c r="I4850" t="s">
        <v>24</v>
      </c>
      <c r="J4850">
        <v>1</v>
      </c>
    </row>
    <row r="4851" spans="2:10" x14ac:dyDescent="0.45">
      <c r="B4851">
        <v>11297</v>
      </c>
      <c r="C4851" t="s">
        <v>76</v>
      </c>
      <c r="D4851">
        <v>13</v>
      </c>
      <c r="E4851">
        <v>25</v>
      </c>
      <c r="F4851" t="s">
        <v>6</v>
      </c>
      <c r="G4851">
        <v>3</v>
      </c>
      <c r="H4851">
        <v>0</v>
      </c>
      <c r="I4851" t="s">
        <v>72</v>
      </c>
      <c r="J4851">
        <v>1</v>
      </c>
    </row>
    <row r="4852" spans="2:10" x14ac:dyDescent="0.45">
      <c r="B4852">
        <v>11298</v>
      </c>
      <c r="C4852" t="s">
        <v>76</v>
      </c>
      <c r="D4852">
        <v>13</v>
      </c>
      <c r="E4852">
        <v>25</v>
      </c>
      <c r="F4852" t="s">
        <v>69</v>
      </c>
      <c r="G4852">
        <v>1</v>
      </c>
      <c r="H4852">
        <v>1</v>
      </c>
      <c r="I4852" t="s">
        <v>14</v>
      </c>
      <c r="J4852">
        <v>0</v>
      </c>
    </row>
    <row r="4853" spans="2:10" x14ac:dyDescent="0.45">
      <c r="B4853">
        <v>11299</v>
      </c>
      <c r="C4853" t="s">
        <v>76</v>
      </c>
      <c r="D4853">
        <v>13</v>
      </c>
      <c r="E4853">
        <v>25</v>
      </c>
      <c r="F4853" t="s">
        <v>4</v>
      </c>
      <c r="G4853">
        <v>2</v>
      </c>
      <c r="H4853">
        <v>0</v>
      </c>
      <c r="I4853" t="s">
        <v>11</v>
      </c>
      <c r="J4853">
        <v>1</v>
      </c>
    </row>
    <row r="4854" spans="2:10" x14ac:dyDescent="0.45">
      <c r="B4854">
        <v>11300</v>
      </c>
      <c r="C4854" t="s">
        <v>76</v>
      </c>
      <c r="D4854">
        <v>13</v>
      </c>
      <c r="E4854">
        <v>25</v>
      </c>
      <c r="F4854" t="s">
        <v>13</v>
      </c>
      <c r="G4854">
        <v>0</v>
      </c>
      <c r="H4854">
        <v>0</v>
      </c>
      <c r="I4854" t="s">
        <v>77</v>
      </c>
      <c r="J4854">
        <v>0</v>
      </c>
    </row>
    <row r="4855" spans="2:10" x14ac:dyDescent="0.45">
      <c r="B4855">
        <v>11301</v>
      </c>
      <c r="C4855" t="s">
        <v>76</v>
      </c>
      <c r="D4855">
        <v>13</v>
      </c>
      <c r="E4855">
        <v>25</v>
      </c>
      <c r="F4855" t="s">
        <v>67</v>
      </c>
      <c r="G4855">
        <v>2</v>
      </c>
      <c r="H4855">
        <v>1</v>
      </c>
      <c r="I4855" t="s">
        <v>7</v>
      </c>
      <c r="J4855">
        <v>1</v>
      </c>
    </row>
    <row r="4856" spans="2:10" x14ac:dyDescent="0.45">
      <c r="B4856">
        <v>11302</v>
      </c>
      <c r="C4856" t="s">
        <v>76</v>
      </c>
      <c r="D4856">
        <v>13</v>
      </c>
      <c r="E4856">
        <v>25</v>
      </c>
      <c r="F4856" t="s">
        <v>66</v>
      </c>
      <c r="G4856">
        <v>3</v>
      </c>
      <c r="H4856">
        <v>0</v>
      </c>
      <c r="I4856" t="s">
        <v>10</v>
      </c>
      <c r="J4856">
        <v>1</v>
      </c>
    </row>
    <row r="4857" spans="2:10" x14ac:dyDescent="0.45">
      <c r="B4857">
        <v>11303</v>
      </c>
      <c r="C4857" t="s">
        <v>76</v>
      </c>
      <c r="D4857">
        <v>13</v>
      </c>
      <c r="E4857">
        <v>25</v>
      </c>
      <c r="F4857" t="s">
        <v>44</v>
      </c>
      <c r="G4857">
        <v>1</v>
      </c>
      <c r="H4857">
        <v>0</v>
      </c>
      <c r="I4857" t="s">
        <v>9</v>
      </c>
      <c r="J4857">
        <v>1</v>
      </c>
    </row>
    <row r="4858" spans="2:10" x14ac:dyDescent="0.45">
      <c r="B4858">
        <v>14727</v>
      </c>
      <c r="C4858" t="s">
        <v>76</v>
      </c>
      <c r="D4858">
        <v>13</v>
      </c>
      <c r="E4858">
        <v>25</v>
      </c>
      <c r="F4858" t="s">
        <v>1</v>
      </c>
      <c r="G4858">
        <v>2</v>
      </c>
      <c r="H4858">
        <v>1</v>
      </c>
      <c r="I4858" t="s">
        <v>5</v>
      </c>
      <c r="J4858">
        <v>1</v>
      </c>
    </row>
    <row r="4859" spans="2:10" x14ac:dyDescent="0.45">
      <c r="B4859">
        <v>11304</v>
      </c>
      <c r="C4859" t="s">
        <v>76</v>
      </c>
      <c r="D4859">
        <v>13</v>
      </c>
      <c r="E4859">
        <v>26</v>
      </c>
      <c r="F4859" t="s">
        <v>27</v>
      </c>
      <c r="G4859">
        <v>3</v>
      </c>
      <c r="H4859">
        <v>1</v>
      </c>
      <c r="I4859" t="s">
        <v>67</v>
      </c>
      <c r="J4859">
        <v>1</v>
      </c>
    </row>
    <row r="4860" spans="2:10" x14ac:dyDescent="0.45">
      <c r="B4860">
        <v>11305</v>
      </c>
      <c r="C4860" t="s">
        <v>76</v>
      </c>
      <c r="D4860">
        <v>13</v>
      </c>
      <c r="E4860">
        <v>26</v>
      </c>
      <c r="F4860" t="s">
        <v>24</v>
      </c>
      <c r="G4860">
        <v>0</v>
      </c>
      <c r="H4860">
        <v>0</v>
      </c>
      <c r="I4860" t="s">
        <v>72</v>
      </c>
      <c r="J4860">
        <v>0</v>
      </c>
    </row>
    <row r="4861" spans="2:10" x14ac:dyDescent="0.45">
      <c r="B4861">
        <v>11306</v>
      </c>
      <c r="C4861" t="s">
        <v>76</v>
      </c>
      <c r="D4861">
        <v>13</v>
      </c>
      <c r="E4861">
        <v>26</v>
      </c>
      <c r="F4861" t="s">
        <v>77</v>
      </c>
      <c r="G4861">
        <v>1</v>
      </c>
      <c r="H4861">
        <v>0</v>
      </c>
      <c r="I4861" t="s">
        <v>44</v>
      </c>
      <c r="J4861">
        <v>1</v>
      </c>
    </row>
    <row r="4862" spans="2:10" x14ac:dyDescent="0.45">
      <c r="B4862">
        <v>11307</v>
      </c>
      <c r="C4862" t="s">
        <v>76</v>
      </c>
      <c r="D4862">
        <v>13</v>
      </c>
      <c r="E4862">
        <v>26</v>
      </c>
      <c r="F4862" t="s">
        <v>14</v>
      </c>
      <c r="G4862">
        <v>4</v>
      </c>
      <c r="H4862">
        <v>2</v>
      </c>
      <c r="I4862" t="s">
        <v>4</v>
      </c>
      <c r="J4862">
        <v>1</v>
      </c>
    </row>
    <row r="4863" spans="2:10" x14ac:dyDescent="0.45">
      <c r="B4863">
        <v>11308</v>
      </c>
      <c r="C4863" t="s">
        <v>76</v>
      </c>
      <c r="D4863">
        <v>13</v>
      </c>
      <c r="E4863">
        <v>26</v>
      </c>
      <c r="F4863" t="s">
        <v>10</v>
      </c>
      <c r="G4863">
        <v>1</v>
      </c>
      <c r="H4863">
        <v>0</v>
      </c>
      <c r="I4863" t="s">
        <v>1</v>
      </c>
      <c r="J4863">
        <v>1</v>
      </c>
    </row>
    <row r="4864" spans="2:10" x14ac:dyDescent="0.45">
      <c r="B4864">
        <v>11309</v>
      </c>
      <c r="C4864" t="s">
        <v>76</v>
      </c>
      <c r="D4864">
        <v>13</v>
      </c>
      <c r="E4864">
        <v>26</v>
      </c>
      <c r="F4864" t="s">
        <v>9</v>
      </c>
      <c r="G4864">
        <v>0</v>
      </c>
      <c r="H4864">
        <v>0</v>
      </c>
      <c r="I4864" t="s">
        <v>0</v>
      </c>
      <c r="J4864">
        <v>0</v>
      </c>
    </row>
    <row r="4865" spans="2:10" x14ac:dyDescent="0.45">
      <c r="B4865">
        <v>11310</v>
      </c>
      <c r="C4865" t="s">
        <v>76</v>
      </c>
      <c r="D4865">
        <v>13</v>
      </c>
      <c r="E4865">
        <v>26</v>
      </c>
      <c r="F4865" t="s">
        <v>66</v>
      </c>
      <c r="G4865">
        <v>5</v>
      </c>
      <c r="H4865">
        <v>1</v>
      </c>
      <c r="I4865" t="s">
        <v>6</v>
      </c>
      <c r="J4865">
        <v>1</v>
      </c>
    </row>
    <row r="4866" spans="2:10" x14ac:dyDescent="0.45">
      <c r="B4866">
        <v>11311</v>
      </c>
      <c r="C4866" t="s">
        <v>76</v>
      </c>
      <c r="D4866">
        <v>13</v>
      </c>
      <c r="E4866">
        <v>26</v>
      </c>
      <c r="F4866" t="s">
        <v>7</v>
      </c>
      <c r="G4866">
        <v>1</v>
      </c>
      <c r="H4866">
        <v>0</v>
      </c>
      <c r="I4866" t="s">
        <v>13</v>
      </c>
      <c r="J4866">
        <v>1</v>
      </c>
    </row>
    <row r="4867" spans="2:10" x14ac:dyDescent="0.45">
      <c r="B4867">
        <v>11312</v>
      </c>
      <c r="C4867" t="s">
        <v>76</v>
      </c>
      <c r="D4867">
        <v>13</v>
      </c>
      <c r="E4867">
        <v>26</v>
      </c>
      <c r="F4867" t="s">
        <v>11</v>
      </c>
      <c r="G4867">
        <v>1</v>
      </c>
      <c r="H4867">
        <v>2</v>
      </c>
      <c r="I4867" t="s">
        <v>3</v>
      </c>
      <c r="J4867">
        <v>-1</v>
      </c>
    </row>
    <row r="4868" spans="2:10" x14ac:dyDescent="0.45">
      <c r="B4868">
        <v>14728</v>
      </c>
      <c r="C4868" t="s">
        <v>76</v>
      </c>
      <c r="D4868">
        <v>13</v>
      </c>
      <c r="E4868">
        <v>26</v>
      </c>
      <c r="F4868" t="s">
        <v>5</v>
      </c>
      <c r="G4868">
        <v>1</v>
      </c>
      <c r="H4868">
        <v>2</v>
      </c>
      <c r="I4868" t="s">
        <v>69</v>
      </c>
      <c r="J4868">
        <v>-1</v>
      </c>
    </row>
    <row r="4869" spans="2:10" x14ac:dyDescent="0.45">
      <c r="B4869">
        <v>11313</v>
      </c>
      <c r="C4869" t="s">
        <v>76</v>
      </c>
      <c r="D4869">
        <v>13</v>
      </c>
      <c r="E4869">
        <v>27</v>
      </c>
      <c r="F4869" t="s">
        <v>67</v>
      </c>
      <c r="G4869">
        <v>0</v>
      </c>
      <c r="H4869">
        <v>0</v>
      </c>
      <c r="I4869" t="s">
        <v>11</v>
      </c>
      <c r="J4869">
        <v>0</v>
      </c>
    </row>
    <row r="4870" spans="2:10" x14ac:dyDescent="0.45">
      <c r="B4870">
        <v>11314</v>
      </c>
      <c r="C4870" t="s">
        <v>76</v>
      </c>
      <c r="D4870">
        <v>13</v>
      </c>
      <c r="E4870">
        <v>27</v>
      </c>
      <c r="F4870" t="s">
        <v>44</v>
      </c>
      <c r="G4870">
        <v>0</v>
      </c>
      <c r="H4870">
        <v>0</v>
      </c>
      <c r="I4870" t="s">
        <v>7</v>
      </c>
      <c r="J4870">
        <v>0</v>
      </c>
    </row>
    <row r="4871" spans="2:10" x14ac:dyDescent="0.45">
      <c r="B4871">
        <v>11315</v>
      </c>
      <c r="C4871" t="s">
        <v>76</v>
      </c>
      <c r="D4871">
        <v>13</v>
      </c>
      <c r="E4871">
        <v>27</v>
      </c>
      <c r="F4871" t="s">
        <v>72</v>
      </c>
      <c r="G4871">
        <v>3</v>
      </c>
      <c r="H4871">
        <v>0</v>
      </c>
      <c r="I4871" t="s">
        <v>9</v>
      </c>
      <c r="J4871">
        <v>1</v>
      </c>
    </row>
    <row r="4872" spans="2:10" x14ac:dyDescent="0.45">
      <c r="B4872">
        <v>11316</v>
      </c>
      <c r="C4872" t="s">
        <v>76</v>
      </c>
      <c r="D4872">
        <v>13</v>
      </c>
      <c r="E4872">
        <v>27</v>
      </c>
      <c r="F4872" t="s">
        <v>3</v>
      </c>
      <c r="G4872">
        <v>1</v>
      </c>
      <c r="H4872">
        <v>2</v>
      </c>
      <c r="I4872" t="s">
        <v>14</v>
      </c>
      <c r="J4872">
        <v>-1</v>
      </c>
    </row>
    <row r="4873" spans="2:10" x14ac:dyDescent="0.45">
      <c r="B4873">
        <v>11317</v>
      </c>
      <c r="C4873" t="s">
        <v>76</v>
      </c>
      <c r="D4873">
        <v>13</v>
      </c>
      <c r="E4873">
        <v>27</v>
      </c>
      <c r="F4873" t="s">
        <v>69</v>
      </c>
      <c r="G4873">
        <v>0</v>
      </c>
      <c r="H4873">
        <v>0</v>
      </c>
      <c r="I4873" t="s">
        <v>10</v>
      </c>
      <c r="J4873">
        <v>0</v>
      </c>
    </row>
    <row r="4874" spans="2:10" x14ac:dyDescent="0.45">
      <c r="B4874">
        <v>11318</v>
      </c>
      <c r="C4874" t="s">
        <v>76</v>
      </c>
      <c r="D4874">
        <v>13</v>
      </c>
      <c r="E4874">
        <v>27</v>
      </c>
      <c r="F4874" t="s">
        <v>0</v>
      </c>
      <c r="G4874">
        <v>0</v>
      </c>
      <c r="H4874">
        <v>0</v>
      </c>
      <c r="I4874" t="s">
        <v>77</v>
      </c>
      <c r="J4874">
        <v>0</v>
      </c>
    </row>
    <row r="4875" spans="2:10" x14ac:dyDescent="0.45">
      <c r="B4875">
        <v>11319</v>
      </c>
      <c r="C4875" t="s">
        <v>76</v>
      </c>
      <c r="D4875">
        <v>13</v>
      </c>
      <c r="E4875">
        <v>27</v>
      </c>
      <c r="F4875" t="s">
        <v>6</v>
      </c>
      <c r="G4875">
        <v>0</v>
      </c>
      <c r="H4875">
        <v>0</v>
      </c>
      <c r="I4875" t="s">
        <v>24</v>
      </c>
      <c r="J4875">
        <v>0</v>
      </c>
    </row>
    <row r="4876" spans="2:10" x14ac:dyDescent="0.45">
      <c r="B4876">
        <v>11320</v>
      </c>
      <c r="C4876" t="s">
        <v>76</v>
      </c>
      <c r="D4876">
        <v>13</v>
      </c>
      <c r="E4876">
        <v>27</v>
      </c>
      <c r="F4876" t="s">
        <v>13</v>
      </c>
      <c r="G4876">
        <v>0</v>
      </c>
      <c r="H4876">
        <v>0</v>
      </c>
      <c r="I4876" t="s">
        <v>27</v>
      </c>
      <c r="J4876">
        <v>0</v>
      </c>
    </row>
    <row r="4877" spans="2:10" x14ac:dyDescent="0.45">
      <c r="B4877">
        <v>11321</v>
      </c>
      <c r="C4877" t="s">
        <v>76</v>
      </c>
      <c r="D4877">
        <v>13</v>
      </c>
      <c r="E4877">
        <v>27</v>
      </c>
      <c r="F4877" t="s">
        <v>1</v>
      </c>
      <c r="G4877">
        <v>4</v>
      </c>
      <c r="H4877">
        <v>1</v>
      </c>
      <c r="I4877" t="s">
        <v>66</v>
      </c>
      <c r="J4877">
        <v>1</v>
      </c>
    </row>
    <row r="4878" spans="2:10" x14ac:dyDescent="0.45">
      <c r="B4878">
        <v>14729</v>
      </c>
      <c r="C4878" t="s">
        <v>76</v>
      </c>
      <c r="D4878">
        <v>13</v>
      </c>
      <c r="E4878">
        <v>27</v>
      </c>
      <c r="F4878" t="s">
        <v>4</v>
      </c>
      <c r="G4878">
        <v>1</v>
      </c>
      <c r="H4878">
        <v>0</v>
      </c>
      <c r="I4878" t="s">
        <v>5</v>
      </c>
      <c r="J4878">
        <v>1</v>
      </c>
    </row>
    <row r="4879" spans="2:10" x14ac:dyDescent="0.45">
      <c r="B4879">
        <v>11322</v>
      </c>
      <c r="C4879" t="s">
        <v>76</v>
      </c>
      <c r="D4879">
        <v>13</v>
      </c>
      <c r="E4879">
        <v>28</v>
      </c>
      <c r="F4879" t="s">
        <v>14</v>
      </c>
      <c r="G4879">
        <v>3</v>
      </c>
      <c r="H4879">
        <v>2</v>
      </c>
      <c r="I4879" t="s">
        <v>67</v>
      </c>
      <c r="J4879">
        <v>1</v>
      </c>
    </row>
    <row r="4880" spans="2:10" x14ac:dyDescent="0.45">
      <c r="B4880">
        <v>11323</v>
      </c>
      <c r="C4880" t="s">
        <v>76</v>
      </c>
      <c r="D4880">
        <v>13</v>
      </c>
      <c r="E4880">
        <v>28</v>
      </c>
      <c r="F4880" t="s">
        <v>10</v>
      </c>
      <c r="G4880">
        <v>0</v>
      </c>
      <c r="H4880">
        <v>0</v>
      </c>
      <c r="I4880" t="s">
        <v>4</v>
      </c>
      <c r="J4880">
        <v>0</v>
      </c>
    </row>
    <row r="4881" spans="2:10" x14ac:dyDescent="0.45">
      <c r="B4881">
        <v>11324</v>
      </c>
      <c r="C4881" t="s">
        <v>76</v>
      </c>
      <c r="D4881">
        <v>13</v>
      </c>
      <c r="E4881">
        <v>28</v>
      </c>
      <c r="F4881" t="s">
        <v>9</v>
      </c>
      <c r="G4881">
        <v>0</v>
      </c>
      <c r="H4881">
        <v>0</v>
      </c>
      <c r="I4881" t="s">
        <v>24</v>
      </c>
      <c r="J4881">
        <v>0</v>
      </c>
    </row>
    <row r="4882" spans="2:10" x14ac:dyDescent="0.45">
      <c r="B4882">
        <v>11325</v>
      </c>
      <c r="C4882" t="s">
        <v>76</v>
      </c>
      <c r="D4882">
        <v>13</v>
      </c>
      <c r="E4882">
        <v>28</v>
      </c>
      <c r="F4882" t="s">
        <v>66</v>
      </c>
      <c r="G4882">
        <v>5</v>
      </c>
      <c r="H4882">
        <v>1</v>
      </c>
      <c r="I4882" t="s">
        <v>69</v>
      </c>
      <c r="J4882">
        <v>1</v>
      </c>
    </row>
    <row r="4883" spans="2:10" x14ac:dyDescent="0.45">
      <c r="B4883">
        <v>11326</v>
      </c>
      <c r="C4883" t="s">
        <v>76</v>
      </c>
      <c r="D4883">
        <v>13</v>
      </c>
      <c r="E4883">
        <v>28</v>
      </c>
      <c r="F4883" t="s">
        <v>7</v>
      </c>
      <c r="G4883">
        <v>0</v>
      </c>
      <c r="H4883">
        <v>0</v>
      </c>
      <c r="I4883" t="s">
        <v>0</v>
      </c>
      <c r="J4883">
        <v>0</v>
      </c>
    </row>
    <row r="4884" spans="2:10" x14ac:dyDescent="0.45">
      <c r="B4884">
        <v>11327</v>
      </c>
      <c r="C4884" t="s">
        <v>76</v>
      </c>
      <c r="D4884">
        <v>13</v>
      </c>
      <c r="E4884">
        <v>28</v>
      </c>
      <c r="F4884" t="s">
        <v>1</v>
      </c>
      <c r="G4884">
        <v>2</v>
      </c>
      <c r="H4884">
        <v>1</v>
      </c>
      <c r="I4884" t="s">
        <v>6</v>
      </c>
      <c r="J4884">
        <v>1</v>
      </c>
    </row>
    <row r="4885" spans="2:10" x14ac:dyDescent="0.45">
      <c r="B4885">
        <v>11328</v>
      </c>
      <c r="C4885" t="s">
        <v>76</v>
      </c>
      <c r="D4885">
        <v>13</v>
      </c>
      <c r="E4885">
        <v>28</v>
      </c>
      <c r="F4885" t="s">
        <v>77</v>
      </c>
      <c r="G4885">
        <v>1</v>
      </c>
      <c r="H4885">
        <v>2</v>
      </c>
      <c r="I4885" t="s">
        <v>72</v>
      </c>
      <c r="J4885">
        <v>-1</v>
      </c>
    </row>
    <row r="4886" spans="2:10" x14ac:dyDescent="0.45">
      <c r="B4886">
        <v>11329</v>
      </c>
      <c r="C4886" t="s">
        <v>76</v>
      </c>
      <c r="D4886">
        <v>13</v>
      </c>
      <c r="E4886">
        <v>28</v>
      </c>
      <c r="F4886" t="s">
        <v>11</v>
      </c>
      <c r="G4886">
        <v>0</v>
      </c>
      <c r="H4886">
        <v>0</v>
      </c>
      <c r="I4886" t="s">
        <v>13</v>
      </c>
      <c r="J4886">
        <v>0</v>
      </c>
    </row>
    <row r="4887" spans="2:10" x14ac:dyDescent="0.45">
      <c r="B4887">
        <v>11330</v>
      </c>
      <c r="C4887" t="s">
        <v>76</v>
      </c>
      <c r="D4887">
        <v>13</v>
      </c>
      <c r="E4887">
        <v>28</v>
      </c>
      <c r="F4887" t="s">
        <v>27</v>
      </c>
      <c r="G4887">
        <v>2</v>
      </c>
      <c r="H4887">
        <v>0</v>
      </c>
      <c r="I4887" t="s">
        <v>44</v>
      </c>
      <c r="J4887">
        <v>1</v>
      </c>
    </row>
    <row r="4888" spans="2:10" x14ac:dyDescent="0.45">
      <c r="B4888">
        <v>14730</v>
      </c>
      <c r="C4888" t="s">
        <v>76</v>
      </c>
      <c r="D4888">
        <v>13</v>
      </c>
      <c r="E4888">
        <v>28</v>
      </c>
      <c r="F4888" t="s">
        <v>5</v>
      </c>
      <c r="G4888">
        <v>2</v>
      </c>
      <c r="H4888">
        <v>1</v>
      </c>
      <c r="I4888" t="s">
        <v>3</v>
      </c>
      <c r="J4888">
        <v>1</v>
      </c>
    </row>
    <row r="4889" spans="2:10" x14ac:dyDescent="0.45">
      <c r="B4889">
        <v>11331</v>
      </c>
      <c r="C4889" t="s">
        <v>76</v>
      </c>
      <c r="D4889">
        <v>13</v>
      </c>
      <c r="E4889">
        <v>29</v>
      </c>
      <c r="F4889" t="s">
        <v>3</v>
      </c>
      <c r="G4889">
        <v>4</v>
      </c>
      <c r="H4889">
        <v>0</v>
      </c>
      <c r="I4889" t="s">
        <v>10</v>
      </c>
      <c r="J4889">
        <v>1</v>
      </c>
    </row>
    <row r="4890" spans="2:10" x14ac:dyDescent="0.45">
      <c r="B4890">
        <v>11332</v>
      </c>
      <c r="C4890" t="s">
        <v>76</v>
      </c>
      <c r="D4890">
        <v>13</v>
      </c>
      <c r="E4890">
        <v>29</v>
      </c>
      <c r="F4890" t="s">
        <v>24</v>
      </c>
      <c r="G4890">
        <v>1</v>
      </c>
      <c r="H4890">
        <v>0</v>
      </c>
      <c r="I4890" t="s">
        <v>77</v>
      </c>
      <c r="J4890">
        <v>1</v>
      </c>
    </row>
    <row r="4891" spans="2:10" x14ac:dyDescent="0.45">
      <c r="B4891">
        <v>11333</v>
      </c>
      <c r="C4891" t="s">
        <v>76</v>
      </c>
      <c r="D4891">
        <v>13</v>
      </c>
      <c r="E4891">
        <v>29</v>
      </c>
      <c r="F4891" t="s">
        <v>0</v>
      </c>
      <c r="G4891">
        <v>0</v>
      </c>
      <c r="H4891">
        <v>1</v>
      </c>
      <c r="I4891" t="s">
        <v>27</v>
      </c>
      <c r="J4891">
        <v>-1</v>
      </c>
    </row>
    <row r="4892" spans="2:10" x14ac:dyDescent="0.45">
      <c r="B4892">
        <v>11334</v>
      </c>
      <c r="C4892" t="s">
        <v>76</v>
      </c>
      <c r="D4892">
        <v>13</v>
      </c>
      <c r="E4892">
        <v>29</v>
      </c>
      <c r="F4892" t="s">
        <v>72</v>
      </c>
      <c r="G4892">
        <v>1</v>
      </c>
      <c r="H4892">
        <v>1</v>
      </c>
      <c r="I4892" t="s">
        <v>7</v>
      </c>
      <c r="J4892">
        <v>0</v>
      </c>
    </row>
    <row r="4893" spans="2:10" x14ac:dyDescent="0.45">
      <c r="B4893">
        <v>11335</v>
      </c>
      <c r="C4893" t="s">
        <v>76</v>
      </c>
      <c r="D4893">
        <v>13</v>
      </c>
      <c r="E4893">
        <v>29</v>
      </c>
      <c r="F4893" t="s">
        <v>69</v>
      </c>
      <c r="G4893">
        <v>1</v>
      </c>
      <c r="H4893">
        <v>0</v>
      </c>
      <c r="I4893" t="s">
        <v>1</v>
      </c>
      <c r="J4893">
        <v>1</v>
      </c>
    </row>
    <row r="4894" spans="2:10" x14ac:dyDescent="0.45">
      <c r="B4894">
        <v>11336</v>
      </c>
      <c r="C4894" t="s">
        <v>76</v>
      </c>
      <c r="D4894">
        <v>13</v>
      </c>
      <c r="E4894">
        <v>29</v>
      </c>
      <c r="F4894" t="s">
        <v>6</v>
      </c>
      <c r="G4894">
        <v>3</v>
      </c>
      <c r="H4894">
        <v>1</v>
      </c>
      <c r="I4894" t="s">
        <v>9</v>
      </c>
      <c r="J4894">
        <v>1</v>
      </c>
    </row>
    <row r="4895" spans="2:10" x14ac:dyDescent="0.45">
      <c r="B4895">
        <v>11337</v>
      </c>
      <c r="C4895" t="s">
        <v>76</v>
      </c>
      <c r="D4895">
        <v>13</v>
      </c>
      <c r="E4895">
        <v>29</v>
      </c>
      <c r="F4895" t="s">
        <v>4</v>
      </c>
      <c r="G4895">
        <v>0</v>
      </c>
      <c r="H4895">
        <v>0</v>
      </c>
      <c r="I4895" t="s">
        <v>66</v>
      </c>
      <c r="J4895">
        <v>0</v>
      </c>
    </row>
    <row r="4896" spans="2:10" x14ac:dyDescent="0.45">
      <c r="B4896">
        <v>11338</v>
      </c>
      <c r="C4896" t="s">
        <v>76</v>
      </c>
      <c r="D4896">
        <v>13</v>
      </c>
      <c r="E4896">
        <v>29</v>
      </c>
      <c r="F4896" t="s">
        <v>13</v>
      </c>
      <c r="G4896">
        <v>1</v>
      </c>
      <c r="H4896">
        <v>2</v>
      </c>
      <c r="I4896" t="s">
        <v>14</v>
      </c>
      <c r="J4896">
        <v>-1</v>
      </c>
    </row>
    <row r="4897" spans="2:10" x14ac:dyDescent="0.45">
      <c r="B4897">
        <v>11339</v>
      </c>
      <c r="C4897" t="s">
        <v>76</v>
      </c>
      <c r="D4897">
        <v>13</v>
      </c>
      <c r="E4897">
        <v>29</v>
      </c>
      <c r="F4897" t="s">
        <v>44</v>
      </c>
      <c r="G4897">
        <v>3</v>
      </c>
      <c r="H4897">
        <v>2</v>
      </c>
      <c r="I4897" t="s">
        <v>11</v>
      </c>
      <c r="J4897">
        <v>1</v>
      </c>
    </row>
    <row r="4898" spans="2:10" x14ac:dyDescent="0.45">
      <c r="B4898">
        <v>14731</v>
      </c>
      <c r="C4898" t="s">
        <v>76</v>
      </c>
      <c r="D4898">
        <v>13</v>
      </c>
      <c r="E4898">
        <v>29</v>
      </c>
      <c r="F4898" t="s">
        <v>67</v>
      </c>
      <c r="G4898">
        <v>3</v>
      </c>
      <c r="H4898">
        <v>2</v>
      </c>
      <c r="I4898" t="s">
        <v>5</v>
      </c>
      <c r="J4898">
        <v>1</v>
      </c>
    </row>
    <row r="4899" spans="2:10" x14ac:dyDescent="0.45">
      <c r="B4899">
        <v>11340</v>
      </c>
      <c r="C4899" t="s">
        <v>76</v>
      </c>
      <c r="D4899">
        <v>13</v>
      </c>
      <c r="E4899">
        <v>30</v>
      </c>
      <c r="F4899" t="s">
        <v>27</v>
      </c>
      <c r="G4899">
        <v>1</v>
      </c>
      <c r="H4899">
        <v>1</v>
      </c>
      <c r="I4899" t="s">
        <v>72</v>
      </c>
      <c r="J4899">
        <v>0</v>
      </c>
    </row>
    <row r="4900" spans="2:10" x14ac:dyDescent="0.45">
      <c r="B4900">
        <v>11341</v>
      </c>
      <c r="C4900" t="s">
        <v>76</v>
      </c>
      <c r="D4900">
        <v>13</v>
      </c>
      <c r="E4900">
        <v>30</v>
      </c>
      <c r="F4900" t="s">
        <v>77</v>
      </c>
      <c r="G4900">
        <v>1</v>
      </c>
      <c r="H4900">
        <v>2</v>
      </c>
      <c r="I4900" t="s">
        <v>9</v>
      </c>
      <c r="J4900">
        <v>-1</v>
      </c>
    </row>
    <row r="4901" spans="2:10" x14ac:dyDescent="0.45">
      <c r="B4901">
        <v>11342</v>
      </c>
      <c r="C4901" t="s">
        <v>76</v>
      </c>
      <c r="D4901">
        <v>13</v>
      </c>
      <c r="E4901">
        <v>30</v>
      </c>
      <c r="F4901" t="s">
        <v>14</v>
      </c>
      <c r="G4901">
        <v>2</v>
      </c>
      <c r="H4901">
        <v>1</v>
      </c>
      <c r="I4901" t="s">
        <v>44</v>
      </c>
      <c r="J4901">
        <v>1</v>
      </c>
    </row>
    <row r="4902" spans="2:10" x14ac:dyDescent="0.45">
      <c r="B4902">
        <v>11343</v>
      </c>
      <c r="C4902" t="s">
        <v>76</v>
      </c>
      <c r="D4902">
        <v>13</v>
      </c>
      <c r="E4902">
        <v>30</v>
      </c>
      <c r="F4902" t="s">
        <v>10</v>
      </c>
      <c r="G4902">
        <v>1</v>
      </c>
      <c r="H4902">
        <v>0</v>
      </c>
      <c r="I4902" t="s">
        <v>67</v>
      </c>
      <c r="J4902">
        <v>1</v>
      </c>
    </row>
    <row r="4903" spans="2:10" x14ac:dyDescent="0.45">
      <c r="B4903">
        <v>11344</v>
      </c>
      <c r="C4903" t="s">
        <v>76</v>
      </c>
      <c r="D4903">
        <v>13</v>
      </c>
      <c r="E4903">
        <v>30</v>
      </c>
      <c r="F4903" t="s">
        <v>69</v>
      </c>
      <c r="G4903">
        <v>0</v>
      </c>
      <c r="H4903">
        <v>4</v>
      </c>
      <c r="I4903" t="s">
        <v>6</v>
      </c>
      <c r="J4903">
        <v>-1</v>
      </c>
    </row>
    <row r="4904" spans="2:10" x14ac:dyDescent="0.45">
      <c r="B4904">
        <v>11345</v>
      </c>
      <c r="C4904" t="s">
        <v>76</v>
      </c>
      <c r="D4904">
        <v>13</v>
      </c>
      <c r="E4904">
        <v>30</v>
      </c>
      <c r="F4904" t="s">
        <v>66</v>
      </c>
      <c r="G4904">
        <v>2</v>
      </c>
      <c r="H4904">
        <v>0</v>
      </c>
      <c r="I4904" t="s">
        <v>3</v>
      </c>
      <c r="J4904">
        <v>1</v>
      </c>
    </row>
    <row r="4905" spans="2:10" x14ac:dyDescent="0.45">
      <c r="B4905">
        <v>11346</v>
      </c>
      <c r="C4905" t="s">
        <v>76</v>
      </c>
      <c r="D4905">
        <v>13</v>
      </c>
      <c r="E4905">
        <v>30</v>
      </c>
      <c r="F4905" t="s">
        <v>7</v>
      </c>
      <c r="G4905">
        <v>1</v>
      </c>
      <c r="H4905">
        <v>0</v>
      </c>
      <c r="I4905" t="s">
        <v>24</v>
      </c>
      <c r="J4905">
        <v>1</v>
      </c>
    </row>
    <row r="4906" spans="2:10" x14ac:dyDescent="0.45">
      <c r="B4906">
        <v>11347</v>
      </c>
      <c r="C4906" t="s">
        <v>76</v>
      </c>
      <c r="D4906">
        <v>13</v>
      </c>
      <c r="E4906">
        <v>30</v>
      </c>
      <c r="F4906" t="s">
        <v>1</v>
      </c>
      <c r="G4906">
        <v>2</v>
      </c>
      <c r="H4906">
        <v>1</v>
      </c>
      <c r="I4906" t="s">
        <v>4</v>
      </c>
      <c r="J4906">
        <v>1</v>
      </c>
    </row>
    <row r="4907" spans="2:10" x14ac:dyDescent="0.45">
      <c r="B4907">
        <v>11348</v>
      </c>
      <c r="C4907" t="s">
        <v>76</v>
      </c>
      <c r="D4907">
        <v>13</v>
      </c>
      <c r="E4907">
        <v>30</v>
      </c>
      <c r="F4907" t="s">
        <v>11</v>
      </c>
      <c r="G4907">
        <v>0</v>
      </c>
      <c r="H4907">
        <v>0</v>
      </c>
      <c r="I4907" t="s">
        <v>0</v>
      </c>
      <c r="J4907">
        <v>0</v>
      </c>
    </row>
    <row r="4908" spans="2:10" x14ac:dyDescent="0.45">
      <c r="B4908">
        <v>14732</v>
      </c>
      <c r="C4908" t="s">
        <v>76</v>
      </c>
      <c r="D4908">
        <v>13</v>
      </c>
      <c r="E4908">
        <v>30</v>
      </c>
      <c r="F4908" t="s">
        <v>5</v>
      </c>
      <c r="G4908">
        <v>1</v>
      </c>
      <c r="H4908">
        <v>0</v>
      </c>
      <c r="I4908" t="s">
        <v>13</v>
      </c>
      <c r="J4908">
        <v>1</v>
      </c>
    </row>
    <row r="4909" spans="2:10" x14ac:dyDescent="0.45">
      <c r="B4909">
        <v>11349</v>
      </c>
      <c r="C4909" t="s">
        <v>76</v>
      </c>
      <c r="D4909">
        <v>13</v>
      </c>
      <c r="E4909">
        <v>31</v>
      </c>
      <c r="F4909" t="s">
        <v>24</v>
      </c>
      <c r="G4909">
        <v>2</v>
      </c>
      <c r="H4909">
        <v>3</v>
      </c>
      <c r="I4909" t="s">
        <v>27</v>
      </c>
      <c r="J4909">
        <v>-1</v>
      </c>
    </row>
    <row r="4910" spans="2:10" x14ac:dyDescent="0.45">
      <c r="B4910">
        <v>11350</v>
      </c>
      <c r="C4910" t="s">
        <v>76</v>
      </c>
      <c r="D4910">
        <v>13</v>
      </c>
      <c r="E4910">
        <v>31</v>
      </c>
      <c r="F4910" t="s">
        <v>13</v>
      </c>
      <c r="G4910">
        <v>1</v>
      </c>
      <c r="H4910">
        <v>1</v>
      </c>
      <c r="I4910" t="s">
        <v>10</v>
      </c>
      <c r="J4910">
        <v>0</v>
      </c>
    </row>
    <row r="4911" spans="2:10" x14ac:dyDescent="0.45">
      <c r="B4911">
        <v>11351</v>
      </c>
      <c r="C4911" t="s">
        <v>76</v>
      </c>
      <c r="D4911">
        <v>13</v>
      </c>
      <c r="E4911">
        <v>31</v>
      </c>
      <c r="F4911" t="s">
        <v>0</v>
      </c>
      <c r="G4911">
        <v>0</v>
      </c>
      <c r="H4911">
        <v>0</v>
      </c>
      <c r="I4911" t="s">
        <v>14</v>
      </c>
      <c r="J4911">
        <v>0</v>
      </c>
    </row>
    <row r="4912" spans="2:10" x14ac:dyDescent="0.45">
      <c r="B4912">
        <v>11352</v>
      </c>
      <c r="C4912" t="s">
        <v>76</v>
      </c>
      <c r="D4912">
        <v>13</v>
      </c>
      <c r="E4912">
        <v>31</v>
      </c>
      <c r="F4912" t="s">
        <v>72</v>
      </c>
      <c r="G4912">
        <v>2</v>
      </c>
      <c r="H4912">
        <v>1</v>
      </c>
      <c r="I4912" t="s">
        <v>11</v>
      </c>
      <c r="J4912">
        <v>1</v>
      </c>
    </row>
    <row r="4913" spans="2:10" x14ac:dyDescent="0.45">
      <c r="B4913">
        <v>11353</v>
      </c>
      <c r="C4913" t="s">
        <v>76</v>
      </c>
      <c r="D4913">
        <v>13</v>
      </c>
      <c r="E4913">
        <v>31</v>
      </c>
      <c r="F4913" t="s">
        <v>9</v>
      </c>
      <c r="G4913">
        <v>0</v>
      </c>
      <c r="H4913">
        <v>2</v>
      </c>
      <c r="I4913" t="s">
        <v>7</v>
      </c>
      <c r="J4913">
        <v>-1</v>
      </c>
    </row>
    <row r="4914" spans="2:10" x14ac:dyDescent="0.45">
      <c r="B4914">
        <v>11354</v>
      </c>
      <c r="C4914" t="s">
        <v>76</v>
      </c>
      <c r="D4914">
        <v>13</v>
      </c>
      <c r="E4914">
        <v>31</v>
      </c>
      <c r="F4914" t="s">
        <v>4</v>
      </c>
      <c r="G4914">
        <v>0</v>
      </c>
      <c r="H4914">
        <v>0</v>
      </c>
      <c r="I4914" t="s">
        <v>69</v>
      </c>
      <c r="J4914">
        <v>0</v>
      </c>
    </row>
    <row r="4915" spans="2:10" x14ac:dyDescent="0.45">
      <c r="B4915">
        <v>11355</v>
      </c>
      <c r="C4915" t="s">
        <v>76</v>
      </c>
      <c r="D4915">
        <v>13</v>
      </c>
      <c r="E4915">
        <v>31</v>
      </c>
      <c r="F4915" t="s">
        <v>3</v>
      </c>
      <c r="G4915">
        <v>3</v>
      </c>
      <c r="H4915">
        <v>1</v>
      </c>
      <c r="I4915" t="s">
        <v>1</v>
      </c>
      <c r="J4915">
        <v>1</v>
      </c>
    </row>
    <row r="4916" spans="2:10" x14ac:dyDescent="0.45">
      <c r="B4916">
        <v>11356</v>
      </c>
      <c r="C4916" t="s">
        <v>76</v>
      </c>
      <c r="D4916">
        <v>13</v>
      </c>
      <c r="E4916">
        <v>31</v>
      </c>
      <c r="F4916" t="s">
        <v>6</v>
      </c>
      <c r="G4916">
        <v>4</v>
      </c>
      <c r="H4916">
        <v>0</v>
      </c>
      <c r="I4916" t="s">
        <v>77</v>
      </c>
      <c r="J4916">
        <v>1</v>
      </c>
    </row>
    <row r="4917" spans="2:10" x14ac:dyDescent="0.45">
      <c r="B4917">
        <v>11357</v>
      </c>
      <c r="C4917" t="s">
        <v>76</v>
      </c>
      <c r="D4917">
        <v>13</v>
      </c>
      <c r="E4917">
        <v>31</v>
      </c>
      <c r="F4917" t="s">
        <v>67</v>
      </c>
      <c r="G4917">
        <v>2</v>
      </c>
      <c r="H4917">
        <v>2</v>
      </c>
      <c r="I4917" t="s">
        <v>66</v>
      </c>
      <c r="J4917">
        <v>0</v>
      </c>
    </row>
    <row r="4918" spans="2:10" x14ac:dyDescent="0.45">
      <c r="B4918">
        <v>14733</v>
      </c>
      <c r="C4918" t="s">
        <v>76</v>
      </c>
      <c r="D4918">
        <v>13</v>
      </c>
      <c r="E4918">
        <v>31</v>
      </c>
      <c r="F4918" t="s">
        <v>44</v>
      </c>
      <c r="G4918">
        <v>1</v>
      </c>
      <c r="H4918">
        <v>1</v>
      </c>
      <c r="I4918" t="s">
        <v>5</v>
      </c>
      <c r="J4918">
        <v>0</v>
      </c>
    </row>
    <row r="4919" spans="2:10" x14ac:dyDescent="0.45">
      <c r="B4919">
        <v>11358</v>
      </c>
      <c r="C4919" t="s">
        <v>76</v>
      </c>
      <c r="D4919">
        <v>13</v>
      </c>
      <c r="E4919">
        <v>32</v>
      </c>
      <c r="F4919" t="s">
        <v>7</v>
      </c>
      <c r="G4919">
        <v>1</v>
      </c>
      <c r="H4919">
        <v>0</v>
      </c>
      <c r="I4919" t="s">
        <v>77</v>
      </c>
      <c r="J4919">
        <v>1</v>
      </c>
    </row>
    <row r="4920" spans="2:10" x14ac:dyDescent="0.45">
      <c r="B4920">
        <v>11359</v>
      </c>
      <c r="C4920" t="s">
        <v>76</v>
      </c>
      <c r="D4920">
        <v>13</v>
      </c>
      <c r="E4920">
        <v>32</v>
      </c>
      <c r="F4920" t="s">
        <v>14</v>
      </c>
      <c r="G4920">
        <v>1</v>
      </c>
      <c r="H4920">
        <v>1</v>
      </c>
      <c r="I4920" t="s">
        <v>72</v>
      </c>
      <c r="J4920">
        <v>0</v>
      </c>
    </row>
    <row r="4921" spans="2:10" x14ac:dyDescent="0.45">
      <c r="B4921">
        <v>11360</v>
      </c>
      <c r="C4921" t="s">
        <v>76</v>
      </c>
      <c r="D4921">
        <v>13</v>
      </c>
      <c r="E4921">
        <v>32</v>
      </c>
      <c r="F4921" t="s">
        <v>10</v>
      </c>
      <c r="G4921">
        <v>0</v>
      </c>
      <c r="H4921">
        <v>0</v>
      </c>
      <c r="I4921" t="s">
        <v>44</v>
      </c>
      <c r="J4921">
        <v>0</v>
      </c>
    </row>
    <row r="4922" spans="2:10" x14ac:dyDescent="0.45">
      <c r="B4922">
        <v>11361</v>
      </c>
      <c r="C4922" t="s">
        <v>76</v>
      </c>
      <c r="D4922">
        <v>13</v>
      </c>
      <c r="E4922">
        <v>32</v>
      </c>
      <c r="F4922" t="s">
        <v>69</v>
      </c>
      <c r="G4922">
        <v>1</v>
      </c>
      <c r="H4922">
        <v>0</v>
      </c>
      <c r="I4922" t="s">
        <v>3</v>
      </c>
      <c r="J4922">
        <v>1</v>
      </c>
    </row>
    <row r="4923" spans="2:10" x14ac:dyDescent="0.45">
      <c r="B4923">
        <v>11362</v>
      </c>
      <c r="C4923" t="s">
        <v>76</v>
      </c>
      <c r="D4923">
        <v>13</v>
      </c>
      <c r="E4923">
        <v>32</v>
      </c>
      <c r="F4923" t="s">
        <v>66</v>
      </c>
      <c r="G4923">
        <v>1</v>
      </c>
      <c r="H4923">
        <v>1</v>
      </c>
      <c r="I4923" t="s">
        <v>13</v>
      </c>
      <c r="J4923">
        <v>0</v>
      </c>
    </row>
    <row r="4924" spans="2:10" x14ac:dyDescent="0.45">
      <c r="B4924">
        <v>11363</v>
      </c>
      <c r="C4924" t="s">
        <v>76</v>
      </c>
      <c r="D4924">
        <v>13</v>
      </c>
      <c r="E4924">
        <v>32</v>
      </c>
      <c r="F4924" t="s">
        <v>4</v>
      </c>
      <c r="G4924">
        <v>0</v>
      </c>
      <c r="H4924">
        <v>1</v>
      </c>
      <c r="I4924" t="s">
        <v>6</v>
      </c>
      <c r="J4924">
        <v>-1</v>
      </c>
    </row>
    <row r="4925" spans="2:10" x14ac:dyDescent="0.45">
      <c r="B4925">
        <v>11364</v>
      </c>
      <c r="C4925" t="s">
        <v>76</v>
      </c>
      <c r="D4925">
        <v>13</v>
      </c>
      <c r="E4925">
        <v>32</v>
      </c>
      <c r="F4925" t="s">
        <v>27</v>
      </c>
      <c r="G4925">
        <v>6</v>
      </c>
      <c r="H4925">
        <v>0</v>
      </c>
      <c r="I4925" t="s">
        <v>9</v>
      </c>
      <c r="J4925">
        <v>1</v>
      </c>
    </row>
    <row r="4926" spans="2:10" x14ac:dyDescent="0.45">
      <c r="B4926">
        <v>11365</v>
      </c>
      <c r="C4926" t="s">
        <v>76</v>
      </c>
      <c r="D4926">
        <v>13</v>
      </c>
      <c r="E4926">
        <v>32</v>
      </c>
      <c r="F4926" t="s">
        <v>1</v>
      </c>
      <c r="G4926">
        <v>4</v>
      </c>
      <c r="H4926">
        <v>2</v>
      </c>
      <c r="I4926" t="s">
        <v>67</v>
      </c>
      <c r="J4926">
        <v>1</v>
      </c>
    </row>
    <row r="4927" spans="2:10" x14ac:dyDescent="0.45">
      <c r="B4927">
        <v>11366</v>
      </c>
      <c r="C4927" t="s">
        <v>76</v>
      </c>
      <c r="D4927">
        <v>13</v>
      </c>
      <c r="E4927">
        <v>32</v>
      </c>
      <c r="F4927" t="s">
        <v>11</v>
      </c>
      <c r="G4927">
        <v>0</v>
      </c>
      <c r="H4927">
        <v>0</v>
      </c>
      <c r="I4927" t="s">
        <v>24</v>
      </c>
      <c r="J4927">
        <v>0</v>
      </c>
    </row>
    <row r="4928" spans="2:10" x14ac:dyDescent="0.45">
      <c r="B4928">
        <v>14734</v>
      </c>
      <c r="C4928" t="s">
        <v>76</v>
      </c>
      <c r="D4928">
        <v>13</v>
      </c>
      <c r="E4928">
        <v>32</v>
      </c>
      <c r="F4928" t="s">
        <v>5</v>
      </c>
      <c r="G4928">
        <v>1</v>
      </c>
      <c r="H4928">
        <v>1</v>
      </c>
      <c r="I4928" t="s">
        <v>0</v>
      </c>
      <c r="J4928">
        <v>0</v>
      </c>
    </row>
    <row r="4929" spans="2:10" x14ac:dyDescent="0.45">
      <c r="B4929">
        <v>11367</v>
      </c>
      <c r="C4929" t="s">
        <v>76</v>
      </c>
      <c r="D4929">
        <v>13</v>
      </c>
      <c r="E4929">
        <v>33</v>
      </c>
      <c r="F4929" t="s">
        <v>24</v>
      </c>
      <c r="G4929">
        <v>0</v>
      </c>
      <c r="H4929">
        <v>0</v>
      </c>
      <c r="I4929" t="s">
        <v>14</v>
      </c>
      <c r="J4929">
        <v>0</v>
      </c>
    </row>
    <row r="4930" spans="2:10" x14ac:dyDescent="0.45">
      <c r="B4930">
        <v>11368</v>
      </c>
      <c r="C4930" t="s">
        <v>76</v>
      </c>
      <c r="D4930">
        <v>13</v>
      </c>
      <c r="E4930">
        <v>33</v>
      </c>
      <c r="F4930" t="s">
        <v>77</v>
      </c>
      <c r="G4930">
        <v>0</v>
      </c>
      <c r="H4930">
        <v>0</v>
      </c>
      <c r="I4930" t="s">
        <v>27</v>
      </c>
      <c r="J4930">
        <v>0</v>
      </c>
    </row>
    <row r="4931" spans="2:10" x14ac:dyDescent="0.45">
      <c r="B4931">
        <v>11369</v>
      </c>
      <c r="C4931" t="s">
        <v>76</v>
      </c>
      <c r="D4931">
        <v>13</v>
      </c>
      <c r="E4931">
        <v>33</v>
      </c>
      <c r="F4931" t="s">
        <v>0</v>
      </c>
      <c r="G4931">
        <v>0</v>
      </c>
      <c r="H4931">
        <v>0</v>
      </c>
      <c r="I4931" t="s">
        <v>10</v>
      </c>
      <c r="J4931">
        <v>0</v>
      </c>
    </row>
    <row r="4932" spans="2:10" x14ac:dyDescent="0.45">
      <c r="B4932">
        <v>11370</v>
      </c>
      <c r="C4932" t="s">
        <v>76</v>
      </c>
      <c r="D4932">
        <v>13</v>
      </c>
      <c r="E4932">
        <v>33</v>
      </c>
      <c r="F4932" t="s">
        <v>9</v>
      </c>
      <c r="G4932">
        <v>0</v>
      </c>
      <c r="H4932">
        <v>0</v>
      </c>
      <c r="I4932" t="s">
        <v>11</v>
      </c>
      <c r="J4932">
        <v>0</v>
      </c>
    </row>
    <row r="4933" spans="2:10" x14ac:dyDescent="0.45">
      <c r="B4933">
        <v>11371</v>
      </c>
      <c r="C4933" t="s">
        <v>76</v>
      </c>
      <c r="D4933">
        <v>13</v>
      </c>
      <c r="E4933">
        <v>33</v>
      </c>
      <c r="F4933" t="s">
        <v>13</v>
      </c>
      <c r="G4933">
        <v>0</v>
      </c>
      <c r="H4933">
        <v>3</v>
      </c>
      <c r="I4933" t="s">
        <v>1</v>
      </c>
      <c r="J4933">
        <v>-1</v>
      </c>
    </row>
    <row r="4934" spans="2:10" x14ac:dyDescent="0.45">
      <c r="B4934">
        <v>11372</v>
      </c>
      <c r="C4934" t="s">
        <v>76</v>
      </c>
      <c r="D4934">
        <v>13</v>
      </c>
      <c r="E4934">
        <v>33</v>
      </c>
      <c r="F4934" t="s">
        <v>6</v>
      </c>
      <c r="G4934">
        <v>1</v>
      </c>
      <c r="H4934">
        <v>1</v>
      </c>
      <c r="I4934" t="s">
        <v>7</v>
      </c>
      <c r="J4934">
        <v>0</v>
      </c>
    </row>
    <row r="4935" spans="2:10" x14ac:dyDescent="0.45">
      <c r="B4935">
        <v>11373</v>
      </c>
      <c r="C4935" t="s">
        <v>76</v>
      </c>
      <c r="D4935">
        <v>13</v>
      </c>
      <c r="E4935">
        <v>33</v>
      </c>
      <c r="F4935" t="s">
        <v>4</v>
      </c>
      <c r="G4935">
        <v>0</v>
      </c>
      <c r="H4935">
        <v>2</v>
      </c>
      <c r="I4935" t="s">
        <v>3</v>
      </c>
      <c r="J4935">
        <v>-1</v>
      </c>
    </row>
    <row r="4936" spans="2:10" x14ac:dyDescent="0.45">
      <c r="B4936">
        <v>11374</v>
      </c>
      <c r="C4936" t="s">
        <v>76</v>
      </c>
      <c r="D4936">
        <v>13</v>
      </c>
      <c r="E4936">
        <v>33</v>
      </c>
      <c r="F4936" t="s">
        <v>67</v>
      </c>
      <c r="G4936">
        <v>0</v>
      </c>
      <c r="H4936">
        <v>1</v>
      </c>
      <c r="I4936" t="s">
        <v>69</v>
      </c>
      <c r="J4936">
        <v>-1</v>
      </c>
    </row>
    <row r="4937" spans="2:10" x14ac:dyDescent="0.45">
      <c r="B4937">
        <v>11375</v>
      </c>
      <c r="C4937" t="s">
        <v>76</v>
      </c>
      <c r="D4937">
        <v>13</v>
      </c>
      <c r="E4937">
        <v>33</v>
      </c>
      <c r="F4937" t="s">
        <v>44</v>
      </c>
      <c r="G4937">
        <v>1</v>
      </c>
      <c r="H4937">
        <v>2</v>
      </c>
      <c r="I4937" t="s">
        <v>66</v>
      </c>
      <c r="J4937">
        <v>-1</v>
      </c>
    </row>
    <row r="4938" spans="2:10" x14ac:dyDescent="0.45">
      <c r="B4938">
        <v>14735</v>
      </c>
      <c r="C4938" t="s">
        <v>76</v>
      </c>
      <c r="D4938">
        <v>13</v>
      </c>
      <c r="E4938">
        <v>33</v>
      </c>
      <c r="F4938" t="s">
        <v>72</v>
      </c>
      <c r="G4938">
        <v>0</v>
      </c>
      <c r="H4938">
        <v>0</v>
      </c>
      <c r="I4938" t="s">
        <v>5</v>
      </c>
      <c r="J4938">
        <v>0</v>
      </c>
    </row>
    <row r="4939" spans="2:10" x14ac:dyDescent="0.45">
      <c r="B4939">
        <v>11376</v>
      </c>
      <c r="C4939" t="s">
        <v>76</v>
      </c>
      <c r="D4939">
        <v>13</v>
      </c>
      <c r="E4939">
        <v>34</v>
      </c>
      <c r="F4939" t="s">
        <v>3</v>
      </c>
      <c r="G4939">
        <v>0</v>
      </c>
      <c r="H4939">
        <v>1</v>
      </c>
      <c r="I4939" t="s">
        <v>6</v>
      </c>
      <c r="J4939">
        <v>-1</v>
      </c>
    </row>
    <row r="4940" spans="2:10" x14ac:dyDescent="0.45">
      <c r="B4940">
        <v>11377</v>
      </c>
      <c r="C4940" t="s">
        <v>76</v>
      </c>
      <c r="D4940">
        <v>13</v>
      </c>
      <c r="E4940">
        <v>34</v>
      </c>
      <c r="F4940" t="s">
        <v>14</v>
      </c>
      <c r="G4940">
        <v>5</v>
      </c>
      <c r="H4940">
        <v>0</v>
      </c>
      <c r="I4940" t="s">
        <v>9</v>
      </c>
      <c r="J4940">
        <v>1</v>
      </c>
    </row>
    <row r="4941" spans="2:10" x14ac:dyDescent="0.45">
      <c r="B4941">
        <v>11378</v>
      </c>
      <c r="C4941" t="s">
        <v>76</v>
      </c>
      <c r="D4941">
        <v>13</v>
      </c>
      <c r="E4941">
        <v>34</v>
      </c>
      <c r="F4941" t="s">
        <v>10</v>
      </c>
      <c r="G4941">
        <v>3</v>
      </c>
      <c r="H4941">
        <v>2</v>
      </c>
      <c r="I4941" t="s">
        <v>72</v>
      </c>
      <c r="J4941">
        <v>1</v>
      </c>
    </row>
    <row r="4942" spans="2:10" x14ac:dyDescent="0.45">
      <c r="B4942">
        <v>11379</v>
      </c>
      <c r="C4942" t="s">
        <v>76</v>
      </c>
      <c r="D4942">
        <v>13</v>
      </c>
      <c r="E4942">
        <v>34</v>
      </c>
      <c r="F4942" t="s">
        <v>69</v>
      </c>
      <c r="G4942">
        <v>1</v>
      </c>
      <c r="H4942">
        <v>0</v>
      </c>
      <c r="I4942" t="s">
        <v>13</v>
      </c>
      <c r="J4942">
        <v>1</v>
      </c>
    </row>
    <row r="4943" spans="2:10" x14ac:dyDescent="0.45">
      <c r="B4943">
        <v>11380</v>
      </c>
      <c r="C4943" t="s">
        <v>76</v>
      </c>
      <c r="D4943">
        <v>13</v>
      </c>
      <c r="E4943">
        <v>34</v>
      </c>
      <c r="F4943" t="s">
        <v>66</v>
      </c>
      <c r="G4943">
        <v>4</v>
      </c>
      <c r="H4943">
        <v>2</v>
      </c>
      <c r="I4943" t="s">
        <v>0</v>
      </c>
      <c r="J4943">
        <v>1</v>
      </c>
    </row>
    <row r="4944" spans="2:10" x14ac:dyDescent="0.45">
      <c r="B4944">
        <v>11381</v>
      </c>
      <c r="C4944" t="s">
        <v>76</v>
      </c>
      <c r="D4944">
        <v>13</v>
      </c>
      <c r="E4944">
        <v>34</v>
      </c>
      <c r="F4944" t="s">
        <v>4</v>
      </c>
      <c r="G4944">
        <v>4</v>
      </c>
      <c r="H4944">
        <v>1</v>
      </c>
      <c r="I4944" t="s">
        <v>67</v>
      </c>
      <c r="J4944">
        <v>1</v>
      </c>
    </row>
    <row r="4945" spans="2:10" x14ac:dyDescent="0.45">
      <c r="B4945">
        <v>11382</v>
      </c>
      <c r="C4945" t="s">
        <v>76</v>
      </c>
      <c r="D4945">
        <v>13</v>
      </c>
      <c r="E4945">
        <v>34</v>
      </c>
      <c r="F4945" t="s">
        <v>27</v>
      </c>
      <c r="G4945">
        <v>3</v>
      </c>
      <c r="H4945">
        <v>1</v>
      </c>
      <c r="I4945" t="s">
        <v>7</v>
      </c>
      <c r="J4945">
        <v>1</v>
      </c>
    </row>
    <row r="4946" spans="2:10" x14ac:dyDescent="0.45">
      <c r="B4946">
        <v>11383</v>
      </c>
      <c r="C4946" t="s">
        <v>76</v>
      </c>
      <c r="D4946">
        <v>13</v>
      </c>
      <c r="E4946">
        <v>34</v>
      </c>
      <c r="F4946" t="s">
        <v>1</v>
      </c>
      <c r="G4946">
        <v>3</v>
      </c>
      <c r="H4946">
        <v>0</v>
      </c>
      <c r="I4946" t="s">
        <v>44</v>
      </c>
      <c r="J4946">
        <v>1</v>
      </c>
    </row>
    <row r="4947" spans="2:10" x14ac:dyDescent="0.45">
      <c r="B4947">
        <v>11384</v>
      </c>
      <c r="C4947" t="s">
        <v>76</v>
      </c>
      <c r="D4947">
        <v>13</v>
      </c>
      <c r="E4947">
        <v>34</v>
      </c>
      <c r="F4947" t="s">
        <v>11</v>
      </c>
      <c r="G4947">
        <v>0</v>
      </c>
      <c r="H4947">
        <v>0</v>
      </c>
      <c r="I4947" t="s">
        <v>77</v>
      </c>
      <c r="J4947">
        <v>0</v>
      </c>
    </row>
    <row r="4948" spans="2:10" x14ac:dyDescent="0.45">
      <c r="B4948">
        <v>14736</v>
      </c>
      <c r="C4948" t="s">
        <v>76</v>
      </c>
      <c r="D4948">
        <v>13</v>
      </c>
      <c r="E4948">
        <v>34</v>
      </c>
      <c r="F4948" t="s">
        <v>5</v>
      </c>
      <c r="G4948">
        <v>4</v>
      </c>
      <c r="H4948">
        <v>2</v>
      </c>
      <c r="I4948" t="s">
        <v>24</v>
      </c>
      <c r="J4948">
        <v>1</v>
      </c>
    </row>
    <row r="4949" spans="2:10" x14ac:dyDescent="0.45">
      <c r="B4949">
        <v>11385</v>
      </c>
      <c r="C4949" t="s">
        <v>76</v>
      </c>
      <c r="D4949">
        <v>13</v>
      </c>
      <c r="E4949">
        <v>35</v>
      </c>
      <c r="F4949" t="s">
        <v>24</v>
      </c>
      <c r="G4949">
        <v>1</v>
      </c>
      <c r="H4949">
        <v>1</v>
      </c>
      <c r="I4949" t="s">
        <v>10</v>
      </c>
      <c r="J4949">
        <v>0</v>
      </c>
    </row>
    <row r="4950" spans="2:10" x14ac:dyDescent="0.45">
      <c r="B4950">
        <v>11386</v>
      </c>
      <c r="C4950" t="s">
        <v>76</v>
      </c>
      <c r="D4950">
        <v>13</v>
      </c>
      <c r="E4950">
        <v>35</v>
      </c>
      <c r="F4950" t="s">
        <v>77</v>
      </c>
      <c r="G4950">
        <v>0</v>
      </c>
      <c r="H4950">
        <v>2</v>
      </c>
      <c r="I4950" t="s">
        <v>14</v>
      </c>
      <c r="J4950">
        <v>-1</v>
      </c>
    </row>
    <row r="4951" spans="2:10" x14ac:dyDescent="0.45">
      <c r="B4951">
        <v>11387</v>
      </c>
      <c r="C4951" t="s">
        <v>76</v>
      </c>
      <c r="D4951">
        <v>13</v>
      </c>
      <c r="E4951">
        <v>35</v>
      </c>
      <c r="F4951" t="s">
        <v>13</v>
      </c>
      <c r="G4951">
        <v>1</v>
      </c>
      <c r="H4951">
        <v>1</v>
      </c>
      <c r="I4951" t="s">
        <v>4</v>
      </c>
      <c r="J4951">
        <v>0</v>
      </c>
    </row>
    <row r="4952" spans="2:10" x14ac:dyDescent="0.45">
      <c r="B4952">
        <v>11388</v>
      </c>
      <c r="C4952" t="s">
        <v>76</v>
      </c>
      <c r="D4952">
        <v>13</v>
      </c>
      <c r="E4952">
        <v>35</v>
      </c>
      <c r="F4952" t="s">
        <v>0</v>
      </c>
      <c r="G4952">
        <v>1</v>
      </c>
      <c r="H4952">
        <v>1</v>
      </c>
      <c r="I4952" t="s">
        <v>1</v>
      </c>
      <c r="J4952">
        <v>0</v>
      </c>
    </row>
    <row r="4953" spans="2:10" x14ac:dyDescent="0.45">
      <c r="B4953">
        <v>11389</v>
      </c>
      <c r="C4953" t="s">
        <v>76</v>
      </c>
      <c r="D4953">
        <v>13</v>
      </c>
      <c r="E4953">
        <v>35</v>
      </c>
      <c r="F4953" t="s">
        <v>72</v>
      </c>
      <c r="G4953">
        <v>3</v>
      </c>
      <c r="H4953">
        <v>5</v>
      </c>
      <c r="I4953" t="s">
        <v>66</v>
      </c>
      <c r="J4953">
        <v>-1</v>
      </c>
    </row>
    <row r="4954" spans="2:10" x14ac:dyDescent="0.45">
      <c r="B4954">
        <v>11390</v>
      </c>
      <c r="C4954" t="s">
        <v>76</v>
      </c>
      <c r="D4954">
        <v>13</v>
      </c>
      <c r="E4954">
        <v>35</v>
      </c>
      <c r="F4954" t="s">
        <v>7</v>
      </c>
      <c r="G4954">
        <v>4</v>
      </c>
      <c r="H4954">
        <v>2</v>
      </c>
      <c r="I4954" t="s">
        <v>11</v>
      </c>
      <c r="J4954">
        <v>1</v>
      </c>
    </row>
    <row r="4955" spans="2:10" x14ac:dyDescent="0.45">
      <c r="B4955">
        <v>11391</v>
      </c>
      <c r="C4955" t="s">
        <v>76</v>
      </c>
      <c r="D4955">
        <v>13</v>
      </c>
      <c r="E4955">
        <v>35</v>
      </c>
      <c r="F4955" t="s">
        <v>6</v>
      </c>
      <c r="G4955">
        <v>2</v>
      </c>
      <c r="H4955">
        <v>2</v>
      </c>
      <c r="I4955" t="s">
        <v>27</v>
      </c>
      <c r="J4955">
        <v>0</v>
      </c>
    </row>
    <row r="4956" spans="2:10" x14ac:dyDescent="0.45">
      <c r="B4956">
        <v>11392</v>
      </c>
      <c r="C4956" t="s">
        <v>76</v>
      </c>
      <c r="D4956">
        <v>13</v>
      </c>
      <c r="E4956">
        <v>35</v>
      </c>
      <c r="F4956" t="s">
        <v>67</v>
      </c>
      <c r="G4956">
        <v>0</v>
      </c>
      <c r="H4956">
        <v>0</v>
      </c>
      <c r="I4956" t="s">
        <v>3</v>
      </c>
      <c r="J4956">
        <v>0</v>
      </c>
    </row>
    <row r="4957" spans="2:10" x14ac:dyDescent="0.45">
      <c r="B4957">
        <v>11393</v>
      </c>
      <c r="C4957" t="s">
        <v>76</v>
      </c>
      <c r="D4957">
        <v>13</v>
      </c>
      <c r="E4957">
        <v>35</v>
      </c>
      <c r="F4957" t="s">
        <v>44</v>
      </c>
      <c r="G4957">
        <v>4</v>
      </c>
      <c r="H4957">
        <v>2</v>
      </c>
      <c r="I4957" t="s">
        <v>69</v>
      </c>
      <c r="J4957">
        <v>1</v>
      </c>
    </row>
    <row r="4958" spans="2:10" x14ac:dyDescent="0.45">
      <c r="B4958">
        <v>14737</v>
      </c>
      <c r="C4958" t="s">
        <v>76</v>
      </c>
      <c r="D4958">
        <v>13</v>
      </c>
      <c r="E4958">
        <v>35</v>
      </c>
      <c r="F4958" t="s">
        <v>9</v>
      </c>
      <c r="G4958">
        <v>2</v>
      </c>
      <c r="H4958">
        <v>0</v>
      </c>
      <c r="I4958" t="s">
        <v>5</v>
      </c>
      <c r="J4958">
        <v>1</v>
      </c>
    </row>
    <row r="4959" spans="2:10" x14ac:dyDescent="0.45">
      <c r="B4959">
        <v>11394</v>
      </c>
      <c r="C4959" t="s">
        <v>76</v>
      </c>
      <c r="D4959">
        <v>13</v>
      </c>
      <c r="E4959">
        <v>36</v>
      </c>
      <c r="F4959" t="s">
        <v>14</v>
      </c>
      <c r="G4959">
        <v>0</v>
      </c>
      <c r="H4959">
        <v>3</v>
      </c>
      <c r="I4959" t="s">
        <v>7</v>
      </c>
      <c r="J4959">
        <v>-1</v>
      </c>
    </row>
    <row r="4960" spans="2:10" x14ac:dyDescent="0.45">
      <c r="B4960">
        <v>11395</v>
      </c>
      <c r="C4960" t="s">
        <v>76</v>
      </c>
      <c r="D4960">
        <v>13</v>
      </c>
      <c r="E4960">
        <v>36</v>
      </c>
      <c r="F4960" t="s">
        <v>10</v>
      </c>
      <c r="G4960">
        <v>1</v>
      </c>
      <c r="H4960">
        <v>0</v>
      </c>
      <c r="I4960" t="s">
        <v>9</v>
      </c>
      <c r="J4960">
        <v>1</v>
      </c>
    </row>
    <row r="4961" spans="2:10" x14ac:dyDescent="0.45">
      <c r="B4961">
        <v>11396</v>
      </c>
      <c r="C4961" t="s">
        <v>76</v>
      </c>
      <c r="D4961">
        <v>13</v>
      </c>
      <c r="E4961">
        <v>36</v>
      </c>
      <c r="F4961" t="s">
        <v>66</v>
      </c>
      <c r="G4961">
        <v>1</v>
      </c>
      <c r="H4961">
        <v>3</v>
      </c>
      <c r="I4961" t="s">
        <v>24</v>
      </c>
      <c r="J4961">
        <v>-1</v>
      </c>
    </row>
    <row r="4962" spans="2:10" x14ac:dyDescent="0.45">
      <c r="B4962">
        <v>11397</v>
      </c>
      <c r="C4962" t="s">
        <v>76</v>
      </c>
      <c r="D4962">
        <v>13</v>
      </c>
      <c r="E4962">
        <v>36</v>
      </c>
      <c r="F4962" t="s">
        <v>69</v>
      </c>
      <c r="G4962">
        <v>2</v>
      </c>
      <c r="H4962">
        <v>2</v>
      </c>
      <c r="I4962" t="s">
        <v>0</v>
      </c>
      <c r="J4962">
        <v>0</v>
      </c>
    </row>
    <row r="4963" spans="2:10" x14ac:dyDescent="0.45">
      <c r="B4963">
        <v>11398</v>
      </c>
      <c r="C4963" t="s">
        <v>76</v>
      </c>
      <c r="D4963">
        <v>13</v>
      </c>
      <c r="E4963">
        <v>36</v>
      </c>
      <c r="F4963" t="s">
        <v>4</v>
      </c>
      <c r="G4963">
        <v>3</v>
      </c>
      <c r="H4963">
        <v>3</v>
      </c>
      <c r="I4963" t="s">
        <v>44</v>
      </c>
      <c r="J4963">
        <v>0</v>
      </c>
    </row>
    <row r="4964" spans="2:10" x14ac:dyDescent="0.45">
      <c r="B4964">
        <v>11399</v>
      </c>
      <c r="C4964" t="s">
        <v>76</v>
      </c>
      <c r="D4964">
        <v>13</v>
      </c>
      <c r="E4964">
        <v>36</v>
      </c>
      <c r="F4964" t="s">
        <v>3</v>
      </c>
      <c r="G4964">
        <v>0</v>
      </c>
      <c r="H4964">
        <v>1</v>
      </c>
      <c r="I4964" t="s">
        <v>13</v>
      </c>
      <c r="J4964">
        <v>-1</v>
      </c>
    </row>
    <row r="4965" spans="2:10" x14ac:dyDescent="0.45">
      <c r="B4965">
        <v>11400</v>
      </c>
      <c r="C4965" t="s">
        <v>76</v>
      </c>
      <c r="D4965">
        <v>13</v>
      </c>
      <c r="E4965">
        <v>36</v>
      </c>
      <c r="F4965" t="s">
        <v>1</v>
      </c>
      <c r="G4965">
        <v>3</v>
      </c>
      <c r="H4965">
        <v>0</v>
      </c>
      <c r="I4965" t="s">
        <v>72</v>
      </c>
      <c r="J4965">
        <v>1</v>
      </c>
    </row>
    <row r="4966" spans="2:10" x14ac:dyDescent="0.45">
      <c r="B4966">
        <v>11401</v>
      </c>
      <c r="C4966" t="s">
        <v>76</v>
      </c>
      <c r="D4966">
        <v>13</v>
      </c>
      <c r="E4966">
        <v>36</v>
      </c>
      <c r="F4966" t="s">
        <v>67</v>
      </c>
      <c r="G4966">
        <v>1</v>
      </c>
      <c r="H4966">
        <v>1</v>
      </c>
      <c r="I4966" t="s">
        <v>6</v>
      </c>
      <c r="J4966">
        <v>0</v>
      </c>
    </row>
    <row r="4967" spans="2:10" x14ac:dyDescent="0.45">
      <c r="B4967">
        <v>11402</v>
      </c>
      <c r="C4967" t="s">
        <v>76</v>
      </c>
      <c r="D4967">
        <v>13</v>
      </c>
      <c r="E4967">
        <v>36</v>
      </c>
      <c r="F4967" t="s">
        <v>11</v>
      </c>
      <c r="G4967">
        <v>0</v>
      </c>
      <c r="H4967">
        <v>0</v>
      </c>
      <c r="I4967" t="s">
        <v>27</v>
      </c>
      <c r="J4967">
        <v>0</v>
      </c>
    </row>
    <row r="4968" spans="2:10" x14ac:dyDescent="0.45">
      <c r="B4968">
        <v>14738</v>
      </c>
      <c r="C4968" t="s">
        <v>76</v>
      </c>
      <c r="D4968">
        <v>13</v>
      </c>
      <c r="E4968">
        <v>36</v>
      </c>
      <c r="F4968" t="s">
        <v>5</v>
      </c>
      <c r="G4968">
        <v>4</v>
      </c>
      <c r="H4968">
        <v>0</v>
      </c>
      <c r="I4968" t="s">
        <v>77</v>
      </c>
      <c r="J4968">
        <v>1</v>
      </c>
    </row>
    <row r="4969" spans="2:10" x14ac:dyDescent="0.45">
      <c r="B4969">
        <v>11403</v>
      </c>
      <c r="C4969" t="s">
        <v>76</v>
      </c>
      <c r="D4969">
        <v>13</v>
      </c>
      <c r="E4969">
        <v>37</v>
      </c>
      <c r="F4969" t="s">
        <v>24</v>
      </c>
      <c r="G4969">
        <v>1</v>
      </c>
      <c r="H4969">
        <v>1</v>
      </c>
      <c r="I4969" t="s">
        <v>1</v>
      </c>
      <c r="J4969">
        <v>0</v>
      </c>
    </row>
    <row r="4970" spans="2:10" x14ac:dyDescent="0.45">
      <c r="B4970">
        <v>11404</v>
      </c>
      <c r="C4970" t="s">
        <v>76</v>
      </c>
      <c r="D4970">
        <v>13</v>
      </c>
      <c r="E4970">
        <v>37</v>
      </c>
      <c r="F4970" t="s">
        <v>77</v>
      </c>
      <c r="G4970">
        <v>1</v>
      </c>
      <c r="H4970">
        <v>0</v>
      </c>
      <c r="I4970" t="s">
        <v>10</v>
      </c>
      <c r="J4970">
        <v>1</v>
      </c>
    </row>
    <row r="4971" spans="2:10" x14ac:dyDescent="0.45">
      <c r="B4971">
        <v>11405</v>
      </c>
      <c r="C4971" t="s">
        <v>76</v>
      </c>
      <c r="D4971">
        <v>13</v>
      </c>
      <c r="E4971">
        <v>37</v>
      </c>
      <c r="F4971" t="s">
        <v>27</v>
      </c>
      <c r="G4971">
        <v>4</v>
      </c>
      <c r="H4971">
        <v>1</v>
      </c>
      <c r="I4971" t="s">
        <v>14</v>
      </c>
      <c r="J4971">
        <v>1</v>
      </c>
    </row>
    <row r="4972" spans="2:10" x14ac:dyDescent="0.45">
      <c r="B4972">
        <v>11406</v>
      </c>
      <c r="C4972" t="s">
        <v>76</v>
      </c>
      <c r="D4972">
        <v>13</v>
      </c>
      <c r="E4972">
        <v>37</v>
      </c>
      <c r="F4972" t="s">
        <v>0</v>
      </c>
      <c r="G4972">
        <v>0</v>
      </c>
      <c r="H4972">
        <v>2</v>
      </c>
      <c r="I4972" t="s">
        <v>4</v>
      </c>
      <c r="J4972">
        <v>-1</v>
      </c>
    </row>
    <row r="4973" spans="2:10" x14ac:dyDescent="0.45">
      <c r="B4973">
        <v>11407</v>
      </c>
      <c r="C4973" t="s">
        <v>76</v>
      </c>
      <c r="D4973">
        <v>13</v>
      </c>
      <c r="E4973">
        <v>37</v>
      </c>
      <c r="F4973" t="s">
        <v>72</v>
      </c>
      <c r="G4973">
        <v>2</v>
      </c>
      <c r="H4973">
        <v>1</v>
      </c>
      <c r="I4973" t="s">
        <v>69</v>
      </c>
      <c r="J4973">
        <v>1</v>
      </c>
    </row>
    <row r="4974" spans="2:10" x14ac:dyDescent="0.45">
      <c r="B4974">
        <v>11408</v>
      </c>
      <c r="C4974" t="s">
        <v>76</v>
      </c>
      <c r="D4974">
        <v>13</v>
      </c>
      <c r="E4974">
        <v>37</v>
      </c>
      <c r="F4974" t="s">
        <v>9</v>
      </c>
      <c r="G4974">
        <v>2</v>
      </c>
      <c r="H4974">
        <v>4</v>
      </c>
      <c r="I4974" t="s">
        <v>66</v>
      </c>
      <c r="J4974">
        <v>-1</v>
      </c>
    </row>
    <row r="4975" spans="2:10" x14ac:dyDescent="0.45">
      <c r="B4975">
        <v>11409</v>
      </c>
      <c r="C4975" t="s">
        <v>76</v>
      </c>
      <c r="D4975">
        <v>13</v>
      </c>
      <c r="E4975">
        <v>37</v>
      </c>
      <c r="F4975" t="s">
        <v>13</v>
      </c>
      <c r="G4975">
        <v>3</v>
      </c>
      <c r="H4975">
        <v>0</v>
      </c>
      <c r="I4975" t="s">
        <v>67</v>
      </c>
      <c r="J4975">
        <v>1</v>
      </c>
    </row>
    <row r="4976" spans="2:10" x14ac:dyDescent="0.45">
      <c r="B4976">
        <v>11410</v>
      </c>
      <c r="C4976" t="s">
        <v>76</v>
      </c>
      <c r="D4976">
        <v>13</v>
      </c>
      <c r="E4976">
        <v>37</v>
      </c>
      <c r="F4976" t="s">
        <v>44</v>
      </c>
      <c r="G4976">
        <v>1</v>
      </c>
      <c r="H4976">
        <v>1</v>
      </c>
      <c r="I4976" t="s">
        <v>3</v>
      </c>
      <c r="J4976">
        <v>0</v>
      </c>
    </row>
    <row r="4977" spans="2:10" x14ac:dyDescent="0.45">
      <c r="B4977">
        <v>11411</v>
      </c>
      <c r="C4977" t="s">
        <v>76</v>
      </c>
      <c r="D4977">
        <v>13</v>
      </c>
      <c r="E4977">
        <v>37</v>
      </c>
      <c r="F4977" t="s">
        <v>11</v>
      </c>
      <c r="G4977">
        <v>1</v>
      </c>
      <c r="H4977">
        <v>4</v>
      </c>
      <c r="I4977" t="s">
        <v>6</v>
      </c>
      <c r="J4977">
        <v>-1</v>
      </c>
    </row>
    <row r="4978" spans="2:10" x14ac:dyDescent="0.45">
      <c r="B4978">
        <v>14739</v>
      </c>
      <c r="C4978" t="s">
        <v>76</v>
      </c>
      <c r="D4978">
        <v>13</v>
      </c>
      <c r="E4978">
        <v>37</v>
      </c>
      <c r="F4978" t="s">
        <v>7</v>
      </c>
      <c r="G4978">
        <v>4</v>
      </c>
      <c r="H4978">
        <v>3</v>
      </c>
      <c r="I4978" t="s">
        <v>5</v>
      </c>
      <c r="J4978">
        <v>1</v>
      </c>
    </row>
    <row r="4979" spans="2:10" x14ac:dyDescent="0.45">
      <c r="B4979">
        <v>11412</v>
      </c>
      <c r="C4979" t="s">
        <v>76</v>
      </c>
      <c r="D4979">
        <v>13</v>
      </c>
      <c r="E4979">
        <v>38</v>
      </c>
      <c r="F4979" t="s">
        <v>14</v>
      </c>
      <c r="G4979">
        <v>1</v>
      </c>
      <c r="H4979">
        <v>0</v>
      </c>
      <c r="I4979" t="s">
        <v>11</v>
      </c>
      <c r="J4979">
        <v>1</v>
      </c>
    </row>
    <row r="4980" spans="2:10" x14ac:dyDescent="0.45">
      <c r="B4980">
        <v>11413</v>
      </c>
      <c r="C4980" t="s">
        <v>76</v>
      </c>
      <c r="D4980">
        <v>13</v>
      </c>
      <c r="E4980">
        <v>38</v>
      </c>
      <c r="F4980" t="s">
        <v>10</v>
      </c>
      <c r="G4980">
        <v>2</v>
      </c>
      <c r="H4980">
        <v>2</v>
      </c>
      <c r="I4980" t="s">
        <v>7</v>
      </c>
      <c r="J4980">
        <v>0</v>
      </c>
    </row>
    <row r="4981" spans="2:10" x14ac:dyDescent="0.45">
      <c r="B4981">
        <v>11414</v>
      </c>
      <c r="C4981" t="s">
        <v>76</v>
      </c>
      <c r="D4981">
        <v>13</v>
      </c>
      <c r="E4981">
        <v>38</v>
      </c>
      <c r="F4981" t="s">
        <v>69</v>
      </c>
      <c r="G4981">
        <v>3</v>
      </c>
      <c r="H4981">
        <v>1</v>
      </c>
      <c r="I4981" t="s">
        <v>24</v>
      </c>
      <c r="J4981">
        <v>1</v>
      </c>
    </row>
    <row r="4982" spans="2:10" x14ac:dyDescent="0.45">
      <c r="B4982">
        <v>11415</v>
      </c>
      <c r="C4982" t="s">
        <v>76</v>
      </c>
      <c r="D4982">
        <v>13</v>
      </c>
      <c r="E4982">
        <v>38</v>
      </c>
      <c r="F4982" t="s">
        <v>6</v>
      </c>
      <c r="G4982">
        <v>1</v>
      </c>
      <c r="H4982">
        <v>1</v>
      </c>
      <c r="I4982" t="s">
        <v>13</v>
      </c>
      <c r="J4982">
        <v>0</v>
      </c>
    </row>
    <row r="4983" spans="2:10" x14ac:dyDescent="0.45">
      <c r="B4983">
        <v>11416</v>
      </c>
      <c r="C4983" t="s">
        <v>76</v>
      </c>
      <c r="D4983">
        <v>13</v>
      </c>
      <c r="E4983">
        <v>38</v>
      </c>
      <c r="F4983" t="s">
        <v>67</v>
      </c>
      <c r="G4983">
        <v>1</v>
      </c>
      <c r="H4983">
        <v>1</v>
      </c>
      <c r="I4983" t="s">
        <v>44</v>
      </c>
      <c r="J4983">
        <v>0</v>
      </c>
    </row>
    <row r="4984" spans="2:10" x14ac:dyDescent="0.45">
      <c r="B4984">
        <v>11417</v>
      </c>
      <c r="C4984" t="s">
        <v>76</v>
      </c>
      <c r="D4984">
        <v>13</v>
      </c>
      <c r="E4984">
        <v>38</v>
      </c>
      <c r="F4984" t="s">
        <v>4</v>
      </c>
      <c r="G4984">
        <v>1</v>
      </c>
      <c r="H4984">
        <v>1</v>
      </c>
      <c r="I4984" t="s">
        <v>72</v>
      </c>
      <c r="J4984">
        <v>0</v>
      </c>
    </row>
    <row r="4985" spans="2:10" x14ac:dyDescent="0.45">
      <c r="B4985">
        <v>11418</v>
      </c>
      <c r="C4985" t="s">
        <v>76</v>
      </c>
      <c r="D4985">
        <v>13</v>
      </c>
      <c r="E4985">
        <v>38</v>
      </c>
      <c r="F4985" t="s">
        <v>3</v>
      </c>
      <c r="G4985">
        <v>3</v>
      </c>
      <c r="H4985">
        <v>1</v>
      </c>
      <c r="I4985" t="s">
        <v>0</v>
      </c>
      <c r="J4985">
        <v>1</v>
      </c>
    </row>
    <row r="4986" spans="2:10" x14ac:dyDescent="0.45">
      <c r="B4986">
        <v>11419</v>
      </c>
      <c r="C4986" t="s">
        <v>76</v>
      </c>
      <c r="D4986">
        <v>13</v>
      </c>
      <c r="E4986">
        <v>38</v>
      </c>
      <c r="F4986" t="s">
        <v>1</v>
      </c>
      <c r="G4986">
        <v>2</v>
      </c>
      <c r="H4986">
        <v>0</v>
      </c>
      <c r="I4986" t="s">
        <v>9</v>
      </c>
      <c r="J4986">
        <v>1</v>
      </c>
    </row>
    <row r="4987" spans="2:10" x14ac:dyDescent="0.45">
      <c r="B4987">
        <v>11420</v>
      </c>
      <c r="C4987" t="s">
        <v>76</v>
      </c>
      <c r="D4987">
        <v>13</v>
      </c>
      <c r="E4987">
        <v>38</v>
      </c>
      <c r="F4987" t="s">
        <v>66</v>
      </c>
      <c r="G4987">
        <v>4</v>
      </c>
      <c r="H4987">
        <v>0</v>
      </c>
      <c r="I4987" t="s">
        <v>77</v>
      </c>
      <c r="J4987">
        <v>1</v>
      </c>
    </row>
    <row r="4988" spans="2:10" x14ac:dyDescent="0.45">
      <c r="B4988">
        <v>14740</v>
      </c>
      <c r="C4988" t="s">
        <v>76</v>
      </c>
      <c r="D4988">
        <v>13</v>
      </c>
      <c r="E4988">
        <v>38</v>
      </c>
      <c r="F4988" t="s">
        <v>5</v>
      </c>
      <c r="G4988">
        <v>2</v>
      </c>
      <c r="H4988">
        <v>1</v>
      </c>
      <c r="I4988" t="s">
        <v>27</v>
      </c>
      <c r="J4988">
        <v>1</v>
      </c>
    </row>
    <row r="4989" spans="2:10" x14ac:dyDescent="0.45">
      <c r="B4989">
        <v>12214</v>
      </c>
      <c r="C4989" t="s">
        <v>74</v>
      </c>
      <c r="D4989">
        <v>14</v>
      </c>
      <c r="E4989">
        <v>1</v>
      </c>
      <c r="F4989" t="s">
        <v>7</v>
      </c>
      <c r="G4989">
        <v>1</v>
      </c>
      <c r="H4989">
        <v>1</v>
      </c>
      <c r="I4989" t="s">
        <v>75</v>
      </c>
      <c r="J4989">
        <v>0</v>
      </c>
    </row>
    <row r="4990" spans="2:10" x14ac:dyDescent="0.45">
      <c r="B4990">
        <v>12215</v>
      </c>
      <c r="C4990" t="s">
        <v>74</v>
      </c>
      <c r="D4990">
        <v>14</v>
      </c>
      <c r="E4990">
        <v>1</v>
      </c>
      <c r="F4990" t="s">
        <v>10</v>
      </c>
      <c r="G4990">
        <v>1</v>
      </c>
      <c r="H4990">
        <v>1</v>
      </c>
      <c r="I4990" t="s">
        <v>13</v>
      </c>
      <c r="J4990">
        <v>0</v>
      </c>
    </row>
    <row r="4991" spans="2:10" x14ac:dyDescent="0.45">
      <c r="B4991">
        <v>12216</v>
      </c>
      <c r="C4991" t="s">
        <v>74</v>
      </c>
      <c r="D4991">
        <v>14</v>
      </c>
      <c r="E4991">
        <v>1</v>
      </c>
      <c r="F4991" t="s">
        <v>72</v>
      </c>
      <c r="G4991">
        <v>1</v>
      </c>
      <c r="H4991">
        <v>1</v>
      </c>
      <c r="I4991" t="s">
        <v>3</v>
      </c>
      <c r="J4991">
        <v>0</v>
      </c>
    </row>
    <row r="4992" spans="2:10" x14ac:dyDescent="0.45">
      <c r="B4992">
        <v>12217</v>
      </c>
      <c r="C4992" t="s">
        <v>74</v>
      </c>
      <c r="D4992">
        <v>14</v>
      </c>
      <c r="E4992">
        <v>1</v>
      </c>
      <c r="F4992" t="s">
        <v>69</v>
      </c>
      <c r="G4992">
        <v>2</v>
      </c>
      <c r="H4992">
        <v>0</v>
      </c>
      <c r="I4992" t="s">
        <v>4</v>
      </c>
      <c r="J4992">
        <v>1</v>
      </c>
    </row>
    <row r="4993" spans="2:10" x14ac:dyDescent="0.45">
      <c r="B4993">
        <v>12218</v>
      </c>
      <c r="C4993" t="s">
        <v>74</v>
      </c>
      <c r="D4993">
        <v>14</v>
      </c>
      <c r="E4993">
        <v>1</v>
      </c>
      <c r="F4993" t="s">
        <v>27</v>
      </c>
      <c r="G4993">
        <v>3</v>
      </c>
      <c r="H4993">
        <v>1</v>
      </c>
      <c r="I4993" t="s">
        <v>11</v>
      </c>
      <c r="J4993">
        <v>1</v>
      </c>
    </row>
    <row r="4994" spans="2:10" x14ac:dyDescent="0.45">
      <c r="B4994">
        <v>12219</v>
      </c>
      <c r="C4994" t="s">
        <v>74</v>
      </c>
      <c r="D4994">
        <v>14</v>
      </c>
      <c r="E4994">
        <v>1</v>
      </c>
      <c r="F4994" t="s">
        <v>6</v>
      </c>
      <c r="G4994">
        <v>3</v>
      </c>
      <c r="H4994">
        <v>1</v>
      </c>
      <c r="I4994" t="s">
        <v>12</v>
      </c>
      <c r="J4994">
        <v>1</v>
      </c>
    </row>
    <row r="4995" spans="2:10" x14ac:dyDescent="0.45">
      <c r="B4995">
        <v>12220</v>
      </c>
      <c r="C4995" t="s">
        <v>74</v>
      </c>
      <c r="D4995">
        <v>14</v>
      </c>
      <c r="E4995">
        <v>1</v>
      </c>
      <c r="F4995" t="s">
        <v>1</v>
      </c>
      <c r="G4995">
        <v>1</v>
      </c>
      <c r="H4995">
        <v>2</v>
      </c>
      <c r="I4995" t="s">
        <v>9</v>
      </c>
      <c r="J4995">
        <v>-1</v>
      </c>
    </row>
    <row r="4996" spans="2:10" x14ac:dyDescent="0.45">
      <c r="B4996">
        <v>12221</v>
      </c>
      <c r="C4996" t="s">
        <v>74</v>
      </c>
      <c r="D4996">
        <v>14</v>
      </c>
      <c r="E4996">
        <v>1</v>
      </c>
      <c r="F4996" t="s">
        <v>5</v>
      </c>
      <c r="G4996">
        <v>4</v>
      </c>
      <c r="H4996">
        <v>0</v>
      </c>
      <c r="I4996" t="s">
        <v>0</v>
      </c>
      <c r="J4996">
        <v>1</v>
      </c>
    </row>
    <row r="4997" spans="2:10" x14ac:dyDescent="0.45">
      <c r="B4997">
        <v>12222</v>
      </c>
      <c r="C4997" t="s">
        <v>74</v>
      </c>
      <c r="D4997">
        <v>14</v>
      </c>
      <c r="E4997">
        <v>1</v>
      </c>
      <c r="F4997" t="s">
        <v>67</v>
      </c>
      <c r="G4997">
        <v>1</v>
      </c>
      <c r="H4997">
        <v>1</v>
      </c>
      <c r="I4997" t="s">
        <v>14</v>
      </c>
      <c r="J4997">
        <v>0</v>
      </c>
    </row>
    <row r="4998" spans="2:10" x14ac:dyDescent="0.45">
      <c r="B4998">
        <v>12223</v>
      </c>
      <c r="C4998" t="s">
        <v>74</v>
      </c>
      <c r="D4998">
        <v>14</v>
      </c>
      <c r="E4998">
        <v>1</v>
      </c>
      <c r="F4998" t="s">
        <v>66</v>
      </c>
      <c r="G4998">
        <v>1</v>
      </c>
      <c r="H4998">
        <v>0</v>
      </c>
      <c r="I4998" t="s">
        <v>24</v>
      </c>
      <c r="J4998">
        <v>1</v>
      </c>
    </row>
    <row r="4999" spans="2:10" x14ac:dyDescent="0.45">
      <c r="B4999">
        <v>12224</v>
      </c>
      <c r="C4999" t="s">
        <v>74</v>
      </c>
      <c r="D4999">
        <v>14</v>
      </c>
      <c r="E4999">
        <v>2</v>
      </c>
      <c r="F4999" t="s">
        <v>13</v>
      </c>
      <c r="G4999">
        <v>2</v>
      </c>
      <c r="H4999">
        <v>3</v>
      </c>
      <c r="I4999" t="s">
        <v>72</v>
      </c>
      <c r="J4999">
        <v>-1</v>
      </c>
    </row>
    <row r="5000" spans="2:10" x14ac:dyDescent="0.45">
      <c r="B5000">
        <v>12225</v>
      </c>
      <c r="C5000" t="s">
        <v>74</v>
      </c>
      <c r="D5000">
        <v>14</v>
      </c>
      <c r="E5000">
        <v>2</v>
      </c>
      <c r="F5000" t="s">
        <v>12</v>
      </c>
      <c r="G5000">
        <v>1</v>
      </c>
      <c r="H5000">
        <v>2</v>
      </c>
      <c r="I5000" t="s">
        <v>10</v>
      </c>
      <c r="J5000">
        <v>-1</v>
      </c>
    </row>
    <row r="5001" spans="2:10" x14ac:dyDescent="0.45">
      <c r="B5001">
        <v>12226</v>
      </c>
      <c r="C5001" t="s">
        <v>74</v>
      </c>
      <c r="D5001">
        <v>14</v>
      </c>
      <c r="E5001">
        <v>2</v>
      </c>
      <c r="F5001" t="s">
        <v>14</v>
      </c>
      <c r="G5001">
        <v>2</v>
      </c>
      <c r="H5001">
        <v>1</v>
      </c>
      <c r="I5001" t="s">
        <v>6</v>
      </c>
      <c r="J5001">
        <v>1</v>
      </c>
    </row>
    <row r="5002" spans="2:10" x14ac:dyDescent="0.45">
      <c r="B5002">
        <v>12227</v>
      </c>
      <c r="C5002" t="s">
        <v>74</v>
      </c>
      <c r="D5002">
        <v>14</v>
      </c>
      <c r="E5002">
        <v>2</v>
      </c>
      <c r="F5002" t="s">
        <v>0</v>
      </c>
      <c r="G5002">
        <v>1</v>
      </c>
      <c r="H5002">
        <v>1</v>
      </c>
      <c r="I5002" t="s">
        <v>27</v>
      </c>
      <c r="J5002">
        <v>0</v>
      </c>
    </row>
    <row r="5003" spans="2:10" x14ac:dyDescent="0.45">
      <c r="B5003">
        <v>12228</v>
      </c>
      <c r="C5003" t="s">
        <v>74</v>
      </c>
      <c r="D5003">
        <v>14</v>
      </c>
      <c r="E5003">
        <v>2</v>
      </c>
      <c r="F5003" t="s">
        <v>11</v>
      </c>
      <c r="G5003">
        <v>1</v>
      </c>
      <c r="H5003">
        <v>1</v>
      </c>
      <c r="I5003" t="s">
        <v>67</v>
      </c>
      <c r="J5003">
        <v>0</v>
      </c>
    </row>
    <row r="5004" spans="2:10" x14ac:dyDescent="0.45">
      <c r="B5004">
        <v>12229</v>
      </c>
      <c r="C5004" t="s">
        <v>74</v>
      </c>
      <c r="D5004">
        <v>14</v>
      </c>
      <c r="E5004">
        <v>2</v>
      </c>
      <c r="F5004" t="s">
        <v>9</v>
      </c>
      <c r="G5004">
        <v>2</v>
      </c>
      <c r="H5004">
        <v>0</v>
      </c>
      <c r="I5004" t="s">
        <v>66</v>
      </c>
      <c r="J5004">
        <v>1</v>
      </c>
    </row>
    <row r="5005" spans="2:10" x14ac:dyDescent="0.45">
      <c r="B5005">
        <v>12230</v>
      </c>
      <c r="C5005" t="s">
        <v>74</v>
      </c>
      <c r="D5005">
        <v>14</v>
      </c>
      <c r="E5005">
        <v>2</v>
      </c>
      <c r="F5005" t="s">
        <v>3</v>
      </c>
      <c r="G5005">
        <v>2</v>
      </c>
      <c r="H5005">
        <v>2</v>
      </c>
      <c r="I5005" t="s">
        <v>69</v>
      </c>
      <c r="J5005">
        <v>0</v>
      </c>
    </row>
    <row r="5006" spans="2:10" x14ac:dyDescent="0.45">
      <c r="B5006">
        <v>12231</v>
      </c>
      <c r="C5006" t="s">
        <v>74</v>
      </c>
      <c r="D5006">
        <v>14</v>
      </c>
      <c r="E5006">
        <v>2</v>
      </c>
      <c r="F5006" t="s">
        <v>4</v>
      </c>
      <c r="G5006">
        <v>1</v>
      </c>
      <c r="H5006">
        <v>2</v>
      </c>
      <c r="I5006" t="s">
        <v>1</v>
      </c>
      <c r="J5006">
        <v>-1</v>
      </c>
    </row>
    <row r="5007" spans="2:10" x14ac:dyDescent="0.45">
      <c r="B5007">
        <v>12232</v>
      </c>
      <c r="C5007" t="s">
        <v>74</v>
      </c>
      <c r="D5007">
        <v>14</v>
      </c>
      <c r="E5007">
        <v>2</v>
      </c>
      <c r="F5007" t="s">
        <v>75</v>
      </c>
      <c r="G5007">
        <v>1</v>
      </c>
      <c r="H5007">
        <v>1</v>
      </c>
      <c r="I5007" t="s">
        <v>5</v>
      </c>
      <c r="J5007">
        <v>0</v>
      </c>
    </row>
    <row r="5008" spans="2:10" x14ac:dyDescent="0.45">
      <c r="B5008">
        <v>12233</v>
      </c>
      <c r="C5008" t="s">
        <v>74</v>
      </c>
      <c r="D5008">
        <v>14</v>
      </c>
      <c r="E5008">
        <v>2</v>
      </c>
      <c r="F5008" t="s">
        <v>24</v>
      </c>
      <c r="G5008">
        <v>2</v>
      </c>
      <c r="H5008">
        <v>1</v>
      </c>
      <c r="I5008" t="s">
        <v>7</v>
      </c>
      <c r="J5008">
        <v>1</v>
      </c>
    </row>
    <row r="5009" spans="2:10" x14ac:dyDescent="0.45">
      <c r="B5009">
        <v>12234</v>
      </c>
      <c r="C5009" t="s">
        <v>74</v>
      </c>
      <c r="D5009">
        <v>14</v>
      </c>
      <c r="E5009">
        <v>3</v>
      </c>
      <c r="F5009" t="s">
        <v>7</v>
      </c>
      <c r="G5009">
        <v>1</v>
      </c>
      <c r="H5009">
        <v>2</v>
      </c>
      <c r="I5009" t="s">
        <v>9</v>
      </c>
      <c r="J5009">
        <v>-1</v>
      </c>
    </row>
    <row r="5010" spans="2:10" x14ac:dyDescent="0.45">
      <c r="B5010">
        <v>12235</v>
      </c>
      <c r="C5010" t="s">
        <v>74</v>
      </c>
      <c r="D5010">
        <v>14</v>
      </c>
      <c r="E5010">
        <v>3</v>
      </c>
      <c r="F5010" t="s">
        <v>10</v>
      </c>
      <c r="G5010">
        <v>1</v>
      </c>
      <c r="H5010">
        <v>2</v>
      </c>
      <c r="I5010" t="s">
        <v>14</v>
      </c>
      <c r="J5010">
        <v>-1</v>
      </c>
    </row>
    <row r="5011" spans="2:10" x14ac:dyDescent="0.45">
      <c r="B5011">
        <v>12236</v>
      </c>
      <c r="C5011" t="s">
        <v>74</v>
      </c>
      <c r="D5011">
        <v>14</v>
      </c>
      <c r="E5011">
        <v>3</v>
      </c>
      <c r="F5011" t="s">
        <v>72</v>
      </c>
      <c r="G5011">
        <v>1</v>
      </c>
      <c r="H5011">
        <v>0</v>
      </c>
      <c r="I5011" t="s">
        <v>12</v>
      </c>
      <c r="J5011">
        <v>1</v>
      </c>
    </row>
    <row r="5012" spans="2:10" x14ac:dyDescent="0.45">
      <c r="B5012">
        <v>12237</v>
      </c>
      <c r="C5012" t="s">
        <v>74</v>
      </c>
      <c r="D5012">
        <v>14</v>
      </c>
      <c r="E5012">
        <v>3</v>
      </c>
      <c r="F5012" t="s">
        <v>11</v>
      </c>
      <c r="G5012">
        <v>2</v>
      </c>
      <c r="H5012">
        <v>2</v>
      </c>
      <c r="I5012" t="s">
        <v>0</v>
      </c>
      <c r="J5012">
        <v>0</v>
      </c>
    </row>
    <row r="5013" spans="2:10" x14ac:dyDescent="0.45">
      <c r="B5013">
        <v>12238</v>
      </c>
      <c r="C5013" t="s">
        <v>74</v>
      </c>
      <c r="D5013">
        <v>14</v>
      </c>
      <c r="E5013">
        <v>3</v>
      </c>
      <c r="F5013" t="s">
        <v>69</v>
      </c>
      <c r="G5013">
        <v>3</v>
      </c>
      <c r="H5013">
        <v>2</v>
      </c>
      <c r="I5013" t="s">
        <v>13</v>
      </c>
      <c r="J5013">
        <v>1</v>
      </c>
    </row>
    <row r="5014" spans="2:10" x14ac:dyDescent="0.45">
      <c r="B5014">
        <v>12239</v>
      </c>
      <c r="C5014" t="s">
        <v>74</v>
      </c>
      <c r="D5014">
        <v>14</v>
      </c>
      <c r="E5014">
        <v>3</v>
      </c>
      <c r="F5014" t="s">
        <v>27</v>
      </c>
      <c r="G5014">
        <v>0</v>
      </c>
      <c r="H5014">
        <v>1</v>
      </c>
      <c r="I5014" t="s">
        <v>75</v>
      </c>
      <c r="J5014">
        <v>-1</v>
      </c>
    </row>
    <row r="5015" spans="2:10" x14ac:dyDescent="0.45">
      <c r="B5015">
        <v>12240</v>
      </c>
      <c r="C5015" t="s">
        <v>74</v>
      </c>
      <c r="D5015">
        <v>14</v>
      </c>
      <c r="E5015">
        <v>3</v>
      </c>
      <c r="F5015" t="s">
        <v>1</v>
      </c>
      <c r="G5015">
        <v>2</v>
      </c>
      <c r="H5015">
        <v>2</v>
      </c>
      <c r="I5015" t="s">
        <v>3</v>
      </c>
      <c r="J5015">
        <v>0</v>
      </c>
    </row>
    <row r="5016" spans="2:10" x14ac:dyDescent="0.45">
      <c r="B5016">
        <v>12241</v>
      </c>
      <c r="C5016" t="s">
        <v>74</v>
      </c>
      <c r="D5016">
        <v>14</v>
      </c>
      <c r="E5016">
        <v>3</v>
      </c>
      <c r="F5016" t="s">
        <v>5</v>
      </c>
      <c r="G5016">
        <v>2</v>
      </c>
      <c r="H5016">
        <v>0</v>
      </c>
      <c r="I5016" t="s">
        <v>24</v>
      </c>
      <c r="J5016">
        <v>1</v>
      </c>
    </row>
    <row r="5017" spans="2:10" x14ac:dyDescent="0.45">
      <c r="B5017">
        <v>12242</v>
      </c>
      <c r="C5017" t="s">
        <v>74</v>
      </c>
      <c r="D5017">
        <v>14</v>
      </c>
      <c r="E5017">
        <v>3</v>
      </c>
      <c r="F5017" t="s">
        <v>67</v>
      </c>
      <c r="G5017">
        <v>0</v>
      </c>
      <c r="H5017">
        <v>0</v>
      </c>
      <c r="I5017" t="s">
        <v>6</v>
      </c>
      <c r="J5017">
        <v>0</v>
      </c>
    </row>
    <row r="5018" spans="2:10" x14ac:dyDescent="0.45">
      <c r="B5018">
        <v>12243</v>
      </c>
      <c r="C5018" t="s">
        <v>74</v>
      </c>
      <c r="D5018">
        <v>14</v>
      </c>
      <c r="E5018">
        <v>3</v>
      </c>
      <c r="F5018" t="s">
        <v>66</v>
      </c>
      <c r="G5018">
        <v>0</v>
      </c>
      <c r="H5018">
        <v>0</v>
      </c>
      <c r="I5018" t="s">
        <v>4</v>
      </c>
      <c r="J5018">
        <v>0</v>
      </c>
    </row>
    <row r="5019" spans="2:10" x14ac:dyDescent="0.45">
      <c r="B5019">
        <v>12244</v>
      </c>
      <c r="C5019" t="s">
        <v>74</v>
      </c>
      <c r="D5019">
        <v>14</v>
      </c>
      <c r="E5019">
        <v>4</v>
      </c>
      <c r="F5019" t="s">
        <v>14</v>
      </c>
      <c r="G5019">
        <v>1</v>
      </c>
      <c r="H5019">
        <v>1</v>
      </c>
      <c r="I5019" t="s">
        <v>72</v>
      </c>
      <c r="J5019">
        <v>0</v>
      </c>
    </row>
    <row r="5020" spans="2:10" x14ac:dyDescent="0.45">
      <c r="B5020">
        <v>12245</v>
      </c>
      <c r="C5020" t="s">
        <v>74</v>
      </c>
      <c r="D5020">
        <v>14</v>
      </c>
      <c r="E5020">
        <v>4</v>
      </c>
      <c r="F5020" t="s">
        <v>0</v>
      </c>
      <c r="G5020">
        <v>2</v>
      </c>
      <c r="H5020">
        <v>0</v>
      </c>
      <c r="I5020" t="s">
        <v>67</v>
      </c>
      <c r="J5020">
        <v>1</v>
      </c>
    </row>
    <row r="5021" spans="2:10" x14ac:dyDescent="0.45">
      <c r="B5021">
        <v>12246</v>
      </c>
      <c r="C5021" t="s">
        <v>74</v>
      </c>
      <c r="D5021">
        <v>14</v>
      </c>
      <c r="E5021">
        <v>4</v>
      </c>
      <c r="F5021" t="s">
        <v>12</v>
      </c>
      <c r="G5021">
        <v>0</v>
      </c>
      <c r="H5021">
        <v>0</v>
      </c>
      <c r="I5021" t="s">
        <v>69</v>
      </c>
      <c r="J5021">
        <v>0</v>
      </c>
    </row>
    <row r="5022" spans="2:10" x14ac:dyDescent="0.45">
      <c r="B5022">
        <v>12247</v>
      </c>
      <c r="C5022" t="s">
        <v>74</v>
      </c>
      <c r="D5022">
        <v>14</v>
      </c>
      <c r="E5022">
        <v>4</v>
      </c>
      <c r="F5022" t="s">
        <v>9</v>
      </c>
      <c r="G5022">
        <v>2</v>
      </c>
      <c r="H5022">
        <v>0</v>
      </c>
      <c r="I5022" t="s">
        <v>5</v>
      </c>
      <c r="J5022">
        <v>1</v>
      </c>
    </row>
    <row r="5023" spans="2:10" x14ac:dyDescent="0.45">
      <c r="B5023">
        <v>12248</v>
      </c>
      <c r="C5023" t="s">
        <v>74</v>
      </c>
      <c r="D5023">
        <v>14</v>
      </c>
      <c r="E5023">
        <v>4</v>
      </c>
      <c r="F5023" t="s">
        <v>3</v>
      </c>
      <c r="G5023">
        <v>1</v>
      </c>
      <c r="H5023">
        <v>0</v>
      </c>
      <c r="I5023" t="s">
        <v>66</v>
      </c>
      <c r="J5023">
        <v>1</v>
      </c>
    </row>
    <row r="5024" spans="2:10" x14ac:dyDescent="0.45">
      <c r="B5024">
        <v>12249</v>
      </c>
      <c r="C5024" t="s">
        <v>74</v>
      </c>
      <c r="D5024">
        <v>14</v>
      </c>
      <c r="E5024">
        <v>4</v>
      </c>
      <c r="F5024" t="s">
        <v>24</v>
      </c>
      <c r="G5024">
        <v>0</v>
      </c>
      <c r="H5024">
        <v>1</v>
      </c>
      <c r="I5024" t="s">
        <v>27</v>
      </c>
      <c r="J5024">
        <v>-1</v>
      </c>
    </row>
    <row r="5025" spans="2:10" x14ac:dyDescent="0.45">
      <c r="B5025">
        <v>12250</v>
      </c>
      <c r="C5025" t="s">
        <v>74</v>
      </c>
      <c r="D5025">
        <v>14</v>
      </c>
      <c r="E5025">
        <v>4</v>
      </c>
      <c r="F5025" t="s">
        <v>4</v>
      </c>
      <c r="G5025">
        <v>1</v>
      </c>
      <c r="H5025">
        <v>2</v>
      </c>
      <c r="I5025" t="s">
        <v>7</v>
      </c>
      <c r="J5025">
        <v>-1</v>
      </c>
    </row>
    <row r="5026" spans="2:10" x14ac:dyDescent="0.45">
      <c r="B5026">
        <v>12251</v>
      </c>
      <c r="C5026" t="s">
        <v>74</v>
      </c>
      <c r="D5026">
        <v>14</v>
      </c>
      <c r="E5026">
        <v>4</v>
      </c>
      <c r="F5026" t="s">
        <v>13</v>
      </c>
      <c r="G5026">
        <v>4</v>
      </c>
      <c r="H5026">
        <v>0</v>
      </c>
      <c r="I5026" t="s">
        <v>1</v>
      </c>
      <c r="J5026">
        <v>1</v>
      </c>
    </row>
    <row r="5027" spans="2:10" x14ac:dyDescent="0.45">
      <c r="B5027">
        <v>12252</v>
      </c>
      <c r="C5027" t="s">
        <v>74</v>
      </c>
      <c r="D5027">
        <v>14</v>
      </c>
      <c r="E5027">
        <v>4</v>
      </c>
      <c r="F5027" t="s">
        <v>6</v>
      </c>
      <c r="G5027">
        <v>2</v>
      </c>
      <c r="H5027">
        <v>1</v>
      </c>
      <c r="I5027" t="s">
        <v>10</v>
      </c>
      <c r="J5027">
        <v>1</v>
      </c>
    </row>
    <row r="5028" spans="2:10" x14ac:dyDescent="0.45">
      <c r="B5028">
        <v>12253</v>
      </c>
      <c r="C5028" t="s">
        <v>74</v>
      </c>
      <c r="D5028">
        <v>14</v>
      </c>
      <c r="E5028">
        <v>4</v>
      </c>
      <c r="F5028" t="s">
        <v>75</v>
      </c>
      <c r="G5028">
        <v>1</v>
      </c>
      <c r="H5028">
        <v>0</v>
      </c>
      <c r="I5028" t="s">
        <v>11</v>
      </c>
      <c r="J5028">
        <v>1</v>
      </c>
    </row>
    <row r="5029" spans="2:10" x14ac:dyDescent="0.45">
      <c r="B5029">
        <v>12254</v>
      </c>
      <c r="C5029" t="s">
        <v>74</v>
      </c>
      <c r="D5029">
        <v>14</v>
      </c>
      <c r="E5029">
        <v>5</v>
      </c>
      <c r="F5029" t="s">
        <v>7</v>
      </c>
      <c r="G5029">
        <v>0</v>
      </c>
      <c r="H5029">
        <v>1</v>
      </c>
      <c r="I5029" t="s">
        <v>3</v>
      </c>
      <c r="J5029">
        <v>-1</v>
      </c>
    </row>
    <row r="5030" spans="2:10" x14ac:dyDescent="0.45">
      <c r="B5030">
        <v>12255</v>
      </c>
      <c r="C5030" t="s">
        <v>74</v>
      </c>
      <c r="D5030">
        <v>14</v>
      </c>
      <c r="E5030">
        <v>5</v>
      </c>
      <c r="F5030" t="s">
        <v>72</v>
      </c>
      <c r="G5030">
        <v>1</v>
      </c>
      <c r="H5030">
        <v>2</v>
      </c>
      <c r="I5030" t="s">
        <v>6</v>
      </c>
      <c r="J5030">
        <v>-1</v>
      </c>
    </row>
    <row r="5031" spans="2:10" x14ac:dyDescent="0.45">
      <c r="B5031">
        <v>12256</v>
      </c>
      <c r="C5031" t="s">
        <v>74</v>
      </c>
      <c r="D5031">
        <v>14</v>
      </c>
      <c r="E5031">
        <v>5</v>
      </c>
      <c r="F5031" t="s">
        <v>11</v>
      </c>
      <c r="G5031">
        <v>1</v>
      </c>
      <c r="H5031">
        <v>2</v>
      </c>
      <c r="I5031" t="s">
        <v>24</v>
      </c>
      <c r="J5031">
        <v>-1</v>
      </c>
    </row>
    <row r="5032" spans="2:10" x14ac:dyDescent="0.45">
      <c r="B5032">
        <v>12257</v>
      </c>
      <c r="C5032" t="s">
        <v>74</v>
      </c>
      <c r="D5032">
        <v>14</v>
      </c>
      <c r="E5032">
        <v>5</v>
      </c>
      <c r="F5032" t="s">
        <v>69</v>
      </c>
      <c r="G5032">
        <v>1</v>
      </c>
      <c r="H5032">
        <v>3</v>
      </c>
      <c r="I5032" t="s">
        <v>14</v>
      </c>
      <c r="J5032">
        <v>-1</v>
      </c>
    </row>
    <row r="5033" spans="2:10" x14ac:dyDescent="0.45">
      <c r="B5033">
        <v>12258</v>
      </c>
      <c r="C5033" t="s">
        <v>74</v>
      </c>
      <c r="D5033">
        <v>14</v>
      </c>
      <c r="E5033">
        <v>5</v>
      </c>
      <c r="F5033" t="s">
        <v>27</v>
      </c>
      <c r="G5033">
        <v>1</v>
      </c>
      <c r="H5033">
        <v>0</v>
      </c>
      <c r="I5033" t="s">
        <v>9</v>
      </c>
      <c r="J5033">
        <v>1</v>
      </c>
    </row>
    <row r="5034" spans="2:10" x14ac:dyDescent="0.45">
      <c r="B5034">
        <v>12259</v>
      </c>
      <c r="C5034" t="s">
        <v>74</v>
      </c>
      <c r="D5034">
        <v>14</v>
      </c>
      <c r="E5034">
        <v>5</v>
      </c>
      <c r="F5034" t="s">
        <v>1</v>
      </c>
      <c r="G5034">
        <v>1</v>
      </c>
      <c r="H5034">
        <v>1</v>
      </c>
      <c r="I5034" t="s">
        <v>12</v>
      </c>
      <c r="J5034">
        <v>0</v>
      </c>
    </row>
    <row r="5035" spans="2:10" x14ac:dyDescent="0.45">
      <c r="B5035">
        <v>12260</v>
      </c>
      <c r="C5035" t="s">
        <v>74</v>
      </c>
      <c r="D5035">
        <v>14</v>
      </c>
      <c r="E5035">
        <v>5</v>
      </c>
      <c r="F5035" t="s">
        <v>5</v>
      </c>
      <c r="G5035">
        <v>3</v>
      </c>
      <c r="H5035">
        <v>2</v>
      </c>
      <c r="I5035" t="s">
        <v>4</v>
      </c>
      <c r="J5035">
        <v>1</v>
      </c>
    </row>
    <row r="5036" spans="2:10" x14ac:dyDescent="0.45">
      <c r="B5036">
        <v>12261</v>
      </c>
      <c r="C5036" t="s">
        <v>74</v>
      </c>
      <c r="D5036">
        <v>14</v>
      </c>
      <c r="E5036">
        <v>5</v>
      </c>
      <c r="F5036" t="s">
        <v>67</v>
      </c>
      <c r="G5036">
        <v>1</v>
      </c>
      <c r="H5036">
        <v>2</v>
      </c>
      <c r="I5036" t="s">
        <v>10</v>
      </c>
      <c r="J5036">
        <v>-1</v>
      </c>
    </row>
    <row r="5037" spans="2:10" x14ac:dyDescent="0.45">
      <c r="B5037">
        <v>12262</v>
      </c>
      <c r="C5037" t="s">
        <v>74</v>
      </c>
      <c r="D5037">
        <v>14</v>
      </c>
      <c r="E5037">
        <v>5</v>
      </c>
      <c r="F5037" t="s">
        <v>66</v>
      </c>
      <c r="G5037">
        <v>0</v>
      </c>
      <c r="H5037">
        <v>0</v>
      </c>
      <c r="I5037" t="s">
        <v>13</v>
      </c>
      <c r="J5037">
        <v>0</v>
      </c>
    </row>
    <row r="5038" spans="2:10" x14ac:dyDescent="0.45">
      <c r="B5038">
        <v>12263</v>
      </c>
      <c r="C5038" t="s">
        <v>74</v>
      </c>
      <c r="D5038">
        <v>14</v>
      </c>
      <c r="E5038">
        <v>5</v>
      </c>
      <c r="F5038" t="s">
        <v>0</v>
      </c>
      <c r="G5038">
        <v>0</v>
      </c>
      <c r="H5038">
        <v>0</v>
      </c>
      <c r="I5038" t="s">
        <v>75</v>
      </c>
      <c r="J5038">
        <v>0</v>
      </c>
    </row>
    <row r="5039" spans="2:10" x14ac:dyDescent="0.45">
      <c r="B5039">
        <v>12264</v>
      </c>
      <c r="C5039" t="s">
        <v>74</v>
      </c>
      <c r="D5039">
        <v>14</v>
      </c>
      <c r="E5039">
        <v>6</v>
      </c>
      <c r="F5039" t="s">
        <v>13</v>
      </c>
      <c r="G5039">
        <v>1</v>
      </c>
      <c r="H5039">
        <v>0</v>
      </c>
      <c r="I5039" t="s">
        <v>7</v>
      </c>
      <c r="J5039">
        <v>1</v>
      </c>
    </row>
    <row r="5040" spans="2:10" x14ac:dyDescent="0.45">
      <c r="B5040">
        <v>12265</v>
      </c>
      <c r="C5040" t="s">
        <v>74</v>
      </c>
      <c r="D5040">
        <v>14</v>
      </c>
      <c r="E5040">
        <v>6</v>
      </c>
      <c r="F5040" t="s">
        <v>12</v>
      </c>
      <c r="G5040">
        <v>2</v>
      </c>
      <c r="H5040">
        <v>1</v>
      </c>
      <c r="I5040" t="s">
        <v>66</v>
      </c>
      <c r="J5040">
        <v>1</v>
      </c>
    </row>
    <row r="5041" spans="2:10" x14ac:dyDescent="0.45">
      <c r="B5041">
        <v>12266</v>
      </c>
      <c r="C5041" t="s">
        <v>74</v>
      </c>
      <c r="D5041">
        <v>14</v>
      </c>
      <c r="E5041">
        <v>6</v>
      </c>
      <c r="F5041" t="s">
        <v>14</v>
      </c>
      <c r="G5041">
        <v>0</v>
      </c>
      <c r="H5041">
        <v>0</v>
      </c>
      <c r="I5041" t="s">
        <v>1</v>
      </c>
      <c r="J5041">
        <v>0</v>
      </c>
    </row>
    <row r="5042" spans="2:10" x14ac:dyDescent="0.45">
      <c r="B5042">
        <v>12267</v>
      </c>
      <c r="C5042" t="s">
        <v>74</v>
      </c>
      <c r="D5042">
        <v>14</v>
      </c>
      <c r="E5042">
        <v>6</v>
      </c>
      <c r="F5042" t="s">
        <v>10</v>
      </c>
      <c r="G5042">
        <v>4</v>
      </c>
      <c r="H5042">
        <v>2</v>
      </c>
      <c r="I5042" t="s">
        <v>72</v>
      </c>
      <c r="J5042">
        <v>1</v>
      </c>
    </row>
    <row r="5043" spans="2:10" x14ac:dyDescent="0.45">
      <c r="B5043">
        <v>12268</v>
      </c>
      <c r="C5043" t="s">
        <v>74</v>
      </c>
      <c r="D5043">
        <v>14</v>
      </c>
      <c r="E5043">
        <v>6</v>
      </c>
      <c r="F5043" t="s">
        <v>9</v>
      </c>
      <c r="G5043">
        <v>1</v>
      </c>
      <c r="H5043">
        <v>1</v>
      </c>
      <c r="I5043" t="s">
        <v>11</v>
      </c>
      <c r="J5043">
        <v>0</v>
      </c>
    </row>
    <row r="5044" spans="2:10" x14ac:dyDescent="0.45">
      <c r="B5044">
        <v>12269</v>
      </c>
      <c r="C5044" t="s">
        <v>74</v>
      </c>
      <c r="D5044">
        <v>14</v>
      </c>
      <c r="E5044">
        <v>6</v>
      </c>
      <c r="F5044" t="s">
        <v>6</v>
      </c>
      <c r="G5044">
        <v>0</v>
      </c>
      <c r="H5044">
        <v>0</v>
      </c>
      <c r="I5044" t="s">
        <v>69</v>
      </c>
      <c r="J5044">
        <v>0</v>
      </c>
    </row>
    <row r="5045" spans="2:10" x14ac:dyDescent="0.45">
      <c r="B5045">
        <v>12270</v>
      </c>
      <c r="C5045" t="s">
        <v>74</v>
      </c>
      <c r="D5045">
        <v>14</v>
      </c>
      <c r="E5045">
        <v>6</v>
      </c>
      <c r="F5045" t="s">
        <v>4</v>
      </c>
      <c r="G5045">
        <v>0</v>
      </c>
      <c r="H5045">
        <v>0</v>
      </c>
      <c r="I5045" t="s">
        <v>27</v>
      </c>
      <c r="J5045">
        <v>0</v>
      </c>
    </row>
    <row r="5046" spans="2:10" x14ac:dyDescent="0.45">
      <c r="B5046">
        <v>12271</v>
      </c>
      <c r="C5046" t="s">
        <v>74</v>
      </c>
      <c r="D5046">
        <v>14</v>
      </c>
      <c r="E5046">
        <v>6</v>
      </c>
      <c r="F5046" t="s">
        <v>3</v>
      </c>
      <c r="G5046">
        <v>1</v>
      </c>
      <c r="H5046">
        <v>0</v>
      </c>
      <c r="I5046" t="s">
        <v>5</v>
      </c>
      <c r="J5046">
        <v>1</v>
      </c>
    </row>
    <row r="5047" spans="2:10" x14ac:dyDescent="0.45">
      <c r="B5047">
        <v>12272</v>
      </c>
      <c r="C5047" t="s">
        <v>74</v>
      </c>
      <c r="D5047">
        <v>14</v>
      </c>
      <c r="E5047">
        <v>6</v>
      </c>
      <c r="F5047" t="s">
        <v>24</v>
      </c>
      <c r="G5047">
        <v>4</v>
      </c>
      <c r="H5047">
        <v>2</v>
      </c>
      <c r="I5047" t="s">
        <v>0</v>
      </c>
      <c r="J5047">
        <v>1</v>
      </c>
    </row>
    <row r="5048" spans="2:10" x14ac:dyDescent="0.45">
      <c r="B5048">
        <v>12273</v>
      </c>
      <c r="C5048" t="s">
        <v>74</v>
      </c>
      <c r="D5048">
        <v>14</v>
      </c>
      <c r="E5048">
        <v>6</v>
      </c>
      <c r="F5048" t="s">
        <v>75</v>
      </c>
      <c r="G5048">
        <v>3</v>
      </c>
      <c r="H5048">
        <v>0</v>
      </c>
      <c r="I5048" t="s">
        <v>67</v>
      </c>
      <c r="J5048">
        <v>1</v>
      </c>
    </row>
    <row r="5049" spans="2:10" x14ac:dyDescent="0.45">
      <c r="B5049">
        <v>12274</v>
      </c>
      <c r="C5049" t="s">
        <v>74</v>
      </c>
      <c r="D5049">
        <v>14</v>
      </c>
      <c r="E5049">
        <v>7</v>
      </c>
      <c r="F5049" t="s">
        <v>7</v>
      </c>
      <c r="G5049">
        <v>0</v>
      </c>
      <c r="H5049">
        <v>0</v>
      </c>
      <c r="I5049" t="s">
        <v>12</v>
      </c>
      <c r="J5049">
        <v>0</v>
      </c>
    </row>
    <row r="5050" spans="2:10" x14ac:dyDescent="0.45">
      <c r="B5050">
        <v>12275</v>
      </c>
      <c r="C5050" t="s">
        <v>74</v>
      </c>
      <c r="D5050">
        <v>14</v>
      </c>
      <c r="E5050">
        <v>7</v>
      </c>
      <c r="F5050" t="s">
        <v>0</v>
      </c>
      <c r="G5050">
        <v>1</v>
      </c>
      <c r="H5050">
        <v>0</v>
      </c>
      <c r="I5050" t="s">
        <v>9</v>
      </c>
      <c r="J5050">
        <v>1</v>
      </c>
    </row>
    <row r="5051" spans="2:10" x14ac:dyDescent="0.45">
      <c r="B5051">
        <v>12276</v>
      </c>
      <c r="C5051" t="s">
        <v>74</v>
      </c>
      <c r="D5051">
        <v>14</v>
      </c>
      <c r="E5051">
        <v>7</v>
      </c>
      <c r="F5051" t="s">
        <v>69</v>
      </c>
      <c r="G5051">
        <v>2</v>
      </c>
      <c r="H5051">
        <v>2</v>
      </c>
      <c r="I5051" t="s">
        <v>10</v>
      </c>
      <c r="J5051">
        <v>0</v>
      </c>
    </row>
    <row r="5052" spans="2:10" x14ac:dyDescent="0.45">
      <c r="B5052">
        <v>12277</v>
      </c>
      <c r="C5052" t="s">
        <v>74</v>
      </c>
      <c r="D5052">
        <v>14</v>
      </c>
      <c r="E5052">
        <v>7</v>
      </c>
      <c r="F5052" t="s">
        <v>1</v>
      </c>
      <c r="G5052">
        <v>0</v>
      </c>
      <c r="H5052">
        <v>1</v>
      </c>
      <c r="I5052" t="s">
        <v>6</v>
      </c>
      <c r="J5052">
        <v>-1</v>
      </c>
    </row>
    <row r="5053" spans="2:10" x14ac:dyDescent="0.45">
      <c r="B5053">
        <v>12278</v>
      </c>
      <c r="C5053" t="s">
        <v>74</v>
      </c>
      <c r="D5053">
        <v>14</v>
      </c>
      <c r="E5053">
        <v>7</v>
      </c>
      <c r="F5053" t="s">
        <v>5</v>
      </c>
      <c r="G5053">
        <v>1</v>
      </c>
      <c r="H5053">
        <v>2</v>
      </c>
      <c r="I5053" t="s">
        <v>13</v>
      </c>
      <c r="J5053">
        <v>-1</v>
      </c>
    </row>
    <row r="5054" spans="2:10" x14ac:dyDescent="0.45">
      <c r="B5054">
        <v>12279</v>
      </c>
      <c r="C5054" t="s">
        <v>74</v>
      </c>
      <c r="D5054">
        <v>14</v>
      </c>
      <c r="E5054">
        <v>7</v>
      </c>
      <c r="F5054" t="s">
        <v>67</v>
      </c>
      <c r="G5054">
        <v>2</v>
      </c>
      <c r="H5054">
        <v>1</v>
      </c>
      <c r="I5054" t="s">
        <v>72</v>
      </c>
      <c r="J5054">
        <v>1</v>
      </c>
    </row>
    <row r="5055" spans="2:10" x14ac:dyDescent="0.45">
      <c r="B5055">
        <v>12280</v>
      </c>
      <c r="C5055" t="s">
        <v>74</v>
      </c>
      <c r="D5055">
        <v>14</v>
      </c>
      <c r="E5055">
        <v>7</v>
      </c>
      <c r="F5055" t="s">
        <v>66</v>
      </c>
      <c r="G5055">
        <v>2</v>
      </c>
      <c r="H5055">
        <v>3</v>
      </c>
      <c r="I5055" t="s">
        <v>14</v>
      </c>
      <c r="J5055">
        <v>-1</v>
      </c>
    </row>
    <row r="5056" spans="2:10" x14ac:dyDescent="0.45">
      <c r="B5056">
        <v>12281</v>
      </c>
      <c r="C5056" t="s">
        <v>74</v>
      </c>
      <c r="D5056">
        <v>14</v>
      </c>
      <c r="E5056">
        <v>7</v>
      </c>
      <c r="F5056" t="s">
        <v>75</v>
      </c>
      <c r="G5056">
        <v>1</v>
      </c>
      <c r="H5056">
        <v>1</v>
      </c>
      <c r="I5056" t="s">
        <v>24</v>
      </c>
      <c r="J5056">
        <v>0</v>
      </c>
    </row>
    <row r="5057" spans="2:10" x14ac:dyDescent="0.45">
      <c r="B5057">
        <v>12282</v>
      </c>
      <c r="C5057" t="s">
        <v>74</v>
      </c>
      <c r="D5057">
        <v>14</v>
      </c>
      <c r="E5057">
        <v>7</v>
      </c>
      <c r="F5057" t="s">
        <v>11</v>
      </c>
      <c r="G5057">
        <v>0</v>
      </c>
      <c r="H5057">
        <v>0</v>
      </c>
      <c r="I5057" t="s">
        <v>4</v>
      </c>
      <c r="J5057">
        <v>0</v>
      </c>
    </row>
    <row r="5058" spans="2:10" x14ac:dyDescent="0.45">
      <c r="B5058">
        <v>12283</v>
      </c>
      <c r="C5058" t="s">
        <v>74</v>
      </c>
      <c r="D5058">
        <v>14</v>
      </c>
      <c r="E5058">
        <v>7</v>
      </c>
      <c r="F5058" t="s">
        <v>27</v>
      </c>
      <c r="G5058">
        <v>1</v>
      </c>
      <c r="H5058">
        <v>0</v>
      </c>
      <c r="I5058" t="s">
        <v>3</v>
      </c>
      <c r="J5058">
        <v>1</v>
      </c>
    </row>
    <row r="5059" spans="2:10" x14ac:dyDescent="0.45">
      <c r="B5059">
        <v>12284</v>
      </c>
      <c r="C5059" t="s">
        <v>74</v>
      </c>
      <c r="D5059">
        <v>14</v>
      </c>
      <c r="E5059">
        <v>8</v>
      </c>
      <c r="F5059" t="s">
        <v>3</v>
      </c>
      <c r="G5059">
        <v>4</v>
      </c>
      <c r="H5059">
        <v>0</v>
      </c>
      <c r="I5059" t="s">
        <v>11</v>
      </c>
      <c r="J5059">
        <v>1</v>
      </c>
    </row>
    <row r="5060" spans="2:10" x14ac:dyDescent="0.45">
      <c r="B5060">
        <v>12285</v>
      </c>
      <c r="C5060" t="s">
        <v>74</v>
      </c>
      <c r="D5060">
        <v>14</v>
      </c>
      <c r="E5060">
        <v>8</v>
      </c>
      <c r="F5060" t="s">
        <v>24</v>
      </c>
      <c r="G5060">
        <v>2</v>
      </c>
      <c r="H5060">
        <v>0</v>
      </c>
      <c r="I5060" t="s">
        <v>67</v>
      </c>
      <c r="J5060">
        <v>1</v>
      </c>
    </row>
    <row r="5061" spans="2:10" x14ac:dyDescent="0.45">
      <c r="B5061">
        <v>12286</v>
      </c>
      <c r="C5061" t="s">
        <v>74</v>
      </c>
      <c r="D5061">
        <v>14</v>
      </c>
      <c r="E5061">
        <v>8</v>
      </c>
      <c r="F5061" t="s">
        <v>12</v>
      </c>
      <c r="G5061">
        <v>2</v>
      </c>
      <c r="H5061">
        <v>3</v>
      </c>
      <c r="I5061" t="s">
        <v>5</v>
      </c>
      <c r="J5061">
        <v>-1</v>
      </c>
    </row>
    <row r="5062" spans="2:10" x14ac:dyDescent="0.45">
      <c r="B5062">
        <v>12287</v>
      </c>
      <c r="C5062" t="s">
        <v>74</v>
      </c>
      <c r="D5062">
        <v>14</v>
      </c>
      <c r="E5062">
        <v>8</v>
      </c>
      <c r="F5062" t="s">
        <v>14</v>
      </c>
      <c r="G5062">
        <v>1</v>
      </c>
      <c r="H5062">
        <v>2</v>
      </c>
      <c r="I5062" t="s">
        <v>7</v>
      </c>
      <c r="J5062">
        <v>-1</v>
      </c>
    </row>
    <row r="5063" spans="2:10" x14ac:dyDescent="0.45">
      <c r="B5063">
        <v>12288</v>
      </c>
      <c r="C5063" t="s">
        <v>74</v>
      </c>
      <c r="D5063">
        <v>14</v>
      </c>
      <c r="E5063">
        <v>8</v>
      </c>
      <c r="F5063" t="s">
        <v>72</v>
      </c>
      <c r="G5063">
        <v>2</v>
      </c>
      <c r="H5063">
        <v>1</v>
      </c>
      <c r="I5063" t="s">
        <v>69</v>
      </c>
      <c r="J5063">
        <v>1</v>
      </c>
    </row>
    <row r="5064" spans="2:10" x14ac:dyDescent="0.45">
      <c r="B5064">
        <v>12289</v>
      </c>
      <c r="C5064" t="s">
        <v>74</v>
      </c>
      <c r="D5064">
        <v>14</v>
      </c>
      <c r="E5064">
        <v>8</v>
      </c>
      <c r="F5064" t="s">
        <v>10</v>
      </c>
      <c r="G5064">
        <v>4</v>
      </c>
      <c r="H5064">
        <v>4</v>
      </c>
      <c r="I5064" t="s">
        <v>1</v>
      </c>
      <c r="J5064">
        <v>0</v>
      </c>
    </row>
    <row r="5065" spans="2:10" x14ac:dyDescent="0.45">
      <c r="B5065">
        <v>12290</v>
      </c>
      <c r="C5065" t="s">
        <v>74</v>
      </c>
      <c r="D5065">
        <v>14</v>
      </c>
      <c r="E5065">
        <v>8</v>
      </c>
      <c r="F5065" t="s">
        <v>9</v>
      </c>
      <c r="G5065">
        <v>1</v>
      </c>
      <c r="H5065">
        <v>0</v>
      </c>
      <c r="I5065" t="s">
        <v>75</v>
      </c>
      <c r="J5065">
        <v>1</v>
      </c>
    </row>
    <row r="5066" spans="2:10" x14ac:dyDescent="0.45">
      <c r="B5066">
        <v>12291</v>
      </c>
      <c r="C5066" t="s">
        <v>74</v>
      </c>
      <c r="D5066">
        <v>14</v>
      </c>
      <c r="E5066">
        <v>8</v>
      </c>
      <c r="F5066" t="s">
        <v>6</v>
      </c>
      <c r="G5066">
        <v>3</v>
      </c>
      <c r="H5066">
        <v>0</v>
      </c>
      <c r="I5066" t="s">
        <v>66</v>
      </c>
      <c r="J5066">
        <v>1</v>
      </c>
    </row>
    <row r="5067" spans="2:10" x14ac:dyDescent="0.45">
      <c r="B5067">
        <v>12292</v>
      </c>
      <c r="C5067" t="s">
        <v>74</v>
      </c>
      <c r="D5067">
        <v>14</v>
      </c>
      <c r="E5067">
        <v>8</v>
      </c>
      <c r="F5067" t="s">
        <v>4</v>
      </c>
      <c r="G5067">
        <v>0</v>
      </c>
      <c r="H5067">
        <v>0</v>
      </c>
      <c r="I5067" t="s">
        <v>0</v>
      </c>
      <c r="J5067">
        <v>0</v>
      </c>
    </row>
    <row r="5068" spans="2:10" x14ac:dyDescent="0.45">
      <c r="B5068">
        <v>12293</v>
      </c>
      <c r="C5068" t="s">
        <v>74</v>
      </c>
      <c r="D5068">
        <v>14</v>
      </c>
      <c r="E5068">
        <v>8</v>
      </c>
      <c r="F5068" t="s">
        <v>13</v>
      </c>
      <c r="G5068">
        <v>2</v>
      </c>
      <c r="H5068">
        <v>0</v>
      </c>
      <c r="I5068" t="s">
        <v>27</v>
      </c>
      <c r="J5068">
        <v>1</v>
      </c>
    </row>
    <row r="5069" spans="2:10" x14ac:dyDescent="0.45">
      <c r="B5069">
        <v>12294</v>
      </c>
      <c r="C5069" t="s">
        <v>74</v>
      </c>
      <c r="D5069">
        <v>14</v>
      </c>
      <c r="E5069">
        <v>9</v>
      </c>
      <c r="F5069" t="s">
        <v>24</v>
      </c>
      <c r="G5069">
        <v>0</v>
      </c>
      <c r="H5069">
        <v>1</v>
      </c>
      <c r="I5069" t="s">
        <v>9</v>
      </c>
      <c r="J5069">
        <v>-1</v>
      </c>
    </row>
    <row r="5070" spans="2:10" x14ac:dyDescent="0.45">
      <c r="B5070">
        <v>12295</v>
      </c>
      <c r="C5070" t="s">
        <v>74</v>
      </c>
      <c r="D5070">
        <v>14</v>
      </c>
      <c r="E5070">
        <v>9</v>
      </c>
      <c r="F5070" t="s">
        <v>7</v>
      </c>
      <c r="G5070">
        <v>0</v>
      </c>
      <c r="H5070">
        <v>2</v>
      </c>
      <c r="I5070" t="s">
        <v>6</v>
      </c>
      <c r="J5070">
        <v>-1</v>
      </c>
    </row>
    <row r="5071" spans="2:10" x14ac:dyDescent="0.45">
      <c r="B5071">
        <v>12296</v>
      </c>
      <c r="C5071" t="s">
        <v>74</v>
      </c>
      <c r="D5071">
        <v>14</v>
      </c>
      <c r="E5071">
        <v>9</v>
      </c>
      <c r="F5071" t="s">
        <v>0</v>
      </c>
      <c r="G5071">
        <v>1</v>
      </c>
      <c r="H5071">
        <v>4</v>
      </c>
      <c r="I5071" t="s">
        <v>3</v>
      </c>
      <c r="J5071">
        <v>-1</v>
      </c>
    </row>
    <row r="5072" spans="2:10" x14ac:dyDescent="0.45">
      <c r="B5072">
        <v>12297</v>
      </c>
      <c r="C5072" t="s">
        <v>74</v>
      </c>
      <c r="D5072">
        <v>14</v>
      </c>
      <c r="E5072">
        <v>9</v>
      </c>
      <c r="F5072" t="s">
        <v>27</v>
      </c>
      <c r="G5072">
        <v>2</v>
      </c>
      <c r="H5072">
        <v>0</v>
      </c>
      <c r="I5072" t="s">
        <v>12</v>
      </c>
      <c r="J5072">
        <v>1</v>
      </c>
    </row>
    <row r="5073" spans="2:10" x14ac:dyDescent="0.45">
      <c r="B5073">
        <v>12298</v>
      </c>
      <c r="C5073" t="s">
        <v>74</v>
      </c>
      <c r="D5073">
        <v>14</v>
      </c>
      <c r="E5073">
        <v>9</v>
      </c>
      <c r="F5073" t="s">
        <v>1</v>
      </c>
      <c r="G5073">
        <v>3</v>
      </c>
      <c r="H5073">
        <v>1</v>
      </c>
      <c r="I5073" t="s">
        <v>72</v>
      </c>
      <c r="J5073">
        <v>1</v>
      </c>
    </row>
    <row r="5074" spans="2:10" x14ac:dyDescent="0.45">
      <c r="B5074">
        <v>12299</v>
      </c>
      <c r="C5074" t="s">
        <v>74</v>
      </c>
      <c r="D5074">
        <v>14</v>
      </c>
      <c r="E5074">
        <v>9</v>
      </c>
      <c r="F5074" t="s">
        <v>5</v>
      </c>
      <c r="G5074">
        <v>1</v>
      </c>
      <c r="H5074">
        <v>1</v>
      </c>
      <c r="I5074" t="s">
        <v>14</v>
      </c>
      <c r="J5074">
        <v>0</v>
      </c>
    </row>
    <row r="5075" spans="2:10" x14ac:dyDescent="0.45">
      <c r="B5075">
        <v>12300</v>
      </c>
      <c r="C5075" t="s">
        <v>74</v>
      </c>
      <c r="D5075">
        <v>14</v>
      </c>
      <c r="E5075">
        <v>9</v>
      </c>
      <c r="F5075" t="s">
        <v>67</v>
      </c>
      <c r="G5075">
        <v>1</v>
      </c>
      <c r="H5075">
        <v>1</v>
      </c>
      <c r="I5075" t="s">
        <v>69</v>
      </c>
      <c r="J5075">
        <v>0</v>
      </c>
    </row>
    <row r="5076" spans="2:10" x14ac:dyDescent="0.45">
      <c r="B5076">
        <v>12301</v>
      </c>
      <c r="C5076" t="s">
        <v>74</v>
      </c>
      <c r="D5076">
        <v>14</v>
      </c>
      <c r="E5076">
        <v>9</v>
      </c>
      <c r="F5076" t="s">
        <v>66</v>
      </c>
      <c r="G5076">
        <v>1</v>
      </c>
      <c r="H5076">
        <v>2</v>
      </c>
      <c r="I5076" t="s">
        <v>10</v>
      </c>
      <c r="J5076">
        <v>-1</v>
      </c>
    </row>
    <row r="5077" spans="2:10" x14ac:dyDescent="0.45">
      <c r="B5077">
        <v>12302</v>
      </c>
      <c r="C5077" t="s">
        <v>74</v>
      </c>
      <c r="D5077">
        <v>14</v>
      </c>
      <c r="E5077">
        <v>9</v>
      </c>
      <c r="F5077" t="s">
        <v>75</v>
      </c>
      <c r="G5077">
        <v>0</v>
      </c>
      <c r="H5077">
        <v>3</v>
      </c>
      <c r="I5077" t="s">
        <v>4</v>
      </c>
      <c r="J5077">
        <v>-1</v>
      </c>
    </row>
    <row r="5078" spans="2:10" x14ac:dyDescent="0.45">
      <c r="B5078">
        <v>12303</v>
      </c>
      <c r="C5078" t="s">
        <v>74</v>
      </c>
      <c r="D5078">
        <v>14</v>
      </c>
      <c r="E5078">
        <v>9</v>
      </c>
      <c r="F5078" t="s">
        <v>11</v>
      </c>
      <c r="G5078">
        <v>1</v>
      </c>
      <c r="H5078">
        <v>0</v>
      </c>
      <c r="I5078" t="s">
        <v>13</v>
      </c>
      <c r="J5078">
        <v>1</v>
      </c>
    </row>
    <row r="5079" spans="2:10" x14ac:dyDescent="0.45">
      <c r="B5079">
        <v>12304</v>
      </c>
      <c r="C5079" t="s">
        <v>74</v>
      </c>
      <c r="D5079">
        <v>14</v>
      </c>
      <c r="E5079">
        <v>10</v>
      </c>
      <c r="F5079" t="s">
        <v>3</v>
      </c>
      <c r="G5079">
        <v>1</v>
      </c>
      <c r="H5079">
        <v>1</v>
      </c>
      <c r="I5079" t="s">
        <v>75</v>
      </c>
      <c r="J5079">
        <v>0</v>
      </c>
    </row>
    <row r="5080" spans="2:10" x14ac:dyDescent="0.45">
      <c r="B5080">
        <v>12305</v>
      </c>
      <c r="C5080" t="s">
        <v>74</v>
      </c>
      <c r="D5080">
        <v>14</v>
      </c>
      <c r="E5080">
        <v>10</v>
      </c>
      <c r="F5080" t="s">
        <v>12</v>
      </c>
      <c r="G5080">
        <v>3</v>
      </c>
      <c r="H5080">
        <v>1</v>
      </c>
      <c r="I5080" t="s">
        <v>11</v>
      </c>
      <c r="J5080">
        <v>1</v>
      </c>
    </row>
    <row r="5081" spans="2:10" x14ac:dyDescent="0.45">
      <c r="B5081">
        <v>12306</v>
      </c>
      <c r="C5081" t="s">
        <v>74</v>
      </c>
      <c r="D5081">
        <v>14</v>
      </c>
      <c r="E5081">
        <v>10</v>
      </c>
      <c r="F5081" t="s">
        <v>14</v>
      </c>
      <c r="G5081">
        <v>0</v>
      </c>
      <c r="H5081">
        <v>0</v>
      </c>
      <c r="I5081" t="s">
        <v>27</v>
      </c>
      <c r="J5081">
        <v>0</v>
      </c>
    </row>
    <row r="5082" spans="2:10" x14ac:dyDescent="0.45">
      <c r="B5082">
        <v>12307</v>
      </c>
      <c r="C5082" t="s">
        <v>74</v>
      </c>
      <c r="D5082">
        <v>14</v>
      </c>
      <c r="E5082">
        <v>10</v>
      </c>
      <c r="F5082" t="s">
        <v>10</v>
      </c>
      <c r="G5082">
        <v>5</v>
      </c>
      <c r="H5082">
        <v>1</v>
      </c>
      <c r="I5082" t="s">
        <v>7</v>
      </c>
      <c r="J5082">
        <v>1</v>
      </c>
    </row>
    <row r="5083" spans="2:10" x14ac:dyDescent="0.45">
      <c r="B5083">
        <v>12308</v>
      </c>
      <c r="C5083" t="s">
        <v>74</v>
      </c>
      <c r="D5083">
        <v>14</v>
      </c>
      <c r="E5083">
        <v>10</v>
      </c>
      <c r="F5083" t="s">
        <v>72</v>
      </c>
      <c r="G5083">
        <v>2</v>
      </c>
      <c r="H5083">
        <v>1</v>
      </c>
      <c r="I5083" t="s">
        <v>66</v>
      </c>
      <c r="J5083">
        <v>1</v>
      </c>
    </row>
    <row r="5084" spans="2:10" x14ac:dyDescent="0.45">
      <c r="B5084">
        <v>12309</v>
      </c>
      <c r="C5084" t="s">
        <v>74</v>
      </c>
      <c r="D5084">
        <v>14</v>
      </c>
      <c r="E5084">
        <v>10</v>
      </c>
      <c r="F5084" t="s">
        <v>9</v>
      </c>
      <c r="G5084">
        <v>3</v>
      </c>
      <c r="H5084">
        <v>0</v>
      </c>
      <c r="I5084" t="s">
        <v>67</v>
      </c>
      <c r="J5084">
        <v>1</v>
      </c>
    </row>
    <row r="5085" spans="2:10" x14ac:dyDescent="0.45">
      <c r="B5085">
        <v>12310</v>
      </c>
      <c r="C5085" t="s">
        <v>74</v>
      </c>
      <c r="D5085">
        <v>14</v>
      </c>
      <c r="E5085">
        <v>10</v>
      </c>
      <c r="F5085" t="s">
        <v>6</v>
      </c>
      <c r="G5085">
        <v>4</v>
      </c>
      <c r="H5085">
        <v>1</v>
      </c>
      <c r="I5085" t="s">
        <v>5</v>
      </c>
      <c r="J5085">
        <v>1</v>
      </c>
    </row>
    <row r="5086" spans="2:10" x14ac:dyDescent="0.45">
      <c r="B5086">
        <v>12311</v>
      </c>
      <c r="C5086" t="s">
        <v>74</v>
      </c>
      <c r="D5086">
        <v>14</v>
      </c>
      <c r="E5086">
        <v>10</v>
      </c>
      <c r="F5086" t="s">
        <v>4</v>
      </c>
      <c r="G5086">
        <v>1</v>
      </c>
      <c r="H5086">
        <v>1</v>
      </c>
      <c r="I5086" t="s">
        <v>24</v>
      </c>
      <c r="J5086">
        <v>0</v>
      </c>
    </row>
    <row r="5087" spans="2:10" x14ac:dyDescent="0.45">
      <c r="B5087">
        <v>12312</v>
      </c>
      <c r="C5087" t="s">
        <v>74</v>
      </c>
      <c r="D5087">
        <v>14</v>
      </c>
      <c r="E5087">
        <v>10</v>
      </c>
      <c r="F5087" t="s">
        <v>13</v>
      </c>
      <c r="G5087">
        <v>1</v>
      </c>
      <c r="H5087">
        <v>0</v>
      </c>
      <c r="I5087" t="s">
        <v>0</v>
      </c>
      <c r="J5087">
        <v>1</v>
      </c>
    </row>
    <row r="5088" spans="2:10" x14ac:dyDescent="0.45">
      <c r="B5088">
        <v>12313</v>
      </c>
      <c r="C5088" t="s">
        <v>74</v>
      </c>
      <c r="D5088">
        <v>14</v>
      </c>
      <c r="E5088">
        <v>10</v>
      </c>
      <c r="F5088" t="s">
        <v>69</v>
      </c>
      <c r="G5088">
        <v>2</v>
      </c>
      <c r="H5088">
        <v>1</v>
      </c>
      <c r="I5088" t="s">
        <v>1</v>
      </c>
      <c r="J5088">
        <v>1</v>
      </c>
    </row>
    <row r="5089" spans="2:10" x14ac:dyDescent="0.45">
      <c r="B5089">
        <v>12314</v>
      </c>
      <c r="C5089" t="s">
        <v>74</v>
      </c>
      <c r="D5089">
        <v>14</v>
      </c>
      <c r="E5089">
        <v>11</v>
      </c>
      <c r="F5089" t="s">
        <v>7</v>
      </c>
      <c r="G5089">
        <v>1</v>
      </c>
      <c r="H5089">
        <v>0</v>
      </c>
      <c r="I5089" t="s">
        <v>72</v>
      </c>
      <c r="J5089">
        <v>1</v>
      </c>
    </row>
    <row r="5090" spans="2:10" x14ac:dyDescent="0.45">
      <c r="B5090">
        <v>12315</v>
      </c>
      <c r="C5090" t="s">
        <v>74</v>
      </c>
      <c r="D5090">
        <v>14</v>
      </c>
      <c r="E5090">
        <v>11</v>
      </c>
      <c r="F5090" t="s">
        <v>5</v>
      </c>
      <c r="G5090">
        <v>3</v>
      </c>
      <c r="H5090">
        <v>0</v>
      </c>
      <c r="I5090" t="s">
        <v>10</v>
      </c>
      <c r="J5090">
        <v>1</v>
      </c>
    </row>
    <row r="5091" spans="2:10" x14ac:dyDescent="0.45">
      <c r="B5091">
        <v>12316</v>
      </c>
      <c r="C5091" t="s">
        <v>74</v>
      </c>
      <c r="D5091">
        <v>14</v>
      </c>
      <c r="E5091">
        <v>11</v>
      </c>
      <c r="F5091" t="s">
        <v>75</v>
      </c>
      <c r="G5091">
        <v>1</v>
      </c>
      <c r="H5091">
        <v>1</v>
      </c>
      <c r="I5091" t="s">
        <v>13</v>
      </c>
      <c r="J5091">
        <v>0</v>
      </c>
    </row>
    <row r="5092" spans="2:10" x14ac:dyDescent="0.45">
      <c r="B5092">
        <v>12317</v>
      </c>
      <c r="C5092" t="s">
        <v>74</v>
      </c>
      <c r="D5092">
        <v>14</v>
      </c>
      <c r="E5092">
        <v>11</v>
      </c>
      <c r="F5092" t="s">
        <v>11</v>
      </c>
      <c r="G5092">
        <v>0</v>
      </c>
      <c r="H5092">
        <v>0</v>
      </c>
      <c r="I5092" t="s">
        <v>14</v>
      </c>
      <c r="J5092">
        <v>0</v>
      </c>
    </row>
    <row r="5093" spans="2:10" x14ac:dyDescent="0.45">
      <c r="B5093">
        <v>12318</v>
      </c>
      <c r="C5093" t="s">
        <v>74</v>
      </c>
      <c r="D5093">
        <v>14</v>
      </c>
      <c r="E5093">
        <v>11</v>
      </c>
      <c r="F5093" t="s">
        <v>66</v>
      </c>
      <c r="G5093">
        <v>1</v>
      </c>
      <c r="H5093">
        <v>1</v>
      </c>
      <c r="I5093" t="s">
        <v>69</v>
      </c>
      <c r="J5093">
        <v>0</v>
      </c>
    </row>
    <row r="5094" spans="2:10" x14ac:dyDescent="0.45">
      <c r="B5094">
        <v>12319</v>
      </c>
      <c r="C5094" t="s">
        <v>74</v>
      </c>
      <c r="D5094">
        <v>14</v>
      </c>
      <c r="E5094">
        <v>11</v>
      </c>
      <c r="F5094" t="s">
        <v>67</v>
      </c>
      <c r="G5094">
        <v>1</v>
      </c>
      <c r="H5094">
        <v>0</v>
      </c>
      <c r="I5094" t="s">
        <v>1</v>
      </c>
      <c r="J5094">
        <v>1</v>
      </c>
    </row>
    <row r="5095" spans="2:10" x14ac:dyDescent="0.45">
      <c r="B5095">
        <v>12320</v>
      </c>
      <c r="C5095" t="s">
        <v>74</v>
      </c>
      <c r="D5095">
        <v>14</v>
      </c>
      <c r="E5095">
        <v>11</v>
      </c>
      <c r="F5095" t="s">
        <v>0</v>
      </c>
      <c r="G5095">
        <v>2</v>
      </c>
      <c r="H5095">
        <v>1</v>
      </c>
      <c r="I5095" t="s">
        <v>12</v>
      </c>
      <c r="J5095">
        <v>1</v>
      </c>
    </row>
    <row r="5096" spans="2:10" x14ac:dyDescent="0.45">
      <c r="B5096">
        <v>12321</v>
      </c>
      <c r="C5096" t="s">
        <v>74</v>
      </c>
      <c r="D5096">
        <v>14</v>
      </c>
      <c r="E5096">
        <v>11</v>
      </c>
      <c r="F5096" t="s">
        <v>27</v>
      </c>
      <c r="G5096">
        <v>1</v>
      </c>
      <c r="H5096">
        <v>1</v>
      </c>
      <c r="I5096" t="s">
        <v>6</v>
      </c>
      <c r="J5096">
        <v>0</v>
      </c>
    </row>
    <row r="5097" spans="2:10" x14ac:dyDescent="0.45">
      <c r="B5097">
        <v>12322</v>
      </c>
      <c r="C5097" t="s">
        <v>74</v>
      </c>
      <c r="D5097">
        <v>14</v>
      </c>
      <c r="E5097">
        <v>11</v>
      </c>
      <c r="F5097" t="s">
        <v>9</v>
      </c>
      <c r="G5097">
        <v>0</v>
      </c>
      <c r="H5097">
        <v>2</v>
      </c>
      <c r="I5097" t="s">
        <v>4</v>
      </c>
      <c r="J5097">
        <v>-1</v>
      </c>
    </row>
    <row r="5098" spans="2:10" x14ac:dyDescent="0.45">
      <c r="B5098">
        <v>12323</v>
      </c>
      <c r="C5098" t="s">
        <v>74</v>
      </c>
      <c r="D5098">
        <v>14</v>
      </c>
      <c r="E5098">
        <v>11</v>
      </c>
      <c r="F5098" t="s">
        <v>24</v>
      </c>
      <c r="G5098">
        <v>1</v>
      </c>
      <c r="H5098">
        <v>1</v>
      </c>
      <c r="I5098" t="s">
        <v>3</v>
      </c>
      <c r="J5098">
        <v>0</v>
      </c>
    </row>
    <row r="5099" spans="2:10" x14ac:dyDescent="0.45">
      <c r="B5099">
        <v>12324</v>
      </c>
      <c r="C5099" t="s">
        <v>74</v>
      </c>
      <c r="D5099">
        <v>14</v>
      </c>
      <c r="E5099">
        <v>12</v>
      </c>
      <c r="F5099" t="s">
        <v>14</v>
      </c>
      <c r="G5099">
        <v>2</v>
      </c>
      <c r="H5099">
        <v>4</v>
      </c>
      <c r="I5099" t="s">
        <v>0</v>
      </c>
      <c r="J5099">
        <v>-1</v>
      </c>
    </row>
    <row r="5100" spans="2:10" x14ac:dyDescent="0.45">
      <c r="B5100">
        <v>12325</v>
      </c>
      <c r="C5100" t="s">
        <v>74</v>
      </c>
      <c r="D5100">
        <v>14</v>
      </c>
      <c r="E5100">
        <v>12</v>
      </c>
      <c r="F5100" t="s">
        <v>12</v>
      </c>
      <c r="G5100">
        <v>0</v>
      </c>
      <c r="H5100">
        <v>0</v>
      </c>
      <c r="I5100" t="s">
        <v>75</v>
      </c>
      <c r="J5100">
        <v>0</v>
      </c>
    </row>
    <row r="5101" spans="2:10" x14ac:dyDescent="0.45">
      <c r="B5101">
        <v>12326</v>
      </c>
      <c r="C5101" t="s">
        <v>74</v>
      </c>
      <c r="D5101">
        <v>14</v>
      </c>
      <c r="E5101">
        <v>12</v>
      </c>
      <c r="F5101" t="s">
        <v>10</v>
      </c>
      <c r="G5101">
        <v>2</v>
      </c>
      <c r="H5101">
        <v>2</v>
      </c>
      <c r="I5101" t="s">
        <v>27</v>
      </c>
      <c r="J5101">
        <v>0</v>
      </c>
    </row>
    <row r="5102" spans="2:10" x14ac:dyDescent="0.45">
      <c r="B5102">
        <v>12327</v>
      </c>
      <c r="C5102" t="s">
        <v>74</v>
      </c>
      <c r="D5102">
        <v>14</v>
      </c>
      <c r="E5102">
        <v>12</v>
      </c>
      <c r="F5102" t="s">
        <v>6</v>
      </c>
      <c r="G5102">
        <v>1</v>
      </c>
      <c r="H5102">
        <v>3</v>
      </c>
      <c r="I5102" t="s">
        <v>11</v>
      </c>
      <c r="J5102">
        <v>-1</v>
      </c>
    </row>
    <row r="5103" spans="2:10" x14ac:dyDescent="0.45">
      <c r="B5103">
        <v>12328</v>
      </c>
      <c r="C5103" t="s">
        <v>74</v>
      </c>
      <c r="D5103">
        <v>14</v>
      </c>
      <c r="E5103">
        <v>12</v>
      </c>
      <c r="F5103" t="s">
        <v>69</v>
      </c>
      <c r="G5103">
        <v>1</v>
      </c>
      <c r="H5103">
        <v>0</v>
      </c>
      <c r="I5103" t="s">
        <v>7</v>
      </c>
      <c r="J5103">
        <v>1</v>
      </c>
    </row>
    <row r="5104" spans="2:10" x14ac:dyDescent="0.45">
      <c r="B5104">
        <v>12329</v>
      </c>
      <c r="C5104" t="s">
        <v>74</v>
      </c>
      <c r="D5104">
        <v>14</v>
      </c>
      <c r="E5104">
        <v>12</v>
      </c>
      <c r="F5104" t="s">
        <v>4</v>
      </c>
      <c r="G5104">
        <v>1</v>
      </c>
      <c r="H5104">
        <v>0</v>
      </c>
      <c r="I5104" t="s">
        <v>67</v>
      </c>
      <c r="J5104">
        <v>1</v>
      </c>
    </row>
    <row r="5105" spans="2:10" x14ac:dyDescent="0.45">
      <c r="B5105">
        <v>12330</v>
      </c>
      <c r="C5105" t="s">
        <v>74</v>
      </c>
      <c r="D5105">
        <v>14</v>
      </c>
      <c r="E5105">
        <v>12</v>
      </c>
      <c r="F5105" t="s">
        <v>3</v>
      </c>
      <c r="G5105">
        <v>1</v>
      </c>
      <c r="H5105">
        <v>0</v>
      </c>
      <c r="I5105" t="s">
        <v>9</v>
      </c>
      <c r="J5105">
        <v>1</v>
      </c>
    </row>
    <row r="5106" spans="2:10" x14ac:dyDescent="0.45">
      <c r="B5106">
        <v>12331</v>
      </c>
      <c r="C5106" t="s">
        <v>74</v>
      </c>
      <c r="D5106">
        <v>14</v>
      </c>
      <c r="E5106">
        <v>12</v>
      </c>
      <c r="F5106" t="s">
        <v>1</v>
      </c>
      <c r="G5106">
        <v>0</v>
      </c>
      <c r="H5106">
        <v>0</v>
      </c>
      <c r="I5106" t="s">
        <v>66</v>
      </c>
      <c r="J5106">
        <v>0</v>
      </c>
    </row>
    <row r="5107" spans="2:10" x14ac:dyDescent="0.45">
      <c r="B5107">
        <v>12332</v>
      </c>
      <c r="C5107" t="s">
        <v>74</v>
      </c>
      <c r="D5107">
        <v>14</v>
      </c>
      <c r="E5107">
        <v>12</v>
      </c>
      <c r="F5107" t="s">
        <v>72</v>
      </c>
      <c r="G5107">
        <v>0</v>
      </c>
      <c r="H5107">
        <v>2</v>
      </c>
      <c r="I5107" t="s">
        <v>5</v>
      </c>
      <c r="J5107">
        <v>-1</v>
      </c>
    </row>
    <row r="5108" spans="2:10" x14ac:dyDescent="0.45">
      <c r="B5108">
        <v>12333</v>
      </c>
      <c r="C5108" t="s">
        <v>74</v>
      </c>
      <c r="D5108">
        <v>14</v>
      </c>
      <c r="E5108">
        <v>12</v>
      </c>
      <c r="F5108" t="s">
        <v>13</v>
      </c>
      <c r="G5108">
        <v>1</v>
      </c>
      <c r="H5108">
        <v>1</v>
      </c>
      <c r="I5108" t="s">
        <v>24</v>
      </c>
      <c r="J5108">
        <v>0</v>
      </c>
    </row>
    <row r="5109" spans="2:10" x14ac:dyDescent="0.45">
      <c r="B5109">
        <v>12334</v>
      </c>
      <c r="C5109" t="s">
        <v>74</v>
      </c>
      <c r="D5109">
        <v>14</v>
      </c>
      <c r="E5109">
        <v>13</v>
      </c>
      <c r="F5109" t="s">
        <v>24</v>
      </c>
      <c r="G5109">
        <v>2</v>
      </c>
      <c r="H5109">
        <v>0</v>
      </c>
      <c r="I5109" t="s">
        <v>12</v>
      </c>
      <c r="J5109">
        <v>1</v>
      </c>
    </row>
    <row r="5110" spans="2:10" x14ac:dyDescent="0.45">
      <c r="B5110">
        <v>12335</v>
      </c>
      <c r="C5110" t="s">
        <v>74</v>
      </c>
      <c r="D5110">
        <v>14</v>
      </c>
      <c r="E5110">
        <v>13</v>
      </c>
      <c r="F5110" t="s">
        <v>7</v>
      </c>
      <c r="G5110">
        <v>2</v>
      </c>
      <c r="H5110">
        <v>1</v>
      </c>
      <c r="I5110" t="s">
        <v>1</v>
      </c>
      <c r="J5110">
        <v>1</v>
      </c>
    </row>
    <row r="5111" spans="2:10" x14ac:dyDescent="0.45">
      <c r="B5111">
        <v>12336</v>
      </c>
      <c r="C5111" t="s">
        <v>74</v>
      </c>
      <c r="D5111">
        <v>14</v>
      </c>
      <c r="E5111">
        <v>13</v>
      </c>
      <c r="F5111" t="s">
        <v>0</v>
      </c>
      <c r="G5111">
        <v>2</v>
      </c>
      <c r="H5111">
        <v>3</v>
      </c>
      <c r="I5111" t="s">
        <v>6</v>
      </c>
      <c r="J5111">
        <v>-1</v>
      </c>
    </row>
    <row r="5112" spans="2:10" x14ac:dyDescent="0.45">
      <c r="B5112">
        <v>12337</v>
      </c>
      <c r="C5112" t="s">
        <v>74</v>
      </c>
      <c r="D5112">
        <v>14</v>
      </c>
      <c r="E5112">
        <v>13</v>
      </c>
      <c r="F5112" t="s">
        <v>9</v>
      </c>
      <c r="G5112">
        <v>1</v>
      </c>
      <c r="H5112">
        <v>2</v>
      </c>
      <c r="I5112" t="s">
        <v>13</v>
      </c>
      <c r="J5112">
        <v>-1</v>
      </c>
    </row>
    <row r="5113" spans="2:10" x14ac:dyDescent="0.45">
      <c r="B5113">
        <v>12338</v>
      </c>
      <c r="C5113" t="s">
        <v>74</v>
      </c>
      <c r="D5113">
        <v>14</v>
      </c>
      <c r="E5113">
        <v>13</v>
      </c>
      <c r="F5113" t="s">
        <v>67</v>
      </c>
      <c r="G5113">
        <v>1</v>
      </c>
      <c r="H5113">
        <v>0</v>
      </c>
      <c r="I5113" t="s">
        <v>66</v>
      </c>
      <c r="J5113">
        <v>1</v>
      </c>
    </row>
    <row r="5114" spans="2:10" x14ac:dyDescent="0.45">
      <c r="B5114">
        <v>12339</v>
      </c>
      <c r="C5114" t="s">
        <v>74</v>
      </c>
      <c r="D5114">
        <v>14</v>
      </c>
      <c r="E5114">
        <v>13</v>
      </c>
      <c r="F5114" t="s">
        <v>27</v>
      </c>
      <c r="G5114">
        <v>2</v>
      </c>
      <c r="H5114">
        <v>2</v>
      </c>
      <c r="I5114" t="s">
        <v>72</v>
      </c>
      <c r="J5114">
        <v>0</v>
      </c>
    </row>
    <row r="5115" spans="2:10" x14ac:dyDescent="0.45">
      <c r="B5115">
        <v>12340</v>
      </c>
      <c r="C5115" t="s">
        <v>74</v>
      </c>
      <c r="D5115">
        <v>14</v>
      </c>
      <c r="E5115">
        <v>13</v>
      </c>
      <c r="F5115" t="s">
        <v>4</v>
      </c>
      <c r="G5115">
        <v>0</v>
      </c>
      <c r="H5115">
        <v>0</v>
      </c>
      <c r="I5115" t="s">
        <v>3</v>
      </c>
      <c r="J5115">
        <v>0</v>
      </c>
    </row>
    <row r="5116" spans="2:10" x14ac:dyDescent="0.45">
      <c r="B5116">
        <v>12341</v>
      </c>
      <c r="C5116" t="s">
        <v>74</v>
      </c>
      <c r="D5116">
        <v>14</v>
      </c>
      <c r="E5116">
        <v>13</v>
      </c>
      <c r="F5116" t="s">
        <v>5</v>
      </c>
      <c r="G5116">
        <v>1</v>
      </c>
      <c r="H5116">
        <v>1</v>
      </c>
      <c r="I5116" t="s">
        <v>69</v>
      </c>
      <c r="J5116">
        <v>0</v>
      </c>
    </row>
    <row r="5117" spans="2:10" x14ac:dyDescent="0.45">
      <c r="B5117">
        <v>12342</v>
      </c>
      <c r="C5117" t="s">
        <v>74</v>
      </c>
      <c r="D5117">
        <v>14</v>
      </c>
      <c r="E5117">
        <v>13</v>
      </c>
      <c r="F5117" t="s">
        <v>11</v>
      </c>
      <c r="G5117">
        <v>0</v>
      </c>
      <c r="H5117">
        <v>0</v>
      </c>
      <c r="I5117" t="s">
        <v>10</v>
      </c>
      <c r="J5117">
        <v>0</v>
      </c>
    </row>
    <row r="5118" spans="2:10" x14ac:dyDescent="0.45">
      <c r="B5118">
        <v>12343</v>
      </c>
      <c r="C5118" t="s">
        <v>74</v>
      </c>
      <c r="D5118">
        <v>14</v>
      </c>
      <c r="E5118">
        <v>13</v>
      </c>
      <c r="F5118" t="s">
        <v>75</v>
      </c>
      <c r="G5118">
        <v>0</v>
      </c>
      <c r="H5118">
        <v>0</v>
      </c>
      <c r="I5118" t="s">
        <v>14</v>
      </c>
      <c r="J5118">
        <v>0</v>
      </c>
    </row>
    <row r="5119" spans="2:10" x14ac:dyDescent="0.45">
      <c r="B5119">
        <v>12394</v>
      </c>
      <c r="C5119" t="s">
        <v>74</v>
      </c>
      <c r="D5119">
        <v>14</v>
      </c>
      <c r="E5119">
        <v>14</v>
      </c>
      <c r="F5119" t="s">
        <v>3</v>
      </c>
      <c r="G5119">
        <v>1</v>
      </c>
      <c r="H5119">
        <v>0</v>
      </c>
      <c r="I5119" t="s">
        <v>67</v>
      </c>
      <c r="J5119">
        <v>1</v>
      </c>
    </row>
    <row r="5120" spans="2:10" x14ac:dyDescent="0.45">
      <c r="B5120">
        <v>12395</v>
      </c>
      <c r="C5120" t="s">
        <v>74</v>
      </c>
      <c r="D5120">
        <v>14</v>
      </c>
      <c r="E5120">
        <v>14</v>
      </c>
      <c r="F5120" t="s">
        <v>14</v>
      </c>
      <c r="G5120">
        <v>1</v>
      </c>
      <c r="H5120">
        <v>1</v>
      </c>
      <c r="I5120" t="s">
        <v>24</v>
      </c>
      <c r="J5120">
        <v>0</v>
      </c>
    </row>
    <row r="5121" spans="2:10" x14ac:dyDescent="0.45">
      <c r="B5121">
        <v>12396</v>
      </c>
      <c r="C5121" t="s">
        <v>74</v>
      </c>
      <c r="D5121">
        <v>14</v>
      </c>
      <c r="E5121">
        <v>14</v>
      </c>
      <c r="F5121" t="s">
        <v>10</v>
      </c>
      <c r="G5121">
        <v>0</v>
      </c>
      <c r="H5121">
        <v>2</v>
      </c>
      <c r="I5121" t="s">
        <v>0</v>
      </c>
      <c r="J5121">
        <v>-1</v>
      </c>
    </row>
    <row r="5122" spans="2:10" x14ac:dyDescent="0.45">
      <c r="B5122">
        <v>12397</v>
      </c>
      <c r="C5122" t="s">
        <v>74</v>
      </c>
      <c r="D5122">
        <v>14</v>
      </c>
      <c r="E5122">
        <v>14</v>
      </c>
      <c r="F5122" t="s">
        <v>12</v>
      </c>
      <c r="G5122">
        <v>2</v>
      </c>
      <c r="H5122">
        <v>1</v>
      </c>
      <c r="I5122" t="s">
        <v>9</v>
      </c>
      <c r="J5122">
        <v>1</v>
      </c>
    </row>
    <row r="5123" spans="2:10" x14ac:dyDescent="0.45">
      <c r="B5123">
        <v>12398</v>
      </c>
      <c r="C5123" t="s">
        <v>74</v>
      </c>
      <c r="D5123">
        <v>14</v>
      </c>
      <c r="E5123">
        <v>14</v>
      </c>
      <c r="F5123" t="s">
        <v>66</v>
      </c>
      <c r="G5123">
        <v>1</v>
      </c>
      <c r="H5123">
        <v>0</v>
      </c>
      <c r="I5123" t="s">
        <v>7</v>
      </c>
      <c r="J5123">
        <v>1</v>
      </c>
    </row>
    <row r="5124" spans="2:10" x14ac:dyDescent="0.45">
      <c r="B5124">
        <v>12399</v>
      </c>
      <c r="C5124" t="s">
        <v>74</v>
      </c>
      <c r="D5124">
        <v>14</v>
      </c>
      <c r="E5124">
        <v>14</v>
      </c>
      <c r="F5124" t="s">
        <v>69</v>
      </c>
      <c r="G5124">
        <v>2</v>
      </c>
      <c r="H5124">
        <v>1</v>
      </c>
      <c r="I5124" t="s">
        <v>27</v>
      </c>
      <c r="J5124">
        <v>1</v>
      </c>
    </row>
    <row r="5125" spans="2:10" x14ac:dyDescent="0.45">
      <c r="B5125">
        <v>12400</v>
      </c>
      <c r="C5125" t="s">
        <v>74</v>
      </c>
      <c r="D5125">
        <v>14</v>
      </c>
      <c r="E5125">
        <v>14</v>
      </c>
      <c r="F5125" t="s">
        <v>13</v>
      </c>
      <c r="G5125">
        <v>1</v>
      </c>
      <c r="H5125">
        <v>1</v>
      </c>
      <c r="I5125" t="s">
        <v>4</v>
      </c>
      <c r="J5125">
        <v>0</v>
      </c>
    </row>
    <row r="5126" spans="2:10" x14ac:dyDescent="0.45">
      <c r="B5126">
        <v>12401</v>
      </c>
      <c r="C5126" t="s">
        <v>74</v>
      </c>
      <c r="D5126">
        <v>14</v>
      </c>
      <c r="E5126">
        <v>14</v>
      </c>
      <c r="F5126" t="s">
        <v>1</v>
      </c>
      <c r="G5126">
        <v>0</v>
      </c>
      <c r="H5126">
        <v>1</v>
      </c>
      <c r="I5126" t="s">
        <v>5</v>
      </c>
      <c r="J5126">
        <v>-1</v>
      </c>
    </row>
    <row r="5127" spans="2:10" x14ac:dyDescent="0.45">
      <c r="B5127">
        <v>12402</v>
      </c>
      <c r="C5127" t="s">
        <v>74</v>
      </c>
      <c r="D5127">
        <v>14</v>
      </c>
      <c r="E5127">
        <v>14</v>
      </c>
      <c r="F5127" t="s">
        <v>6</v>
      </c>
      <c r="G5127">
        <v>3</v>
      </c>
      <c r="H5127">
        <v>0</v>
      </c>
      <c r="I5127" t="s">
        <v>75</v>
      </c>
      <c r="J5127">
        <v>1</v>
      </c>
    </row>
    <row r="5128" spans="2:10" x14ac:dyDescent="0.45">
      <c r="B5128">
        <v>12403</v>
      </c>
      <c r="C5128" t="s">
        <v>74</v>
      </c>
      <c r="D5128">
        <v>14</v>
      </c>
      <c r="E5128">
        <v>14</v>
      </c>
      <c r="F5128" t="s">
        <v>72</v>
      </c>
      <c r="G5128">
        <v>0</v>
      </c>
      <c r="H5128">
        <v>1</v>
      </c>
      <c r="I5128" t="s">
        <v>11</v>
      </c>
      <c r="J5128">
        <v>-1</v>
      </c>
    </row>
    <row r="5129" spans="2:10" x14ac:dyDescent="0.45">
      <c r="B5129">
        <v>14417</v>
      </c>
      <c r="C5129" t="s">
        <v>74</v>
      </c>
      <c r="D5129">
        <v>14</v>
      </c>
      <c r="E5129">
        <v>15</v>
      </c>
      <c r="F5129" t="s">
        <v>3</v>
      </c>
      <c r="G5129">
        <v>3</v>
      </c>
      <c r="H5129">
        <v>3</v>
      </c>
      <c r="I5129" t="s">
        <v>13</v>
      </c>
      <c r="J5129">
        <v>0</v>
      </c>
    </row>
    <row r="5130" spans="2:10" x14ac:dyDescent="0.45">
      <c r="B5130">
        <v>14418</v>
      </c>
      <c r="C5130" t="s">
        <v>74</v>
      </c>
      <c r="D5130">
        <v>14</v>
      </c>
      <c r="E5130">
        <v>15</v>
      </c>
      <c r="F5130" t="s">
        <v>24</v>
      </c>
      <c r="G5130">
        <v>1</v>
      </c>
      <c r="H5130">
        <v>2</v>
      </c>
      <c r="I5130" t="s">
        <v>6</v>
      </c>
      <c r="J5130">
        <v>-1</v>
      </c>
    </row>
    <row r="5131" spans="2:10" x14ac:dyDescent="0.45">
      <c r="B5131">
        <v>14419</v>
      </c>
      <c r="C5131" t="s">
        <v>74</v>
      </c>
      <c r="D5131">
        <v>14</v>
      </c>
      <c r="E5131">
        <v>15</v>
      </c>
      <c r="F5131" t="s">
        <v>0</v>
      </c>
      <c r="G5131">
        <v>0</v>
      </c>
      <c r="H5131">
        <v>0</v>
      </c>
      <c r="I5131" t="s">
        <v>72</v>
      </c>
      <c r="J5131">
        <v>0</v>
      </c>
    </row>
    <row r="5132" spans="2:10" x14ac:dyDescent="0.45">
      <c r="B5132">
        <v>14420</v>
      </c>
      <c r="C5132" t="s">
        <v>74</v>
      </c>
      <c r="D5132">
        <v>14</v>
      </c>
      <c r="E5132">
        <v>15</v>
      </c>
      <c r="F5132" t="s">
        <v>11</v>
      </c>
      <c r="G5132">
        <v>1</v>
      </c>
      <c r="H5132">
        <v>0</v>
      </c>
      <c r="I5132" t="s">
        <v>69</v>
      </c>
      <c r="J5132">
        <v>1</v>
      </c>
    </row>
    <row r="5133" spans="2:10" x14ac:dyDescent="0.45">
      <c r="B5133">
        <v>14421</v>
      </c>
      <c r="C5133" t="s">
        <v>74</v>
      </c>
      <c r="D5133">
        <v>14</v>
      </c>
      <c r="E5133">
        <v>15</v>
      </c>
      <c r="F5133" t="s">
        <v>9</v>
      </c>
      <c r="G5133">
        <v>1</v>
      </c>
      <c r="H5133">
        <v>1</v>
      </c>
      <c r="I5133" t="s">
        <v>14</v>
      </c>
      <c r="J5133">
        <v>0</v>
      </c>
    </row>
    <row r="5134" spans="2:10" x14ac:dyDescent="0.45">
      <c r="B5134">
        <v>14422</v>
      </c>
      <c r="C5134" t="s">
        <v>74</v>
      </c>
      <c r="D5134">
        <v>14</v>
      </c>
      <c r="E5134">
        <v>15</v>
      </c>
      <c r="F5134" t="s">
        <v>4</v>
      </c>
      <c r="G5134">
        <v>0</v>
      </c>
      <c r="H5134">
        <v>0</v>
      </c>
      <c r="I5134" t="s">
        <v>12</v>
      </c>
      <c r="J5134">
        <v>0</v>
      </c>
    </row>
    <row r="5135" spans="2:10" x14ac:dyDescent="0.45">
      <c r="B5135">
        <v>14423</v>
      </c>
      <c r="C5135" t="s">
        <v>74</v>
      </c>
      <c r="D5135">
        <v>14</v>
      </c>
      <c r="E5135">
        <v>15</v>
      </c>
      <c r="F5135" t="s">
        <v>27</v>
      </c>
      <c r="G5135">
        <v>0</v>
      </c>
      <c r="H5135">
        <v>0</v>
      </c>
      <c r="I5135" t="s">
        <v>1</v>
      </c>
      <c r="J5135">
        <v>0</v>
      </c>
    </row>
    <row r="5136" spans="2:10" x14ac:dyDescent="0.45">
      <c r="B5136">
        <v>14424</v>
      </c>
      <c r="C5136" t="s">
        <v>74</v>
      </c>
      <c r="D5136">
        <v>14</v>
      </c>
      <c r="E5136">
        <v>15</v>
      </c>
      <c r="F5136" t="s">
        <v>5</v>
      </c>
      <c r="G5136">
        <v>1</v>
      </c>
      <c r="H5136">
        <v>1</v>
      </c>
      <c r="I5136" t="s">
        <v>66</v>
      </c>
      <c r="J5136">
        <v>0</v>
      </c>
    </row>
    <row r="5137" spans="2:10" x14ac:dyDescent="0.45">
      <c r="B5137">
        <v>14425</v>
      </c>
      <c r="C5137" t="s">
        <v>74</v>
      </c>
      <c r="D5137">
        <v>14</v>
      </c>
      <c r="E5137">
        <v>15</v>
      </c>
      <c r="F5137" t="s">
        <v>67</v>
      </c>
      <c r="G5137">
        <v>2</v>
      </c>
      <c r="H5137">
        <v>0</v>
      </c>
      <c r="I5137" t="s">
        <v>7</v>
      </c>
      <c r="J5137">
        <v>1</v>
      </c>
    </row>
    <row r="5138" spans="2:10" x14ac:dyDescent="0.45">
      <c r="B5138">
        <v>14426</v>
      </c>
      <c r="C5138" t="s">
        <v>74</v>
      </c>
      <c r="D5138">
        <v>14</v>
      </c>
      <c r="E5138">
        <v>15</v>
      </c>
      <c r="F5138" t="s">
        <v>75</v>
      </c>
      <c r="G5138">
        <v>0</v>
      </c>
      <c r="H5138">
        <v>0</v>
      </c>
      <c r="I5138" t="s">
        <v>10</v>
      </c>
      <c r="J5138">
        <v>0</v>
      </c>
    </row>
    <row r="5139" spans="2:10" x14ac:dyDescent="0.45">
      <c r="B5139">
        <v>14427</v>
      </c>
      <c r="C5139" t="s">
        <v>74</v>
      </c>
      <c r="D5139">
        <v>14</v>
      </c>
      <c r="E5139">
        <v>16</v>
      </c>
      <c r="F5139" t="s">
        <v>69</v>
      </c>
      <c r="G5139">
        <v>1</v>
      </c>
      <c r="H5139">
        <v>0</v>
      </c>
      <c r="I5139" t="s">
        <v>0</v>
      </c>
      <c r="J5139">
        <v>1</v>
      </c>
    </row>
    <row r="5140" spans="2:10" x14ac:dyDescent="0.45">
      <c r="B5140">
        <v>14428</v>
      </c>
      <c r="C5140" t="s">
        <v>74</v>
      </c>
      <c r="D5140">
        <v>14</v>
      </c>
      <c r="E5140">
        <v>16</v>
      </c>
      <c r="F5140" t="s">
        <v>12</v>
      </c>
      <c r="G5140">
        <v>2</v>
      </c>
      <c r="H5140">
        <v>2</v>
      </c>
      <c r="I5140" t="s">
        <v>3</v>
      </c>
      <c r="J5140">
        <v>0</v>
      </c>
    </row>
    <row r="5141" spans="2:10" x14ac:dyDescent="0.45">
      <c r="B5141">
        <v>14429</v>
      </c>
      <c r="C5141" t="s">
        <v>74</v>
      </c>
      <c r="D5141">
        <v>14</v>
      </c>
      <c r="E5141">
        <v>16</v>
      </c>
      <c r="F5141" t="s">
        <v>13</v>
      </c>
      <c r="G5141">
        <v>2</v>
      </c>
      <c r="H5141">
        <v>1</v>
      </c>
      <c r="I5141" t="s">
        <v>67</v>
      </c>
      <c r="J5141">
        <v>1</v>
      </c>
    </row>
    <row r="5142" spans="2:10" x14ac:dyDescent="0.45">
      <c r="B5142">
        <v>14430</v>
      </c>
      <c r="C5142" t="s">
        <v>74</v>
      </c>
      <c r="D5142">
        <v>14</v>
      </c>
      <c r="E5142">
        <v>16</v>
      </c>
      <c r="F5142" t="s">
        <v>10</v>
      </c>
      <c r="G5142">
        <v>4</v>
      </c>
      <c r="H5142">
        <v>3</v>
      </c>
      <c r="I5142" t="s">
        <v>24</v>
      </c>
      <c r="J5142">
        <v>1</v>
      </c>
    </row>
    <row r="5143" spans="2:10" x14ac:dyDescent="0.45">
      <c r="B5143">
        <v>14431</v>
      </c>
      <c r="C5143" t="s">
        <v>74</v>
      </c>
      <c r="D5143">
        <v>14</v>
      </c>
      <c r="E5143">
        <v>16</v>
      </c>
      <c r="F5143" t="s">
        <v>7</v>
      </c>
      <c r="G5143">
        <v>0</v>
      </c>
      <c r="H5143">
        <v>1</v>
      </c>
      <c r="I5143" t="s">
        <v>5</v>
      </c>
      <c r="J5143">
        <v>-1</v>
      </c>
    </row>
    <row r="5144" spans="2:10" x14ac:dyDescent="0.45">
      <c r="B5144">
        <v>14432</v>
      </c>
      <c r="C5144" t="s">
        <v>74</v>
      </c>
      <c r="D5144">
        <v>14</v>
      </c>
      <c r="E5144">
        <v>16</v>
      </c>
      <c r="F5144" t="s">
        <v>1</v>
      </c>
      <c r="G5144">
        <v>2</v>
      </c>
      <c r="H5144">
        <v>1</v>
      </c>
      <c r="I5144" t="s">
        <v>11</v>
      </c>
      <c r="J5144">
        <v>1</v>
      </c>
    </row>
    <row r="5145" spans="2:10" x14ac:dyDescent="0.45">
      <c r="B5145">
        <v>14433</v>
      </c>
      <c r="C5145" t="s">
        <v>74</v>
      </c>
      <c r="D5145">
        <v>14</v>
      </c>
      <c r="E5145">
        <v>16</v>
      </c>
      <c r="F5145" t="s">
        <v>6</v>
      </c>
      <c r="G5145">
        <v>1</v>
      </c>
      <c r="H5145">
        <v>0</v>
      </c>
      <c r="I5145" t="s">
        <v>9</v>
      </c>
      <c r="J5145">
        <v>1</v>
      </c>
    </row>
    <row r="5146" spans="2:10" x14ac:dyDescent="0.45">
      <c r="B5146">
        <v>14434</v>
      </c>
      <c r="C5146" t="s">
        <v>74</v>
      </c>
      <c r="D5146">
        <v>14</v>
      </c>
      <c r="E5146">
        <v>16</v>
      </c>
      <c r="F5146" t="s">
        <v>14</v>
      </c>
      <c r="G5146">
        <v>1</v>
      </c>
      <c r="H5146">
        <v>1</v>
      </c>
      <c r="I5146" t="s">
        <v>4</v>
      </c>
      <c r="J5146">
        <v>0</v>
      </c>
    </row>
    <row r="5147" spans="2:10" x14ac:dyDescent="0.45">
      <c r="B5147">
        <v>14435</v>
      </c>
      <c r="C5147" t="s">
        <v>74</v>
      </c>
      <c r="D5147">
        <v>14</v>
      </c>
      <c r="E5147">
        <v>16</v>
      </c>
      <c r="F5147" t="s">
        <v>72</v>
      </c>
      <c r="G5147">
        <v>3</v>
      </c>
      <c r="H5147">
        <v>2</v>
      </c>
      <c r="I5147" t="s">
        <v>75</v>
      </c>
      <c r="J5147">
        <v>1</v>
      </c>
    </row>
    <row r="5148" spans="2:10" x14ac:dyDescent="0.45">
      <c r="B5148">
        <v>14436</v>
      </c>
      <c r="C5148" t="s">
        <v>74</v>
      </c>
      <c r="D5148">
        <v>14</v>
      </c>
      <c r="E5148">
        <v>16</v>
      </c>
      <c r="F5148" t="s">
        <v>66</v>
      </c>
      <c r="G5148">
        <v>1</v>
      </c>
      <c r="H5148">
        <v>0</v>
      </c>
      <c r="I5148" t="s">
        <v>27</v>
      </c>
      <c r="J5148">
        <v>1</v>
      </c>
    </row>
    <row r="5149" spans="2:10" x14ac:dyDescent="0.45">
      <c r="B5149">
        <v>14437</v>
      </c>
      <c r="C5149" t="s">
        <v>74</v>
      </c>
      <c r="D5149">
        <v>14</v>
      </c>
      <c r="E5149">
        <v>17</v>
      </c>
      <c r="F5149" t="s">
        <v>13</v>
      </c>
      <c r="G5149">
        <v>2</v>
      </c>
      <c r="H5149">
        <v>0</v>
      </c>
      <c r="I5149" t="s">
        <v>12</v>
      </c>
      <c r="J5149">
        <v>1</v>
      </c>
    </row>
    <row r="5150" spans="2:10" x14ac:dyDescent="0.45">
      <c r="B5150">
        <v>14438</v>
      </c>
      <c r="C5150" t="s">
        <v>74</v>
      </c>
      <c r="D5150">
        <v>14</v>
      </c>
      <c r="E5150">
        <v>17</v>
      </c>
      <c r="F5150" t="s">
        <v>0</v>
      </c>
      <c r="G5150">
        <v>2</v>
      </c>
      <c r="H5150">
        <v>0</v>
      </c>
      <c r="I5150" t="s">
        <v>1</v>
      </c>
      <c r="J5150">
        <v>1</v>
      </c>
    </row>
    <row r="5151" spans="2:10" x14ac:dyDescent="0.45">
      <c r="B5151">
        <v>14439</v>
      </c>
      <c r="C5151" t="s">
        <v>74</v>
      </c>
      <c r="D5151">
        <v>14</v>
      </c>
      <c r="E5151">
        <v>17</v>
      </c>
      <c r="F5151" t="s">
        <v>9</v>
      </c>
      <c r="G5151">
        <v>2</v>
      </c>
      <c r="H5151">
        <v>1</v>
      </c>
      <c r="I5151" t="s">
        <v>10</v>
      </c>
      <c r="J5151">
        <v>1</v>
      </c>
    </row>
    <row r="5152" spans="2:10" x14ac:dyDescent="0.45">
      <c r="B5152">
        <v>14440</v>
      </c>
      <c r="C5152" t="s">
        <v>74</v>
      </c>
      <c r="D5152">
        <v>14</v>
      </c>
      <c r="E5152">
        <v>17</v>
      </c>
      <c r="F5152" t="s">
        <v>4</v>
      </c>
      <c r="G5152">
        <v>0</v>
      </c>
      <c r="H5152">
        <v>1</v>
      </c>
      <c r="I5152" t="s">
        <v>6</v>
      </c>
      <c r="J5152">
        <v>-1</v>
      </c>
    </row>
    <row r="5153" spans="2:10" x14ac:dyDescent="0.45">
      <c r="B5153">
        <v>14441</v>
      </c>
      <c r="C5153" t="s">
        <v>74</v>
      </c>
      <c r="D5153">
        <v>14</v>
      </c>
      <c r="E5153">
        <v>17</v>
      </c>
      <c r="F5153" t="s">
        <v>3</v>
      </c>
      <c r="G5153">
        <v>2</v>
      </c>
      <c r="H5153">
        <v>0</v>
      </c>
      <c r="I5153" t="s">
        <v>14</v>
      </c>
      <c r="J5153">
        <v>1</v>
      </c>
    </row>
    <row r="5154" spans="2:10" x14ac:dyDescent="0.45">
      <c r="B5154">
        <v>14442</v>
      </c>
      <c r="C5154" t="s">
        <v>74</v>
      </c>
      <c r="D5154">
        <v>14</v>
      </c>
      <c r="E5154">
        <v>17</v>
      </c>
      <c r="F5154" t="s">
        <v>24</v>
      </c>
      <c r="G5154">
        <v>1</v>
      </c>
      <c r="H5154">
        <v>1</v>
      </c>
      <c r="I5154" t="s">
        <v>72</v>
      </c>
      <c r="J5154">
        <v>0</v>
      </c>
    </row>
    <row r="5155" spans="2:10" x14ac:dyDescent="0.45">
      <c r="B5155">
        <v>14443</v>
      </c>
      <c r="C5155" t="s">
        <v>74</v>
      </c>
      <c r="D5155">
        <v>14</v>
      </c>
      <c r="E5155">
        <v>17</v>
      </c>
      <c r="F5155" t="s">
        <v>67</v>
      </c>
      <c r="G5155">
        <v>2</v>
      </c>
      <c r="H5155">
        <v>0</v>
      </c>
      <c r="I5155" t="s">
        <v>5</v>
      </c>
      <c r="J5155">
        <v>1</v>
      </c>
    </row>
    <row r="5156" spans="2:10" x14ac:dyDescent="0.45">
      <c r="B5156">
        <v>14444</v>
      </c>
      <c r="C5156" t="s">
        <v>74</v>
      </c>
      <c r="D5156">
        <v>14</v>
      </c>
      <c r="E5156">
        <v>17</v>
      </c>
      <c r="F5156" t="s">
        <v>11</v>
      </c>
      <c r="G5156">
        <v>2</v>
      </c>
      <c r="H5156">
        <v>0</v>
      </c>
      <c r="I5156" t="s">
        <v>66</v>
      </c>
      <c r="J5156">
        <v>1</v>
      </c>
    </row>
    <row r="5157" spans="2:10" x14ac:dyDescent="0.45">
      <c r="B5157">
        <v>14445</v>
      </c>
      <c r="C5157" t="s">
        <v>74</v>
      </c>
      <c r="D5157">
        <v>14</v>
      </c>
      <c r="E5157">
        <v>17</v>
      </c>
      <c r="F5157" t="s">
        <v>75</v>
      </c>
      <c r="G5157">
        <v>0</v>
      </c>
      <c r="H5157">
        <v>0</v>
      </c>
      <c r="I5157" t="s">
        <v>69</v>
      </c>
      <c r="J5157">
        <v>0</v>
      </c>
    </row>
    <row r="5158" spans="2:10" x14ac:dyDescent="0.45">
      <c r="B5158">
        <v>14446</v>
      </c>
      <c r="C5158" t="s">
        <v>74</v>
      </c>
      <c r="D5158">
        <v>14</v>
      </c>
      <c r="E5158">
        <v>17</v>
      </c>
      <c r="F5158" t="s">
        <v>27</v>
      </c>
      <c r="G5158">
        <v>0</v>
      </c>
      <c r="H5158">
        <v>1</v>
      </c>
      <c r="I5158" t="s">
        <v>7</v>
      </c>
      <c r="J5158">
        <v>-1</v>
      </c>
    </row>
    <row r="5159" spans="2:10" x14ac:dyDescent="0.45">
      <c r="B5159">
        <v>14447</v>
      </c>
      <c r="C5159" t="s">
        <v>74</v>
      </c>
      <c r="D5159">
        <v>14</v>
      </c>
      <c r="E5159">
        <v>18</v>
      </c>
      <c r="F5159" t="s">
        <v>69</v>
      </c>
      <c r="G5159">
        <v>3</v>
      </c>
      <c r="H5159">
        <v>2</v>
      </c>
      <c r="I5159" t="s">
        <v>24</v>
      </c>
      <c r="J5159">
        <v>1</v>
      </c>
    </row>
    <row r="5160" spans="2:10" x14ac:dyDescent="0.45">
      <c r="B5160">
        <v>14448</v>
      </c>
      <c r="C5160" t="s">
        <v>74</v>
      </c>
      <c r="D5160">
        <v>14</v>
      </c>
      <c r="E5160">
        <v>18</v>
      </c>
      <c r="F5160" t="s">
        <v>14</v>
      </c>
      <c r="G5160">
        <v>0</v>
      </c>
      <c r="H5160">
        <v>4</v>
      </c>
      <c r="I5160" t="s">
        <v>13</v>
      </c>
      <c r="J5160">
        <v>-1</v>
      </c>
    </row>
    <row r="5161" spans="2:10" x14ac:dyDescent="0.45">
      <c r="B5161">
        <v>14449</v>
      </c>
      <c r="C5161" t="s">
        <v>74</v>
      </c>
      <c r="D5161">
        <v>14</v>
      </c>
      <c r="E5161">
        <v>18</v>
      </c>
      <c r="F5161" t="s">
        <v>66</v>
      </c>
      <c r="G5161">
        <v>1</v>
      </c>
      <c r="H5161">
        <v>1</v>
      </c>
      <c r="I5161" t="s">
        <v>0</v>
      </c>
      <c r="J5161">
        <v>0</v>
      </c>
    </row>
    <row r="5162" spans="2:10" x14ac:dyDescent="0.45">
      <c r="B5162">
        <v>14450</v>
      </c>
      <c r="C5162" t="s">
        <v>74</v>
      </c>
      <c r="D5162">
        <v>14</v>
      </c>
      <c r="E5162">
        <v>18</v>
      </c>
      <c r="F5162" t="s">
        <v>5</v>
      </c>
      <c r="G5162">
        <v>1</v>
      </c>
      <c r="H5162">
        <v>3</v>
      </c>
      <c r="I5162" t="s">
        <v>27</v>
      </c>
      <c r="J5162">
        <v>-1</v>
      </c>
    </row>
    <row r="5163" spans="2:10" x14ac:dyDescent="0.45">
      <c r="B5163">
        <v>14451</v>
      </c>
      <c r="C5163" t="s">
        <v>74</v>
      </c>
      <c r="D5163">
        <v>14</v>
      </c>
      <c r="E5163">
        <v>18</v>
      </c>
      <c r="F5163" t="s">
        <v>7</v>
      </c>
      <c r="G5163">
        <v>1</v>
      </c>
      <c r="H5163">
        <v>1</v>
      </c>
      <c r="I5163" t="s">
        <v>11</v>
      </c>
      <c r="J5163">
        <v>0</v>
      </c>
    </row>
    <row r="5164" spans="2:10" x14ac:dyDescent="0.45">
      <c r="B5164">
        <v>14452</v>
      </c>
      <c r="C5164" t="s">
        <v>74</v>
      </c>
      <c r="D5164">
        <v>14</v>
      </c>
      <c r="E5164">
        <v>18</v>
      </c>
      <c r="F5164" t="s">
        <v>6</v>
      </c>
      <c r="G5164">
        <v>2</v>
      </c>
      <c r="H5164">
        <v>2</v>
      </c>
      <c r="I5164" t="s">
        <v>3</v>
      </c>
      <c r="J5164">
        <v>0</v>
      </c>
    </row>
    <row r="5165" spans="2:10" x14ac:dyDescent="0.45">
      <c r="B5165">
        <v>14453</v>
      </c>
      <c r="C5165" t="s">
        <v>74</v>
      </c>
      <c r="D5165">
        <v>14</v>
      </c>
      <c r="E5165">
        <v>18</v>
      </c>
      <c r="F5165" t="s">
        <v>10</v>
      </c>
      <c r="G5165">
        <v>2</v>
      </c>
      <c r="H5165">
        <v>1</v>
      </c>
      <c r="I5165" t="s">
        <v>4</v>
      </c>
      <c r="J5165">
        <v>1</v>
      </c>
    </row>
    <row r="5166" spans="2:10" x14ac:dyDescent="0.45">
      <c r="B5166">
        <v>14454</v>
      </c>
      <c r="C5166" t="s">
        <v>74</v>
      </c>
      <c r="D5166">
        <v>14</v>
      </c>
      <c r="E5166">
        <v>18</v>
      </c>
      <c r="F5166" t="s">
        <v>72</v>
      </c>
      <c r="G5166">
        <v>1</v>
      </c>
      <c r="H5166">
        <v>0</v>
      </c>
      <c r="I5166" t="s">
        <v>9</v>
      </c>
      <c r="J5166">
        <v>1</v>
      </c>
    </row>
    <row r="5167" spans="2:10" x14ac:dyDescent="0.45">
      <c r="B5167">
        <v>14455</v>
      </c>
      <c r="C5167" t="s">
        <v>74</v>
      </c>
      <c r="D5167">
        <v>14</v>
      </c>
      <c r="E5167">
        <v>18</v>
      </c>
      <c r="F5167" t="s">
        <v>67</v>
      </c>
      <c r="G5167">
        <v>1</v>
      </c>
      <c r="H5167">
        <v>3</v>
      </c>
      <c r="I5167" t="s">
        <v>12</v>
      </c>
      <c r="J5167">
        <v>-1</v>
      </c>
    </row>
    <row r="5168" spans="2:10" x14ac:dyDescent="0.45">
      <c r="B5168">
        <v>14456</v>
      </c>
      <c r="C5168" t="s">
        <v>74</v>
      </c>
      <c r="D5168">
        <v>14</v>
      </c>
      <c r="E5168">
        <v>18</v>
      </c>
      <c r="F5168" t="s">
        <v>1</v>
      </c>
      <c r="G5168">
        <v>0</v>
      </c>
      <c r="H5168">
        <v>0</v>
      </c>
      <c r="I5168" t="s">
        <v>75</v>
      </c>
      <c r="J5168">
        <v>0</v>
      </c>
    </row>
    <row r="5169" spans="2:10" x14ac:dyDescent="0.45">
      <c r="B5169">
        <v>14457</v>
      </c>
      <c r="C5169" t="s">
        <v>74</v>
      </c>
      <c r="D5169">
        <v>14</v>
      </c>
      <c r="E5169">
        <v>19</v>
      </c>
      <c r="F5169" t="s">
        <v>27</v>
      </c>
      <c r="G5169">
        <v>0</v>
      </c>
      <c r="H5169">
        <v>1</v>
      </c>
      <c r="I5169" t="s">
        <v>67</v>
      </c>
      <c r="J5169">
        <v>-1</v>
      </c>
    </row>
    <row r="5170" spans="2:10" x14ac:dyDescent="0.45">
      <c r="B5170">
        <v>14458</v>
      </c>
      <c r="C5170" t="s">
        <v>74</v>
      </c>
      <c r="D5170">
        <v>14</v>
      </c>
      <c r="E5170">
        <v>19</v>
      </c>
      <c r="F5170" t="s">
        <v>3</v>
      </c>
      <c r="G5170">
        <v>4</v>
      </c>
      <c r="H5170">
        <v>1</v>
      </c>
      <c r="I5170" t="s">
        <v>10</v>
      </c>
      <c r="J5170">
        <v>1</v>
      </c>
    </row>
    <row r="5171" spans="2:10" x14ac:dyDescent="0.45">
      <c r="B5171">
        <v>14459</v>
      </c>
      <c r="C5171" t="s">
        <v>74</v>
      </c>
      <c r="D5171">
        <v>14</v>
      </c>
      <c r="E5171">
        <v>19</v>
      </c>
      <c r="F5171" t="s">
        <v>24</v>
      </c>
      <c r="G5171">
        <v>1</v>
      </c>
      <c r="H5171">
        <v>1</v>
      </c>
      <c r="I5171" t="s">
        <v>1</v>
      </c>
      <c r="J5171">
        <v>0</v>
      </c>
    </row>
    <row r="5172" spans="2:10" x14ac:dyDescent="0.45">
      <c r="B5172">
        <v>14460</v>
      </c>
      <c r="C5172" t="s">
        <v>74</v>
      </c>
      <c r="D5172">
        <v>14</v>
      </c>
      <c r="E5172">
        <v>19</v>
      </c>
      <c r="F5172" t="s">
        <v>4</v>
      </c>
      <c r="G5172">
        <v>0</v>
      </c>
      <c r="H5172">
        <v>0</v>
      </c>
      <c r="I5172" t="s">
        <v>72</v>
      </c>
      <c r="J5172">
        <v>0</v>
      </c>
    </row>
    <row r="5173" spans="2:10" x14ac:dyDescent="0.45">
      <c r="B5173">
        <v>14461</v>
      </c>
      <c r="C5173" t="s">
        <v>74</v>
      </c>
      <c r="D5173">
        <v>14</v>
      </c>
      <c r="E5173">
        <v>19</v>
      </c>
      <c r="F5173" t="s">
        <v>12</v>
      </c>
      <c r="G5173">
        <v>0</v>
      </c>
      <c r="H5173">
        <v>2</v>
      </c>
      <c r="I5173" t="s">
        <v>14</v>
      </c>
      <c r="J5173">
        <v>-1</v>
      </c>
    </row>
    <row r="5174" spans="2:10" x14ac:dyDescent="0.45">
      <c r="B5174">
        <v>14462</v>
      </c>
      <c r="C5174" t="s">
        <v>74</v>
      </c>
      <c r="D5174">
        <v>14</v>
      </c>
      <c r="E5174">
        <v>19</v>
      </c>
      <c r="F5174" t="s">
        <v>75</v>
      </c>
      <c r="G5174">
        <v>2</v>
      </c>
      <c r="H5174">
        <v>0</v>
      </c>
      <c r="I5174" t="s">
        <v>66</v>
      </c>
      <c r="J5174">
        <v>1</v>
      </c>
    </row>
    <row r="5175" spans="2:10" x14ac:dyDescent="0.45">
      <c r="B5175">
        <v>14463</v>
      </c>
      <c r="C5175" t="s">
        <v>74</v>
      </c>
      <c r="D5175">
        <v>14</v>
      </c>
      <c r="E5175">
        <v>19</v>
      </c>
      <c r="F5175" t="s">
        <v>11</v>
      </c>
      <c r="G5175">
        <v>1</v>
      </c>
      <c r="H5175">
        <v>1</v>
      </c>
      <c r="I5175" t="s">
        <v>5</v>
      </c>
      <c r="J5175">
        <v>0</v>
      </c>
    </row>
    <row r="5176" spans="2:10" x14ac:dyDescent="0.45">
      <c r="B5176">
        <v>14464</v>
      </c>
      <c r="C5176" t="s">
        <v>74</v>
      </c>
      <c r="D5176">
        <v>14</v>
      </c>
      <c r="E5176">
        <v>19</v>
      </c>
      <c r="F5176" t="s">
        <v>13</v>
      </c>
      <c r="G5176">
        <v>1</v>
      </c>
      <c r="H5176">
        <v>1</v>
      </c>
      <c r="I5176" t="s">
        <v>6</v>
      </c>
      <c r="J5176">
        <v>0</v>
      </c>
    </row>
    <row r="5177" spans="2:10" x14ac:dyDescent="0.45">
      <c r="B5177">
        <v>14465</v>
      </c>
      <c r="C5177" t="s">
        <v>74</v>
      </c>
      <c r="D5177">
        <v>14</v>
      </c>
      <c r="E5177">
        <v>19</v>
      </c>
      <c r="F5177" t="s">
        <v>0</v>
      </c>
      <c r="G5177">
        <v>1</v>
      </c>
      <c r="H5177">
        <v>0</v>
      </c>
      <c r="I5177" t="s">
        <v>7</v>
      </c>
      <c r="J5177">
        <v>1</v>
      </c>
    </row>
    <row r="5178" spans="2:10" x14ac:dyDescent="0.45">
      <c r="B5178">
        <v>14466</v>
      </c>
      <c r="C5178" t="s">
        <v>74</v>
      </c>
      <c r="D5178">
        <v>14</v>
      </c>
      <c r="E5178">
        <v>19</v>
      </c>
      <c r="F5178" t="s">
        <v>9</v>
      </c>
      <c r="G5178">
        <v>0</v>
      </c>
      <c r="H5178">
        <v>1</v>
      </c>
      <c r="I5178" t="s">
        <v>69</v>
      </c>
      <c r="J5178">
        <v>-1</v>
      </c>
    </row>
    <row r="5179" spans="2:10" x14ac:dyDescent="0.45">
      <c r="B5179">
        <v>14467</v>
      </c>
      <c r="C5179" t="s">
        <v>74</v>
      </c>
      <c r="D5179">
        <v>14</v>
      </c>
      <c r="E5179">
        <v>20</v>
      </c>
      <c r="F5179" t="s">
        <v>3</v>
      </c>
      <c r="G5179">
        <v>4</v>
      </c>
      <c r="H5179">
        <v>0</v>
      </c>
      <c r="I5179" t="s">
        <v>72</v>
      </c>
      <c r="J5179">
        <v>1</v>
      </c>
    </row>
    <row r="5180" spans="2:10" x14ac:dyDescent="0.45">
      <c r="B5180">
        <v>14468</v>
      </c>
      <c r="C5180" t="s">
        <v>74</v>
      </c>
      <c r="D5180">
        <v>14</v>
      </c>
      <c r="E5180">
        <v>20</v>
      </c>
      <c r="F5180" t="s">
        <v>24</v>
      </c>
      <c r="G5180">
        <v>1</v>
      </c>
      <c r="H5180">
        <v>1</v>
      </c>
      <c r="I5180" t="s">
        <v>66</v>
      </c>
      <c r="J5180">
        <v>0</v>
      </c>
    </row>
    <row r="5181" spans="2:10" x14ac:dyDescent="0.45">
      <c r="B5181">
        <v>14469</v>
      </c>
      <c r="C5181" t="s">
        <v>74</v>
      </c>
      <c r="D5181">
        <v>14</v>
      </c>
      <c r="E5181">
        <v>20</v>
      </c>
      <c r="F5181" t="s">
        <v>12</v>
      </c>
      <c r="G5181">
        <v>1</v>
      </c>
      <c r="H5181">
        <v>0</v>
      </c>
      <c r="I5181" t="s">
        <v>6</v>
      </c>
      <c r="J5181">
        <v>1</v>
      </c>
    </row>
    <row r="5182" spans="2:10" x14ac:dyDescent="0.45">
      <c r="B5182">
        <v>14470</v>
      </c>
      <c r="C5182" t="s">
        <v>74</v>
      </c>
      <c r="D5182">
        <v>14</v>
      </c>
      <c r="E5182">
        <v>20</v>
      </c>
      <c r="F5182" t="s">
        <v>14</v>
      </c>
      <c r="G5182">
        <v>1</v>
      </c>
      <c r="H5182">
        <v>3</v>
      </c>
      <c r="I5182" t="s">
        <v>67</v>
      </c>
      <c r="J5182">
        <v>-1</v>
      </c>
    </row>
    <row r="5183" spans="2:10" x14ac:dyDescent="0.45">
      <c r="B5183">
        <v>14471</v>
      </c>
      <c r="C5183" t="s">
        <v>74</v>
      </c>
      <c r="D5183">
        <v>14</v>
      </c>
      <c r="E5183">
        <v>20</v>
      </c>
      <c r="F5183" t="s">
        <v>0</v>
      </c>
      <c r="G5183">
        <v>3</v>
      </c>
      <c r="H5183">
        <v>0</v>
      </c>
      <c r="I5183" t="s">
        <v>5</v>
      </c>
      <c r="J5183">
        <v>1</v>
      </c>
    </row>
    <row r="5184" spans="2:10" x14ac:dyDescent="0.45">
      <c r="B5184">
        <v>14472</v>
      </c>
      <c r="C5184" t="s">
        <v>74</v>
      </c>
      <c r="D5184">
        <v>14</v>
      </c>
      <c r="E5184">
        <v>20</v>
      </c>
      <c r="F5184" t="s">
        <v>9</v>
      </c>
      <c r="G5184">
        <v>1</v>
      </c>
      <c r="H5184">
        <v>1</v>
      </c>
      <c r="I5184" t="s">
        <v>1</v>
      </c>
      <c r="J5184">
        <v>0</v>
      </c>
    </row>
    <row r="5185" spans="2:10" x14ac:dyDescent="0.45">
      <c r="B5185">
        <v>14473</v>
      </c>
      <c r="C5185" t="s">
        <v>74</v>
      </c>
      <c r="D5185">
        <v>14</v>
      </c>
      <c r="E5185">
        <v>20</v>
      </c>
      <c r="F5185" t="s">
        <v>4</v>
      </c>
      <c r="G5185">
        <v>3</v>
      </c>
      <c r="H5185">
        <v>1</v>
      </c>
      <c r="I5185" t="s">
        <v>69</v>
      </c>
      <c r="J5185">
        <v>1</v>
      </c>
    </row>
    <row r="5186" spans="2:10" x14ac:dyDescent="0.45">
      <c r="B5186">
        <v>14474</v>
      </c>
      <c r="C5186" t="s">
        <v>74</v>
      </c>
      <c r="D5186">
        <v>14</v>
      </c>
      <c r="E5186">
        <v>20</v>
      </c>
      <c r="F5186" t="s">
        <v>13</v>
      </c>
      <c r="G5186">
        <v>2</v>
      </c>
      <c r="H5186">
        <v>2</v>
      </c>
      <c r="I5186" t="s">
        <v>10</v>
      </c>
      <c r="J5186">
        <v>0</v>
      </c>
    </row>
    <row r="5187" spans="2:10" x14ac:dyDescent="0.45">
      <c r="B5187">
        <v>14475</v>
      </c>
      <c r="C5187" t="s">
        <v>74</v>
      </c>
      <c r="D5187">
        <v>14</v>
      </c>
      <c r="E5187">
        <v>20</v>
      </c>
      <c r="F5187" t="s">
        <v>75</v>
      </c>
      <c r="G5187">
        <v>3</v>
      </c>
      <c r="H5187">
        <v>1</v>
      </c>
      <c r="I5187" t="s">
        <v>7</v>
      </c>
      <c r="J5187">
        <v>1</v>
      </c>
    </row>
    <row r="5188" spans="2:10" x14ac:dyDescent="0.45">
      <c r="B5188">
        <v>14476</v>
      </c>
      <c r="C5188" t="s">
        <v>74</v>
      </c>
      <c r="D5188">
        <v>14</v>
      </c>
      <c r="E5188">
        <v>20</v>
      </c>
      <c r="F5188" t="s">
        <v>11</v>
      </c>
      <c r="G5188">
        <v>2</v>
      </c>
      <c r="H5188">
        <v>1</v>
      </c>
      <c r="I5188" t="s">
        <v>27</v>
      </c>
      <c r="J5188">
        <v>1</v>
      </c>
    </row>
    <row r="5189" spans="2:10" x14ac:dyDescent="0.45">
      <c r="B5189">
        <v>14477</v>
      </c>
      <c r="C5189" t="s">
        <v>74</v>
      </c>
      <c r="D5189">
        <v>14</v>
      </c>
      <c r="E5189">
        <v>21</v>
      </c>
      <c r="F5189" t="s">
        <v>5</v>
      </c>
      <c r="G5189">
        <v>0</v>
      </c>
      <c r="H5189">
        <v>1</v>
      </c>
      <c r="I5189" t="s">
        <v>75</v>
      </c>
      <c r="J5189">
        <v>-1</v>
      </c>
    </row>
    <row r="5190" spans="2:10" x14ac:dyDescent="0.45">
      <c r="B5190">
        <v>14478</v>
      </c>
      <c r="C5190" t="s">
        <v>74</v>
      </c>
      <c r="D5190">
        <v>14</v>
      </c>
      <c r="E5190">
        <v>21</v>
      </c>
      <c r="F5190" t="s">
        <v>72</v>
      </c>
      <c r="G5190">
        <v>1</v>
      </c>
      <c r="H5190">
        <v>1</v>
      </c>
      <c r="I5190" t="s">
        <v>13</v>
      </c>
      <c r="J5190">
        <v>0</v>
      </c>
    </row>
    <row r="5191" spans="2:10" x14ac:dyDescent="0.45">
      <c r="B5191">
        <v>14479</v>
      </c>
      <c r="C5191" t="s">
        <v>74</v>
      </c>
      <c r="D5191">
        <v>14</v>
      </c>
      <c r="E5191">
        <v>21</v>
      </c>
      <c r="F5191" t="s">
        <v>7</v>
      </c>
      <c r="G5191">
        <v>1</v>
      </c>
      <c r="H5191">
        <v>1</v>
      </c>
      <c r="I5191" t="s">
        <v>24</v>
      </c>
      <c r="J5191">
        <v>0</v>
      </c>
    </row>
    <row r="5192" spans="2:10" x14ac:dyDescent="0.45">
      <c r="B5192">
        <v>14480</v>
      </c>
      <c r="C5192" t="s">
        <v>74</v>
      </c>
      <c r="D5192">
        <v>14</v>
      </c>
      <c r="E5192">
        <v>21</v>
      </c>
      <c r="F5192" t="s">
        <v>10</v>
      </c>
      <c r="G5192">
        <v>1</v>
      </c>
      <c r="H5192">
        <v>4</v>
      </c>
      <c r="I5192" t="s">
        <v>12</v>
      </c>
      <c r="J5192">
        <v>-1</v>
      </c>
    </row>
    <row r="5193" spans="2:10" x14ac:dyDescent="0.45">
      <c r="B5193">
        <v>14481</v>
      </c>
      <c r="C5193" t="s">
        <v>74</v>
      </c>
      <c r="D5193">
        <v>14</v>
      </c>
      <c r="E5193">
        <v>21</v>
      </c>
      <c r="F5193" t="s">
        <v>67</v>
      </c>
      <c r="G5193">
        <v>1</v>
      </c>
      <c r="H5193">
        <v>0</v>
      </c>
      <c r="I5193" t="s">
        <v>11</v>
      </c>
      <c r="J5193">
        <v>1</v>
      </c>
    </row>
    <row r="5194" spans="2:10" x14ac:dyDescent="0.45">
      <c r="B5194">
        <v>14482</v>
      </c>
      <c r="C5194" t="s">
        <v>74</v>
      </c>
      <c r="D5194">
        <v>14</v>
      </c>
      <c r="E5194">
        <v>21</v>
      </c>
      <c r="F5194" t="s">
        <v>66</v>
      </c>
      <c r="G5194">
        <v>1</v>
      </c>
      <c r="H5194">
        <v>0</v>
      </c>
      <c r="I5194" t="s">
        <v>9</v>
      </c>
      <c r="J5194">
        <v>1</v>
      </c>
    </row>
    <row r="5195" spans="2:10" x14ac:dyDescent="0.45">
      <c r="B5195">
        <v>14483</v>
      </c>
      <c r="C5195" t="s">
        <v>74</v>
      </c>
      <c r="D5195">
        <v>14</v>
      </c>
      <c r="E5195">
        <v>21</v>
      </c>
      <c r="F5195" t="s">
        <v>69</v>
      </c>
      <c r="G5195">
        <v>3</v>
      </c>
      <c r="H5195">
        <v>2</v>
      </c>
      <c r="I5195" t="s">
        <v>3</v>
      </c>
      <c r="J5195">
        <v>1</v>
      </c>
    </row>
    <row r="5196" spans="2:10" x14ac:dyDescent="0.45">
      <c r="B5196">
        <v>14484</v>
      </c>
      <c r="C5196" t="s">
        <v>74</v>
      </c>
      <c r="D5196">
        <v>14</v>
      </c>
      <c r="E5196">
        <v>21</v>
      </c>
      <c r="F5196" t="s">
        <v>27</v>
      </c>
      <c r="G5196">
        <v>2</v>
      </c>
      <c r="H5196">
        <v>2</v>
      </c>
      <c r="I5196" t="s">
        <v>0</v>
      </c>
      <c r="J5196">
        <v>0</v>
      </c>
    </row>
    <row r="5197" spans="2:10" x14ac:dyDescent="0.45">
      <c r="B5197">
        <v>14485</v>
      </c>
      <c r="C5197" t="s">
        <v>74</v>
      </c>
      <c r="D5197">
        <v>14</v>
      </c>
      <c r="E5197">
        <v>21</v>
      </c>
      <c r="F5197" t="s">
        <v>1</v>
      </c>
      <c r="G5197">
        <v>0</v>
      </c>
      <c r="H5197">
        <v>0</v>
      </c>
      <c r="I5197" t="s">
        <v>4</v>
      </c>
      <c r="J5197">
        <v>0</v>
      </c>
    </row>
    <row r="5198" spans="2:10" x14ac:dyDescent="0.45">
      <c r="B5198">
        <v>14486</v>
      </c>
      <c r="C5198" t="s">
        <v>74</v>
      </c>
      <c r="D5198">
        <v>14</v>
      </c>
      <c r="E5198">
        <v>21</v>
      </c>
      <c r="F5198" t="s">
        <v>6</v>
      </c>
      <c r="G5198">
        <v>4</v>
      </c>
      <c r="H5198">
        <v>2</v>
      </c>
      <c r="I5198" t="s">
        <v>14</v>
      </c>
      <c r="J5198">
        <v>1</v>
      </c>
    </row>
    <row r="5199" spans="2:10" x14ac:dyDescent="0.45">
      <c r="B5199">
        <v>14487</v>
      </c>
      <c r="C5199" t="s">
        <v>74</v>
      </c>
      <c r="D5199">
        <v>14</v>
      </c>
      <c r="E5199">
        <v>22</v>
      </c>
      <c r="F5199" t="s">
        <v>13</v>
      </c>
      <c r="G5199">
        <v>1</v>
      </c>
      <c r="H5199">
        <v>2</v>
      </c>
      <c r="I5199" t="s">
        <v>69</v>
      </c>
      <c r="J5199">
        <v>-1</v>
      </c>
    </row>
    <row r="5200" spans="2:10" x14ac:dyDescent="0.45">
      <c r="B5200">
        <v>14488</v>
      </c>
      <c r="C5200" t="s">
        <v>74</v>
      </c>
      <c r="D5200">
        <v>14</v>
      </c>
      <c r="E5200">
        <v>22</v>
      </c>
      <c r="F5200" t="s">
        <v>12</v>
      </c>
      <c r="G5200">
        <v>1</v>
      </c>
      <c r="H5200">
        <v>1</v>
      </c>
      <c r="I5200" t="s">
        <v>72</v>
      </c>
      <c r="J5200">
        <v>0</v>
      </c>
    </row>
    <row r="5201" spans="2:10" x14ac:dyDescent="0.45">
      <c r="B5201">
        <v>14489</v>
      </c>
      <c r="C5201" t="s">
        <v>74</v>
      </c>
      <c r="D5201">
        <v>14</v>
      </c>
      <c r="E5201">
        <v>22</v>
      </c>
      <c r="F5201" t="s">
        <v>9</v>
      </c>
      <c r="G5201">
        <v>0</v>
      </c>
      <c r="H5201">
        <v>0</v>
      </c>
      <c r="I5201" t="s">
        <v>7</v>
      </c>
      <c r="J5201">
        <v>0</v>
      </c>
    </row>
    <row r="5202" spans="2:10" x14ac:dyDescent="0.45">
      <c r="B5202">
        <v>14490</v>
      </c>
      <c r="C5202" t="s">
        <v>74</v>
      </c>
      <c r="D5202">
        <v>14</v>
      </c>
      <c r="E5202">
        <v>22</v>
      </c>
      <c r="F5202" t="s">
        <v>4</v>
      </c>
      <c r="G5202">
        <v>3</v>
      </c>
      <c r="H5202">
        <v>0</v>
      </c>
      <c r="I5202" t="s">
        <v>66</v>
      </c>
      <c r="J5202">
        <v>1</v>
      </c>
    </row>
    <row r="5203" spans="2:10" x14ac:dyDescent="0.45">
      <c r="B5203">
        <v>14491</v>
      </c>
      <c r="C5203" t="s">
        <v>74</v>
      </c>
      <c r="D5203">
        <v>14</v>
      </c>
      <c r="E5203">
        <v>22</v>
      </c>
      <c r="F5203" t="s">
        <v>3</v>
      </c>
      <c r="G5203">
        <v>2</v>
      </c>
      <c r="H5203">
        <v>2</v>
      </c>
      <c r="I5203" t="s">
        <v>1</v>
      </c>
      <c r="J5203">
        <v>0</v>
      </c>
    </row>
    <row r="5204" spans="2:10" x14ac:dyDescent="0.45">
      <c r="B5204">
        <v>14492</v>
      </c>
      <c r="C5204" t="s">
        <v>74</v>
      </c>
      <c r="D5204">
        <v>14</v>
      </c>
      <c r="E5204">
        <v>22</v>
      </c>
      <c r="F5204" t="s">
        <v>6</v>
      </c>
      <c r="G5204">
        <v>0</v>
      </c>
      <c r="H5204">
        <v>0</v>
      </c>
      <c r="I5204" t="s">
        <v>67</v>
      </c>
      <c r="J5204">
        <v>0</v>
      </c>
    </row>
    <row r="5205" spans="2:10" x14ac:dyDescent="0.45">
      <c r="B5205">
        <v>14493</v>
      </c>
      <c r="C5205" t="s">
        <v>74</v>
      </c>
      <c r="D5205">
        <v>14</v>
      </c>
      <c r="E5205">
        <v>22</v>
      </c>
      <c r="F5205" t="s">
        <v>24</v>
      </c>
      <c r="G5205">
        <v>0</v>
      </c>
      <c r="H5205">
        <v>0</v>
      </c>
      <c r="I5205" t="s">
        <v>5</v>
      </c>
      <c r="J5205">
        <v>0</v>
      </c>
    </row>
    <row r="5206" spans="2:10" x14ac:dyDescent="0.45">
      <c r="B5206">
        <v>14494</v>
      </c>
      <c r="C5206" t="s">
        <v>74</v>
      </c>
      <c r="D5206">
        <v>14</v>
      </c>
      <c r="E5206">
        <v>22</v>
      </c>
      <c r="F5206" t="s">
        <v>75</v>
      </c>
      <c r="G5206">
        <v>1</v>
      </c>
      <c r="H5206">
        <v>0</v>
      </c>
      <c r="I5206" t="s">
        <v>27</v>
      </c>
      <c r="J5206">
        <v>1</v>
      </c>
    </row>
    <row r="5207" spans="2:10" x14ac:dyDescent="0.45">
      <c r="B5207">
        <v>14495</v>
      </c>
      <c r="C5207" t="s">
        <v>74</v>
      </c>
      <c r="D5207">
        <v>14</v>
      </c>
      <c r="E5207">
        <v>22</v>
      </c>
      <c r="F5207" t="s">
        <v>0</v>
      </c>
      <c r="G5207">
        <v>4</v>
      </c>
      <c r="H5207">
        <v>0</v>
      </c>
      <c r="I5207" t="s">
        <v>11</v>
      </c>
      <c r="J5207">
        <v>1</v>
      </c>
    </row>
    <row r="5208" spans="2:10" x14ac:dyDescent="0.45">
      <c r="B5208">
        <v>14496</v>
      </c>
      <c r="C5208" t="s">
        <v>74</v>
      </c>
      <c r="D5208">
        <v>14</v>
      </c>
      <c r="E5208">
        <v>22</v>
      </c>
      <c r="F5208" t="s">
        <v>14</v>
      </c>
      <c r="G5208">
        <v>2</v>
      </c>
      <c r="H5208">
        <v>0</v>
      </c>
      <c r="I5208" t="s">
        <v>10</v>
      </c>
      <c r="J5208">
        <v>1</v>
      </c>
    </row>
    <row r="5209" spans="2:10" x14ac:dyDescent="0.45">
      <c r="B5209">
        <v>14497</v>
      </c>
      <c r="C5209" t="s">
        <v>74</v>
      </c>
      <c r="D5209">
        <v>14</v>
      </c>
      <c r="E5209">
        <v>23</v>
      </c>
      <c r="F5209" t="s">
        <v>7</v>
      </c>
      <c r="G5209">
        <v>1</v>
      </c>
      <c r="H5209">
        <v>3</v>
      </c>
      <c r="I5209" t="s">
        <v>4</v>
      </c>
      <c r="J5209">
        <v>-1</v>
      </c>
    </row>
    <row r="5210" spans="2:10" x14ac:dyDescent="0.45">
      <c r="B5210">
        <v>14498</v>
      </c>
      <c r="C5210" t="s">
        <v>74</v>
      </c>
      <c r="D5210">
        <v>14</v>
      </c>
      <c r="E5210">
        <v>23</v>
      </c>
      <c r="F5210" t="s">
        <v>10</v>
      </c>
      <c r="G5210">
        <v>2</v>
      </c>
      <c r="H5210">
        <v>2</v>
      </c>
      <c r="I5210" t="s">
        <v>6</v>
      </c>
      <c r="J5210">
        <v>0</v>
      </c>
    </row>
    <row r="5211" spans="2:10" x14ac:dyDescent="0.45">
      <c r="B5211">
        <v>14499</v>
      </c>
      <c r="C5211" t="s">
        <v>74</v>
      </c>
      <c r="D5211">
        <v>14</v>
      </c>
      <c r="E5211">
        <v>23</v>
      </c>
      <c r="F5211" t="s">
        <v>66</v>
      </c>
      <c r="G5211">
        <v>2</v>
      </c>
      <c r="H5211">
        <v>0</v>
      </c>
      <c r="I5211" t="s">
        <v>3</v>
      </c>
      <c r="J5211">
        <v>1</v>
      </c>
    </row>
    <row r="5212" spans="2:10" x14ac:dyDescent="0.45">
      <c r="B5212">
        <v>14500</v>
      </c>
      <c r="C5212" t="s">
        <v>74</v>
      </c>
      <c r="D5212">
        <v>14</v>
      </c>
      <c r="E5212">
        <v>23</v>
      </c>
      <c r="F5212" t="s">
        <v>69</v>
      </c>
      <c r="G5212">
        <v>1</v>
      </c>
      <c r="H5212">
        <v>2</v>
      </c>
      <c r="I5212" t="s">
        <v>12</v>
      </c>
      <c r="J5212">
        <v>-1</v>
      </c>
    </row>
    <row r="5213" spans="2:10" x14ac:dyDescent="0.45">
      <c r="B5213">
        <v>14501</v>
      </c>
      <c r="C5213" t="s">
        <v>74</v>
      </c>
      <c r="D5213">
        <v>14</v>
      </c>
      <c r="E5213">
        <v>23</v>
      </c>
      <c r="F5213" t="s">
        <v>27</v>
      </c>
      <c r="G5213">
        <v>0</v>
      </c>
      <c r="H5213">
        <v>0</v>
      </c>
      <c r="I5213" t="s">
        <v>24</v>
      </c>
      <c r="J5213">
        <v>0</v>
      </c>
    </row>
    <row r="5214" spans="2:10" x14ac:dyDescent="0.45">
      <c r="B5214">
        <v>14502</v>
      </c>
      <c r="C5214" t="s">
        <v>74</v>
      </c>
      <c r="D5214">
        <v>14</v>
      </c>
      <c r="E5214">
        <v>23</v>
      </c>
      <c r="F5214" t="s">
        <v>1</v>
      </c>
      <c r="G5214">
        <v>2</v>
      </c>
      <c r="H5214">
        <v>1</v>
      </c>
      <c r="I5214" t="s">
        <v>13</v>
      </c>
      <c r="J5214">
        <v>1</v>
      </c>
    </row>
    <row r="5215" spans="2:10" x14ac:dyDescent="0.45">
      <c r="B5215">
        <v>14503</v>
      </c>
      <c r="C5215" t="s">
        <v>74</v>
      </c>
      <c r="D5215">
        <v>14</v>
      </c>
      <c r="E5215">
        <v>23</v>
      </c>
      <c r="F5215" t="s">
        <v>5</v>
      </c>
      <c r="G5215">
        <v>0</v>
      </c>
      <c r="H5215">
        <v>0</v>
      </c>
      <c r="I5215" t="s">
        <v>9</v>
      </c>
      <c r="J5215">
        <v>0</v>
      </c>
    </row>
    <row r="5216" spans="2:10" x14ac:dyDescent="0.45">
      <c r="B5216">
        <v>14504</v>
      </c>
      <c r="C5216" t="s">
        <v>74</v>
      </c>
      <c r="D5216">
        <v>14</v>
      </c>
      <c r="E5216">
        <v>23</v>
      </c>
      <c r="F5216" t="s">
        <v>67</v>
      </c>
      <c r="G5216">
        <v>1</v>
      </c>
      <c r="H5216">
        <v>0</v>
      </c>
      <c r="I5216" t="s">
        <v>0</v>
      </c>
      <c r="J5216">
        <v>1</v>
      </c>
    </row>
    <row r="5217" spans="2:10" x14ac:dyDescent="0.45">
      <c r="B5217">
        <v>14505</v>
      </c>
      <c r="C5217" t="s">
        <v>74</v>
      </c>
      <c r="D5217">
        <v>14</v>
      </c>
      <c r="E5217">
        <v>23</v>
      </c>
      <c r="F5217" t="s">
        <v>72</v>
      </c>
      <c r="G5217">
        <v>1</v>
      </c>
      <c r="H5217">
        <v>1</v>
      </c>
      <c r="I5217" t="s">
        <v>14</v>
      </c>
      <c r="J5217">
        <v>0</v>
      </c>
    </row>
    <row r="5218" spans="2:10" x14ac:dyDescent="0.45">
      <c r="B5218">
        <v>14506</v>
      </c>
      <c r="C5218" t="s">
        <v>74</v>
      </c>
      <c r="D5218">
        <v>14</v>
      </c>
      <c r="E5218">
        <v>23</v>
      </c>
      <c r="F5218" t="s">
        <v>11</v>
      </c>
      <c r="G5218">
        <v>2</v>
      </c>
      <c r="H5218">
        <v>0</v>
      </c>
      <c r="I5218" t="s">
        <v>75</v>
      </c>
      <c r="J5218">
        <v>1</v>
      </c>
    </row>
    <row r="5219" spans="2:10" x14ac:dyDescent="0.45">
      <c r="B5219">
        <v>14507</v>
      </c>
      <c r="C5219" t="s">
        <v>74</v>
      </c>
      <c r="D5219">
        <v>14</v>
      </c>
      <c r="E5219">
        <v>24</v>
      </c>
      <c r="F5219" t="s">
        <v>13</v>
      </c>
      <c r="G5219">
        <v>0</v>
      </c>
      <c r="H5219">
        <v>0</v>
      </c>
      <c r="I5219" t="s">
        <v>66</v>
      </c>
      <c r="J5219">
        <v>0</v>
      </c>
    </row>
    <row r="5220" spans="2:10" x14ac:dyDescent="0.45">
      <c r="B5220">
        <v>14508</v>
      </c>
      <c r="C5220" t="s">
        <v>74</v>
      </c>
      <c r="D5220">
        <v>14</v>
      </c>
      <c r="E5220">
        <v>24</v>
      </c>
      <c r="F5220" t="s">
        <v>24</v>
      </c>
      <c r="G5220">
        <v>2</v>
      </c>
      <c r="H5220">
        <v>1</v>
      </c>
      <c r="I5220" t="s">
        <v>11</v>
      </c>
      <c r="J5220">
        <v>1</v>
      </c>
    </row>
    <row r="5221" spans="2:10" x14ac:dyDescent="0.45">
      <c r="B5221">
        <v>14509</v>
      </c>
      <c r="C5221" t="s">
        <v>74</v>
      </c>
      <c r="D5221">
        <v>14</v>
      </c>
      <c r="E5221">
        <v>24</v>
      </c>
      <c r="F5221" t="s">
        <v>14</v>
      </c>
      <c r="G5221">
        <v>1</v>
      </c>
      <c r="H5221">
        <v>1</v>
      </c>
      <c r="I5221" t="s">
        <v>69</v>
      </c>
      <c r="J5221">
        <v>0</v>
      </c>
    </row>
    <row r="5222" spans="2:10" x14ac:dyDescent="0.45">
      <c r="B5222">
        <v>14510</v>
      </c>
      <c r="C5222" t="s">
        <v>74</v>
      </c>
      <c r="D5222">
        <v>14</v>
      </c>
      <c r="E5222">
        <v>24</v>
      </c>
      <c r="F5222" t="s">
        <v>10</v>
      </c>
      <c r="G5222">
        <v>2</v>
      </c>
      <c r="H5222">
        <v>0</v>
      </c>
      <c r="I5222" t="s">
        <v>67</v>
      </c>
      <c r="J5222">
        <v>1</v>
      </c>
    </row>
    <row r="5223" spans="2:10" x14ac:dyDescent="0.45">
      <c r="B5223">
        <v>14511</v>
      </c>
      <c r="C5223" t="s">
        <v>74</v>
      </c>
      <c r="D5223">
        <v>14</v>
      </c>
      <c r="E5223">
        <v>24</v>
      </c>
      <c r="F5223" t="s">
        <v>12</v>
      </c>
      <c r="G5223">
        <v>1</v>
      </c>
      <c r="H5223">
        <v>2</v>
      </c>
      <c r="I5223" t="s">
        <v>1</v>
      </c>
      <c r="J5223">
        <v>-1</v>
      </c>
    </row>
    <row r="5224" spans="2:10" x14ac:dyDescent="0.45">
      <c r="B5224">
        <v>14512</v>
      </c>
      <c r="C5224" t="s">
        <v>74</v>
      </c>
      <c r="D5224">
        <v>14</v>
      </c>
      <c r="E5224">
        <v>24</v>
      </c>
      <c r="F5224" t="s">
        <v>9</v>
      </c>
      <c r="G5224">
        <v>0</v>
      </c>
      <c r="H5224">
        <v>0</v>
      </c>
      <c r="I5224" t="s">
        <v>27</v>
      </c>
      <c r="J5224">
        <v>0</v>
      </c>
    </row>
    <row r="5225" spans="2:10" x14ac:dyDescent="0.45">
      <c r="B5225">
        <v>14513</v>
      </c>
      <c r="C5225" t="s">
        <v>74</v>
      </c>
      <c r="D5225">
        <v>14</v>
      </c>
      <c r="E5225">
        <v>24</v>
      </c>
      <c r="F5225" t="s">
        <v>4</v>
      </c>
      <c r="G5225">
        <v>1</v>
      </c>
      <c r="H5225">
        <v>0</v>
      </c>
      <c r="I5225" t="s">
        <v>5</v>
      </c>
      <c r="J5225">
        <v>1</v>
      </c>
    </row>
    <row r="5226" spans="2:10" x14ac:dyDescent="0.45">
      <c r="B5226">
        <v>14514</v>
      </c>
      <c r="C5226" t="s">
        <v>74</v>
      </c>
      <c r="D5226">
        <v>14</v>
      </c>
      <c r="E5226">
        <v>24</v>
      </c>
      <c r="F5226" t="s">
        <v>3</v>
      </c>
      <c r="G5226">
        <v>1</v>
      </c>
      <c r="H5226">
        <v>0</v>
      </c>
      <c r="I5226" t="s">
        <v>7</v>
      </c>
      <c r="J5226">
        <v>1</v>
      </c>
    </row>
    <row r="5227" spans="2:10" x14ac:dyDescent="0.45">
      <c r="B5227">
        <v>14515</v>
      </c>
      <c r="C5227" t="s">
        <v>74</v>
      </c>
      <c r="D5227">
        <v>14</v>
      </c>
      <c r="E5227">
        <v>24</v>
      </c>
      <c r="F5227" t="s">
        <v>6</v>
      </c>
      <c r="G5227">
        <v>0</v>
      </c>
      <c r="H5227">
        <v>2</v>
      </c>
      <c r="I5227" t="s">
        <v>72</v>
      </c>
      <c r="J5227">
        <v>-1</v>
      </c>
    </row>
    <row r="5228" spans="2:10" x14ac:dyDescent="0.45">
      <c r="B5228">
        <v>14516</v>
      </c>
      <c r="C5228" t="s">
        <v>74</v>
      </c>
      <c r="D5228">
        <v>14</v>
      </c>
      <c r="E5228">
        <v>24</v>
      </c>
      <c r="F5228" t="s">
        <v>75</v>
      </c>
      <c r="G5228">
        <v>1</v>
      </c>
      <c r="H5228">
        <v>1</v>
      </c>
      <c r="I5228" t="s">
        <v>0</v>
      </c>
      <c r="J5228">
        <v>0</v>
      </c>
    </row>
    <row r="5229" spans="2:10" x14ac:dyDescent="0.45">
      <c r="B5229">
        <v>14517</v>
      </c>
      <c r="C5229" t="s">
        <v>74</v>
      </c>
      <c r="D5229">
        <v>14</v>
      </c>
      <c r="E5229">
        <v>25</v>
      </c>
      <c r="F5229" t="s">
        <v>7</v>
      </c>
      <c r="G5229">
        <v>0</v>
      </c>
      <c r="H5229">
        <v>1</v>
      </c>
      <c r="I5229" t="s">
        <v>13</v>
      </c>
      <c r="J5229">
        <v>-1</v>
      </c>
    </row>
    <row r="5230" spans="2:10" x14ac:dyDescent="0.45">
      <c r="B5230">
        <v>14518</v>
      </c>
      <c r="C5230" t="s">
        <v>74</v>
      </c>
      <c r="D5230">
        <v>14</v>
      </c>
      <c r="E5230">
        <v>25</v>
      </c>
      <c r="F5230" t="s">
        <v>0</v>
      </c>
      <c r="G5230">
        <v>0</v>
      </c>
      <c r="H5230">
        <v>0</v>
      </c>
      <c r="I5230" t="s">
        <v>24</v>
      </c>
      <c r="J5230">
        <v>0</v>
      </c>
    </row>
    <row r="5231" spans="2:10" x14ac:dyDescent="0.45">
      <c r="B5231">
        <v>14519</v>
      </c>
      <c r="C5231" t="s">
        <v>74</v>
      </c>
      <c r="D5231">
        <v>14</v>
      </c>
      <c r="E5231">
        <v>25</v>
      </c>
      <c r="F5231" t="s">
        <v>69</v>
      </c>
      <c r="G5231">
        <v>0</v>
      </c>
      <c r="H5231">
        <v>2</v>
      </c>
      <c r="I5231" t="s">
        <v>6</v>
      </c>
      <c r="J5231">
        <v>-1</v>
      </c>
    </row>
    <row r="5232" spans="2:10" x14ac:dyDescent="0.45">
      <c r="B5232">
        <v>14520</v>
      </c>
      <c r="C5232" t="s">
        <v>74</v>
      </c>
      <c r="D5232">
        <v>14</v>
      </c>
      <c r="E5232">
        <v>25</v>
      </c>
      <c r="F5232" t="s">
        <v>66</v>
      </c>
      <c r="G5232">
        <v>1</v>
      </c>
      <c r="H5232">
        <v>0</v>
      </c>
      <c r="I5232" t="s">
        <v>12</v>
      </c>
      <c r="J5232">
        <v>1</v>
      </c>
    </row>
    <row r="5233" spans="2:10" x14ac:dyDescent="0.45">
      <c r="B5233">
        <v>14521</v>
      </c>
      <c r="C5233" t="s">
        <v>74</v>
      </c>
      <c r="D5233">
        <v>14</v>
      </c>
      <c r="E5233">
        <v>25</v>
      </c>
      <c r="F5233" t="s">
        <v>27</v>
      </c>
      <c r="G5233">
        <v>1</v>
      </c>
      <c r="H5233">
        <v>0</v>
      </c>
      <c r="I5233" t="s">
        <v>4</v>
      </c>
      <c r="J5233">
        <v>1</v>
      </c>
    </row>
    <row r="5234" spans="2:10" x14ac:dyDescent="0.45">
      <c r="B5234">
        <v>14522</v>
      </c>
      <c r="C5234" t="s">
        <v>74</v>
      </c>
      <c r="D5234">
        <v>14</v>
      </c>
      <c r="E5234">
        <v>25</v>
      </c>
      <c r="F5234" t="s">
        <v>1</v>
      </c>
      <c r="G5234">
        <v>1</v>
      </c>
      <c r="H5234">
        <v>1</v>
      </c>
      <c r="I5234" t="s">
        <v>14</v>
      </c>
      <c r="J5234">
        <v>0</v>
      </c>
    </row>
    <row r="5235" spans="2:10" x14ac:dyDescent="0.45">
      <c r="B5235">
        <v>14523</v>
      </c>
      <c r="C5235" t="s">
        <v>74</v>
      </c>
      <c r="D5235">
        <v>14</v>
      </c>
      <c r="E5235">
        <v>25</v>
      </c>
      <c r="F5235" t="s">
        <v>5</v>
      </c>
      <c r="G5235">
        <v>1</v>
      </c>
      <c r="H5235">
        <v>1</v>
      </c>
      <c r="I5235" t="s">
        <v>3</v>
      </c>
      <c r="J5235">
        <v>0</v>
      </c>
    </row>
    <row r="5236" spans="2:10" x14ac:dyDescent="0.45">
      <c r="B5236">
        <v>14524</v>
      </c>
      <c r="C5236" t="s">
        <v>74</v>
      </c>
      <c r="D5236">
        <v>14</v>
      </c>
      <c r="E5236">
        <v>25</v>
      </c>
      <c r="F5236" t="s">
        <v>67</v>
      </c>
      <c r="G5236">
        <v>0</v>
      </c>
      <c r="H5236">
        <v>0</v>
      </c>
      <c r="I5236" t="s">
        <v>75</v>
      </c>
      <c r="J5236">
        <v>0</v>
      </c>
    </row>
    <row r="5237" spans="2:10" x14ac:dyDescent="0.45">
      <c r="B5237">
        <v>14525</v>
      </c>
      <c r="C5237" t="s">
        <v>74</v>
      </c>
      <c r="D5237">
        <v>14</v>
      </c>
      <c r="E5237">
        <v>25</v>
      </c>
      <c r="F5237" t="s">
        <v>72</v>
      </c>
      <c r="G5237">
        <v>1</v>
      </c>
      <c r="H5237">
        <v>0</v>
      </c>
      <c r="I5237" t="s">
        <v>10</v>
      </c>
      <c r="J5237">
        <v>1</v>
      </c>
    </row>
    <row r="5238" spans="2:10" x14ac:dyDescent="0.45">
      <c r="B5238">
        <v>14526</v>
      </c>
      <c r="C5238" t="s">
        <v>74</v>
      </c>
      <c r="D5238">
        <v>14</v>
      </c>
      <c r="E5238">
        <v>25</v>
      </c>
      <c r="F5238" t="s">
        <v>11</v>
      </c>
      <c r="G5238">
        <v>0</v>
      </c>
      <c r="H5238">
        <v>0</v>
      </c>
      <c r="I5238" t="s">
        <v>9</v>
      </c>
      <c r="J5238">
        <v>0</v>
      </c>
    </row>
    <row r="5239" spans="2:10" x14ac:dyDescent="0.45">
      <c r="B5239">
        <v>14527</v>
      </c>
      <c r="C5239" t="s">
        <v>74</v>
      </c>
      <c r="D5239">
        <v>14</v>
      </c>
      <c r="E5239">
        <v>26</v>
      </c>
      <c r="F5239" t="s">
        <v>3</v>
      </c>
      <c r="G5239">
        <v>2</v>
      </c>
      <c r="H5239">
        <v>2</v>
      </c>
      <c r="I5239" t="s">
        <v>27</v>
      </c>
      <c r="J5239">
        <v>0</v>
      </c>
    </row>
    <row r="5240" spans="2:10" x14ac:dyDescent="0.45">
      <c r="B5240">
        <v>14528</v>
      </c>
      <c r="C5240" t="s">
        <v>74</v>
      </c>
      <c r="D5240">
        <v>14</v>
      </c>
      <c r="E5240">
        <v>26</v>
      </c>
      <c r="F5240" t="s">
        <v>24</v>
      </c>
      <c r="G5240">
        <v>4</v>
      </c>
      <c r="H5240">
        <v>1</v>
      </c>
      <c r="I5240" t="s">
        <v>75</v>
      </c>
      <c r="J5240">
        <v>1</v>
      </c>
    </row>
    <row r="5241" spans="2:10" x14ac:dyDescent="0.45">
      <c r="B5241">
        <v>14529</v>
      </c>
      <c r="C5241" t="s">
        <v>74</v>
      </c>
      <c r="D5241">
        <v>14</v>
      </c>
      <c r="E5241">
        <v>26</v>
      </c>
      <c r="F5241" t="s">
        <v>12</v>
      </c>
      <c r="G5241">
        <v>1</v>
      </c>
      <c r="H5241">
        <v>1</v>
      </c>
      <c r="I5241" t="s">
        <v>7</v>
      </c>
      <c r="J5241">
        <v>0</v>
      </c>
    </row>
    <row r="5242" spans="2:10" x14ac:dyDescent="0.45">
      <c r="B5242">
        <v>14530</v>
      </c>
      <c r="C5242" t="s">
        <v>74</v>
      </c>
      <c r="D5242">
        <v>14</v>
      </c>
      <c r="E5242">
        <v>26</v>
      </c>
      <c r="F5242" t="s">
        <v>14</v>
      </c>
      <c r="G5242">
        <v>3</v>
      </c>
      <c r="H5242">
        <v>0</v>
      </c>
      <c r="I5242" t="s">
        <v>66</v>
      </c>
      <c r="J5242">
        <v>1</v>
      </c>
    </row>
    <row r="5243" spans="2:10" x14ac:dyDescent="0.45">
      <c r="B5243">
        <v>14531</v>
      </c>
      <c r="C5243" t="s">
        <v>74</v>
      </c>
      <c r="D5243">
        <v>14</v>
      </c>
      <c r="E5243">
        <v>26</v>
      </c>
      <c r="F5243" t="s">
        <v>10</v>
      </c>
      <c r="G5243">
        <v>2</v>
      </c>
      <c r="H5243">
        <v>1</v>
      </c>
      <c r="I5243" t="s">
        <v>69</v>
      </c>
      <c r="J5243">
        <v>1</v>
      </c>
    </row>
    <row r="5244" spans="2:10" x14ac:dyDescent="0.45">
      <c r="B5244">
        <v>14532</v>
      </c>
      <c r="C5244" t="s">
        <v>74</v>
      </c>
      <c r="D5244">
        <v>14</v>
      </c>
      <c r="E5244">
        <v>26</v>
      </c>
      <c r="F5244" t="s">
        <v>6</v>
      </c>
      <c r="G5244">
        <v>0</v>
      </c>
      <c r="H5244">
        <v>0</v>
      </c>
      <c r="I5244" t="s">
        <v>1</v>
      </c>
      <c r="J5244">
        <v>0</v>
      </c>
    </row>
    <row r="5245" spans="2:10" x14ac:dyDescent="0.45">
      <c r="B5245">
        <v>14533</v>
      </c>
      <c r="C5245" t="s">
        <v>74</v>
      </c>
      <c r="D5245">
        <v>14</v>
      </c>
      <c r="E5245">
        <v>26</v>
      </c>
      <c r="F5245" t="s">
        <v>9</v>
      </c>
      <c r="G5245">
        <v>1</v>
      </c>
      <c r="H5245">
        <v>1</v>
      </c>
      <c r="I5245" t="s">
        <v>0</v>
      </c>
      <c r="J5245">
        <v>0</v>
      </c>
    </row>
    <row r="5246" spans="2:10" x14ac:dyDescent="0.45">
      <c r="B5246">
        <v>14534</v>
      </c>
      <c r="C5246" t="s">
        <v>74</v>
      </c>
      <c r="D5246">
        <v>14</v>
      </c>
      <c r="E5246">
        <v>26</v>
      </c>
      <c r="F5246" t="s">
        <v>4</v>
      </c>
      <c r="G5246">
        <v>2</v>
      </c>
      <c r="H5246">
        <v>0</v>
      </c>
      <c r="I5246" t="s">
        <v>11</v>
      </c>
      <c r="J5246">
        <v>1</v>
      </c>
    </row>
    <row r="5247" spans="2:10" x14ac:dyDescent="0.45">
      <c r="B5247">
        <v>14535</v>
      </c>
      <c r="C5247" t="s">
        <v>74</v>
      </c>
      <c r="D5247">
        <v>14</v>
      </c>
      <c r="E5247">
        <v>26</v>
      </c>
      <c r="F5247" t="s">
        <v>13</v>
      </c>
      <c r="G5247">
        <v>1</v>
      </c>
      <c r="H5247">
        <v>0</v>
      </c>
      <c r="I5247" t="s">
        <v>5</v>
      </c>
      <c r="J5247">
        <v>1</v>
      </c>
    </row>
    <row r="5248" spans="2:10" x14ac:dyDescent="0.45">
      <c r="B5248">
        <v>14536</v>
      </c>
      <c r="C5248" t="s">
        <v>74</v>
      </c>
      <c r="D5248">
        <v>14</v>
      </c>
      <c r="E5248">
        <v>26</v>
      </c>
      <c r="F5248" t="s">
        <v>72</v>
      </c>
      <c r="G5248">
        <v>1</v>
      </c>
      <c r="H5248">
        <v>2</v>
      </c>
      <c r="I5248" t="s">
        <v>67</v>
      </c>
      <c r="J5248">
        <v>-1</v>
      </c>
    </row>
    <row r="5249" spans="2:10" x14ac:dyDescent="0.45">
      <c r="B5249">
        <v>14537</v>
      </c>
      <c r="C5249" t="s">
        <v>74</v>
      </c>
      <c r="D5249">
        <v>14</v>
      </c>
      <c r="E5249">
        <v>27</v>
      </c>
      <c r="F5249" t="s">
        <v>0</v>
      </c>
      <c r="G5249">
        <v>1</v>
      </c>
      <c r="H5249">
        <v>1</v>
      </c>
      <c r="I5249" t="s">
        <v>4</v>
      </c>
      <c r="J5249">
        <v>0</v>
      </c>
    </row>
    <row r="5250" spans="2:10" x14ac:dyDescent="0.45">
      <c r="B5250">
        <v>14538</v>
      </c>
      <c r="C5250" t="s">
        <v>74</v>
      </c>
      <c r="D5250">
        <v>14</v>
      </c>
      <c r="E5250">
        <v>27</v>
      </c>
      <c r="F5250" t="s">
        <v>69</v>
      </c>
      <c r="G5250">
        <v>3</v>
      </c>
      <c r="H5250">
        <v>0</v>
      </c>
      <c r="I5250" t="s">
        <v>72</v>
      </c>
      <c r="J5250">
        <v>1</v>
      </c>
    </row>
    <row r="5251" spans="2:10" x14ac:dyDescent="0.45">
      <c r="B5251">
        <v>14539</v>
      </c>
      <c r="C5251" t="s">
        <v>74</v>
      </c>
      <c r="D5251">
        <v>14</v>
      </c>
      <c r="E5251">
        <v>27</v>
      </c>
      <c r="F5251" t="s">
        <v>66</v>
      </c>
      <c r="G5251">
        <v>2</v>
      </c>
      <c r="H5251">
        <v>2</v>
      </c>
      <c r="I5251" t="s">
        <v>6</v>
      </c>
      <c r="J5251">
        <v>0</v>
      </c>
    </row>
    <row r="5252" spans="2:10" x14ac:dyDescent="0.45">
      <c r="B5252">
        <v>14540</v>
      </c>
      <c r="C5252" t="s">
        <v>74</v>
      </c>
      <c r="D5252">
        <v>14</v>
      </c>
      <c r="E5252">
        <v>27</v>
      </c>
      <c r="F5252" t="s">
        <v>67</v>
      </c>
      <c r="G5252">
        <v>2</v>
      </c>
      <c r="H5252">
        <v>0</v>
      </c>
      <c r="I5252" t="s">
        <v>24</v>
      </c>
      <c r="J5252">
        <v>1</v>
      </c>
    </row>
    <row r="5253" spans="2:10" x14ac:dyDescent="0.45">
      <c r="B5253">
        <v>14541</v>
      </c>
      <c r="C5253" t="s">
        <v>74</v>
      </c>
      <c r="D5253">
        <v>14</v>
      </c>
      <c r="E5253">
        <v>27</v>
      </c>
      <c r="F5253" t="s">
        <v>27</v>
      </c>
      <c r="G5253">
        <v>0</v>
      </c>
      <c r="H5253">
        <v>0</v>
      </c>
      <c r="I5253" t="s">
        <v>13</v>
      </c>
      <c r="J5253">
        <v>0</v>
      </c>
    </row>
    <row r="5254" spans="2:10" x14ac:dyDescent="0.45">
      <c r="B5254">
        <v>14542</v>
      </c>
      <c r="C5254" t="s">
        <v>74</v>
      </c>
      <c r="D5254">
        <v>14</v>
      </c>
      <c r="E5254">
        <v>27</v>
      </c>
      <c r="F5254" t="s">
        <v>7</v>
      </c>
      <c r="G5254">
        <v>1</v>
      </c>
      <c r="H5254">
        <v>1</v>
      </c>
      <c r="I5254" t="s">
        <v>14</v>
      </c>
      <c r="J5254">
        <v>0</v>
      </c>
    </row>
    <row r="5255" spans="2:10" x14ac:dyDescent="0.45">
      <c r="B5255">
        <v>14543</v>
      </c>
      <c r="C5255" t="s">
        <v>74</v>
      </c>
      <c r="D5255">
        <v>14</v>
      </c>
      <c r="E5255">
        <v>27</v>
      </c>
      <c r="F5255" t="s">
        <v>1</v>
      </c>
      <c r="G5255">
        <v>2</v>
      </c>
      <c r="H5255">
        <v>1</v>
      </c>
      <c r="I5255" t="s">
        <v>10</v>
      </c>
      <c r="J5255">
        <v>1</v>
      </c>
    </row>
    <row r="5256" spans="2:10" x14ac:dyDescent="0.45">
      <c r="B5256">
        <v>14544</v>
      </c>
      <c r="C5256" t="s">
        <v>74</v>
      </c>
      <c r="D5256">
        <v>14</v>
      </c>
      <c r="E5256">
        <v>27</v>
      </c>
      <c r="F5256" t="s">
        <v>5</v>
      </c>
      <c r="G5256">
        <v>3</v>
      </c>
      <c r="H5256">
        <v>1</v>
      </c>
      <c r="I5256" t="s">
        <v>12</v>
      </c>
      <c r="J5256">
        <v>1</v>
      </c>
    </row>
    <row r="5257" spans="2:10" x14ac:dyDescent="0.45">
      <c r="B5257">
        <v>14545</v>
      </c>
      <c r="C5257" t="s">
        <v>74</v>
      </c>
      <c r="D5257">
        <v>14</v>
      </c>
      <c r="E5257">
        <v>27</v>
      </c>
      <c r="F5257" t="s">
        <v>75</v>
      </c>
      <c r="G5257">
        <v>0</v>
      </c>
      <c r="H5257">
        <v>0</v>
      </c>
      <c r="I5257" t="s">
        <v>9</v>
      </c>
      <c r="J5257">
        <v>0</v>
      </c>
    </row>
    <row r="5258" spans="2:10" x14ac:dyDescent="0.45">
      <c r="B5258">
        <v>14546</v>
      </c>
      <c r="C5258" t="s">
        <v>74</v>
      </c>
      <c r="D5258">
        <v>14</v>
      </c>
      <c r="E5258">
        <v>27</v>
      </c>
      <c r="F5258" t="s">
        <v>11</v>
      </c>
      <c r="G5258">
        <v>2</v>
      </c>
      <c r="H5258">
        <v>1</v>
      </c>
      <c r="I5258" t="s">
        <v>3</v>
      </c>
      <c r="J5258">
        <v>1</v>
      </c>
    </row>
    <row r="5259" spans="2:10" x14ac:dyDescent="0.45">
      <c r="B5259">
        <v>14547</v>
      </c>
      <c r="C5259" t="s">
        <v>74</v>
      </c>
      <c r="D5259">
        <v>14</v>
      </c>
      <c r="E5259">
        <v>28</v>
      </c>
      <c r="F5259" t="s">
        <v>4</v>
      </c>
      <c r="G5259">
        <v>2</v>
      </c>
      <c r="H5259">
        <v>2</v>
      </c>
      <c r="I5259" t="s">
        <v>75</v>
      </c>
      <c r="J5259">
        <v>0</v>
      </c>
    </row>
    <row r="5260" spans="2:10" x14ac:dyDescent="0.45">
      <c r="B5260">
        <v>14548</v>
      </c>
      <c r="C5260" t="s">
        <v>74</v>
      </c>
      <c r="D5260">
        <v>14</v>
      </c>
      <c r="E5260">
        <v>28</v>
      </c>
      <c r="F5260" t="s">
        <v>3</v>
      </c>
      <c r="G5260">
        <v>1</v>
      </c>
      <c r="H5260">
        <v>3</v>
      </c>
      <c r="I5260" t="s">
        <v>0</v>
      </c>
      <c r="J5260">
        <v>-1</v>
      </c>
    </row>
    <row r="5261" spans="2:10" x14ac:dyDescent="0.45">
      <c r="B5261">
        <v>14549</v>
      </c>
      <c r="C5261" t="s">
        <v>74</v>
      </c>
      <c r="D5261">
        <v>14</v>
      </c>
      <c r="E5261">
        <v>28</v>
      </c>
      <c r="F5261" t="s">
        <v>12</v>
      </c>
      <c r="G5261">
        <v>0</v>
      </c>
      <c r="H5261">
        <v>0</v>
      </c>
      <c r="I5261" t="s">
        <v>27</v>
      </c>
      <c r="J5261">
        <v>0</v>
      </c>
    </row>
    <row r="5262" spans="2:10" x14ac:dyDescent="0.45">
      <c r="B5262">
        <v>14550</v>
      </c>
      <c r="C5262" t="s">
        <v>74</v>
      </c>
      <c r="D5262">
        <v>14</v>
      </c>
      <c r="E5262">
        <v>28</v>
      </c>
      <c r="F5262" t="s">
        <v>14</v>
      </c>
      <c r="G5262">
        <v>0</v>
      </c>
      <c r="H5262">
        <v>2</v>
      </c>
      <c r="I5262" t="s">
        <v>5</v>
      </c>
      <c r="J5262">
        <v>-1</v>
      </c>
    </row>
    <row r="5263" spans="2:10" x14ac:dyDescent="0.45">
      <c r="B5263">
        <v>14551</v>
      </c>
      <c r="C5263" t="s">
        <v>74</v>
      </c>
      <c r="D5263">
        <v>14</v>
      </c>
      <c r="E5263">
        <v>28</v>
      </c>
      <c r="F5263" t="s">
        <v>10</v>
      </c>
      <c r="G5263">
        <v>1</v>
      </c>
      <c r="H5263">
        <v>1</v>
      </c>
      <c r="I5263" t="s">
        <v>66</v>
      </c>
      <c r="J5263">
        <v>0</v>
      </c>
    </row>
    <row r="5264" spans="2:10" x14ac:dyDescent="0.45">
      <c r="B5264">
        <v>14552</v>
      </c>
      <c r="C5264" t="s">
        <v>74</v>
      </c>
      <c r="D5264">
        <v>14</v>
      </c>
      <c r="E5264">
        <v>28</v>
      </c>
      <c r="F5264" t="s">
        <v>6</v>
      </c>
      <c r="G5264">
        <v>1</v>
      </c>
      <c r="H5264">
        <v>1</v>
      </c>
      <c r="I5264" t="s">
        <v>7</v>
      </c>
      <c r="J5264">
        <v>0</v>
      </c>
    </row>
    <row r="5265" spans="2:10" x14ac:dyDescent="0.45">
      <c r="B5265">
        <v>14553</v>
      </c>
      <c r="C5265" t="s">
        <v>74</v>
      </c>
      <c r="D5265">
        <v>14</v>
      </c>
      <c r="E5265">
        <v>28</v>
      </c>
      <c r="F5265" t="s">
        <v>69</v>
      </c>
      <c r="G5265">
        <v>2</v>
      </c>
      <c r="H5265">
        <v>1</v>
      </c>
      <c r="I5265" t="s">
        <v>67</v>
      </c>
      <c r="J5265">
        <v>1</v>
      </c>
    </row>
    <row r="5266" spans="2:10" x14ac:dyDescent="0.45">
      <c r="B5266">
        <v>14554</v>
      </c>
      <c r="C5266" t="s">
        <v>74</v>
      </c>
      <c r="D5266">
        <v>14</v>
      </c>
      <c r="E5266">
        <v>28</v>
      </c>
      <c r="F5266" t="s">
        <v>13</v>
      </c>
      <c r="G5266">
        <v>2</v>
      </c>
      <c r="H5266">
        <v>1</v>
      </c>
      <c r="I5266" t="s">
        <v>11</v>
      </c>
      <c r="J5266">
        <v>1</v>
      </c>
    </row>
    <row r="5267" spans="2:10" x14ac:dyDescent="0.45">
      <c r="B5267">
        <v>14555</v>
      </c>
      <c r="C5267" t="s">
        <v>74</v>
      </c>
      <c r="D5267">
        <v>14</v>
      </c>
      <c r="E5267">
        <v>28</v>
      </c>
      <c r="F5267" t="s">
        <v>9</v>
      </c>
      <c r="G5267">
        <v>2</v>
      </c>
      <c r="H5267">
        <v>0</v>
      </c>
      <c r="I5267" t="s">
        <v>24</v>
      </c>
      <c r="J5267">
        <v>1</v>
      </c>
    </row>
    <row r="5268" spans="2:10" x14ac:dyDescent="0.45">
      <c r="B5268">
        <v>14556</v>
      </c>
      <c r="C5268" t="s">
        <v>74</v>
      </c>
      <c r="D5268">
        <v>14</v>
      </c>
      <c r="E5268">
        <v>28</v>
      </c>
      <c r="F5268" t="s">
        <v>72</v>
      </c>
      <c r="G5268">
        <v>0</v>
      </c>
      <c r="H5268">
        <v>0</v>
      </c>
      <c r="I5268" t="s">
        <v>1</v>
      </c>
      <c r="J5268">
        <v>0</v>
      </c>
    </row>
    <row r="5269" spans="2:10" x14ac:dyDescent="0.45">
      <c r="B5269">
        <v>14557</v>
      </c>
      <c r="C5269" t="s">
        <v>74</v>
      </c>
      <c r="D5269">
        <v>14</v>
      </c>
      <c r="E5269">
        <v>29</v>
      </c>
      <c r="F5269" t="s">
        <v>0</v>
      </c>
      <c r="G5269">
        <v>1</v>
      </c>
      <c r="H5269">
        <v>0</v>
      </c>
      <c r="I5269" t="s">
        <v>13</v>
      </c>
      <c r="J5269">
        <v>1</v>
      </c>
    </row>
    <row r="5270" spans="2:10" x14ac:dyDescent="0.45">
      <c r="B5270">
        <v>14558</v>
      </c>
      <c r="C5270" t="s">
        <v>74</v>
      </c>
      <c r="D5270">
        <v>14</v>
      </c>
      <c r="E5270">
        <v>29</v>
      </c>
      <c r="F5270" t="s">
        <v>24</v>
      </c>
      <c r="G5270">
        <v>0</v>
      </c>
      <c r="H5270">
        <v>0</v>
      </c>
      <c r="I5270" t="s">
        <v>4</v>
      </c>
      <c r="J5270">
        <v>0</v>
      </c>
    </row>
    <row r="5271" spans="2:10" x14ac:dyDescent="0.45">
      <c r="B5271">
        <v>14559</v>
      </c>
      <c r="C5271" t="s">
        <v>74</v>
      </c>
      <c r="D5271">
        <v>14</v>
      </c>
      <c r="E5271">
        <v>29</v>
      </c>
      <c r="F5271" t="s">
        <v>66</v>
      </c>
      <c r="G5271">
        <v>3</v>
      </c>
      <c r="H5271">
        <v>2</v>
      </c>
      <c r="I5271" t="s">
        <v>72</v>
      </c>
      <c r="J5271">
        <v>1</v>
      </c>
    </row>
    <row r="5272" spans="2:10" x14ac:dyDescent="0.45">
      <c r="B5272">
        <v>14560</v>
      </c>
      <c r="C5272" t="s">
        <v>74</v>
      </c>
      <c r="D5272">
        <v>14</v>
      </c>
      <c r="E5272">
        <v>29</v>
      </c>
      <c r="F5272" t="s">
        <v>27</v>
      </c>
      <c r="G5272">
        <v>2</v>
      </c>
      <c r="H5272">
        <v>1</v>
      </c>
      <c r="I5272" t="s">
        <v>14</v>
      </c>
      <c r="J5272">
        <v>1</v>
      </c>
    </row>
    <row r="5273" spans="2:10" x14ac:dyDescent="0.45">
      <c r="B5273">
        <v>14561</v>
      </c>
      <c r="C5273" t="s">
        <v>74</v>
      </c>
      <c r="D5273">
        <v>14</v>
      </c>
      <c r="E5273">
        <v>29</v>
      </c>
      <c r="F5273" t="s">
        <v>7</v>
      </c>
      <c r="G5273">
        <v>1</v>
      </c>
      <c r="H5273">
        <v>2</v>
      </c>
      <c r="I5273" t="s">
        <v>10</v>
      </c>
      <c r="J5273">
        <v>-1</v>
      </c>
    </row>
    <row r="5274" spans="2:10" x14ac:dyDescent="0.45">
      <c r="B5274">
        <v>14562</v>
      </c>
      <c r="C5274" t="s">
        <v>74</v>
      </c>
      <c r="D5274">
        <v>14</v>
      </c>
      <c r="E5274">
        <v>29</v>
      </c>
      <c r="F5274" t="s">
        <v>5</v>
      </c>
      <c r="G5274">
        <v>1</v>
      </c>
      <c r="H5274">
        <v>2</v>
      </c>
      <c r="I5274" t="s">
        <v>6</v>
      </c>
      <c r="J5274">
        <v>-1</v>
      </c>
    </row>
    <row r="5275" spans="2:10" x14ac:dyDescent="0.45">
      <c r="B5275">
        <v>14563</v>
      </c>
      <c r="C5275" t="s">
        <v>74</v>
      </c>
      <c r="D5275">
        <v>14</v>
      </c>
      <c r="E5275">
        <v>29</v>
      </c>
      <c r="F5275" t="s">
        <v>1</v>
      </c>
      <c r="G5275">
        <v>1</v>
      </c>
      <c r="H5275">
        <v>0</v>
      </c>
      <c r="I5275" t="s">
        <v>69</v>
      </c>
      <c r="J5275">
        <v>1</v>
      </c>
    </row>
    <row r="5276" spans="2:10" x14ac:dyDescent="0.45">
      <c r="B5276">
        <v>14564</v>
      </c>
      <c r="C5276" t="s">
        <v>74</v>
      </c>
      <c r="D5276">
        <v>14</v>
      </c>
      <c r="E5276">
        <v>29</v>
      </c>
      <c r="F5276" t="s">
        <v>67</v>
      </c>
      <c r="G5276">
        <v>0</v>
      </c>
      <c r="H5276">
        <v>0</v>
      </c>
      <c r="I5276" t="s">
        <v>9</v>
      </c>
      <c r="J5276">
        <v>0</v>
      </c>
    </row>
    <row r="5277" spans="2:10" x14ac:dyDescent="0.45">
      <c r="B5277">
        <v>14565</v>
      </c>
      <c r="C5277" t="s">
        <v>74</v>
      </c>
      <c r="D5277">
        <v>14</v>
      </c>
      <c r="E5277">
        <v>29</v>
      </c>
      <c r="F5277" t="s">
        <v>75</v>
      </c>
      <c r="G5277">
        <v>1</v>
      </c>
      <c r="H5277">
        <v>2</v>
      </c>
      <c r="I5277" t="s">
        <v>3</v>
      </c>
      <c r="J5277">
        <v>-1</v>
      </c>
    </row>
    <row r="5278" spans="2:10" x14ac:dyDescent="0.45">
      <c r="B5278">
        <v>14566</v>
      </c>
      <c r="C5278" t="s">
        <v>74</v>
      </c>
      <c r="D5278">
        <v>14</v>
      </c>
      <c r="E5278">
        <v>29</v>
      </c>
      <c r="F5278" t="s">
        <v>11</v>
      </c>
      <c r="G5278">
        <v>1</v>
      </c>
      <c r="H5278">
        <v>1</v>
      </c>
      <c r="I5278" t="s">
        <v>12</v>
      </c>
      <c r="J5278">
        <v>0</v>
      </c>
    </row>
    <row r="5279" spans="2:10" x14ac:dyDescent="0.45">
      <c r="B5279">
        <v>14567</v>
      </c>
      <c r="C5279" t="s">
        <v>74</v>
      </c>
      <c r="D5279">
        <v>14</v>
      </c>
      <c r="E5279">
        <v>30</v>
      </c>
      <c r="F5279" t="s">
        <v>13</v>
      </c>
      <c r="G5279">
        <v>2</v>
      </c>
      <c r="H5279">
        <v>2</v>
      </c>
      <c r="I5279" t="s">
        <v>75</v>
      </c>
      <c r="J5279">
        <v>0</v>
      </c>
    </row>
    <row r="5280" spans="2:10" x14ac:dyDescent="0.45">
      <c r="B5280">
        <v>14568</v>
      </c>
      <c r="C5280" t="s">
        <v>74</v>
      </c>
      <c r="D5280">
        <v>14</v>
      </c>
      <c r="E5280">
        <v>30</v>
      </c>
      <c r="F5280" t="s">
        <v>12</v>
      </c>
      <c r="G5280">
        <v>4</v>
      </c>
      <c r="H5280">
        <v>0</v>
      </c>
      <c r="I5280" t="s">
        <v>0</v>
      </c>
      <c r="J5280">
        <v>1</v>
      </c>
    </row>
    <row r="5281" spans="2:10" x14ac:dyDescent="0.45">
      <c r="B5281">
        <v>14569</v>
      </c>
      <c r="C5281" t="s">
        <v>74</v>
      </c>
      <c r="D5281">
        <v>14</v>
      </c>
      <c r="E5281">
        <v>30</v>
      </c>
      <c r="F5281" t="s">
        <v>6</v>
      </c>
      <c r="G5281">
        <v>2</v>
      </c>
      <c r="H5281">
        <v>1</v>
      </c>
      <c r="I5281" t="s">
        <v>27</v>
      </c>
      <c r="J5281">
        <v>1</v>
      </c>
    </row>
    <row r="5282" spans="2:10" x14ac:dyDescent="0.45">
      <c r="B5282">
        <v>14570</v>
      </c>
      <c r="C5282" t="s">
        <v>74</v>
      </c>
      <c r="D5282">
        <v>14</v>
      </c>
      <c r="E5282">
        <v>30</v>
      </c>
      <c r="F5282" t="s">
        <v>72</v>
      </c>
      <c r="G5282">
        <v>0</v>
      </c>
      <c r="H5282">
        <v>0</v>
      </c>
      <c r="I5282" t="s">
        <v>7</v>
      </c>
      <c r="J5282">
        <v>0</v>
      </c>
    </row>
    <row r="5283" spans="2:10" x14ac:dyDescent="0.45">
      <c r="B5283">
        <v>14571</v>
      </c>
      <c r="C5283" t="s">
        <v>74</v>
      </c>
      <c r="D5283">
        <v>14</v>
      </c>
      <c r="E5283">
        <v>30</v>
      </c>
      <c r="F5283" t="s">
        <v>14</v>
      </c>
      <c r="G5283">
        <v>2</v>
      </c>
      <c r="H5283">
        <v>2</v>
      </c>
      <c r="I5283" t="s">
        <v>11</v>
      </c>
      <c r="J5283">
        <v>0</v>
      </c>
    </row>
    <row r="5284" spans="2:10" x14ac:dyDescent="0.45">
      <c r="B5284">
        <v>14572</v>
      </c>
      <c r="C5284" t="s">
        <v>74</v>
      </c>
      <c r="D5284">
        <v>14</v>
      </c>
      <c r="E5284">
        <v>30</v>
      </c>
      <c r="F5284" t="s">
        <v>10</v>
      </c>
      <c r="G5284">
        <v>3</v>
      </c>
      <c r="H5284">
        <v>1</v>
      </c>
      <c r="I5284" t="s">
        <v>5</v>
      </c>
      <c r="J5284">
        <v>1</v>
      </c>
    </row>
    <row r="5285" spans="2:10" x14ac:dyDescent="0.45">
      <c r="B5285">
        <v>14573</v>
      </c>
      <c r="C5285" t="s">
        <v>74</v>
      </c>
      <c r="D5285">
        <v>14</v>
      </c>
      <c r="E5285">
        <v>30</v>
      </c>
      <c r="F5285" t="s">
        <v>69</v>
      </c>
      <c r="G5285">
        <v>3</v>
      </c>
      <c r="H5285">
        <v>1</v>
      </c>
      <c r="I5285" t="s">
        <v>66</v>
      </c>
      <c r="J5285">
        <v>1</v>
      </c>
    </row>
    <row r="5286" spans="2:10" x14ac:dyDescent="0.45">
      <c r="B5286">
        <v>14574</v>
      </c>
      <c r="C5286" t="s">
        <v>74</v>
      </c>
      <c r="D5286">
        <v>14</v>
      </c>
      <c r="E5286">
        <v>30</v>
      </c>
      <c r="F5286" t="s">
        <v>4</v>
      </c>
      <c r="G5286">
        <v>0</v>
      </c>
      <c r="H5286">
        <v>0</v>
      </c>
      <c r="I5286" t="s">
        <v>9</v>
      </c>
      <c r="J5286">
        <v>0</v>
      </c>
    </row>
    <row r="5287" spans="2:10" x14ac:dyDescent="0.45">
      <c r="B5287">
        <v>14575</v>
      </c>
      <c r="C5287" t="s">
        <v>74</v>
      </c>
      <c r="D5287">
        <v>14</v>
      </c>
      <c r="E5287">
        <v>30</v>
      </c>
      <c r="F5287" t="s">
        <v>3</v>
      </c>
      <c r="G5287">
        <v>4</v>
      </c>
      <c r="H5287">
        <v>0</v>
      </c>
      <c r="I5287" t="s">
        <v>24</v>
      </c>
      <c r="J5287">
        <v>1</v>
      </c>
    </row>
    <row r="5288" spans="2:10" x14ac:dyDescent="0.45">
      <c r="B5288">
        <v>14576</v>
      </c>
      <c r="C5288" t="s">
        <v>74</v>
      </c>
      <c r="D5288">
        <v>14</v>
      </c>
      <c r="E5288">
        <v>30</v>
      </c>
      <c r="F5288" t="s">
        <v>1</v>
      </c>
      <c r="G5288">
        <v>0</v>
      </c>
      <c r="H5288">
        <v>0</v>
      </c>
      <c r="I5288" t="s">
        <v>67</v>
      </c>
      <c r="J5288">
        <v>0</v>
      </c>
    </row>
    <row r="5289" spans="2:10" x14ac:dyDescent="0.45">
      <c r="B5289">
        <v>14577</v>
      </c>
      <c r="C5289" t="s">
        <v>74</v>
      </c>
      <c r="D5289">
        <v>14</v>
      </c>
      <c r="E5289">
        <v>31</v>
      </c>
      <c r="F5289" t="s">
        <v>0</v>
      </c>
      <c r="G5289">
        <v>3</v>
      </c>
      <c r="H5289">
        <v>3</v>
      </c>
      <c r="I5289" t="s">
        <v>14</v>
      </c>
      <c r="J5289">
        <v>0</v>
      </c>
    </row>
    <row r="5290" spans="2:10" x14ac:dyDescent="0.45">
      <c r="B5290">
        <v>14578</v>
      </c>
      <c r="C5290" t="s">
        <v>74</v>
      </c>
      <c r="D5290">
        <v>14</v>
      </c>
      <c r="E5290">
        <v>31</v>
      </c>
      <c r="F5290" t="s">
        <v>9</v>
      </c>
      <c r="G5290">
        <v>2</v>
      </c>
      <c r="H5290">
        <v>2</v>
      </c>
      <c r="I5290" t="s">
        <v>3</v>
      </c>
      <c r="J5290">
        <v>0</v>
      </c>
    </row>
    <row r="5291" spans="2:10" x14ac:dyDescent="0.45">
      <c r="B5291">
        <v>14579</v>
      </c>
      <c r="C5291" t="s">
        <v>74</v>
      </c>
      <c r="D5291">
        <v>14</v>
      </c>
      <c r="E5291">
        <v>31</v>
      </c>
      <c r="F5291" t="s">
        <v>66</v>
      </c>
      <c r="G5291">
        <v>1</v>
      </c>
      <c r="H5291">
        <v>2</v>
      </c>
      <c r="I5291" t="s">
        <v>1</v>
      </c>
      <c r="J5291">
        <v>-1</v>
      </c>
    </row>
    <row r="5292" spans="2:10" x14ac:dyDescent="0.45">
      <c r="B5292">
        <v>14580</v>
      </c>
      <c r="C5292" t="s">
        <v>74</v>
      </c>
      <c r="D5292">
        <v>14</v>
      </c>
      <c r="E5292">
        <v>31</v>
      </c>
      <c r="F5292" t="s">
        <v>27</v>
      </c>
      <c r="G5292">
        <v>3</v>
      </c>
      <c r="H5292">
        <v>3</v>
      </c>
      <c r="I5292" t="s">
        <v>10</v>
      </c>
      <c r="J5292">
        <v>0</v>
      </c>
    </row>
    <row r="5293" spans="2:10" x14ac:dyDescent="0.45">
      <c r="B5293">
        <v>14581</v>
      </c>
      <c r="C5293" t="s">
        <v>74</v>
      </c>
      <c r="D5293">
        <v>14</v>
      </c>
      <c r="E5293">
        <v>31</v>
      </c>
      <c r="F5293" t="s">
        <v>7</v>
      </c>
      <c r="G5293">
        <v>2</v>
      </c>
      <c r="H5293">
        <v>1</v>
      </c>
      <c r="I5293" t="s">
        <v>69</v>
      </c>
      <c r="J5293">
        <v>1</v>
      </c>
    </row>
    <row r="5294" spans="2:10" x14ac:dyDescent="0.45">
      <c r="B5294">
        <v>14582</v>
      </c>
      <c r="C5294" t="s">
        <v>74</v>
      </c>
      <c r="D5294">
        <v>14</v>
      </c>
      <c r="E5294">
        <v>31</v>
      </c>
      <c r="F5294" t="s">
        <v>5</v>
      </c>
      <c r="G5294">
        <v>0</v>
      </c>
      <c r="H5294">
        <v>1</v>
      </c>
      <c r="I5294" t="s">
        <v>72</v>
      </c>
      <c r="J5294">
        <v>-1</v>
      </c>
    </row>
    <row r="5295" spans="2:10" x14ac:dyDescent="0.45">
      <c r="B5295">
        <v>14583</v>
      </c>
      <c r="C5295" t="s">
        <v>74</v>
      </c>
      <c r="D5295">
        <v>14</v>
      </c>
      <c r="E5295">
        <v>31</v>
      </c>
      <c r="F5295" t="s">
        <v>67</v>
      </c>
      <c r="G5295">
        <v>2</v>
      </c>
      <c r="H5295">
        <v>1</v>
      </c>
      <c r="I5295" t="s">
        <v>4</v>
      </c>
      <c r="J5295">
        <v>1</v>
      </c>
    </row>
    <row r="5296" spans="2:10" x14ac:dyDescent="0.45">
      <c r="B5296">
        <v>14584</v>
      </c>
      <c r="C5296" t="s">
        <v>74</v>
      </c>
      <c r="D5296">
        <v>14</v>
      </c>
      <c r="E5296">
        <v>31</v>
      </c>
      <c r="F5296" t="s">
        <v>75</v>
      </c>
      <c r="G5296">
        <v>3</v>
      </c>
      <c r="H5296">
        <v>3</v>
      </c>
      <c r="I5296" t="s">
        <v>12</v>
      </c>
      <c r="J5296">
        <v>0</v>
      </c>
    </row>
    <row r="5297" spans="2:10" x14ac:dyDescent="0.45">
      <c r="B5297">
        <v>14585</v>
      </c>
      <c r="C5297" t="s">
        <v>74</v>
      </c>
      <c r="D5297">
        <v>14</v>
      </c>
      <c r="E5297">
        <v>31</v>
      </c>
      <c r="F5297" t="s">
        <v>11</v>
      </c>
      <c r="G5297">
        <v>2</v>
      </c>
      <c r="H5297">
        <v>1</v>
      </c>
      <c r="I5297" t="s">
        <v>6</v>
      </c>
      <c r="J5297">
        <v>1</v>
      </c>
    </row>
    <row r="5298" spans="2:10" x14ac:dyDescent="0.45">
      <c r="B5298">
        <v>14586</v>
      </c>
      <c r="C5298" t="s">
        <v>74</v>
      </c>
      <c r="D5298">
        <v>14</v>
      </c>
      <c r="E5298">
        <v>31</v>
      </c>
      <c r="F5298" t="s">
        <v>24</v>
      </c>
      <c r="G5298">
        <v>1</v>
      </c>
      <c r="H5298">
        <v>1</v>
      </c>
      <c r="I5298" t="s">
        <v>13</v>
      </c>
      <c r="J5298">
        <v>0</v>
      </c>
    </row>
    <row r="5299" spans="2:10" x14ac:dyDescent="0.45">
      <c r="B5299">
        <v>14588</v>
      </c>
      <c r="C5299" t="s">
        <v>74</v>
      </c>
      <c r="D5299">
        <v>14</v>
      </c>
      <c r="E5299">
        <v>32</v>
      </c>
      <c r="F5299" t="s">
        <v>3</v>
      </c>
      <c r="G5299">
        <v>1</v>
      </c>
      <c r="H5299">
        <v>0</v>
      </c>
      <c r="I5299" t="s">
        <v>4</v>
      </c>
      <c r="J5299">
        <v>1</v>
      </c>
    </row>
    <row r="5300" spans="2:10" x14ac:dyDescent="0.45">
      <c r="B5300">
        <v>14589</v>
      </c>
      <c r="C5300" t="s">
        <v>74</v>
      </c>
      <c r="D5300">
        <v>14</v>
      </c>
      <c r="E5300">
        <v>32</v>
      </c>
      <c r="F5300" t="s">
        <v>14</v>
      </c>
      <c r="G5300">
        <v>2</v>
      </c>
      <c r="H5300">
        <v>1</v>
      </c>
      <c r="I5300" t="s">
        <v>75</v>
      </c>
      <c r="J5300">
        <v>1</v>
      </c>
    </row>
    <row r="5301" spans="2:10" x14ac:dyDescent="0.45">
      <c r="B5301">
        <v>14590</v>
      </c>
      <c r="C5301" t="s">
        <v>74</v>
      </c>
      <c r="D5301">
        <v>14</v>
      </c>
      <c r="E5301">
        <v>32</v>
      </c>
      <c r="F5301" t="s">
        <v>12</v>
      </c>
      <c r="G5301">
        <v>3</v>
      </c>
      <c r="H5301">
        <v>1</v>
      </c>
      <c r="I5301" t="s">
        <v>24</v>
      </c>
      <c r="J5301">
        <v>1</v>
      </c>
    </row>
    <row r="5302" spans="2:10" x14ac:dyDescent="0.45">
      <c r="B5302">
        <v>14591</v>
      </c>
      <c r="C5302" t="s">
        <v>74</v>
      </c>
      <c r="D5302">
        <v>14</v>
      </c>
      <c r="E5302">
        <v>32</v>
      </c>
      <c r="F5302" t="s">
        <v>10</v>
      </c>
      <c r="G5302">
        <v>1</v>
      </c>
      <c r="H5302">
        <v>0</v>
      </c>
      <c r="I5302" t="s">
        <v>11</v>
      </c>
      <c r="J5302">
        <v>1</v>
      </c>
    </row>
    <row r="5303" spans="2:10" x14ac:dyDescent="0.45">
      <c r="B5303">
        <v>14592</v>
      </c>
      <c r="C5303" t="s">
        <v>74</v>
      </c>
      <c r="D5303">
        <v>14</v>
      </c>
      <c r="E5303">
        <v>32</v>
      </c>
      <c r="F5303" t="s">
        <v>6</v>
      </c>
      <c r="G5303">
        <v>1</v>
      </c>
      <c r="H5303">
        <v>2</v>
      </c>
      <c r="I5303" t="s">
        <v>0</v>
      </c>
      <c r="J5303">
        <v>-1</v>
      </c>
    </row>
    <row r="5304" spans="2:10" x14ac:dyDescent="0.45">
      <c r="B5304">
        <v>14593</v>
      </c>
      <c r="C5304" t="s">
        <v>74</v>
      </c>
      <c r="D5304">
        <v>14</v>
      </c>
      <c r="E5304">
        <v>32</v>
      </c>
      <c r="F5304" t="s">
        <v>69</v>
      </c>
      <c r="G5304">
        <v>0</v>
      </c>
      <c r="H5304">
        <v>1</v>
      </c>
      <c r="I5304" t="s">
        <v>5</v>
      </c>
      <c r="J5304">
        <v>-1</v>
      </c>
    </row>
    <row r="5305" spans="2:10" x14ac:dyDescent="0.45">
      <c r="B5305">
        <v>14594</v>
      </c>
      <c r="C5305" t="s">
        <v>74</v>
      </c>
      <c r="D5305">
        <v>14</v>
      </c>
      <c r="E5305">
        <v>32</v>
      </c>
      <c r="F5305" t="s">
        <v>66</v>
      </c>
      <c r="G5305">
        <v>0</v>
      </c>
      <c r="H5305">
        <v>1</v>
      </c>
      <c r="I5305" t="s">
        <v>67</v>
      </c>
      <c r="J5305">
        <v>-1</v>
      </c>
    </row>
    <row r="5306" spans="2:10" x14ac:dyDescent="0.45">
      <c r="B5306">
        <v>14595</v>
      </c>
      <c r="C5306" t="s">
        <v>74</v>
      </c>
      <c r="D5306">
        <v>14</v>
      </c>
      <c r="E5306">
        <v>32</v>
      </c>
      <c r="F5306" t="s">
        <v>13</v>
      </c>
      <c r="G5306">
        <v>3</v>
      </c>
      <c r="H5306">
        <v>0</v>
      </c>
      <c r="I5306" t="s">
        <v>9</v>
      </c>
      <c r="J5306">
        <v>1</v>
      </c>
    </row>
    <row r="5307" spans="2:10" x14ac:dyDescent="0.45">
      <c r="B5307">
        <v>14596</v>
      </c>
      <c r="C5307" t="s">
        <v>74</v>
      </c>
      <c r="D5307">
        <v>14</v>
      </c>
      <c r="E5307">
        <v>32</v>
      </c>
      <c r="F5307" t="s">
        <v>1</v>
      </c>
      <c r="G5307">
        <v>1</v>
      </c>
      <c r="H5307">
        <v>0</v>
      </c>
      <c r="I5307" t="s">
        <v>7</v>
      </c>
      <c r="J5307">
        <v>1</v>
      </c>
    </row>
    <row r="5308" spans="2:10" x14ac:dyDescent="0.45">
      <c r="B5308">
        <v>14597</v>
      </c>
      <c r="C5308" t="s">
        <v>74</v>
      </c>
      <c r="D5308">
        <v>14</v>
      </c>
      <c r="E5308">
        <v>32</v>
      </c>
      <c r="F5308" t="s">
        <v>72</v>
      </c>
      <c r="G5308">
        <v>2</v>
      </c>
      <c r="H5308">
        <v>0</v>
      </c>
      <c r="I5308" t="s">
        <v>27</v>
      </c>
      <c r="J5308">
        <v>1</v>
      </c>
    </row>
    <row r="5309" spans="2:10" x14ac:dyDescent="0.45">
      <c r="B5309">
        <v>14598</v>
      </c>
      <c r="C5309" t="s">
        <v>74</v>
      </c>
      <c r="D5309">
        <v>14</v>
      </c>
      <c r="E5309">
        <v>33</v>
      </c>
      <c r="F5309" t="s">
        <v>24</v>
      </c>
      <c r="G5309">
        <v>3</v>
      </c>
      <c r="H5309">
        <v>3</v>
      </c>
      <c r="I5309" t="s">
        <v>14</v>
      </c>
      <c r="J5309">
        <v>0</v>
      </c>
    </row>
    <row r="5310" spans="2:10" x14ac:dyDescent="0.45">
      <c r="B5310">
        <v>14599</v>
      </c>
      <c r="C5310" t="s">
        <v>74</v>
      </c>
      <c r="D5310">
        <v>14</v>
      </c>
      <c r="E5310">
        <v>33</v>
      </c>
      <c r="F5310" t="s">
        <v>7</v>
      </c>
      <c r="G5310">
        <v>1</v>
      </c>
      <c r="H5310">
        <v>0</v>
      </c>
      <c r="I5310" t="s">
        <v>66</v>
      </c>
      <c r="J5310">
        <v>1</v>
      </c>
    </row>
    <row r="5311" spans="2:10" x14ac:dyDescent="0.45">
      <c r="B5311">
        <v>14600</v>
      </c>
      <c r="C5311" t="s">
        <v>74</v>
      </c>
      <c r="D5311">
        <v>14</v>
      </c>
      <c r="E5311">
        <v>33</v>
      </c>
      <c r="F5311" t="s">
        <v>0</v>
      </c>
      <c r="G5311">
        <v>0</v>
      </c>
      <c r="H5311">
        <v>1</v>
      </c>
      <c r="I5311" t="s">
        <v>10</v>
      </c>
      <c r="J5311">
        <v>-1</v>
      </c>
    </row>
    <row r="5312" spans="2:10" x14ac:dyDescent="0.45">
      <c r="B5312">
        <v>14601</v>
      </c>
      <c r="C5312" t="s">
        <v>74</v>
      </c>
      <c r="D5312">
        <v>14</v>
      </c>
      <c r="E5312">
        <v>33</v>
      </c>
      <c r="F5312" t="s">
        <v>9</v>
      </c>
      <c r="G5312">
        <v>1</v>
      </c>
      <c r="H5312">
        <v>1</v>
      </c>
      <c r="I5312" t="s">
        <v>12</v>
      </c>
      <c r="J5312">
        <v>0</v>
      </c>
    </row>
    <row r="5313" spans="2:10" x14ac:dyDescent="0.45">
      <c r="B5313">
        <v>14602</v>
      </c>
      <c r="C5313" t="s">
        <v>74</v>
      </c>
      <c r="D5313">
        <v>14</v>
      </c>
      <c r="E5313">
        <v>33</v>
      </c>
      <c r="F5313" t="s">
        <v>4</v>
      </c>
      <c r="G5313">
        <v>3</v>
      </c>
      <c r="H5313">
        <v>3</v>
      </c>
      <c r="I5313" t="s">
        <v>13</v>
      </c>
      <c r="J5313">
        <v>0</v>
      </c>
    </row>
    <row r="5314" spans="2:10" x14ac:dyDescent="0.45">
      <c r="B5314">
        <v>14603</v>
      </c>
      <c r="C5314" t="s">
        <v>74</v>
      </c>
      <c r="D5314">
        <v>14</v>
      </c>
      <c r="E5314">
        <v>33</v>
      </c>
      <c r="F5314" t="s">
        <v>27</v>
      </c>
      <c r="G5314">
        <v>1</v>
      </c>
      <c r="H5314">
        <v>1</v>
      </c>
      <c r="I5314" t="s">
        <v>69</v>
      </c>
      <c r="J5314">
        <v>0</v>
      </c>
    </row>
    <row r="5315" spans="2:10" x14ac:dyDescent="0.45">
      <c r="B5315">
        <v>14604</v>
      </c>
      <c r="C5315" t="s">
        <v>74</v>
      </c>
      <c r="D5315">
        <v>14</v>
      </c>
      <c r="E5315">
        <v>33</v>
      </c>
      <c r="F5315" t="s">
        <v>5</v>
      </c>
      <c r="G5315">
        <v>1</v>
      </c>
      <c r="H5315">
        <v>1</v>
      </c>
      <c r="I5315" t="s">
        <v>1</v>
      </c>
      <c r="J5315">
        <v>0</v>
      </c>
    </row>
    <row r="5316" spans="2:10" x14ac:dyDescent="0.45">
      <c r="B5316">
        <v>14605</v>
      </c>
      <c r="C5316" t="s">
        <v>74</v>
      </c>
      <c r="D5316">
        <v>14</v>
      </c>
      <c r="E5316">
        <v>33</v>
      </c>
      <c r="F5316" t="s">
        <v>67</v>
      </c>
      <c r="G5316">
        <v>2</v>
      </c>
      <c r="H5316">
        <v>1</v>
      </c>
      <c r="I5316" t="s">
        <v>3</v>
      </c>
      <c r="J5316">
        <v>1</v>
      </c>
    </row>
    <row r="5317" spans="2:10" x14ac:dyDescent="0.45">
      <c r="B5317">
        <v>14606</v>
      </c>
      <c r="C5317" t="s">
        <v>74</v>
      </c>
      <c r="D5317">
        <v>14</v>
      </c>
      <c r="E5317">
        <v>33</v>
      </c>
      <c r="F5317" t="s">
        <v>75</v>
      </c>
      <c r="G5317">
        <v>2</v>
      </c>
      <c r="H5317">
        <v>1</v>
      </c>
      <c r="I5317" t="s">
        <v>6</v>
      </c>
      <c r="J5317">
        <v>1</v>
      </c>
    </row>
    <row r="5318" spans="2:10" x14ac:dyDescent="0.45">
      <c r="B5318">
        <v>14607</v>
      </c>
      <c r="C5318" t="s">
        <v>74</v>
      </c>
      <c r="D5318">
        <v>14</v>
      </c>
      <c r="E5318">
        <v>33</v>
      </c>
      <c r="F5318" t="s">
        <v>11</v>
      </c>
      <c r="G5318">
        <v>0</v>
      </c>
      <c r="H5318">
        <v>0</v>
      </c>
      <c r="I5318" t="s">
        <v>72</v>
      </c>
      <c r="J5318">
        <v>0</v>
      </c>
    </row>
    <row r="5319" spans="2:10" x14ac:dyDescent="0.45">
      <c r="B5319">
        <v>14608</v>
      </c>
      <c r="C5319" t="s">
        <v>74</v>
      </c>
      <c r="D5319">
        <v>14</v>
      </c>
      <c r="E5319">
        <v>34</v>
      </c>
      <c r="F5319" t="s">
        <v>7</v>
      </c>
      <c r="G5319">
        <v>2</v>
      </c>
      <c r="H5319">
        <v>2</v>
      </c>
      <c r="I5319" t="s">
        <v>67</v>
      </c>
      <c r="J5319">
        <v>0</v>
      </c>
    </row>
    <row r="5320" spans="2:10" x14ac:dyDescent="0.45">
      <c r="B5320">
        <v>14609</v>
      </c>
      <c r="C5320" t="s">
        <v>74</v>
      </c>
      <c r="D5320">
        <v>14</v>
      </c>
      <c r="E5320">
        <v>34</v>
      </c>
      <c r="F5320" t="s">
        <v>12</v>
      </c>
      <c r="G5320">
        <v>2</v>
      </c>
      <c r="H5320">
        <v>0</v>
      </c>
      <c r="I5320" t="s">
        <v>4</v>
      </c>
      <c r="J5320">
        <v>1</v>
      </c>
    </row>
    <row r="5321" spans="2:10" x14ac:dyDescent="0.45">
      <c r="B5321">
        <v>14610</v>
      </c>
      <c r="C5321" t="s">
        <v>74</v>
      </c>
      <c r="D5321">
        <v>14</v>
      </c>
      <c r="E5321">
        <v>34</v>
      </c>
      <c r="F5321" t="s">
        <v>14</v>
      </c>
      <c r="G5321">
        <v>0</v>
      </c>
      <c r="H5321">
        <v>3</v>
      </c>
      <c r="I5321" t="s">
        <v>9</v>
      </c>
      <c r="J5321">
        <v>-1</v>
      </c>
    </row>
    <row r="5322" spans="2:10" x14ac:dyDescent="0.45">
      <c r="B5322">
        <v>14611</v>
      </c>
      <c r="C5322" t="s">
        <v>74</v>
      </c>
      <c r="D5322">
        <v>14</v>
      </c>
      <c r="E5322">
        <v>34</v>
      </c>
      <c r="F5322" t="s">
        <v>10</v>
      </c>
      <c r="G5322">
        <v>1</v>
      </c>
      <c r="H5322">
        <v>0</v>
      </c>
      <c r="I5322" t="s">
        <v>75</v>
      </c>
      <c r="J5322">
        <v>1</v>
      </c>
    </row>
    <row r="5323" spans="2:10" x14ac:dyDescent="0.45">
      <c r="B5323">
        <v>14612</v>
      </c>
      <c r="C5323" t="s">
        <v>74</v>
      </c>
      <c r="D5323">
        <v>14</v>
      </c>
      <c r="E5323">
        <v>34</v>
      </c>
      <c r="F5323" t="s">
        <v>72</v>
      </c>
      <c r="G5323">
        <v>3</v>
      </c>
      <c r="H5323">
        <v>2</v>
      </c>
      <c r="I5323" t="s">
        <v>0</v>
      </c>
      <c r="J5323">
        <v>1</v>
      </c>
    </row>
    <row r="5324" spans="2:10" x14ac:dyDescent="0.45">
      <c r="B5324">
        <v>14613</v>
      </c>
      <c r="C5324" t="s">
        <v>74</v>
      </c>
      <c r="D5324">
        <v>14</v>
      </c>
      <c r="E5324">
        <v>34</v>
      </c>
      <c r="F5324" t="s">
        <v>66</v>
      </c>
      <c r="G5324">
        <v>0</v>
      </c>
      <c r="H5324">
        <v>1</v>
      </c>
      <c r="I5324" t="s">
        <v>5</v>
      </c>
      <c r="J5324">
        <v>-1</v>
      </c>
    </row>
    <row r="5325" spans="2:10" x14ac:dyDescent="0.45">
      <c r="B5325">
        <v>14614</v>
      </c>
      <c r="C5325" t="s">
        <v>74</v>
      </c>
      <c r="D5325">
        <v>14</v>
      </c>
      <c r="E5325">
        <v>34</v>
      </c>
      <c r="F5325" t="s">
        <v>6</v>
      </c>
      <c r="G5325">
        <v>2</v>
      </c>
      <c r="H5325">
        <v>1</v>
      </c>
      <c r="I5325" t="s">
        <v>24</v>
      </c>
      <c r="J5325">
        <v>1</v>
      </c>
    </row>
    <row r="5326" spans="2:10" x14ac:dyDescent="0.45">
      <c r="B5326">
        <v>14615</v>
      </c>
      <c r="C5326" t="s">
        <v>74</v>
      </c>
      <c r="D5326">
        <v>14</v>
      </c>
      <c r="E5326">
        <v>34</v>
      </c>
      <c r="F5326" t="s">
        <v>69</v>
      </c>
      <c r="G5326">
        <v>2</v>
      </c>
      <c r="H5326">
        <v>1</v>
      </c>
      <c r="I5326" t="s">
        <v>11</v>
      </c>
      <c r="J5326">
        <v>1</v>
      </c>
    </row>
    <row r="5327" spans="2:10" x14ac:dyDescent="0.45">
      <c r="B5327">
        <v>14616</v>
      </c>
      <c r="C5327" t="s">
        <v>74</v>
      </c>
      <c r="D5327">
        <v>14</v>
      </c>
      <c r="E5327">
        <v>34</v>
      </c>
      <c r="F5327" t="s">
        <v>13</v>
      </c>
      <c r="G5327">
        <v>1</v>
      </c>
      <c r="H5327">
        <v>1</v>
      </c>
      <c r="I5327" t="s">
        <v>3</v>
      </c>
      <c r="J5327">
        <v>0</v>
      </c>
    </row>
    <row r="5328" spans="2:10" x14ac:dyDescent="0.45">
      <c r="B5328">
        <v>14617</v>
      </c>
      <c r="C5328" t="s">
        <v>74</v>
      </c>
      <c r="D5328">
        <v>14</v>
      </c>
      <c r="E5328">
        <v>34</v>
      </c>
      <c r="F5328" t="s">
        <v>1</v>
      </c>
      <c r="G5328">
        <v>0</v>
      </c>
      <c r="H5328">
        <v>1</v>
      </c>
      <c r="I5328" t="s">
        <v>27</v>
      </c>
      <c r="J5328">
        <v>-1</v>
      </c>
    </row>
    <row r="5329" spans="2:10" x14ac:dyDescent="0.45">
      <c r="B5329">
        <v>14618</v>
      </c>
      <c r="C5329" t="s">
        <v>74</v>
      </c>
      <c r="D5329">
        <v>14</v>
      </c>
      <c r="E5329">
        <v>35</v>
      </c>
      <c r="F5329" t="s">
        <v>3</v>
      </c>
      <c r="G5329">
        <v>5</v>
      </c>
      <c r="H5329">
        <v>3</v>
      </c>
      <c r="I5329" t="s">
        <v>12</v>
      </c>
      <c r="J5329">
        <v>1</v>
      </c>
    </row>
    <row r="5330" spans="2:10" x14ac:dyDescent="0.45">
      <c r="B5330">
        <v>14619</v>
      </c>
      <c r="C5330" t="s">
        <v>74</v>
      </c>
      <c r="D5330">
        <v>14</v>
      </c>
      <c r="E5330">
        <v>35</v>
      </c>
      <c r="F5330" t="s">
        <v>0</v>
      </c>
      <c r="G5330">
        <v>2</v>
      </c>
      <c r="H5330">
        <v>2</v>
      </c>
      <c r="I5330" t="s">
        <v>69</v>
      </c>
      <c r="J5330">
        <v>0</v>
      </c>
    </row>
    <row r="5331" spans="2:10" x14ac:dyDescent="0.45">
      <c r="B5331">
        <v>14620</v>
      </c>
      <c r="C5331" t="s">
        <v>74</v>
      </c>
      <c r="D5331">
        <v>14</v>
      </c>
      <c r="E5331">
        <v>35</v>
      </c>
      <c r="F5331" t="s">
        <v>9</v>
      </c>
      <c r="G5331">
        <v>1</v>
      </c>
      <c r="H5331">
        <v>1</v>
      </c>
      <c r="I5331" t="s">
        <v>6</v>
      </c>
      <c r="J5331">
        <v>0</v>
      </c>
    </row>
    <row r="5332" spans="2:10" x14ac:dyDescent="0.45">
      <c r="B5332">
        <v>14621</v>
      </c>
      <c r="C5332" t="s">
        <v>74</v>
      </c>
      <c r="D5332">
        <v>14</v>
      </c>
      <c r="E5332">
        <v>35</v>
      </c>
      <c r="F5332" t="s">
        <v>4</v>
      </c>
      <c r="G5332">
        <v>2</v>
      </c>
      <c r="H5332">
        <v>0</v>
      </c>
      <c r="I5332" t="s">
        <v>14</v>
      </c>
      <c r="J5332">
        <v>1</v>
      </c>
    </row>
    <row r="5333" spans="2:10" x14ac:dyDescent="0.45">
      <c r="B5333">
        <v>14622</v>
      </c>
      <c r="C5333" t="s">
        <v>74</v>
      </c>
      <c r="D5333">
        <v>14</v>
      </c>
      <c r="E5333">
        <v>35</v>
      </c>
      <c r="F5333" t="s">
        <v>27</v>
      </c>
      <c r="G5333">
        <v>1</v>
      </c>
      <c r="H5333">
        <v>1</v>
      </c>
      <c r="I5333" t="s">
        <v>66</v>
      </c>
      <c r="J5333">
        <v>0</v>
      </c>
    </row>
    <row r="5334" spans="2:10" x14ac:dyDescent="0.45">
      <c r="B5334">
        <v>14623</v>
      </c>
      <c r="C5334" t="s">
        <v>74</v>
      </c>
      <c r="D5334">
        <v>14</v>
      </c>
      <c r="E5334">
        <v>35</v>
      </c>
      <c r="F5334" t="s">
        <v>24</v>
      </c>
      <c r="G5334">
        <v>4</v>
      </c>
      <c r="H5334">
        <v>3</v>
      </c>
      <c r="I5334" t="s">
        <v>10</v>
      </c>
      <c r="J5334">
        <v>1</v>
      </c>
    </row>
    <row r="5335" spans="2:10" x14ac:dyDescent="0.45">
      <c r="B5335">
        <v>14624</v>
      </c>
      <c r="C5335" t="s">
        <v>74</v>
      </c>
      <c r="D5335">
        <v>14</v>
      </c>
      <c r="E5335">
        <v>35</v>
      </c>
      <c r="F5335" t="s">
        <v>5</v>
      </c>
      <c r="G5335">
        <v>1</v>
      </c>
      <c r="H5335">
        <v>1</v>
      </c>
      <c r="I5335" t="s">
        <v>7</v>
      </c>
      <c r="J5335">
        <v>0</v>
      </c>
    </row>
    <row r="5336" spans="2:10" x14ac:dyDescent="0.45">
      <c r="B5336">
        <v>14625</v>
      </c>
      <c r="C5336" t="s">
        <v>74</v>
      </c>
      <c r="D5336">
        <v>14</v>
      </c>
      <c r="E5336">
        <v>35</v>
      </c>
      <c r="F5336" t="s">
        <v>67</v>
      </c>
      <c r="G5336">
        <v>0</v>
      </c>
      <c r="H5336">
        <v>0</v>
      </c>
      <c r="I5336" t="s">
        <v>13</v>
      </c>
      <c r="J5336">
        <v>0</v>
      </c>
    </row>
    <row r="5337" spans="2:10" x14ac:dyDescent="0.45">
      <c r="B5337">
        <v>14626</v>
      </c>
      <c r="C5337" t="s">
        <v>74</v>
      </c>
      <c r="D5337">
        <v>14</v>
      </c>
      <c r="E5337">
        <v>35</v>
      </c>
      <c r="F5337" t="s">
        <v>75</v>
      </c>
      <c r="G5337">
        <v>2</v>
      </c>
      <c r="H5337">
        <v>0</v>
      </c>
      <c r="I5337" t="s">
        <v>72</v>
      </c>
      <c r="J5337">
        <v>1</v>
      </c>
    </row>
    <row r="5338" spans="2:10" x14ac:dyDescent="0.45">
      <c r="B5338">
        <v>14627</v>
      </c>
      <c r="C5338" t="s">
        <v>74</v>
      </c>
      <c r="D5338">
        <v>14</v>
      </c>
      <c r="E5338">
        <v>35</v>
      </c>
      <c r="F5338" t="s">
        <v>11</v>
      </c>
      <c r="G5338">
        <v>2</v>
      </c>
      <c r="H5338">
        <v>2</v>
      </c>
      <c r="I5338" t="s">
        <v>1</v>
      </c>
      <c r="J5338">
        <v>0</v>
      </c>
    </row>
    <row r="5339" spans="2:10" x14ac:dyDescent="0.45">
      <c r="B5339">
        <v>14628</v>
      </c>
      <c r="C5339" t="s">
        <v>74</v>
      </c>
      <c r="D5339">
        <v>14</v>
      </c>
      <c r="E5339">
        <v>36</v>
      </c>
      <c r="F5339" t="s">
        <v>12</v>
      </c>
      <c r="G5339">
        <v>1</v>
      </c>
      <c r="H5339">
        <v>4</v>
      </c>
      <c r="I5339" t="s">
        <v>13</v>
      </c>
      <c r="J5339">
        <v>-1</v>
      </c>
    </row>
    <row r="5340" spans="2:10" x14ac:dyDescent="0.45">
      <c r="B5340">
        <v>14629</v>
      </c>
      <c r="C5340" t="s">
        <v>74</v>
      </c>
      <c r="D5340">
        <v>14</v>
      </c>
      <c r="E5340">
        <v>36</v>
      </c>
      <c r="F5340" t="s">
        <v>14</v>
      </c>
      <c r="G5340">
        <v>0</v>
      </c>
      <c r="H5340">
        <v>3</v>
      </c>
      <c r="I5340" t="s">
        <v>3</v>
      </c>
      <c r="J5340">
        <v>-1</v>
      </c>
    </row>
    <row r="5341" spans="2:10" x14ac:dyDescent="0.45">
      <c r="B5341">
        <v>14630</v>
      </c>
      <c r="C5341" t="s">
        <v>74</v>
      </c>
      <c r="D5341">
        <v>14</v>
      </c>
      <c r="E5341">
        <v>36</v>
      </c>
      <c r="F5341" t="s">
        <v>10</v>
      </c>
      <c r="G5341">
        <v>0</v>
      </c>
      <c r="H5341">
        <v>0</v>
      </c>
      <c r="I5341" t="s">
        <v>9</v>
      </c>
      <c r="J5341">
        <v>0</v>
      </c>
    </row>
    <row r="5342" spans="2:10" x14ac:dyDescent="0.45">
      <c r="B5342">
        <v>14631</v>
      </c>
      <c r="C5342" t="s">
        <v>74</v>
      </c>
      <c r="D5342">
        <v>14</v>
      </c>
      <c r="E5342">
        <v>36</v>
      </c>
      <c r="F5342" t="s">
        <v>66</v>
      </c>
      <c r="G5342">
        <v>2</v>
      </c>
      <c r="H5342">
        <v>0</v>
      </c>
      <c r="I5342" t="s">
        <v>11</v>
      </c>
      <c r="J5342">
        <v>1</v>
      </c>
    </row>
    <row r="5343" spans="2:10" x14ac:dyDescent="0.45">
      <c r="B5343">
        <v>14632</v>
      </c>
      <c r="C5343" t="s">
        <v>74</v>
      </c>
      <c r="D5343">
        <v>14</v>
      </c>
      <c r="E5343">
        <v>36</v>
      </c>
      <c r="F5343" t="s">
        <v>6</v>
      </c>
      <c r="G5343">
        <v>1</v>
      </c>
      <c r="H5343">
        <v>2</v>
      </c>
      <c r="I5343" t="s">
        <v>4</v>
      </c>
      <c r="J5343">
        <v>-1</v>
      </c>
    </row>
    <row r="5344" spans="2:10" x14ac:dyDescent="0.45">
      <c r="B5344">
        <v>14633</v>
      </c>
      <c r="C5344" t="s">
        <v>74</v>
      </c>
      <c r="D5344">
        <v>14</v>
      </c>
      <c r="E5344">
        <v>36</v>
      </c>
      <c r="F5344" t="s">
        <v>72</v>
      </c>
      <c r="G5344">
        <v>3</v>
      </c>
      <c r="H5344">
        <v>0</v>
      </c>
      <c r="I5344" t="s">
        <v>24</v>
      </c>
      <c r="J5344">
        <v>1</v>
      </c>
    </row>
    <row r="5345" spans="2:10" x14ac:dyDescent="0.45">
      <c r="B5345">
        <v>14634</v>
      </c>
      <c r="C5345" t="s">
        <v>74</v>
      </c>
      <c r="D5345">
        <v>14</v>
      </c>
      <c r="E5345">
        <v>36</v>
      </c>
      <c r="F5345" t="s">
        <v>69</v>
      </c>
      <c r="G5345">
        <v>0</v>
      </c>
      <c r="H5345">
        <v>2</v>
      </c>
      <c r="I5345" t="s">
        <v>75</v>
      </c>
      <c r="J5345">
        <v>-1</v>
      </c>
    </row>
    <row r="5346" spans="2:10" x14ac:dyDescent="0.45">
      <c r="B5346">
        <v>14635</v>
      </c>
      <c r="C5346" t="s">
        <v>74</v>
      </c>
      <c r="D5346">
        <v>14</v>
      </c>
      <c r="E5346">
        <v>36</v>
      </c>
      <c r="F5346" t="s">
        <v>7</v>
      </c>
      <c r="G5346">
        <v>0</v>
      </c>
      <c r="H5346">
        <v>1</v>
      </c>
      <c r="I5346" t="s">
        <v>27</v>
      </c>
      <c r="J5346">
        <v>-1</v>
      </c>
    </row>
    <row r="5347" spans="2:10" x14ac:dyDescent="0.45">
      <c r="B5347">
        <v>14636</v>
      </c>
      <c r="C5347" t="s">
        <v>74</v>
      </c>
      <c r="D5347">
        <v>14</v>
      </c>
      <c r="E5347">
        <v>36</v>
      </c>
      <c r="F5347" t="s">
        <v>1</v>
      </c>
      <c r="G5347">
        <v>1</v>
      </c>
      <c r="H5347">
        <v>2</v>
      </c>
      <c r="I5347" t="s">
        <v>0</v>
      </c>
      <c r="J5347">
        <v>-1</v>
      </c>
    </row>
    <row r="5348" spans="2:10" x14ac:dyDescent="0.45">
      <c r="B5348">
        <v>14637</v>
      </c>
      <c r="C5348" t="s">
        <v>74</v>
      </c>
      <c r="D5348">
        <v>14</v>
      </c>
      <c r="E5348">
        <v>36</v>
      </c>
      <c r="F5348" t="s">
        <v>5</v>
      </c>
      <c r="G5348">
        <v>1</v>
      </c>
      <c r="H5348">
        <v>1</v>
      </c>
      <c r="I5348" t="s">
        <v>67</v>
      </c>
      <c r="J5348">
        <v>0</v>
      </c>
    </row>
    <row r="5349" spans="2:10" x14ac:dyDescent="0.45">
      <c r="B5349">
        <v>14638</v>
      </c>
      <c r="C5349" t="s">
        <v>74</v>
      </c>
      <c r="D5349">
        <v>14</v>
      </c>
      <c r="E5349">
        <v>37</v>
      </c>
      <c r="F5349" t="s">
        <v>27</v>
      </c>
      <c r="G5349">
        <v>1</v>
      </c>
      <c r="H5349">
        <v>2</v>
      </c>
      <c r="I5349" t="s">
        <v>5</v>
      </c>
      <c r="J5349">
        <v>-1</v>
      </c>
    </row>
    <row r="5350" spans="2:10" x14ac:dyDescent="0.45">
      <c r="B5350">
        <v>14639</v>
      </c>
      <c r="C5350" t="s">
        <v>74</v>
      </c>
      <c r="D5350">
        <v>14</v>
      </c>
      <c r="E5350">
        <v>37</v>
      </c>
      <c r="F5350" t="s">
        <v>24</v>
      </c>
      <c r="G5350">
        <v>1</v>
      </c>
      <c r="H5350">
        <v>0</v>
      </c>
      <c r="I5350" t="s">
        <v>69</v>
      </c>
      <c r="J5350">
        <v>1</v>
      </c>
    </row>
    <row r="5351" spans="2:10" x14ac:dyDescent="0.45">
      <c r="B5351">
        <v>14640</v>
      </c>
      <c r="C5351" t="s">
        <v>74</v>
      </c>
      <c r="D5351">
        <v>14</v>
      </c>
      <c r="E5351">
        <v>37</v>
      </c>
      <c r="F5351" t="s">
        <v>12</v>
      </c>
      <c r="G5351">
        <v>1</v>
      </c>
      <c r="H5351">
        <v>0</v>
      </c>
      <c r="I5351" t="s">
        <v>67</v>
      </c>
      <c r="J5351">
        <v>1</v>
      </c>
    </row>
    <row r="5352" spans="2:10" x14ac:dyDescent="0.45">
      <c r="B5352">
        <v>14641</v>
      </c>
      <c r="C5352" t="s">
        <v>74</v>
      </c>
      <c r="D5352">
        <v>14</v>
      </c>
      <c r="E5352">
        <v>37</v>
      </c>
      <c r="F5352" t="s">
        <v>13</v>
      </c>
      <c r="G5352">
        <v>4</v>
      </c>
      <c r="H5352">
        <v>1</v>
      </c>
      <c r="I5352" t="s">
        <v>14</v>
      </c>
      <c r="J5352">
        <v>1</v>
      </c>
    </row>
    <row r="5353" spans="2:10" x14ac:dyDescent="0.45">
      <c r="B5353">
        <v>14642</v>
      </c>
      <c r="C5353" t="s">
        <v>74</v>
      </c>
      <c r="D5353">
        <v>14</v>
      </c>
      <c r="E5353">
        <v>37</v>
      </c>
      <c r="F5353" t="s">
        <v>0</v>
      </c>
      <c r="G5353">
        <v>4</v>
      </c>
      <c r="H5353">
        <v>1</v>
      </c>
      <c r="I5353" t="s">
        <v>66</v>
      </c>
      <c r="J5353">
        <v>1</v>
      </c>
    </row>
    <row r="5354" spans="2:10" x14ac:dyDescent="0.45">
      <c r="B5354">
        <v>14643</v>
      </c>
      <c r="C5354" t="s">
        <v>74</v>
      </c>
      <c r="D5354">
        <v>14</v>
      </c>
      <c r="E5354">
        <v>37</v>
      </c>
      <c r="F5354" t="s">
        <v>9</v>
      </c>
      <c r="G5354">
        <v>2</v>
      </c>
      <c r="H5354">
        <v>2</v>
      </c>
      <c r="I5354" t="s">
        <v>72</v>
      </c>
      <c r="J5354">
        <v>0</v>
      </c>
    </row>
    <row r="5355" spans="2:10" x14ac:dyDescent="0.45">
      <c r="B5355">
        <v>14644</v>
      </c>
      <c r="C5355" t="s">
        <v>74</v>
      </c>
      <c r="D5355">
        <v>14</v>
      </c>
      <c r="E5355">
        <v>37</v>
      </c>
      <c r="F5355" t="s">
        <v>4</v>
      </c>
      <c r="G5355">
        <v>4</v>
      </c>
      <c r="H5355">
        <v>1</v>
      </c>
      <c r="I5355" t="s">
        <v>10</v>
      </c>
      <c r="J5355">
        <v>1</v>
      </c>
    </row>
    <row r="5356" spans="2:10" x14ac:dyDescent="0.45">
      <c r="B5356">
        <v>14645</v>
      </c>
      <c r="C5356" t="s">
        <v>74</v>
      </c>
      <c r="D5356">
        <v>14</v>
      </c>
      <c r="E5356">
        <v>37</v>
      </c>
      <c r="F5356" t="s">
        <v>3</v>
      </c>
      <c r="G5356">
        <v>2</v>
      </c>
      <c r="H5356">
        <v>2</v>
      </c>
      <c r="I5356" t="s">
        <v>6</v>
      </c>
      <c r="J5356">
        <v>0</v>
      </c>
    </row>
    <row r="5357" spans="2:10" x14ac:dyDescent="0.45">
      <c r="B5357">
        <v>14646</v>
      </c>
      <c r="C5357" t="s">
        <v>74</v>
      </c>
      <c r="D5357">
        <v>14</v>
      </c>
      <c r="E5357">
        <v>37</v>
      </c>
      <c r="F5357" t="s">
        <v>11</v>
      </c>
      <c r="G5357">
        <v>2</v>
      </c>
      <c r="H5357">
        <v>1</v>
      </c>
      <c r="I5357" t="s">
        <v>7</v>
      </c>
      <c r="J5357">
        <v>1</v>
      </c>
    </row>
    <row r="5358" spans="2:10" x14ac:dyDescent="0.45">
      <c r="B5358">
        <v>14647</v>
      </c>
      <c r="C5358" t="s">
        <v>74</v>
      </c>
      <c r="D5358">
        <v>14</v>
      </c>
      <c r="E5358">
        <v>37</v>
      </c>
      <c r="F5358" t="s">
        <v>75</v>
      </c>
      <c r="G5358">
        <v>1</v>
      </c>
      <c r="H5358">
        <v>4</v>
      </c>
      <c r="I5358" t="s">
        <v>1</v>
      </c>
      <c r="J5358">
        <v>-1</v>
      </c>
    </row>
    <row r="5359" spans="2:10" x14ac:dyDescent="0.45">
      <c r="B5359">
        <v>14648</v>
      </c>
      <c r="C5359" t="s">
        <v>74</v>
      </c>
      <c r="D5359">
        <v>14</v>
      </c>
      <c r="E5359">
        <v>38</v>
      </c>
      <c r="F5359" t="s">
        <v>69</v>
      </c>
      <c r="G5359">
        <v>0</v>
      </c>
      <c r="H5359">
        <v>0</v>
      </c>
      <c r="I5359" t="s">
        <v>9</v>
      </c>
      <c r="J5359">
        <v>0</v>
      </c>
    </row>
    <row r="5360" spans="2:10" x14ac:dyDescent="0.45">
      <c r="B5360">
        <v>14649</v>
      </c>
      <c r="C5360" t="s">
        <v>74</v>
      </c>
      <c r="D5360">
        <v>14</v>
      </c>
      <c r="E5360">
        <v>38</v>
      </c>
      <c r="F5360" t="s">
        <v>14</v>
      </c>
      <c r="G5360">
        <v>2</v>
      </c>
      <c r="H5360">
        <v>2</v>
      </c>
      <c r="I5360" t="s">
        <v>12</v>
      </c>
      <c r="J5360">
        <v>0</v>
      </c>
    </row>
    <row r="5361" spans="2:10" x14ac:dyDescent="0.45">
      <c r="B5361">
        <v>14650</v>
      </c>
      <c r="C5361" t="s">
        <v>74</v>
      </c>
      <c r="D5361">
        <v>14</v>
      </c>
      <c r="E5361">
        <v>38</v>
      </c>
      <c r="F5361" t="s">
        <v>10</v>
      </c>
      <c r="G5361">
        <v>2</v>
      </c>
      <c r="H5361">
        <v>2</v>
      </c>
      <c r="I5361" t="s">
        <v>3</v>
      </c>
      <c r="J5361">
        <v>0</v>
      </c>
    </row>
    <row r="5362" spans="2:10" x14ac:dyDescent="0.45">
      <c r="B5362">
        <v>14651</v>
      </c>
      <c r="C5362" t="s">
        <v>74</v>
      </c>
      <c r="D5362">
        <v>14</v>
      </c>
      <c r="E5362">
        <v>38</v>
      </c>
      <c r="F5362" t="s">
        <v>72</v>
      </c>
      <c r="G5362">
        <v>1</v>
      </c>
      <c r="H5362">
        <v>1</v>
      </c>
      <c r="I5362" t="s">
        <v>4</v>
      </c>
      <c r="J5362">
        <v>0</v>
      </c>
    </row>
    <row r="5363" spans="2:10" x14ac:dyDescent="0.45">
      <c r="B5363">
        <v>14652</v>
      </c>
      <c r="C5363" t="s">
        <v>74</v>
      </c>
      <c r="D5363">
        <v>14</v>
      </c>
      <c r="E5363">
        <v>38</v>
      </c>
      <c r="F5363" t="s">
        <v>6</v>
      </c>
      <c r="G5363">
        <v>0</v>
      </c>
      <c r="H5363">
        <v>2</v>
      </c>
      <c r="I5363" t="s">
        <v>13</v>
      </c>
      <c r="J5363">
        <v>-1</v>
      </c>
    </row>
    <row r="5364" spans="2:10" x14ac:dyDescent="0.45">
      <c r="B5364">
        <v>14653</v>
      </c>
      <c r="C5364" t="s">
        <v>74</v>
      </c>
      <c r="D5364">
        <v>14</v>
      </c>
      <c r="E5364">
        <v>38</v>
      </c>
      <c r="F5364" t="s">
        <v>67</v>
      </c>
      <c r="G5364">
        <v>1</v>
      </c>
      <c r="H5364">
        <v>1</v>
      </c>
      <c r="I5364" t="s">
        <v>27</v>
      </c>
      <c r="J5364">
        <v>0</v>
      </c>
    </row>
    <row r="5365" spans="2:10" x14ac:dyDescent="0.45">
      <c r="B5365">
        <v>14654</v>
      </c>
      <c r="C5365" t="s">
        <v>74</v>
      </c>
      <c r="D5365">
        <v>14</v>
      </c>
      <c r="E5365">
        <v>38</v>
      </c>
      <c r="F5365" t="s">
        <v>66</v>
      </c>
      <c r="G5365">
        <v>0</v>
      </c>
      <c r="H5365">
        <v>0</v>
      </c>
      <c r="I5365" t="s">
        <v>75</v>
      </c>
      <c r="J5365">
        <v>0</v>
      </c>
    </row>
    <row r="5366" spans="2:10" x14ac:dyDescent="0.45">
      <c r="B5366">
        <v>14655</v>
      </c>
      <c r="C5366" t="s">
        <v>74</v>
      </c>
      <c r="D5366">
        <v>14</v>
      </c>
      <c r="E5366">
        <v>38</v>
      </c>
      <c r="F5366" t="s">
        <v>7</v>
      </c>
      <c r="G5366">
        <v>0</v>
      </c>
      <c r="H5366">
        <v>0</v>
      </c>
      <c r="I5366" t="s">
        <v>0</v>
      </c>
      <c r="J5366">
        <v>0</v>
      </c>
    </row>
    <row r="5367" spans="2:10" x14ac:dyDescent="0.45">
      <c r="B5367">
        <v>14656</v>
      </c>
      <c r="C5367" t="s">
        <v>74</v>
      </c>
      <c r="D5367">
        <v>14</v>
      </c>
      <c r="E5367">
        <v>38</v>
      </c>
      <c r="F5367" t="s">
        <v>1</v>
      </c>
      <c r="G5367">
        <v>1</v>
      </c>
      <c r="H5367">
        <v>1</v>
      </c>
      <c r="I5367" t="s">
        <v>24</v>
      </c>
      <c r="J5367">
        <v>0</v>
      </c>
    </row>
    <row r="5368" spans="2:10" x14ac:dyDescent="0.45">
      <c r="B5368">
        <v>14657</v>
      </c>
      <c r="C5368" t="s">
        <v>74</v>
      </c>
      <c r="D5368">
        <v>14</v>
      </c>
      <c r="E5368">
        <v>38</v>
      </c>
      <c r="F5368" t="s">
        <v>5</v>
      </c>
      <c r="G5368">
        <v>2</v>
      </c>
      <c r="H5368">
        <v>1</v>
      </c>
      <c r="I5368" t="s">
        <v>11</v>
      </c>
      <c r="J5368">
        <v>1</v>
      </c>
    </row>
    <row r="5369" spans="2:10" x14ac:dyDescent="0.45">
      <c r="B5369">
        <v>10578</v>
      </c>
      <c r="C5369" t="s">
        <v>73</v>
      </c>
      <c r="D5369">
        <v>15</v>
      </c>
      <c r="E5369">
        <v>1</v>
      </c>
      <c r="F5369" t="s">
        <v>13</v>
      </c>
      <c r="G5369">
        <v>1</v>
      </c>
      <c r="H5369">
        <v>0</v>
      </c>
      <c r="I5369" t="s">
        <v>11</v>
      </c>
      <c r="J5369">
        <v>1</v>
      </c>
    </row>
    <row r="5370" spans="2:10" x14ac:dyDescent="0.45">
      <c r="B5370">
        <v>10579</v>
      </c>
      <c r="C5370" t="s">
        <v>73</v>
      </c>
      <c r="D5370">
        <v>15</v>
      </c>
      <c r="E5370">
        <v>1</v>
      </c>
      <c r="F5370" t="s">
        <v>24</v>
      </c>
      <c r="G5370">
        <v>1</v>
      </c>
      <c r="H5370">
        <v>1</v>
      </c>
      <c r="I5370" t="s">
        <v>69</v>
      </c>
      <c r="J5370">
        <v>0</v>
      </c>
    </row>
    <row r="5371" spans="2:10" x14ac:dyDescent="0.45">
      <c r="B5371">
        <v>10580</v>
      </c>
      <c r="C5371" t="s">
        <v>73</v>
      </c>
      <c r="D5371">
        <v>15</v>
      </c>
      <c r="E5371">
        <v>1</v>
      </c>
      <c r="F5371" t="s">
        <v>72</v>
      </c>
      <c r="G5371">
        <v>1</v>
      </c>
      <c r="H5371">
        <v>1</v>
      </c>
      <c r="I5371" t="s">
        <v>14</v>
      </c>
      <c r="J5371">
        <v>0</v>
      </c>
    </row>
    <row r="5372" spans="2:10" x14ac:dyDescent="0.45">
      <c r="B5372">
        <v>10581</v>
      </c>
      <c r="C5372" t="s">
        <v>73</v>
      </c>
      <c r="D5372">
        <v>15</v>
      </c>
      <c r="E5372">
        <v>1</v>
      </c>
      <c r="F5372" t="s">
        <v>0</v>
      </c>
      <c r="G5372">
        <v>0</v>
      </c>
      <c r="H5372">
        <v>0</v>
      </c>
      <c r="I5372" t="s">
        <v>15</v>
      </c>
      <c r="J5372">
        <v>0</v>
      </c>
    </row>
    <row r="5373" spans="2:10" x14ac:dyDescent="0.45">
      <c r="B5373">
        <v>10582</v>
      </c>
      <c r="C5373" t="s">
        <v>73</v>
      </c>
      <c r="D5373">
        <v>15</v>
      </c>
      <c r="E5373">
        <v>1</v>
      </c>
      <c r="F5373" t="s">
        <v>6</v>
      </c>
      <c r="G5373">
        <v>2</v>
      </c>
      <c r="H5373">
        <v>1</v>
      </c>
      <c r="I5373" t="s">
        <v>18</v>
      </c>
      <c r="J5373">
        <v>1</v>
      </c>
    </row>
    <row r="5374" spans="2:10" x14ac:dyDescent="0.45">
      <c r="B5374">
        <v>10583</v>
      </c>
      <c r="C5374" t="s">
        <v>73</v>
      </c>
      <c r="D5374">
        <v>15</v>
      </c>
      <c r="E5374">
        <v>1</v>
      </c>
      <c r="F5374" t="s">
        <v>1</v>
      </c>
      <c r="G5374">
        <v>1</v>
      </c>
      <c r="H5374">
        <v>0</v>
      </c>
      <c r="I5374" t="s">
        <v>44</v>
      </c>
      <c r="J5374">
        <v>1</v>
      </c>
    </row>
    <row r="5375" spans="2:10" x14ac:dyDescent="0.45">
      <c r="B5375">
        <v>10584</v>
      </c>
      <c r="C5375" t="s">
        <v>73</v>
      </c>
      <c r="D5375">
        <v>15</v>
      </c>
      <c r="E5375">
        <v>1</v>
      </c>
      <c r="F5375" t="s">
        <v>67</v>
      </c>
      <c r="G5375">
        <v>0</v>
      </c>
      <c r="H5375">
        <v>0</v>
      </c>
      <c r="I5375" t="s">
        <v>9</v>
      </c>
      <c r="J5375">
        <v>0</v>
      </c>
    </row>
    <row r="5376" spans="2:10" x14ac:dyDescent="0.45">
      <c r="B5376">
        <v>10585</v>
      </c>
      <c r="C5376" t="s">
        <v>73</v>
      </c>
      <c r="D5376">
        <v>15</v>
      </c>
      <c r="E5376">
        <v>1</v>
      </c>
      <c r="F5376" t="s">
        <v>5</v>
      </c>
      <c r="G5376">
        <v>1</v>
      </c>
      <c r="H5376">
        <v>1</v>
      </c>
      <c r="I5376" t="s">
        <v>10</v>
      </c>
      <c r="J5376">
        <v>0</v>
      </c>
    </row>
    <row r="5377" spans="2:10" x14ac:dyDescent="0.45">
      <c r="B5377">
        <v>10586</v>
      </c>
      <c r="C5377" t="s">
        <v>73</v>
      </c>
      <c r="D5377">
        <v>15</v>
      </c>
      <c r="E5377">
        <v>1</v>
      </c>
      <c r="F5377" t="s">
        <v>4</v>
      </c>
      <c r="G5377">
        <v>2</v>
      </c>
      <c r="H5377">
        <v>3</v>
      </c>
      <c r="I5377" t="s">
        <v>27</v>
      </c>
      <c r="J5377">
        <v>-1</v>
      </c>
    </row>
    <row r="5378" spans="2:10" x14ac:dyDescent="0.45">
      <c r="B5378">
        <v>10587</v>
      </c>
      <c r="C5378" t="s">
        <v>73</v>
      </c>
      <c r="D5378">
        <v>15</v>
      </c>
      <c r="E5378">
        <v>1</v>
      </c>
      <c r="F5378" t="s">
        <v>3</v>
      </c>
      <c r="G5378">
        <v>1</v>
      </c>
      <c r="H5378">
        <v>0</v>
      </c>
      <c r="I5378" t="s">
        <v>12</v>
      </c>
      <c r="J5378">
        <v>1</v>
      </c>
    </row>
    <row r="5379" spans="2:10" x14ac:dyDescent="0.45">
      <c r="B5379">
        <v>10588</v>
      </c>
      <c r="C5379" t="s">
        <v>73</v>
      </c>
      <c r="D5379">
        <v>15</v>
      </c>
      <c r="E5379">
        <v>2</v>
      </c>
      <c r="F5379" t="s">
        <v>14</v>
      </c>
      <c r="G5379">
        <v>1</v>
      </c>
      <c r="H5379">
        <v>3</v>
      </c>
      <c r="I5379" t="s">
        <v>6</v>
      </c>
      <c r="J5379">
        <v>-1</v>
      </c>
    </row>
    <row r="5380" spans="2:10" x14ac:dyDescent="0.45">
      <c r="B5380">
        <v>10589</v>
      </c>
      <c r="C5380" t="s">
        <v>73</v>
      </c>
      <c r="D5380">
        <v>15</v>
      </c>
      <c r="E5380">
        <v>2</v>
      </c>
      <c r="F5380" t="s">
        <v>12</v>
      </c>
      <c r="G5380">
        <v>3</v>
      </c>
      <c r="H5380">
        <v>0</v>
      </c>
      <c r="I5380" t="s">
        <v>5</v>
      </c>
      <c r="J5380">
        <v>1</v>
      </c>
    </row>
    <row r="5381" spans="2:10" x14ac:dyDescent="0.45">
      <c r="B5381">
        <v>10590</v>
      </c>
      <c r="C5381" t="s">
        <v>73</v>
      </c>
      <c r="D5381">
        <v>15</v>
      </c>
      <c r="E5381">
        <v>2</v>
      </c>
      <c r="F5381" t="s">
        <v>10</v>
      </c>
      <c r="G5381">
        <v>1</v>
      </c>
      <c r="H5381">
        <v>2</v>
      </c>
      <c r="I5381" t="s">
        <v>13</v>
      </c>
      <c r="J5381">
        <v>-1</v>
      </c>
    </row>
    <row r="5382" spans="2:10" x14ac:dyDescent="0.45">
      <c r="B5382">
        <v>10591</v>
      </c>
      <c r="C5382" t="s">
        <v>73</v>
      </c>
      <c r="D5382">
        <v>15</v>
      </c>
      <c r="E5382">
        <v>2</v>
      </c>
      <c r="F5382" t="s">
        <v>27</v>
      </c>
      <c r="G5382">
        <v>1</v>
      </c>
      <c r="H5382">
        <v>3</v>
      </c>
      <c r="I5382" t="s">
        <v>1</v>
      </c>
      <c r="J5382">
        <v>-1</v>
      </c>
    </row>
    <row r="5383" spans="2:10" x14ac:dyDescent="0.45">
      <c r="B5383">
        <v>10592</v>
      </c>
      <c r="C5383" t="s">
        <v>73</v>
      </c>
      <c r="D5383">
        <v>15</v>
      </c>
      <c r="E5383">
        <v>2</v>
      </c>
      <c r="F5383" t="s">
        <v>18</v>
      </c>
      <c r="G5383">
        <v>3</v>
      </c>
      <c r="H5383">
        <v>1</v>
      </c>
      <c r="I5383" t="s">
        <v>0</v>
      </c>
      <c r="J5383">
        <v>1</v>
      </c>
    </row>
    <row r="5384" spans="2:10" x14ac:dyDescent="0.45">
      <c r="B5384">
        <v>10593</v>
      </c>
      <c r="C5384" t="s">
        <v>73</v>
      </c>
      <c r="D5384">
        <v>15</v>
      </c>
      <c r="E5384">
        <v>2</v>
      </c>
      <c r="F5384" t="s">
        <v>15</v>
      </c>
      <c r="G5384">
        <v>1</v>
      </c>
      <c r="H5384">
        <v>0</v>
      </c>
      <c r="I5384" t="s">
        <v>4</v>
      </c>
      <c r="J5384">
        <v>1</v>
      </c>
    </row>
    <row r="5385" spans="2:10" x14ac:dyDescent="0.45">
      <c r="B5385">
        <v>10594</v>
      </c>
      <c r="C5385" t="s">
        <v>73</v>
      </c>
      <c r="D5385">
        <v>15</v>
      </c>
      <c r="E5385">
        <v>2</v>
      </c>
      <c r="F5385" t="s">
        <v>11</v>
      </c>
      <c r="G5385">
        <v>1</v>
      </c>
      <c r="H5385">
        <v>3</v>
      </c>
      <c r="I5385" t="s">
        <v>72</v>
      </c>
      <c r="J5385">
        <v>-1</v>
      </c>
    </row>
    <row r="5386" spans="2:10" x14ac:dyDescent="0.45">
      <c r="B5386">
        <v>10595</v>
      </c>
      <c r="C5386" t="s">
        <v>73</v>
      </c>
      <c r="D5386">
        <v>15</v>
      </c>
      <c r="E5386">
        <v>2</v>
      </c>
      <c r="F5386" t="s">
        <v>44</v>
      </c>
      <c r="G5386">
        <v>0</v>
      </c>
      <c r="H5386">
        <v>0</v>
      </c>
      <c r="I5386" t="s">
        <v>24</v>
      </c>
      <c r="J5386">
        <v>0</v>
      </c>
    </row>
    <row r="5387" spans="2:10" x14ac:dyDescent="0.45">
      <c r="B5387">
        <v>10596</v>
      </c>
      <c r="C5387" t="s">
        <v>73</v>
      </c>
      <c r="D5387">
        <v>15</v>
      </c>
      <c r="E5387">
        <v>2</v>
      </c>
      <c r="F5387" t="s">
        <v>69</v>
      </c>
      <c r="G5387">
        <v>1</v>
      </c>
      <c r="H5387">
        <v>1</v>
      </c>
      <c r="I5387" t="s">
        <v>67</v>
      </c>
      <c r="J5387">
        <v>0</v>
      </c>
    </row>
    <row r="5388" spans="2:10" x14ac:dyDescent="0.45">
      <c r="B5388">
        <v>10707</v>
      </c>
      <c r="C5388" t="s">
        <v>73</v>
      </c>
      <c r="D5388">
        <v>15</v>
      </c>
      <c r="E5388">
        <v>2</v>
      </c>
      <c r="F5388" t="s">
        <v>9</v>
      </c>
      <c r="G5388">
        <v>2</v>
      </c>
      <c r="H5388">
        <v>2</v>
      </c>
      <c r="I5388" t="s">
        <v>3</v>
      </c>
      <c r="J5388">
        <v>0</v>
      </c>
    </row>
    <row r="5389" spans="2:10" x14ac:dyDescent="0.45">
      <c r="B5389">
        <v>10597</v>
      </c>
      <c r="C5389" t="s">
        <v>73</v>
      </c>
      <c r="D5389">
        <v>15</v>
      </c>
      <c r="E5389">
        <v>3</v>
      </c>
      <c r="F5389" t="s">
        <v>13</v>
      </c>
      <c r="G5389">
        <v>2</v>
      </c>
      <c r="H5389">
        <v>0</v>
      </c>
      <c r="I5389" t="s">
        <v>12</v>
      </c>
      <c r="J5389">
        <v>1</v>
      </c>
    </row>
    <row r="5390" spans="2:10" x14ac:dyDescent="0.45">
      <c r="B5390">
        <v>10598</v>
      </c>
      <c r="C5390" t="s">
        <v>73</v>
      </c>
      <c r="D5390">
        <v>15</v>
      </c>
      <c r="E5390">
        <v>3</v>
      </c>
      <c r="F5390" t="s">
        <v>24</v>
      </c>
      <c r="G5390">
        <v>3</v>
      </c>
      <c r="H5390">
        <v>3</v>
      </c>
      <c r="I5390" t="s">
        <v>27</v>
      </c>
      <c r="J5390">
        <v>0</v>
      </c>
    </row>
    <row r="5391" spans="2:10" x14ac:dyDescent="0.45">
      <c r="B5391">
        <v>10599</v>
      </c>
      <c r="C5391" t="s">
        <v>73</v>
      </c>
      <c r="D5391">
        <v>15</v>
      </c>
      <c r="E5391">
        <v>3</v>
      </c>
      <c r="F5391" t="s">
        <v>72</v>
      </c>
      <c r="G5391">
        <v>0</v>
      </c>
      <c r="H5391">
        <v>0</v>
      </c>
      <c r="I5391" t="s">
        <v>6</v>
      </c>
      <c r="J5391">
        <v>0</v>
      </c>
    </row>
    <row r="5392" spans="2:10" x14ac:dyDescent="0.45">
      <c r="B5392">
        <v>10600</v>
      </c>
      <c r="C5392" t="s">
        <v>73</v>
      </c>
      <c r="D5392">
        <v>15</v>
      </c>
      <c r="E5392">
        <v>3</v>
      </c>
      <c r="F5392" t="s">
        <v>0</v>
      </c>
      <c r="G5392">
        <v>0</v>
      </c>
      <c r="H5392">
        <v>1</v>
      </c>
      <c r="I5392" t="s">
        <v>14</v>
      </c>
      <c r="J5392">
        <v>-1</v>
      </c>
    </row>
    <row r="5393" spans="2:10" x14ac:dyDescent="0.45">
      <c r="B5393">
        <v>10601</v>
      </c>
      <c r="C5393" t="s">
        <v>73</v>
      </c>
      <c r="D5393">
        <v>15</v>
      </c>
      <c r="E5393">
        <v>3</v>
      </c>
      <c r="F5393" t="s">
        <v>4</v>
      </c>
      <c r="G5393">
        <v>2</v>
      </c>
      <c r="H5393">
        <v>1</v>
      </c>
      <c r="I5393" t="s">
        <v>18</v>
      </c>
      <c r="J5393">
        <v>1</v>
      </c>
    </row>
    <row r="5394" spans="2:10" x14ac:dyDescent="0.45">
      <c r="B5394">
        <v>10602</v>
      </c>
      <c r="C5394" t="s">
        <v>73</v>
      </c>
      <c r="D5394">
        <v>15</v>
      </c>
      <c r="E5394">
        <v>3</v>
      </c>
      <c r="F5394" t="s">
        <v>3</v>
      </c>
      <c r="G5394">
        <v>2</v>
      </c>
      <c r="H5394">
        <v>0</v>
      </c>
      <c r="I5394" t="s">
        <v>69</v>
      </c>
      <c r="J5394">
        <v>1</v>
      </c>
    </row>
    <row r="5395" spans="2:10" x14ac:dyDescent="0.45">
      <c r="B5395">
        <v>10603</v>
      </c>
      <c r="C5395" t="s">
        <v>73</v>
      </c>
      <c r="D5395">
        <v>15</v>
      </c>
      <c r="E5395">
        <v>3</v>
      </c>
      <c r="F5395" t="s">
        <v>1</v>
      </c>
      <c r="G5395">
        <v>1</v>
      </c>
      <c r="H5395">
        <v>1</v>
      </c>
      <c r="I5395" t="s">
        <v>15</v>
      </c>
      <c r="J5395">
        <v>0</v>
      </c>
    </row>
    <row r="5396" spans="2:10" x14ac:dyDescent="0.45">
      <c r="B5396">
        <v>10604</v>
      </c>
      <c r="C5396" t="s">
        <v>73</v>
      </c>
      <c r="D5396">
        <v>15</v>
      </c>
      <c r="E5396">
        <v>3</v>
      </c>
      <c r="F5396" t="s">
        <v>5</v>
      </c>
      <c r="G5396">
        <v>2</v>
      </c>
      <c r="H5396">
        <v>0</v>
      </c>
      <c r="I5396" t="s">
        <v>9</v>
      </c>
      <c r="J5396">
        <v>1</v>
      </c>
    </row>
    <row r="5397" spans="2:10" x14ac:dyDescent="0.45">
      <c r="B5397">
        <v>10605</v>
      </c>
      <c r="C5397" t="s">
        <v>73</v>
      </c>
      <c r="D5397">
        <v>15</v>
      </c>
      <c r="E5397">
        <v>3</v>
      </c>
      <c r="F5397" t="s">
        <v>67</v>
      </c>
      <c r="G5397">
        <v>0</v>
      </c>
      <c r="H5397">
        <v>0</v>
      </c>
      <c r="I5397" t="s">
        <v>44</v>
      </c>
      <c r="J5397">
        <v>0</v>
      </c>
    </row>
    <row r="5398" spans="2:10" x14ac:dyDescent="0.45">
      <c r="B5398">
        <v>10606</v>
      </c>
      <c r="C5398" t="s">
        <v>73</v>
      </c>
      <c r="D5398">
        <v>15</v>
      </c>
      <c r="E5398">
        <v>3</v>
      </c>
      <c r="F5398" t="s">
        <v>11</v>
      </c>
      <c r="G5398">
        <v>2</v>
      </c>
      <c r="H5398">
        <v>0</v>
      </c>
      <c r="I5398" t="s">
        <v>10</v>
      </c>
      <c r="J5398">
        <v>1</v>
      </c>
    </row>
    <row r="5399" spans="2:10" x14ac:dyDescent="0.45">
      <c r="B5399">
        <v>10607</v>
      </c>
      <c r="C5399" t="s">
        <v>73</v>
      </c>
      <c r="D5399">
        <v>15</v>
      </c>
      <c r="E5399">
        <v>4</v>
      </c>
      <c r="F5399" t="s">
        <v>27</v>
      </c>
      <c r="G5399">
        <v>4</v>
      </c>
      <c r="H5399">
        <v>1</v>
      </c>
      <c r="I5399" t="s">
        <v>67</v>
      </c>
      <c r="J5399">
        <v>1</v>
      </c>
    </row>
    <row r="5400" spans="2:10" x14ac:dyDescent="0.45">
      <c r="B5400">
        <v>10608</v>
      </c>
      <c r="C5400" t="s">
        <v>73</v>
      </c>
      <c r="D5400">
        <v>15</v>
      </c>
      <c r="E5400">
        <v>4</v>
      </c>
      <c r="F5400" t="s">
        <v>12</v>
      </c>
      <c r="G5400">
        <v>2</v>
      </c>
      <c r="H5400">
        <v>1</v>
      </c>
      <c r="I5400" t="s">
        <v>11</v>
      </c>
      <c r="J5400">
        <v>1</v>
      </c>
    </row>
    <row r="5401" spans="2:10" x14ac:dyDescent="0.45">
      <c r="B5401">
        <v>10609</v>
      </c>
      <c r="C5401" t="s">
        <v>73</v>
      </c>
      <c r="D5401">
        <v>15</v>
      </c>
      <c r="E5401">
        <v>4</v>
      </c>
      <c r="F5401" t="s">
        <v>10</v>
      </c>
      <c r="G5401">
        <v>3</v>
      </c>
      <c r="H5401">
        <v>2</v>
      </c>
      <c r="I5401" t="s">
        <v>72</v>
      </c>
      <c r="J5401">
        <v>1</v>
      </c>
    </row>
    <row r="5402" spans="2:10" x14ac:dyDescent="0.45">
      <c r="B5402">
        <v>10610</v>
      </c>
      <c r="C5402" t="s">
        <v>73</v>
      </c>
      <c r="D5402">
        <v>15</v>
      </c>
      <c r="E5402">
        <v>4</v>
      </c>
      <c r="F5402" t="s">
        <v>6</v>
      </c>
      <c r="G5402">
        <v>0</v>
      </c>
      <c r="H5402">
        <v>1</v>
      </c>
      <c r="I5402" t="s">
        <v>0</v>
      </c>
      <c r="J5402">
        <v>-1</v>
      </c>
    </row>
    <row r="5403" spans="2:10" x14ac:dyDescent="0.45">
      <c r="B5403">
        <v>10611</v>
      </c>
      <c r="C5403" t="s">
        <v>73</v>
      </c>
      <c r="D5403">
        <v>15</v>
      </c>
      <c r="E5403">
        <v>4</v>
      </c>
      <c r="F5403" t="s">
        <v>9</v>
      </c>
      <c r="G5403">
        <v>3</v>
      </c>
      <c r="H5403">
        <v>0</v>
      </c>
      <c r="I5403" t="s">
        <v>13</v>
      </c>
      <c r="J5403">
        <v>1</v>
      </c>
    </row>
    <row r="5404" spans="2:10" x14ac:dyDescent="0.45">
      <c r="B5404">
        <v>10612</v>
      </c>
      <c r="C5404" t="s">
        <v>73</v>
      </c>
      <c r="D5404">
        <v>15</v>
      </c>
      <c r="E5404">
        <v>4</v>
      </c>
      <c r="F5404" t="s">
        <v>14</v>
      </c>
      <c r="G5404">
        <v>3</v>
      </c>
      <c r="H5404">
        <v>0</v>
      </c>
      <c r="I5404" t="s">
        <v>4</v>
      </c>
      <c r="J5404">
        <v>1</v>
      </c>
    </row>
    <row r="5405" spans="2:10" x14ac:dyDescent="0.45">
      <c r="B5405">
        <v>10613</v>
      </c>
      <c r="C5405" t="s">
        <v>73</v>
      </c>
      <c r="D5405">
        <v>15</v>
      </c>
      <c r="E5405">
        <v>4</v>
      </c>
      <c r="F5405" t="s">
        <v>18</v>
      </c>
      <c r="G5405">
        <v>2</v>
      </c>
      <c r="H5405">
        <v>3</v>
      </c>
      <c r="I5405" t="s">
        <v>1</v>
      </c>
      <c r="J5405">
        <v>-1</v>
      </c>
    </row>
    <row r="5406" spans="2:10" x14ac:dyDescent="0.45">
      <c r="B5406">
        <v>10614</v>
      </c>
      <c r="C5406" t="s">
        <v>73</v>
      </c>
      <c r="D5406">
        <v>15</v>
      </c>
      <c r="E5406">
        <v>4</v>
      </c>
      <c r="F5406" t="s">
        <v>69</v>
      </c>
      <c r="G5406">
        <v>2</v>
      </c>
      <c r="H5406">
        <v>2</v>
      </c>
      <c r="I5406" t="s">
        <v>5</v>
      </c>
      <c r="J5406">
        <v>0</v>
      </c>
    </row>
    <row r="5407" spans="2:10" x14ac:dyDescent="0.45">
      <c r="B5407">
        <v>10615</v>
      </c>
      <c r="C5407" t="s">
        <v>73</v>
      </c>
      <c r="D5407">
        <v>15</v>
      </c>
      <c r="E5407">
        <v>4</v>
      </c>
      <c r="F5407" t="s">
        <v>15</v>
      </c>
      <c r="G5407">
        <v>4</v>
      </c>
      <c r="H5407">
        <v>0</v>
      </c>
      <c r="I5407" t="s">
        <v>24</v>
      </c>
      <c r="J5407">
        <v>1</v>
      </c>
    </row>
    <row r="5408" spans="2:10" x14ac:dyDescent="0.45">
      <c r="B5408">
        <v>10616</v>
      </c>
      <c r="C5408" t="s">
        <v>73</v>
      </c>
      <c r="D5408">
        <v>15</v>
      </c>
      <c r="E5408">
        <v>4</v>
      </c>
      <c r="F5408" t="s">
        <v>44</v>
      </c>
      <c r="G5408">
        <v>0</v>
      </c>
      <c r="H5408">
        <v>0</v>
      </c>
      <c r="I5408" t="s">
        <v>3</v>
      </c>
      <c r="J5408">
        <v>0</v>
      </c>
    </row>
    <row r="5409" spans="2:10" x14ac:dyDescent="0.45">
      <c r="B5409">
        <v>10617</v>
      </c>
      <c r="C5409" t="s">
        <v>73</v>
      </c>
      <c r="D5409">
        <v>15</v>
      </c>
      <c r="E5409">
        <v>5</v>
      </c>
      <c r="F5409" t="s">
        <v>24</v>
      </c>
      <c r="G5409">
        <v>1</v>
      </c>
      <c r="H5409">
        <v>1</v>
      </c>
      <c r="I5409" t="s">
        <v>18</v>
      </c>
      <c r="J5409">
        <v>0</v>
      </c>
    </row>
    <row r="5410" spans="2:10" x14ac:dyDescent="0.45">
      <c r="B5410">
        <v>10618</v>
      </c>
      <c r="C5410" t="s">
        <v>73</v>
      </c>
      <c r="D5410">
        <v>15</v>
      </c>
      <c r="E5410">
        <v>5</v>
      </c>
      <c r="F5410" t="s">
        <v>13</v>
      </c>
      <c r="G5410">
        <v>5</v>
      </c>
      <c r="H5410">
        <v>0</v>
      </c>
      <c r="I5410" t="s">
        <v>69</v>
      </c>
      <c r="J5410">
        <v>1</v>
      </c>
    </row>
    <row r="5411" spans="2:10" x14ac:dyDescent="0.45">
      <c r="B5411">
        <v>10619</v>
      </c>
      <c r="C5411" t="s">
        <v>73</v>
      </c>
      <c r="D5411">
        <v>15</v>
      </c>
      <c r="E5411">
        <v>5</v>
      </c>
      <c r="F5411" t="s">
        <v>10</v>
      </c>
      <c r="G5411">
        <v>1</v>
      </c>
      <c r="H5411">
        <v>1</v>
      </c>
      <c r="I5411" t="s">
        <v>12</v>
      </c>
      <c r="J5411">
        <v>0</v>
      </c>
    </row>
    <row r="5412" spans="2:10" x14ac:dyDescent="0.45">
      <c r="B5412">
        <v>10620</v>
      </c>
      <c r="C5412" t="s">
        <v>73</v>
      </c>
      <c r="D5412">
        <v>15</v>
      </c>
      <c r="E5412">
        <v>5</v>
      </c>
      <c r="F5412" t="s">
        <v>72</v>
      </c>
      <c r="G5412">
        <v>0</v>
      </c>
      <c r="H5412">
        <v>0</v>
      </c>
      <c r="I5412" t="s">
        <v>0</v>
      </c>
      <c r="J5412">
        <v>0</v>
      </c>
    </row>
    <row r="5413" spans="2:10" x14ac:dyDescent="0.45">
      <c r="B5413">
        <v>10621</v>
      </c>
      <c r="C5413" t="s">
        <v>73</v>
      </c>
      <c r="D5413">
        <v>15</v>
      </c>
      <c r="E5413">
        <v>5</v>
      </c>
      <c r="F5413" t="s">
        <v>11</v>
      </c>
      <c r="G5413">
        <v>0</v>
      </c>
      <c r="H5413">
        <v>0</v>
      </c>
      <c r="I5413" t="s">
        <v>9</v>
      </c>
      <c r="J5413">
        <v>0</v>
      </c>
    </row>
    <row r="5414" spans="2:10" x14ac:dyDescent="0.45">
      <c r="B5414">
        <v>10622</v>
      </c>
      <c r="C5414" t="s">
        <v>73</v>
      </c>
      <c r="D5414">
        <v>15</v>
      </c>
      <c r="E5414">
        <v>5</v>
      </c>
      <c r="F5414" t="s">
        <v>3</v>
      </c>
      <c r="G5414">
        <v>1</v>
      </c>
      <c r="H5414">
        <v>1</v>
      </c>
      <c r="I5414" t="s">
        <v>27</v>
      </c>
      <c r="J5414">
        <v>0</v>
      </c>
    </row>
    <row r="5415" spans="2:10" x14ac:dyDescent="0.45">
      <c r="B5415">
        <v>10623</v>
      </c>
      <c r="C5415" t="s">
        <v>73</v>
      </c>
      <c r="D5415">
        <v>15</v>
      </c>
      <c r="E5415">
        <v>5</v>
      </c>
      <c r="F5415" t="s">
        <v>1</v>
      </c>
      <c r="G5415">
        <v>0</v>
      </c>
      <c r="H5415">
        <v>0</v>
      </c>
      <c r="I5415" t="s">
        <v>14</v>
      </c>
      <c r="J5415">
        <v>0</v>
      </c>
    </row>
    <row r="5416" spans="2:10" x14ac:dyDescent="0.45">
      <c r="B5416">
        <v>10624</v>
      </c>
      <c r="C5416" t="s">
        <v>73</v>
      </c>
      <c r="D5416">
        <v>15</v>
      </c>
      <c r="E5416">
        <v>5</v>
      </c>
      <c r="F5416" t="s">
        <v>4</v>
      </c>
      <c r="G5416">
        <v>0</v>
      </c>
      <c r="H5416">
        <v>1</v>
      </c>
      <c r="I5416" t="s">
        <v>6</v>
      </c>
      <c r="J5416">
        <v>-1</v>
      </c>
    </row>
    <row r="5417" spans="2:10" x14ac:dyDescent="0.45">
      <c r="B5417">
        <v>10625</v>
      </c>
      <c r="C5417" t="s">
        <v>73</v>
      </c>
      <c r="D5417">
        <v>15</v>
      </c>
      <c r="E5417">
        <v>5</v>
      </c>
      <c r="F5417" t="s">
        <v>5</v>
      </c>
      <c r="G5417">
        <v>3</v>
      </c>
      <c r="H5417">
        <v>2</v>
      </c>
      <c r="I5417" t="s">
        <v>44</v>
      </c>
      <c r="J5417">
        <v>1</v>
      </c>
    </row>
    <row r="5418" spans="2:10" x14ac:dyDescent="0.45">
      <c r="B5418">
        <v>10626</v>
      </c>
      <c r="C5418" t="s">
        <v>73</v>
      </c>
      <c r="D5418">
        <v>15</v>
      </c>
      <c r="E5418">
        <v>5</v>
      </c>
      <c r="F5418" t="s">
        <v>67</v>
      </c>
      <c r="G5418">
        <v>2</v>
      </c>
      <c r="H5418">
        <v>1</v>
      </c>
      <c r="I5418" t="s">
        <v>15</v>
      </c>
      <c r="J5418">
        <v>1</v>
      </c>
    </row>
    <row r="5419" spans="2:10" x14ac:dyDescent="0.45">
      <c r="B5419">
        <v>10627</v>
      </c>
      <c r="C5419" t="s">
        <v>73</v>
      </c>
      <c r="D5419">
        <v>15</v>
      </c>
      <c r="E5419">
        <v>6</v>
      </c>
      <c r="F5419" t="s">
        <v>12</v>
      </c>
      <c r="G5419">
        <v>1</v>
      </c>
      <c r="H5419">
        <v>0</v>
      </c>
      <c r="I5419" t="s">
        <v>72</v>
      </c>
      <c r="J5419">
        <v>1</v>
      </c>
    </row>
    <row r="5420" spans="2:10" x14ac:dyDescent="0.45">
      <c r="B5420">
        <v>10628</v>
      </c>
      <c r="C5420" t="s">
        <v>73</v>
      </c>
      <c r="D5420">
        <v>15</v>
      </c>
      <c r="E5420">
        <v>6</v>
      </c>
      <c r="F5420" t="s">
        <v>14</v>
      </c>
      <c r="G5420">
        <v>2</v>
      </c>
      <c r="H5420">
        <v>1</v>
      </c>
      <c r="I5420" t="s">
        <v>24</v>
      </c>
      <c r="J5420">
        <v>1</v>
      </c>
    </row>
    <row r="5421" spans="2:10" x14ac:dyDescent="0.45">
      <c r="B5421">
        <v>10629</v>
      </c>
      <c r="C5421" t="s">
        <v>73</v>
      </c>
      <c r="D5421">
        <v>15</v>
      </c>
      <c r="E5421">
        <v>6</v>
      </c>
      <c r="F5421" t="s">
        <v>0</v>
      </c>
      <c r="G5421">
        <v>3</v>
      </c>
      <c r="H5421">
        <v>1</v>
      </c>
      <c r="I5421" t="s">
        <v>4</v>
      </c>
      <c r="J5421">
        <v>1</v>
      </c>
    </row>
    <row r="5422" spans="2:10" x14ac:dyDescent="0.45">
      <c r="B5422">
        <v>10630</v>
      </c>
      <c r="C5422" t="s">
        <v>73</v>
      </c>
      <c r="D5422">
        <v>15</v>
      </c>
      <c r="E5422">
        <v>6</v>
      </c>
      <c r="F5422" t="s">
        <v>6</v>
      </c>
      <c r="G5422">
        <v>1</v>
      </c>
      <c r="H5422">
        <v>3</v>
      </c>
      <c r="I5422" t="s">
        <v>1</v>
      </c>
      <c r="J5422">
        <v>-1</v>
      </c>
    </row>
    <row r="5423" spans="2:10" x14ac:dyDescent="0.45">
      <c r="B5423">
        <v>10631</v>
      </c>
      <c r="C5423" t="s">
        <v>73</v>
      </c>
      <c r="D5423">
        <v>15</v>
      </c>
      <c r="E5423">
        <v>6</v>
      </c>
      <c r="F5423" t="s">
        <v>9</v>
      </c>
      <c r="G5423">
        <v>3</v>
      </c>
      <c r="H5423">
        <v>2</v>
      </c>
      <c r="I5423" t="s">
        <v>10</v>
      </c>
      <c r="J5423">
        <v>1</v>
      </c>
    </row>
    <row r="5424" spans="2:10" x14ac:dyDescent="0.45">
      <c r="B5424">
        <v>10632</v>
      </c>
      <c r="C5424" t="s">
        <v>73</v>
      </c>
      <c r="D5424">
        <v>15</v>
      </c>
      <c r="E5424">
        <v>6</v>
      </c>
      <c r="F5424" t="s">
        <v>27</v>
      </c>
      <c r="G5424">
        <v>2</v>
      </c>
      <c r="H5424">
        <v>3</v>
      </c>
      <c r="I5424" t="s">
        <v>5</v>
      </c>
      <c r="J5424">
        <v>-1</v>
      </c>
    </row>
    <row r="5425" spans="2:10" x14ac:dyDescent="0.45">
      <c r="B5425">
        <v>10633</v>
      </c>
      <c r="C5425" t="s">
        <v>73</v>
      </c>
      <c r="D5425">
        <v>15</v>
      </c>
      <c r="E5425">
        <v>6</v>
      </c>
      <c r="F5425" t="s">
        <v>18</v>
      </c>
      <c r="G5425">
        <v>1</v>
      </c>
      <c r="H5425">
        <v>1</v>
      </c>
      <c r="I5425" t="s">
        <v>67</v>
      </c>
      <c r="J5425">
        <v>0</v>
      </c>
    </row>
    <row r="5426" spans="2:10" x14ac:dyDescent="0.45">
      <c r="B5426">
        <v>10634</v>
      </c>
      <c r="C5426" t="s">
        <v>73</v>
      </c>
      <c r="D5426">
        <v>15</v>
      </c>
      <c r="E5426">
        <v>6</v>
      </c>
      <c r="F5426" t="s">
        <v>69</v>
      </c>
      <c r="G5426">
        <v>2</v>
      </c>
      <c r="H5426">
        <v>0</v>
      </c>
      <c r="I5426" t="s">
        <v>11</v>
      </c>
      <c r="J5426">
        <v>1</v>
      </c>
    </row>
    <row r="5427" spans="2:10" x14ac:dyDescent="0.45">
      <c r="B5427">
        <v>10635</v>
      </c>
      <c r="C5427" t="s">
        <v>73</v>
      </c>
      <c r="D5427">
        <v>15</v>
      </c>
      <c r="E5427">
        <v>6</v>
      </c>
      <c r="F5427" t="s">
        <v>15</v>
      </c>
      <c r="G5427">
        <v>3</v>
      </c>
      <c r="H5427">
        <v>0</v>
      </c>
      <c r="I5427" t="s">
        <v>3</v>
      </c>
      <c r="J5427">
        <v>1</v>
      </c>
    </row>
    <row r="5428" spans="2:10" x14ac:dyDescent="0.45">
      <c r="B5428">
        <v>10636</v>
      </c>
      <c r="C5428" t="s">
        <v>73</v>
      </c>
      <c r="D5428">
        <v>15</v>
      </c>
      <c r="E5428">
        <v>6</v>
      </c>
      <c r="F5428" t="s">
        <v>44</v>
      </c>
      <c r="G5428">
        <v>1</v>
      </c>
      <c r="H5428">
        <v>6</v>
      </c>
      <c r="I5428" t="s">
        <v>13</v>
      </c>
      <c r="J5428">
        <v>-1</v>
      </c>
    </row>
    <row r="5429" spans="2:10" x14ac:dyDescent="0.45">
      <c r="B5429">
        <v>10637</v>
      </c>
      <c r="C5429" t="s">
        <v>73</v>
      </c>
      <c r="D5429">
        <v>15</v>
      </c>
      <c r="E5429">
        <v>7</v>
      </c>
      <c r="F5429" t="s">
        <v>24</v>
      </c>
      <c r="G5429">
        <v>2</v>
      </c>
      <c r="H5429">
        <v>1</v>
      </c>
      <c r="I5429" t="s">
        <v>6</v>
      </c>
      <c r="J5429">
        <v>1</v>
      </c>
    </row>
    <row r="5430" spans="2:10" x14ac:dyDescent="0.45">
      <c r="B5430">
        <v>10638</v>
      </c>
      <c r="C5430" t="s">
        <v>73</v>
      </c>
      <c r="D5430">
        <v>15</v>
      </c>
      <c r="E5430">
        <v>7</v>
      </c>
      <c r="F5430" t="s">
        <v>13</v>
      </c>
      <c r="G5430">
        <v>2</v>
      </c>
      <c r="H5430">
        <v>0</v>
      </c>
      <c r="I5430" t="s">
        <v>27</v>
      </c>
      <c r="J5430">
        <v>1</v>
      </c>
    </row>
    <row r="5431" spans="2:10" x14ac:dyDescent="0.45">
      <c r="B5431">
        <v>10639</v>
      </c>
      <c r="C5431" t="s">
        <v>73</v>
      </c>
      <c r="D5431">
        <v>15</v>
      </c>
      <c r="E5431">
        <v>7</v>
      </c>
      <c r="F5431" t="s">
        <v>3</v>
      </c>
      <c r="G5431">
        <v>1</v>
      </c>
      <c r="H5431">
        <v>0</v>
      </c>
      <c r="I5431" t="s">
        <v>18</v>
      </c>
      <c r="J5431">
        <v>1</v>
      </c>
    </row>
    <row r="5432" spans="2:10" x14ac:dyDescent="0.45">
      <c r="B5432">
        <v>10640</v>
      </c>
      <c r="C5432" t="s">
        <v>73</v>
      </c>
      <c r="D5432">
        <v>15</v>
      </c>
      <c r="E5432">
        <v>7</v>
      </c>
      <c r="F5432" t="s">
        <v>12</v>
      </c>
      <c r="G5432">
        <v>2</v>
      </c>
      <c r="H5432">
        <v>1</v>
      </c>
      <c r="I5432" t="s">
        <v>9</v>
      </c>
      <c r="J5432">
        <v>1</v>
      </c>
    </row>
    <row r="5433" spans="2:10" x14ac:dyDescent="0.45">
      <c r="B5433">
        <v>10641</v>
      </c>
      <c r="C5433" t="s">
        <v>73</v>
      </c>
      <c r="D5433">
        <v>15</v>
      </c>
      <c r="E5433">
        <v>7</v>
      </c>
      <c r="F5433" t="s">
        <v>10</v>
      </c>
      <c r="G5433">
        <v>0</v>
      </c>
      <c r="H5433">
        <v>1</v>
      </c>
      <c r="I5433" t="s">
        <v>69</v>
      </c>
      <c r="J5433">
        <v>-1</v>
      </c>
    </row>
    <row r="5434" spans="2:10" x14ac:dyDescent="0.45">
      <c r="B5434">
        <v>10642</v>
      </c>
      <c r="C5434" t="s">
        <v>73</v>
      </c>
      <c r="D5434">
        <v>15</v>
      </c>
      <c r="E5434">
        <v>7</v>
      </c>
      <c r="F5434" t="s">
        <v>1</v>
      </c>
      <c r="G5434">
        <v>1</v>
      </c>
      <c r="H5434">
        <v>1</v>
      </c>
      <c r="I5434" t="s">
        <v>0</v>
      </c>
      <c r="J5434">
        <v>0</v>
      </c>
    </row>
    <row r="5435" spans="2:10" x14ac:dyDescent="0.45">
      <c r="B5435">
        <v>10643</v>
      </c>
      <c r="C5435" t="s">
        <v>73</v>
      </c>
      <c r="D5435">
        <v>15</v>
      </c>
      <c r="E5435">
        <v>7</v>
      </c>
      <c r="F5435" t="s">
        <v>67</v>
      </c>
      <c r="G5435">
        <v>0</v>
      </c>
      <c r="H5435">
        <v>0</v>
      </c>
      <c r="I5435" t="s">
        <v>14</v>
      </c>
      <c r="J5435">
        <v>0</v>
      </c>
    </row>
    <row r="5436" spans="2:10" x14ac:dyDescent="0.45">
      <c r="B5436">
        <v>10644</v>
      </c>
      <c r="C5436" t="s">
        <v>73</v>
      </c>
      <c r="D5436">
        <v>15</v>
      </c>
      <c r="E5436">
        <v>7</v>
      </c>
      <c r="F5436" t="s">
        <v>5</v>
      </c>
      <c r="G5436">
        <v>3</v>
      </c>
      <c r="H5436">
        <v>0</v>
      </c>
      <c r="I5436" t="s">
        <v>15</v>
      </c>
      <c r="J5436">
        <v>1</v>
      </c>
    </row>
    <row r="5437" spans="2:10" x14ac:dyDescent="0.45">
      <c r="B5437">
        <v>10645</v>
      </c>
      <c r="C5437" t="s">
        <v>73</v>
      </c>
      <c r="D5437">
        <v>15</v>
      </c>
      <c r="E5437">
        <v>7</v>
      </c>
      <c r="F5437" t="s">
        <v>72</v>
      </c>
      <c r="G5437">
        <v>1</v>
      </c>
      <c r="H5437">
        <v>1</v>
      </c>
      <c r="I5437" t="s">
        <v>4</v>
      </c>
      <c r="J5437">
        <v>0</v>
      </c>
    </row>
    <row r="5438" spans="2:10" x14ac:dyDescent="0.45">
      <c r="B5438">
        <v>10646</v>
      </c>
      <c r="C5438" t="s">
        <v>73</v>
      </c>
      <c r="D5438">
        <v>15</v>
      </c>
      <c r="E5438">
        <v>7</v>
      </c>
      <c r="F5438" t="s">
        <v>11</v>
      </c>
      <c r="G5438">
        <v>3</v>
      </c>
      <c r="H5438">
        <v>0</v>
      </c>
      <c r="I5438" t="s">
        <v>44</v>
      </c>
      <c r="J5438">
        <v>1</v>
      </c>
    </row>
    <row r="5439" spans="2:10" x14ac:dyDescent="0.45">
      <c r="B5439">
        <v>10647</v>
      </c>
      <c r="C5439" t="s">
        <v>73</v>
      </c>
      <c r="D5439">
        <v>15</v>
      </c>
      <c r="E5439">
        <v>8</v>
      </c>
      <c r="F5439" t="s">
        <v>27</v>
      </c>
      <c r="G5439">
        <v>3</v>
      </c>
      <c r="H5439">
        <v>1</v>
      </c>
      <c r="I5439" t="s">
        <v>11</v>
      </c>
      <c r="J5439">
        <v>1</v>
      </c>
    </row>
    <row r="5440" spans="2:10" x14ac:dyDescent="0.45">
      <c r="B5440">
        <v>10648</v>
      </c>
      <c r="C5440" t="s">
        <v>73</v>
      </c>
      <c r="D5440">
        <v>15</v>
      </c>
      <c r="E5440">
        <v>8</v>
      </c>
      <c r="F5440" t="s">
        <v>0</v>
      </c>
      <c r="G5440">
        <v>2</v>
      </c>
      <c r="H5440">
        <v>1</v>
      </c>
      <c r="I5440" t="s">
        <v>24</v>
      </c>
      <c r="J5440">
        <v>1</v>
      </c>
    </row>
    <row r="5441" spans="2:10" x14ac:dyDescent="0.45">
      <c r="B5441">
        <v>10649</v>
      </c>
      <c r="C5441" t="s">
        <v>73</v>
      </c>
      <c r="D5441">
        <v>15</v>
      </c>
      <c r="E5441">
        <v>8</v>
      </c>
      <c r="F5441" t="s">
        <v>9</v>
      </c>
      <c r="G5441">
        <v>0</v>
      </c>
      <c r="H5441">
        <v>0</v>
      </c>
      <c r="I5441" t="s">
        <v>72</v>
      </c>
      <c r="J5441">
        <v>0</v>
      </c>
    </row>
    <row r="5442" spans="2:10" x14ac:dyDescent="0.45">
      <c r="B5442">
        <v>10650</v>
      </c>
      <c r="C5442" t="s">
        <v>73</v>
      </c>
      <c r="D5442">
        <v>15</v>
      </c>
      <c r="E5442">
        <v>8</v>
      </c>
      <c r="F5442" t="s">
        <v>4</v>
      </c>
      <c r="G5442">
        <v>2</v>
      </c>
      <c r="H5442">
        <v>0</v>
      </c>
      <c r="I5442" t="s">
        <v>1</v>
      </c>
      <c r="J5442">
        <v>1</v>
      </c>
    </row>
    <row r="5443" spans="2:10" x14ac:dyDescent="0.45">
      <c r="B5443">
        <v>10651</v>
      </c>
      <c r="C5443" t="s">
        <v>73</v>
      </c>
      <c r="D5443">
        <v>15</v>
      </c>
      <c r="E5443">
        <v>8</v>
      </c>
      <c r="F5443" t="s">
        <v>14</v>
      </c>
      <c r="G5443">
        <v>1</v>
      </c>
      <c r="H5443">
        <v>1</v>
      </c>
      <c r="I5443" t="s">
        <v>3</v>
      </c>
      <c r="J5443">
        <v>0</v>
      </c>
    </row>
    <row r="5444" spans="2:10" x14ac:dyDescent="0.45">
      <c r="B5444">
        <v>10652</v>
      </c>
      <c r="C5444" t="s">
        <v>73</v>
      </c>
      <c r="D5444">
        <v>15</v>
      </c>
      <c r="E5444">
        <v>8</v>
      </c>
      <c r="F5444" t="s">
        <v>6</v>
      </c>
      <c r="G5444">
        <v>0</v>
      </c>
      <c r="H5444">
        <v>0</v>
      </c>
      <c r="I5444" t="s">
        <v>67</v>
      </c>
      <c r="J5444">
        <v>0</v>
      </c>
    </row>
    <row r="5445" spans="2:10" x14ac:dyDescent="0.45">
      <c r="B5445">
        <v>10653</v>
      </c>
      <c r="C5445" t="s">
        <v>73</v>
      </c>
      <c r="D5445">
        <v>15</v>
      </c>
      <c r="E5445">
        <v>8</v>
      </c>
      <c r="F5445" t="s">
        <v>18</v>
      </c>
      <c r="G5445">
        <v>1</v>
      </c>
      <c r="H5445">
        <v>0</v>
      </c>
      <c r="I5445" t="s">
        <v>5</v>
      </c>
      <c r="J5445">
        <v>1</v>
      </c>
    </row>
    <row r="5446" spans="2:10" x14ac:dyDescent="0.45">
      <c r="B5446">
        <v>10654</v>
      </c>
      <c r="C5446" t="s">
        <v>73</v>
      </c>
      <c r="D5446">
        <v>15</v>
      </c>
      <c r="E5446">
        <v>8</v>
      </c>
      <c r="F5446" t="s">
        <v>69</v>
      </c>
      <c r="G5446">
        <v>1</v>
      </c>
      <c r="H5446">
        <v>2</v>
      </c>
      <c r="I5446" t="s">
        <v>12</v>
      </c>
      <c r="J5446">
        <v>-1</v>
      </c>
    </row>
    <row r="5447" spans="2:10" x14ac:dyDescent="0.45">
      <c r="B5447">
        <v>10655</v>
      </c>
      <c r="C5447" t="s">
        <v>73</v>
      </c>
      <c r="D5447">
        <v>15</v>
      </c>
      <c r="E5447">
        <v>8</v>
      </c>
      <c r="F5447" t="s">
        <v>15</v>
      </c>
      <c r="G5447">
        <v>1</v>
      </c>
      <c r="H5447">
        <v>1</v>
      </c>
      <c r="I5447" t="s">
        <v>13</v>
      </c>
      <c r="J5447">
        <v>0</v>
      </c>
    </row>
    <row r="5448" spans="2:10" x14ac:dyDescent="0.45">
      <c r="B5448">
        <v>10656</v>
      </c>
      <c r="C5448" t="s">
        <v>73</v>
      </c>
      <c r="D5448">
        <v>15</v>
      </c>
      <c r="E5448">
        <v>8</v>
      </c>
      <c r="F5448" t="s">
        <v>44</v>
      </c>
      <c r="G5448">
        <v>3</v>
      </c>
      <c r="H5448">
        <v>1</v>
      </c>
      <c r="I5448" t="s">
        <v>10</v>
      </c>
      <c r="J5448">
        <v>1</v>
      </c>
    </row>
    <row r="5449" spans="2:10" x14ac:dyDescent="0.45">
      <c r="B5449">
        <v>10657</v>
      </c>
      <c r="C5449" t="s">
        <v>73</v>
      </c>
      <c r="D5449">
        <v>15</v>
      </c>
      <c r="E5449">
        <v>9</v>
      </c>
      <c r="F5449" t="s">
        <v>24</v>
      </c>
      <c r="G5449">
        <v>2</v>
      </c>
      <c r="H5449">
        <v>0</v>
      </c>
      <c r="I5449" t="s">
        <v>4</v>
      </c>
      <c r="J5449">
        <v>1</v>
      </c>
    </row>
    <row r="5450" spans="2:10" x14ac:dyDescent="0.45">
      <c r="B5450">
        <v>10658</v>
      </c>
      <c r="C5450" t="s">
        <v>73</v>
      </c>
      <c r="D5450">
        <v>15</v>
      </c>
      <c r="E5450">
        <v>9</v>
      </c>
      <c r="F5450" t="s">
        <v>12</v>
      </c>
      <c r="G5450">
        <v>3</v>
      </c>
      <c r="H5450">
        <v>2</v>
      </c>
      <c r="I5450" t="s">
        <v>44</v>
      </c>
      <c r="J5450">
        <v>1</v>
      </c>
    </row>
    <row r="5451" spans="2:10" x14ac:dyDescent="0.45">
      <c r="B5451">
        <v>10659</v>
      </c>
      <c r="C5451" t="s">
        <v>73</v>
      </c>
      <c r="D5451">
        <v>15</v>
      </c>
      <c r="E5451">
        <v>9</v>
      </c>
      <c r="F5451" t="s">
        <v>10</v>
      </c>
      <c r="G5451">
        <v>2</v>
      </c>
      <c r="H5451">
        <v>2</v>
      </c>
      <c r="I5451" t="s">
        <v>27</v>
      </c>
      <c r="J5451">
        <v>0</v>
      </c>
    </row>
    <row r="5452" spans="2:10" x14ac:dyDescent="0.45">
      <c r="B5452">
        <v>10660</v>
      </c>
      <c r="C5452" t="s">
        <v>73</v>
      </c>
      <c r="D5452">
        <v>15</v>
      </c>
      <c r="E5452">
        <v>9</v>
      </c>
      <c r="F5452" t="s">
        <v>69</v>
      </c>
      <c r="G5452">
        <v>1</v>
      </c>
      <c r="H5452">
        <v>0</v>
      </c>
      <c r="I5452" t="s">
        <v>9</v>
      </c>
      <c r="J5452">
        <v>1</v>
      </c>
    </row>
    <row r="5453" spans="2:10" x14ac:dyDescent="0.45">
      <c r="B5453">
        <v>10661</v>
      </c>
      <c r="C5453" t="s">
        <v>73</v>
      </c>
      <c r="D5453">
        <v>15</v>
      </c>
      <c r="E5453">
        <v>9</v>
      </c>
      <c r="F5453" t="s">
        <v>72</v>
      </c>
      <c r="G5453">
        <v>2</v>
      </c>
      <c r="H5453">
        <v>2</v>
      </c>
      <c r="I5453" t="s">
        <v>1</v>
      </c>
      <c r="J5453">
        <v>0</v>
      </c>
    </row>
    <row r="5454" spans="2:10" x14ac:dyDescent="0.45">
      <c r="B5454">
        <v>10662</v>
      </c>
      <c r="C5454" t="s">
        <v>73</v>
      </c>
      <c r="D5454">
        <v>15</v>
      </c>
      <c r="E5454">
        <v>9</v>
      </c>
      <c r="F5454" t="s">
        <v>3</v>
      </c>
      <c r="G5454">
        <v>3</v>
      </c>
      <c r="H5454">
        <v>1</v>
      </c>
      <c r="I5454" t="s">
        <v>6</v>
      </c>
      <c r="J5454">
        <v>1</v>
      </c>
    </row>
    <row r="5455" spans="2:10" x14ac:dyDescent="0.45">
      <c r="B5455">
        <v>10663</v>
      </c>
      <c r="C5455" t="s">
        <v>73</v>
      </c>
      <c r="D5455">
        <v>15</v>
      </c>
      <c r="E5455">
        <v>9</v>
      </c>
      <c r="F5455" t="s">
        <v>18</v>
      </c>
      <c r="G5455">
        <v>4</v>
      </c>
      <c r="H5455">
        <v>2</v>
      </c>
      <c r="I5455" t="s">
        <v>13</v>
      </c>
      <c r="J5455">
        <v>1</v>
      </c>
    </row>
    <row r="5456" spans="2:10" x14ac:dyDescent="0.45">
      <c r="B5456">
        <v>10664</v>
      </c>
      <c r="C5456" t="s">
        <v>73</v>
      </c>
      <c r="D5456">
        <v>15</v>
      </c>
      <c r="E5456">
        <v>9</v>
      </c>
      <c r="F5456" t="s">
        <v>5</v>
      </c>
      <c r="G5456">
        <v>1</v>
      </c>
      <c r="H5456">
        <v>2</v>
      </c>
      <c r="I5456" t="s">
        <v>14</v>
      </c>
      <c r="J5456">
        <v>-1</v>
      </c>
    </row>
    <row r="5457" spans="2:10" x14ac:dyDescent="0.45">
      <c r="B5457">
        <v>10665</v>
      </c>
      <c r="C5457" t="s">
        <v>73</v>
      </c>
      <c r="D5457">
        <v>15</v>
      </c>
      <c r="E5457">
        <v>9</v>
      </c>
      <c r="F5457" t="s">
        <v>67</v>
      </c>
      <c r="G5457">
        <v>0</v>
      </c>
      <c r="H5457">
        <v>2</v>
      </c>
      <c r="I5457" t="s">
        <v>0</v>
      </c>
      <c r="J5457">
        <v>-1</v>
      </c>
    </row>
    <row r="5458" spans="2:10" x14ac:dyDescent="0.45">
      <c r="B5458">
        <v>10666</v>
      </c>
      <c r="C5458" t="s">
        <v>73</v>
      </c>
      <c r="D5458">
        <v>15</v>
      </c>
      <c r="E5458">
        <v>9</v>
      </c>
      <c r="F5458" t="s">
        <v>11</v>
      </c>
      <c r="G5458">
        <v>0</v>
      </c>
      <c r="H5458">
        <v>1</v>
      </c>
      <c r="I5458" t="s">
        <v>15</v>
      </c>
      <c r="J5458">
        <v>-1</v>
      </c>
    </row>
    <row r="5459" spans="2:10" x14ac:dyDescent="0.45">
      <c r="B5459">
        <v>10667</v>
      </c>
      <c r="C5459" t="s">
        <v>73</v>
      </c>
      <c r="D5459">
        <v>15</v>
      </c>
      <c r="E5459">
        <v>10</v>
      </c>
      <c r="F5459" t="s">
        <v>18</v>
      </c>
      <c r="G5459">
        <v>1</v>
      </c>
      <c r="H5459">
        <v>1</v>
      </c>
      <c r="I5459" t="s">
        <v>11</v>
      </c>
      <c r="J5459">
        <v>0</v>
      </c>
    </row>
    <row r="5460" spans="2:10" x14ac:dyDescent="0.45">
      <c r="B5460">
        <v>10668</v>
      </c>
      <c r="C5460" t="s">
        <v>73</v>
      </c>
      <c r="D5460">
        <v>15</v>
      </c>
      <c r="E5460">
        <v>10</v>
      </c>
      <c r="F5460" t="s">
        <v>44</v>
      </c>
      <c r="G5460">
        <v>1</v>
      </c>
      <c r="H5460">
        <v>0</v>
      </c>
      <c r="I5460" t="s">
        <v>9</v>
      </c>
      <c r="J5460">
        <v>1</v>
      </c>
    </row>
    <row r="5461" spans="2:10" x14ac:dyDescent="0.45">
      <c r="B5461">
        <v>10669</v>
      </c>
      <c r="C5461" t="s">
        <v>73</v>
      </c>
      <c r="D5461">
        <v>15</v>
      </c>
      <c r="E5461">
        <v>10</v>
      </c>
      <c r="F5461" t="s">
        <v>4</v>
      </c>
      <c r="G5461">
        <v>5</v>
      </c>
      <c r="H5461">
        <v>0</v>
      </c>
      <c r="I5461" t="s">
        <v>67</v>
      </c>
      <c r="J5461">
        <v>1</v>
      </c>
    </row>
    <row r="5462" spans="2:10" x14ac:dyDescent="0.45">
      <c r="B5462">
        <v>10670</v>
      </c>
      <c r="C5462" t="s">
        <v>73</v>
      </c>
      <c r="D5462">
        <v>15</v>
      </c>
      <c r="E5462">
        <v>10</v>
      </c>
      <c r="F5462" t="s">
        <v>6</v>
      </c>
      <c r="G5462">
        <v>1</v>
      </c>
      <c r="H5462">
        <v>1</v>
      </c>
      <c r="I5462" t="s">
        <v>5</v>
      </c>
      <c r="J5462">
        <v>0</v>
      </c>
    </row>
    <row r="5463" spans="2:10" x14ac:dyDescent="0.45">
      <c r="B5463">
        <v>10671</v>
      </c>
      <c r="C5463" t="s">
        <v>73</v>
      </c>
      <c r="D5463">
        <v>15</v>
      </c>
      <c r="E5463">
        <v>10</v>
      </c>
      <c r="F5463" t="s">
        <v>0</v>
      </c>
      <c r="G5463">
        <v>1</v>
      </c>
      <c r="H5463">
        <v>0</v>
      </c>
      <c r="I5463" t="s">
        <v>3</v>
      </c>
      <c r="J5463">
        <v>1</v>
      </c>
    </row>
    <row r="5464" spans="2:10" x14ac:dyDescent="0.45">
      <c r="B5464">
        <v>10672</v>
      </c>
      <c r="C5464" t="s">
        <v>73</v>
      </c>
      <c r="D5464">
        <v>15</v>
      </c>
      <c r="E5464">
        <v>10</v>
      </c>
      <c r="F5464" t="s">
        <v>27</v>
      </c>
      <c r="G5464">
        <v>3</v>
      </c>
      <c r="H5464">
        <v>1</v>
      </c>
      <c r="I5464" t="s">
        <v>12</v>
      </c>
      <c r="J5464">
        <v>1</v>
      </c>
    </row>
    <row r="5465" spans="2:10" x14ac:dyDescent="0.45">
      <c r="B5465">
        <v>10673</v>
      </c>
      <c r="C5465" t="s">
        <v>73</v>
      </c>
      <c r="D5465">
        <v>15</v>
      </c>
      <c r="E5465">
        <v>10</v>
      </c>
      <c r="F5465" t="s">
        <v>1</v>
      </c>
      <c r="G5465">
        <v>2</v>
      </c>
      <c r="H5465">
        <v>0</v>
      </c>
      <c r="I5465" t="s">
        <v>24</v>
      </c>
      <c r="J5465">
        <v>1</v>
      </c>
    </row>
    <row r="5466" spans="2:10" x14ac:dyDescent="0.45">
      <c r="B5466">
        <v>10674</v>
      </c>
      <c r="C5466" t="s">
        <v>73</v>
      </c>
      <c r="D5466">
        <v>15</v>
      </c>
      <c r="E5466">
        <v>10</v>
      </c>
      <c r="F5466" t="s">
        <v>15</v>
      </c>
      <c r="G5466">
        <v>3</v>
      </c>
      <c r="H5466">
        <v>1</v>
      </c>
      <c r="I5466" t="s">
        <v>10</v>
      </c>
      <c r="J5466">
        <v>1</v>
      </c>
    </row>
    <row r="5467" spans="2:10" x14ac:dyDescent="0.45">
      <c r="B5467">
        <v>10675</v>
      </c>
      <c r="C5467" t="s">
        <v>73</v>
      </c>
      <c r="D5467">
        <v>15</v>
      </c>
      <c r="E5467">
        <v>10</v>
      </c>
      <c r="F5467" t="s">
        <v>14</v>
      </c>
      <c r="G5467">
        <v>1</v>
      </c>
      <c r="H5467">
        <v>2</v>
      </c>
      <c r="I5467" t="s">
        <v>13</v>
      </c>
      <c r="J5467">
        <v>-1</v>
      </c>
    </row>
    <row r="5468" spans="2:10" x14ac:dyDescent="0.45">
      <c r="B5468">
        <v>10676</v>
      </c>
      <c r="C5468" t="s">
        <v>73</v>
      </c>
      <c r="D5468">
        <v>15</v>
      </c>
      <c r="E5468">
        <v>10</v>
      </c>
      <c r="F5468" t="s">
        <v>69</v>
      </c>
      <c r="G5468">
        <v>1</v>
      </c>
      <c r="H5468">
        <v>1</v>
      </c>
      <c r="I5468" t="s">
        <v>72</v>
      </c>
      <c r="J5468">
        <v>0</v>
      </c>
    </row>
    <row r="5469" spans="2:10" x14ac:dyDescent="0.45">
      <c r="B5469">
        <v>10677</v>
      </c>
      <c r="C5469" t="s">
        <v>73</v>
      </c>
      <c r="D5469">
        <v>15</v>
      </c>
      <c r="E5469">
        <v>11</v>
      </c>
      <c r="F5469" t="s">
        <v>12</v>
      </c>
      <c r="G5469">
        <v>3</v>
      </c>
      <c r="H5469">
        <v>0</v>
      </c>
      <c r="I5469" t="s">
        <v>15</v>
      </c>
      <c r="J5469">
        <v>1</v>
      </c>
    </row>
    <row r="5470" spans="2:10" x14ac:dyDescent="0.45">
      <c r="B5470">
        <v>10678</v>
      </c>
      <c r="C5470" t="s">
        <v>73</v>
      </c>
      <c r="D5470">
        <v>15</v>
      </c>
      <c r="E5470">
        <v>11</v>
      </c>
      <c r="F5470" t="s">
        <v>10</v>
      </c>
      <c r="G5470">
        <v>2</v>
      </c>
      <c r="H5470">
        <v>1</v>
      </c>
      <c r="I5470" t="s">
        <v>18</v>
      </c>
      <c r="J5470">
        <v>1</v>
      </c>
    </row>
    <row r="5471" spans="2:10" x14ac:dyDescent="0.45">
      <c r="B5471">
        <v>10679</v>
      </c>
      <c r="C5471" t="s">
        <v>73</v>
      </c>
      <c r="D5471">
        <v>15</v>
      </c>
      <c r="E5471">
        <v>11</v>
      </c>
      <c r="F5471" t="s">
        <v>3</v>
      </c>
      <c r="G5471">
        <v>3</v>
      </c>
      <c r="H5471">
        <v>3</v>
      </c>
      <c r="I5471" t="s">
        <v>4</v>
      </c>
      <c r="J5471">
        <v>0</v>
      </c>
    </row>
    <row r="5472" spans="2:10" x14ac:dyDescent="0.45">
      <c r="B5472">
        <v>10680</v>
      </c>
      <c r="C5472" t="s">
        <v>73</v>
      </c>
      <c r="D5472">
        <v>15</v>
      </c>
      <c r="E5472">
        <v>11</v>
      </c>
      <c r="F5472" t="s">
        <v>9</v>
      </c>
      <c r="G5472">
        <v>2</v>
      </c>
      <c r="H5472">
        <v>2</v>
      </c>
      <c r="I5472" t="s">
        <v>27</v>
      </c>
      <c r="J5472">
        <v>0</v>
      </c>
    </row>
    <row r="5473" spans="2:10" x14ac:dyDescent="0.45">
      <c r="B5473">
        <v>10681</v>
      </c>
      <c r="C5473" t="s">
        <v>73</v>
      </c>
      <c r="D5473">
        <v>15</v>
      </c>
      <c r="E5473">
        <v>11</v>
      </c>
      <c r="F5473" t="s">
        <v>6</v>
      </c>
      <c r="G5473">
        <v>1</v>
      </c>
      <c r="H5473">
        <v>3</v>
      </c>
      <c r="I5473" t="s">
        <v>13</v>
      </c>
      <c r="J5473">
        <v>-1</v>
      </c>
    </row>
    <row r="5474" spans="2:10" x14ac:dyDescent="0.45">
      <c r="B5474">
        <v>10682</v>
      </c>
      <c r="C5474" t="s">
        <v>73</v>
      </c>
      <c r="D5474">
        <v>15</v>
      </c>
      <c r="E5474">
        <v>11</v>
      </c>
      <c r="F5474" t="s">
        <v>69</v>
      </c>
      <c r="G5474">
        <v>6</v>
      </c>
      <c r="H5474">
        <v>2</v>
      </c>
      <c r="I5474" t="s">
        <v>44</v>
      </c>
      <c r="J5474">
        <v>1</v>
      </c>
    </row>
    <row r="5475" spans="2:10" x14ac:dyDescent="0.45">
      <c r="B5475">
        <v>10683</v>
      </c>
      <c r="C5475" t="s">
        <v>73</v>
      </c>
      <c r="D5475">
        <v>15</v>
      </c>
      <c r="E5475">
        <v>11</v>
      </c>
      <c r="F5475" t="s">
        <v>5</v>
      </c>
      <c r="G5475">
        <v>0</v>
      </c>
      <c r="H5475">
        <v>0</v>
      </c>
      <c r="I5475" t="s">
        <v>0</v>
      </c>
      <c r="J5475">
        <v>0</v>
      </c>
    </row>
    <row r="5476" spans="2:10" x14ac:dyDescent="0.45">
      <c r="B5476">
        <v>10684</v>
      </c>
      <c r="C5476" t="s">
        <v>73</v>
      </c>
      <c r="D5476">
        <v>15</v>
      </c>
      <c r="E5476">
        <v>11</v>
      </c>
      <c r="F5476" t="s">
        <v>67</v>
      </c>
      <c r="G5476">
        <v>0</v>
      </c>
      <c r="H5476">
        <v>1</v>
      </c>
      <c r="I5476" t="s">
        <v>1</v>
      </c>
      <c r="J5476">
        <v>-1</v>
      </c>
    </row>
    <row r="5477" spans="2:10" x14ac:dyDescent="0.45">
      <c r="B5477">
        <v>10685</v>
      </c>
      <c r="C5477" t="s">
        <v>73</v>
      </c>
      <c r="D5477">
        <v>15</v>
      </c>
      <c r="E5477">
        <v>11</v>
      </c>
      <c r="F5477" t="s">
        <v>72</v>
      </c>
      <c r="G5477">
        <v>2</v>
      </c>
      <c r="H5477">
        <v>0</v>
      </c>
      <c r="I5477" t="s">
        <v>24</v>
      </c>
      <c r="J5477">
        <v>1</v>
      </c>
    </row>
    <row r="5478" spans="2:10" x14ac:dyDescent="0.45">
      <c r="B5478">
        <v>10686</v>
      </c>
      <c r="C5478" t="s">
        <v>73</v>
      </c>
      <c r="D5478">
        <v>15</v>
      </c>
      <c r="E5478">
        <v>11</v>
      </c>
      <c r="F5478" t="s">
        <v>11</v>
      </c>
      <c r="G5478">
        <v>1</v>
      </c>
      <c r="H5478">
        <v>2</v>
      </c>
      <c r="I5478" t="s">
        <v>14</v>
      </c>
      <c r="J5478">
        <v>-1</v>
      </c>
    </row>
    <row r="5479" spans="2:10" x14ac:dyDescent="0.45">
      <c r="B5479">
        <v>10687</v>
      </c>
      <c r="C5479" t="s">
        <v>73</v>
      </c>
      <c r="D5479">
        <v>15</v>
      </c>
      <c r="E5479">
        <v>12</v>
      </c>
      <c r="F5479" t="s">
        <v>24</v>
      </c>
      <c r="G5479">
        <v>0</v>
      </c>
      <c r="H5479">
        <v>0</v>
      </c>
      <c r="I5479" t="s">
        <v>67</v>
      </c>
      <c r="J5479">
        <v>0</v>
      </c>
    </row>
    <row r="5480" spans="2:10" x14ac:dyDescent="0.45">
      <c r="B5480">
        <v>10688</v>
      </c>
      <c r="C5480" t="s">
        <v>73</v>
      </c>
      <c r="D5480">
        <v>15</v>
      </c>
      <c r="E5480">
        <v>12</v>
      </c>
      <c r="F5480" t="s">
        <v>14</v>
      </c>
      <c r="G5480">
        <v>1</v>
      </c>
      <c r="H5480">
        <v>0</v>
      </c>
      <c r="I5480" t="s">
        <v>10</v>
      </c>
      <c r="J5480">
        <v>1</v>
      </c>
    </row>
    <row r="5481" spans="2:10" x14ac:dyDescent="0.45">
      <c r="B5481">
        <v>10689</v>
      </c>
      <c r="C5481" t="s">
        <v>73</v>
      </c>
      <c r="D5481">
        <v>15</v>
      </c>
      <c r="E5481">
        <v>12</v>
      </c>
      <c r="F5481" t="s">
        <v>6</v>
      </c>
      <c r="G5481">
        <v>1</v>
      </c>
      <c r="H5481">
        <v>0</v>
      </c>
      <c r="I5481" t="s">
        <v>11</v>
      </c>
      <c r="J5481">
        <v>1</v>
      </c>
    </row>
    <row r="5482" spans="2:10" x14ac:dyDescent="0.45">
      <c r="B5482">
        <v>10690</v>
      </c>
      <c r="C5482" t="s">
        <v>73</v>
      </c>
      <c r="D5482">
        <v>15</v>
      </c>
      <c r="E5482">
        <v>12</v>
      </c>
      <c r="F5482" t="s">
        <v>0</v>
      </c>
      <c r="G5482">
        <v>2</v>
      </c>
      <c r="H5482">
        <v>0</v>
      </c>
      <c r="I5482" t="s">
        <v>13</v>
      </c>
      <c r="J5482">
        <v>1</v>
      </c>
    </row>
    <row r="5483" spans="2:10" x14ac:dyDescent="0.45">
      <c r="B5483">
        <v>10691</v>
      </c>
      <c r="C5483" t="s">
        <v>73</v>
      </c>
      <c r="D5483">
        <v>15</v>
      </c>
      <c r="E5483">
        <v>12</v>
      </c>
      <c r="F5483" t="s">
        <v>1</v>
      </c>
      <c r="G5483">
        <v>1</v>
      </c>
      <c r="H5483">
        <v>1</v>
      </c>
      <c r="I5483" t="s">
        <v>3</v>
      </c>
      <c r="J5483">
        <v>0</v>
      </c>
    </row>
    <row r="5484" spans="2:10" x14ac:dyDescent="0.45">
      <c r="B5484">
        <v>10692</v>
      </c>
      <c r="C5484" t="s">
        <v>73</v>
      </c>
      <c r="D5484">
        <v>15</v>
      </c>
      <c r="E5484">
        <v>12</v>
      </c>
      <c r="F5484" t="s">
        <v>27</v>
      </c>
      <c r="G5484">
        <v>2</v>
      </c>
      <c r="H5484">
        <v>1</v>
      </c>
      <c r="I5484" t="s">
        <v>69</v>
      </c>
      <c r="J5484">
        <v>1</v>
      </c>
    </row>
    <row r="5485" spans="2:10" x14ac:dyDescent="0.45">
      <c r="B5485">
        <v>10693</v>
      </c>
      <c r="C5485" t="s">
        <v>73</v>
      </c>
      <c r="D5485">
        <v>15</v>
      </c>
      <c r="E5485">
        <v>12</v>
      </c>
      <c r="F5485" t="s">
        <v>4</v>
      </c>
      <c r="G5485">
        <v>2</v>
      </c>
      <c r="H5485">
        <v>1</v>
      </c>
      <c r="I5485" t="s">
        <v>5</v>
      </c>
      <c r="J5485">
        <v>1</v>
      </c>
    </row>
    <row r="5486" spans="2:10" x14ac:dyDescent="0.45">
      <c r="B5486">
        <v>10694</v>
      </c>
      <c r="C5486" t="s">
        <v>73</v>
      </c>
      <c r="D5486">
        <v>15</v>
      </c>
      <c r="E5486">
        <v>12</v>
      </c>
      <c r="F5486" t="s">
        <v>18</v>
      </c>
      <c r="G5486">
        <v>3</v>
      </c>
      <c r="H5486">
        <v>3</v>
      </c>
      <c r="I5486" t="s">
        <v>12</v>
      </c>
      <c r="J5486">
        <v>0</v>
      </c>
    </row>
    <row r="5487" spans="2:10" x14ac:dyDescent="0.45">
      <c r="B5487">
        <v>10695</v>
      </c>
      <c r="C5487" t="s">
        <v>73</v>
      </c>
      <c r="D5487">
        <v>15</v>
      </c>
      <c r="E5487">
        <v>12</v>
      </c>
      <c r="F5487" t="s">
        <v>44</v>
      </c>
      <c r="G5487">
        <v>3</v>
      </c>
      <c r="H5487">
        <v>0</v>
      </c>
      <c r="I5487" t="s">
        <v>72</v>
      </c>
      <c r="J5487">
        <v>1</v>
      </c>
    </row>
    <row r="5488" spans="2:10" x14ac:dyDescent="0.45">
      <c r="B5488">
        <v>10696</v>
      </c>
      <c r="C5488" t="s">
        <v>73</v>
      </c>
      <c r="D5488">
        <v>15</v>
      </c>
      <c r="E5488">
        <v>12</v>
      </c>
      <c r="F5488" t="s">
        <v>15</v>
      </c>
      <c r="G5488">
        <v>0</v>
      </c>
      <c r="H5488">
        <v>1</v>
      </c>
      <c r="I5488" t="s">
        <v>9</v>
      </c>
      <c r="J5488">
        <v>-1</v>
      </c>
    </row>
    <row r="5489" spans="2:10" x14ac:dyDescent="0.45">
      <c r="B5489">
        <v>10697</v>
      </c>
      <c r="C5489" t="s">
        <v>73</v>
      </c>
      <c r="D5489">
        <v>15</v>
      </c>
      <c r="E5489">
        <v>13</v>
      </c>
      <c r="F5489" t="s">
        <v>13</v>
      </c>
      <c r="G5489">
        <v>2</v>
      </c>
      <c r="H5489">
        <v>0</v>
      </c>
      <c r="I5489" t="s">
        <v>4</v>
      </c>
      <c r="J5489">
        <v>1</v>
      </c>
    </row>
    <row r="5490" spans="2:10" x14ac:dyDescent="0.45">
      <c r="B5490">
        <v>10698</v>
      </c>
      <c r="C5490" t="s">
        <v>73</v>
      </c>
      <c r="D5490">
        <v>15</v>
      </c>
      <c r="E5490">
        <v>13</v>
      </c>
      <c r="F5490" t="s">
        <v>12</v>
      </c>
      <c r="G5490">
        <v>2</v>
      </c>
      <c r="H5490">
        <v>1</v>
      </c>
      <c r="I5490" t="s">
        <v>14</v>
      </c>
      <c r="J5490">
        <v>1</v>
      </c>
    </row>
    <row r="5491" spans="2:10" x14ac:dyDescent="0.45">
      <c r="B5491">
        <v>10699</v>
      </c>
      <c r="C5491" t="s">
        <v>73</v>
      </c>
      <c r="D5491">
        <v>15</v>
      </c>
      <c r="E5491">
        <v>13</v>
      </c>
      <c r="F5491" t="s">
        <v>10</v>
      </c>
      <c r="G5491">
        <v>1</v>
      </c>
      <c r="H5491">
        <v>1</v>
      </c>
      <c r="I5491" t="s">
        <v>6</v>
      </c>
      <c r="J5491">
        <v>0</v>
      </c>
    </row>
    <row r="5492" spans="2:10" x14ac:dyDescent="0.45">
      <c r="B5492">
        <v>10700</v>
      </c>
      <c r="C5492" t="s">
        <v>73</v>
      </c>
      <c r="D5492">
        <v>15</v>
      </c>
      <c r="E5492">
        <v>13</v>
      </c>
      <c r="F5492" t="s">
        <v>9</v>
      </c>
      <c r="G5492">
        <v>2</v>
      </c>
      <c r="H5492">
        <v>1</v>
      </c>
      <c r="I5492" t="s">
        <v>18</v>
      </c>
      <c r="J5492">
        <v>1</v>
      </c>
    </row>
    <row r="5493" spans="2:10" x14ac:dyDescent="0.45">
      <c r="B5493">
        <v>10701</v>
      </c>
      <c r="C5493" t="s">
        <v>73</v>
      </c>
      <c r="D5493">
        <v>15</v>
      </c>
      <c r="E5493">
        <v>13</v>
      </c>
      <c r="F5493" t="s">
        <v>3</v>
      </c>
      <c r="G5493">
        <v>2</v>
      </c>
      <c r="H5493">
        <v>1</v>
      </c>
      <c r="I5493" t="s">
        <v>24</v>
      </c>
      <c r="J5493">
        <v>1</v>
      </c>
    </row>
    <row r="5494" spans="2:10" x14ac:dyDescent="0.45">
      <c r="B5494">
        <v>10702</v>
      </c>
      <c r="C5494" t="s">
        <v>73</v>
      </c>
      <c r="D5494">
        <v>15</v>
      </c>
      <c r="E5494">
        <v>13</v>
      </c>
      <c r="F5494" t="s">
        <v>69</v>
      </c>
      <c r="G5494">
        <v>1</v>
      </c>
      <c r="H5494">
        <v>1</v>
      </c>
      <c r="I5494" t="s">
        <v>15</v>
      </c>
      <c r="J5494">
        <v>0</v>
      </c>
    </row>
    <row r="5495" spans="2:10" x14ac:dyDescent="0.45">
      <c r="B5495">
        <v>10703</v>
      </c>
      <c r="C5495" t="s">
        <v>73</v>
      </c>
      <c r="D5495">
        <v>15</v>
      </c>
      <c r="E5495">
        <v>13</v>
      </c>
      <c r="F5495" t="s">
        <v>5</v>
      </c>
      <c r="G5495">
        <v>2</v>
      </c>
      <c r="H5495">
        <v>1</v>
      </c>
      <c r="I5495" t="s">
        <v>1</v>
      </c>
      <c r="J5495">
        <v>1</v>
      </c>
    </row>
    <row r="5496" spans="2:10" x14ac:dyDescent="0.45">
      <c r="B5496">
        <v>10704</v>
      </c>
      <c r="C5496" t="s">
        <v>73</v>
      </c>
      <c r="D5496">
        <v>15</v>
      </c>
      <c r="E5496">
        <v>13</v>
      </c>
      <c r="F5496" t="s">
        <v>72</v>
      </c>
      <c r="G5496">
        <v>1</v>
      </c>
      <c r="H5496">
        <v>1</v>
      </c>
      <c r="I5496" t="s">
        <v>67</v>
      </c>
      <c r="J5496">
        <v>0</v>
      </c>
    </row>
    <row r="5497" spans="2:10" x14ac:dyDescent="0.45">
      <c r="B5497">
        <v>10705</v>
      </c>
      <c r="C5497" t="s">
        <v>73</v>
      </c>
      <c r="D5497">
        <v>15</v>
      </c>
      <c r="E5497">
        <v>13</v>
      </c>
      <c r="F5497" t="s">
        <v>44</v>
      </c>
      <c r="G5497">
        <v>1</v>
      </c>
      <c r="H5497">
        <v>2</v>
      </c>
      <c r="I5497" t="s">
        <v>27</v>
      </c>
      <c r="J5497">
        <v>-1</v>
      </c>
    </row>
    <row r="5498" spans="2:10" x14ac:dyDescent="0.45">
      <c r="B5498">
        <v>10706</v>
      </c>
      <c r="C5498" t="s">
        <v>73</v>
      </c>
      <c r="D5498">
        <v>15</v>
      </c>
      <c r="E5498">
        <v>13</v>
      </c>
      <c r="F5498" t="s">
        <v>11</v>
      </c>
      <c r="G5498">
        <v>1</v>
      </c>
      <c r="H5498">
        <v>2</v>
      </c>
      <c r="I5498" t="s">
        <v>0</v>
      </c>
      <c r="J5498">
        <v>-1</v>
      </c>
    </row>
    <row r="5499" spans="2:10" x14ac:dyDescent="0.45">
      <c r="B5499">
        <v>10708</v>
      </c>
      <c r="C5499" t="s">
        <v>73</v>
      </c>
      <c r="D5499">
        <v>15</v>
      </c>
      <c r="E5499">
        <v>14</v>
      </c>
      <c r="F5499" t="s">
        <v>14</v>
      </c>
      <c r="G5499">
        <v>1</v>
      </c>
      <c r="H5499">
        <v>1</v>
      </c>
      <c r="I5499" t="s">
        <v>9</v>
      </c>
      <c r="J5499">
        <v>0</v>
      </c>
    </row>
    <row r="5500" spans="2:10" x14ac:dyDescent="0.45">
      <c r="B5500">
        <v>10709</v>
      </c>
      <c r="C5500" t="s">
        <v>73</v>
      </c>
      <c r="D5500">
        <v>15</v>
      </c>
      <c r="E5500">
        <v>14</v>
      </c>
      <c r="F5500" t="s">
        <v>6</v>
      </c>
      <c r="G5500">
        <v>1</v>
      </c>
      <c r="H5500">
        <v>1</v>
      </c>
      <c r="I5500" t="s">
        <v>12</v>
      </c>
      <c r="J5500">
        <v>0</v>
      </c>
    </row>
    <row r="5501" spans="2:10" x14ac:dyDescent="0.45">
      <c r="B5501">
        <v>10710</v>
      </c>
      <c r="C5501" t="s">
        <v>73</v>
      </c>
      <c r="D5501">
        <v>15</v>
      </c>
      <c r="E5501">
        <v>14</v>
      </c>
      <c r="F5501" t="s">
        <v>4</v>
      </c>
      <c r="G5501">
        <v>1</v>
      </c>
      <c r="H5501">
        <v>0</v>
      </c>
      <c r="I5501" t="s">
        <v>11</v>
      </c>
      <c r="J5501">
        <v>1</v>
      </c>
    </row>
    <row r="5502" spans="2:10" x14ac:dyDescent="0.45">
      <c r="B5502">
        <v>10711</v>
      </c>
      <c r="C5502" t="s">
        <v>73</v>
      </c>
      <c r="D5502">
        <v>15</v>
      </c>
      <c r="E5502">
        <v>14</v>
      </c>
      <c r="F5502" t="s">
        <v>24</v>
      </c>
      <c r="G5502">
        <v>2</v>
      </c>
      <c r="H5502">
        <v>1</v>
      </c>
      <c r="I5502" t="s">
        <v>5</v>
      </c>
      <c r="J5502">
        <v>1</v>
      </c>
    </row>
    <row r="5503" spans="2:10" x14ac:dyDescent="0.45">
      <c r="B5503">
        <v>10712</v>
      </c>
      <c r="C5503" t="s">
        <v>73</v>
      </c>
      <c r="D5503">
        <v>15</v>
      </c>
      <c r="E5503">
        <v>14</v>
      </c>
      <c r="F5503" t="s">
        <v>27</v>
      </c>
      <c r="G5503">
        <v>3</v>
      </c>
      <c r="H5503">
        <v>2</v>
      </c>
      <c r="I5503" t="s">
        <v>72</v>
      </c>
      <c r="J5503">
        <v>1</v>
      </c>
    </row>
    <row r="5504" spans="2:10" x14ac:dyDescent="0.45">
      <c r="B5504">
        <v>10713</v>
      </c>
      <c r="C5504" t="s">
        <v>73</v>
      </c>
      <c r="D5504">
        <v>15</v>
      </c>
      <c r="E5504">
        <v>14</v>
      </c>
      <c r="F5504" t="s">
        <v>1</v>
      </c>
      <c r="G5504">
        <v>0</v>
      </c>
      <c r="H5504">
        <v>0</v>
      </c>
      <c r="I5504" t="s">
        <v>13</v>
      </c>
      <c r="J5504">
        <v>0</v>
      </c>
    </row>
    <row r="5505" spans="2:10" x14ac:dyDescent="0.45">
      <c r="B5505">
        <v>10714</v>
      </c>
      <c r="C5505" t="s">
        <v>73</v>
      </c>
      <c r="D5505">
        <v>15</v>
      </c>
      <c r="E5505">
        <v>14</v>
      </c>
      <c r="F5505" t="s">
        <v>67</v>
      </c>
      <c r="G5505">
        <v>2</v>
      </c>
      <c r="H5505">
        <v>1</v>
      </c>
      <c r="I5505" t="s">
        <v>3</v>
      </c>
      <c r="J5505">
        <v>1</v>
      </c>
    </row>
    <row r="5506" spans="2:10" x14ac:dyDescent="0.45">
      <c r="B5506">
        <v>10715</v>
      </c>
      <c r="C5506" t="s">
        <v>73</v>
      </c>
      <c r="D5506">
        <v>15</v>
      </c>
      <c r="E5506">
        <v>14</v>
      </c>
      <c r="F5506" t="s">
        <v>18</v>
      </c>
      <c r="G5506">
        <v>0</v>
      </c>
      <c r="H5506">
        <v>1</v>
      </c>
      <c r="I5506" t="s">
        <v>69</v>
      </c>
      <c r="J5506">
        <v>-1</v>
      </c>
    </row>
    <row r="5507" spans="2:10" x14ac:dyDescent="0.45">
      <c r="B5507">
        <v>10716</v>
      </c>
      <c r="C5507" t="s">
        <v>73</v>
      </c>
      <c r="D5507">
        <v>15</v>
      </c>
      <c r="E5507">
        <v>14</v>
      </c>
      <c r="F5507" t="s">
        <v>0</v>
      </c>
      <c r="G5507">
        <v>4</v>
      </c>
      <c r="H5507">
        <v>1</v>
      </c>
      <c r="I5507" t="s">
        <v>10</v>
      </c>
      <c r="J5507">
        <v>1</v>
      </c>
    </row>
    <row r="5508" spans="2:10" x14ac:dyDescent="0.45">
      <c r="B5508">
        <v>10717</v>
      </c>
      <c r="C5508" t="s">
        <v>73</v>
      </c>
      <c r="D5508">
        <v>15</v>
      </c>
      <c r="E5508">
        <v>14</v>
      </c>
      <c r="F5508" t="s">
        <v>15</v>
      </c>
      <c r="G5508">
        <v>1</v>
      </c>
      <c r="H5508">
        <v>0</v>
      </c>
      <c r="I5508" t="s">
        <v>44</v>
      </c>
      <c r="J5508">
        <v>1</v>
      </c>
    </row>
    <row r="5509" spans="2:10" x14ac:dyDescent="0.45">
      <c r="B5509">
        <v>10718</v>
      </c>
      <c r="C5509" t="s">
        <v>73</v>
      </c>
      <c r="D5509">
        <v>15</v>
      </c>
      <c r="E5509">
        <v>15</v>
      </c>
      <c r="F5509" t="s">
        <v>27</v>
      </c>
      <c r="G5509">
        <v>0</v>
      </c>
      <c r="H5509">
        <v>4</v>
      </c>
      <c r="I5509" t="s">
        <v>15</v>
      </c>
      <c r="J5509">
        <v>-1</v>
      </c>
    </row>
    <row r="5510" spans="2:10" x14ac:dyDescent="0.45">
      <c r="B5510">
        <v>10719</v>
      </c>
      <c r="C5510" t="s">
        <v>73</v>
      </c>
      <c r="D5510">
        <v>15</v>
      </c>
      <c r="E5510">
        <v>15</v>
      </c>
      <c r="F5510" t="s">
        <v>12</v>
      </c>
      <c r="G5510">
        <v>2</v>
      </c>
      <c r="H5510">
        <v>1</v>
      </c>
      <c r="I5510" t="s">
        <v>0</v>
      </c>
      <c r="J5510">
        <v>1</v>
      </c>
    </row>
    <row r="5511" spans="2:10" x14ac:dyDescent="0.45">
      <c r="B5511">
        <v>10720</v>
      </c>
      <c r="C5511" t="s">
        <v>73</v>
      </c>
      <c r="D5511">
        <v>15</v>
      </c>
      <c r="E5511">
        <v>15</v>
      </c>
      <c r="F5511" t="s">
        <v>10</v>
      </c>
      <c r="G5511">
        <v>3</v>
      </c>
      <c r="H5511">
        <v>3</v>
      </c>
      <c r="I5511" t="s">
        <v>4</v>
      </c>
      <c r="J5511">
        <v>0</v>
      </c>
    </row>
    <row r="5512" spans="2:10" x14ac:dyDescent="0.45">
      <c r="B5512">
        <v>10721</v>
      </c>
      <c r="C5512" t="s">
        <v>73</v>
      </c>
      <c r="D5512">
        <v>15</v>
      </c>
      <c r="E5512">
        <v>15</v>
      </c>
      <c r="F5512" t="s">
        <v>9</v>
      </c>
      <c r="G5512">
        <v>2</v>
      </c>
      <c r="H5512">
        <v>1</v>
      </c>
      <c r="I5512" t="s">
        <v>6</v>
      </c>
      <c r="J5512">
        <v>1</v>
      </c>
    </row>
    <row r="5513" spans="2:10" x14ac:dyDescent="0.45">
      <c r="B5513">
        <v>10722</v>
      </c>
      <c r="C5513" t="s">
        <v>73</v>
      </c>
      <c r="D5513">
        <v>15</v>
      </c>
      <c r="E5513">
        <v>15</v>
      </c>
      <c r="F5513" t="s">
        <v>13</v>
      </c>
      <c r="G5513">
        <v>2</v>
      </c>
      <c r="H5513">
        <v>0</v>
      </c>
      <c r="I5513" t="s">
        <v>24</v>
      </c>
      <c r="J5513">
        <v>1</v>
      </c>
    </row>
    <row r="5514" spans="2:10" x14ac:dyDescent="0.45">
      <c r="B5514">
        <v>10723</v>
      </c>
      <c r="C5514" t="s">
        <v>73</v>
      </c>
      <c r="D5514">
        <v>15</v>
      </c>
      <c r="E5514">
        <v>15</v>
      </c>
      <c r="F5514" t="s">
        <v>72</v>
      </c>
      <c r="G5514">
        <v>0</v>
      </c>
      <c r="H5514">
        <v>0</v>
      </c>
      <c r="I5514" t="s">
        <v>3</v>
      </c>
      <c r="J5514">
        <v>0</v>
      </c>
    </row>
    <row r="5515" spans="2:10" x14ac:dyDescent="0.45">
      <c r="B5515">
        <v>10724</v>
      </c>
      <c r="C5515" t="s">
        <v>73</v>
      </c>
      <c r="D5515">
        <v>15</v>
      </c>
      <c r="E5515">
        <v>15</v>
      </c>
      <c r="F5515" t="s">
        <v>69</v>
      </c>
      <c r="G5515">
        <v>2</v>
      </c>
      <c r="H5515">
        <v>1</v>
      </c>
      <c r="I5515" t="s">
        <v>14</v>
      </c>
      <c r="J5515">
        <v>1</v>
      </c>
    </row>
    <row r="5516" spans="2:10" x14ac:dyDescent="0.45">
      <c r="B5516">
        <v>10725</v>
      </c>
      <c r="C5516" t="s">
        <v>73</v>
      </c>
      <c r="D5516">
        <v>15</v>
      </c>
      <c r="E5516">
        <v>15</v>
      </c>
      <c r="F5516" t="s">
        <v>5</v>
      </c>
      <c r="G5516">
        <v>1</v>
      </c>
      <c r="H5516">
        <v>1</v>
      </c>
      <c r="I5516" t="s">
        <v>67</v>
      </c>
      <c r="J5516">
        <v>0</v>
      </c>
    </row>
    <row r="5517" spans="2:10" x14ac:dyDescent="0.45">
      <c r="B5517">
        <v>10726</v>
      </c>
      <c r="C5517" t="s">
        <v>73</v>
      </c>
      <c r="D5517">
        <v>15</v>
      </c>
      <c r="E5517">
        <v>15</v>
      </c>
      <c r="F5517" t="s">
        <v>11</v>
      </c>
      <c r="G5517">
        <v>1</v>
      </c>
      <c r="H5517">
        <v>1</v>
      </c>
      <c r="I5517" t="s">
        <v>1</v>
      </c>
      <c r="J5517">
        <v>0</v>
      </c>
    </row>
    <row r="5518" spans="2:10" x14ac:dyDescent="0.45">
      <c r="B5518">
        <v>10727</v>
      </c>
      <c r="C5518" t="s">
        <v>73</v>
      </c>
      <c r="D5518">
        <v>15</v>
      </c>
      <c r="E5518">
        <v>15</v>
      </c>
      <c r="F5518" t="s">
        <v>44</v>
      </c>
      <c r="G5518">
        <v>1</v>
      </c>
      <c r="H5518">
        <v>0</v>
      </c>
      <c r="I5518" t="s">
        <v>18</v>
      </c>
      <c r="J5518">
        <v>1</v>
      </c>
    </row>
    <row r="5519" spans="2:10" x14ac:dyDescent="0.45">
      <c r="B5519">
        <v>10728</v>
      </c>
      <c r="C5519" t="s">
        <v>73</v>
      </c>
      <c r="D5519">
        <v>15</v>
      </c>
      <c r="E5519">
        <v>16</v>
      </c>
      <c r="F5519" t="s">
        <v>24</v>
      </c>
      <c r="G5519">
        <v>4</v>
      </c>
      <c r="H5519">
        <v>4</v>
      </c>
      <c r="I5519" t="s">
        <v>11</v>
      </c>
      <c r="J5519">
        <v>0</v>
      </c>
    </row>
    <row r="5520" spans="2:10" x14ac:dyDescent="0.45">
      <c r="B5520">
        <v>10729</v>
      </c>
      <c r="C5520" t="s">
        <v>73</v>
      </c>
      <c r="D5520">
        <v>15</v>
      </c>
      <c r="E5520">
        <v>16</v>
      </c>
      <c r="F5520" t="s">
        <v>3</v>
      </c>
      <c r="G5520">
        <v>1</v>
      </c>
      <c r="H5520">
        <v>2</v>
      </c>
      <c r="I5520" t="s">
        <v>5</v>
      </c>
      <c r="J5520">
        <v>-1</v>
      </c>
    </row>
    <row r="5521" spans="2:10" x14ac:dyDescent="0.45">
      <c r="B5521">
        <v>10730</v>
      </c>
      <c r="C5521" t="s">
        <v>73</v>
      </c>
      <c r="D5521">
        <v>15</v>
      </c>
      <c r="E5521">
        <v>16</v>
      </c>
      <c r="F5521" t="s">
        <v>0</v>
      </c>
      <c r="G5521">
        <v>1</v>
      </c>
      <c r="H5521">
        <v>1</v>
      </c>
      <c r="I5521" t="s">
        <v>9</v>
      </c>
      <c r="J5521">
        <v>0</v>
      </c>
    </row>
    <row r="5522" spans="2:10" x14ac:dyDescent="0.45">
      <c r="B5522">
        <v>10731</v>
      </c>
      <c r="C5522" t="s">
        <v>73</v>
      </c>
      <c r="D5522">
        <v>15</v>
      </c>
      <c r="E5522">
        <v>16</v>
      </c>
      <c r="F5522" t="s">
        <v>4</v>
      </c>
      <c r="G5522">
        <v>2</v>
      </c>
      <c r="H5522">
        <v>0</v>
      </c>
      <c r="I5522" t="s">
        <v>12</v>
      </c>
      <c r="J5522">
        <v>1</v>
      </c>
    </row>
    <row r="5523" spans="2:10" x14ac:dyDescent="0.45">
      <c r="B5523">
        <v>10732</v>
      </c>
      <c r="C5523" t="s">
        <v>73</v>
      </c>
      <c r="D5523">
        <v>15</v>
      </c>
      <c r="E5523">
        <v>16</v>
      </c>
      <c r="F5523" t="s">
        <v>14</v>
      </c>
      <c r="G5523">
        <v>1</v>
      </c>
      <c r="H5523">
        <v>1</v>
      </c>
      <c r="I5523" t="s">
        <v>44</v>
      </c>
      <c r="J5523">
        <v>0</v>
      </c>
    </row>
    <row r="5524" spans="2:10" x14ac:dyDescent="0.45">
      <c r="B5524">
        <v>10733</v>
      </c>
      <c r="C5524" t="s">
        <v>73</v>
      </c>
      <c r="D5524">
        <v>15</v>
      </c>
      <c r="E5524">
        <v>16</v>
      </c>
      <c r="F5524" t="s">
        <v>18</v>
      </c>
      <c r="G5524">
        <v>1</v>
      </c>
      <c r="H5524">
        <v>2</v>
      </c>
      <c r="I5524" t="s">
        <v>27</v>
      </c>
      <c r="J5524">
        <v>-1</v>
      </c>
    </row>
    <row r="5525" spans="2:10" x14ac:dyDescent="0.45">
      <c r="B5525">
        <v>10734</v>
      </c>
      <c r="C5525" t="s">
        <v>73</v>
      </c>
      <c r="D5525">
        <v>15</v>
      </c>
      <c r="E5525">
        <v>16</v>
      </c>
      <c r="F5525" t="s">
        <v>1</v>
      </c>
      <c r="G5525">
        <v>1</v>
      </c>
      <c r="H5525">
        <v>1</v>
      </c>
      <c r="I5525" t="s">
        <v>10</v>
      </c>
      <c r="J5525">
        <v>0</v>
      </c>
    </row>
    <row r="5526" spans="2:10" x14ac:dyDescent="0.45">
      <c r="B5526">
        <v>10735</v>
      </c>
      <c r="C5526" t="s">
        <v>73</v>
      </c>
      <c r="D5526">
        <v>15</v>
      </c>
      <c r="E5526">
        <v>16</v>
      </c>
      <c r="F5526" t="s">
        <v>67</v>
      </c>
      <c r="G5526">
        <v>0</v>
      </c>
      <c r="H5526">
        <v>1</v>
      </c>
      <c r="I5526" t="s">
        <v>13</v>
      </c>
      <c r="J5526">
        <v>-1</v>
      </c>
    </row>
    <row r="5527" spans="2:10" x14ac:dyDescent="0.45">
      <c r="B5527">
        <v>10736</v>
      </c>
      <c r="C5527" t="s">
        <v>73</v>
      </c>
      <c r="D5527">
        <v>15</v>
      </c>
      <c r="E5527">
        <v>16</v>
      </c>
      <c r="F5527" t="s">
        <v>15</v>
      </c>
      <c r="G5527">
        <v>3</v>
      </c>
      <c r="H5527">
        <v>1</v>
      </c>
      <c r="I5527" t="s">
        <v>72</v>
      </c>
      <c r="J5527">
        <v>1</v>
      </c>
    </row>
    <row r="5528" spans="2:10" x14ac:dyDescent="0.45">
      <c r="B5528">
        <v>10737</v>
      </c>
      <c r="C5528" t="s">
        <v>73</v>
      </c>
      <c r="D5528">
        <v>15</v>
      </c>
      <c r="E5528">
        <v>16</v>
      </c>
      <c r="F5528" t="s">
        <v>6</v>
      </c>
      <c r="G5528">
        <v>0</v>
      </c>
      <c r="H5528">
        <v>1</v>
      </c>
      <c r="I5528" t="s">
        <v>69</v>
      </c>
      <c r="J5528">
        <v>-1</v>
      </c>
    </row>
    <row r="5529" spans="2:10" x14ac:dyDescent="0.45">
      <c r="B5529">
        <v>10738</v>
      </c>
      <c r="C5529" t="s">
        <v>73</v>
      </c>
      <c r="D5529">
        <v>15</v>
      </c>
      <c r="E5529">
        <v>17</v>
      </c>
      <c r="F5529" t="s">
        <v>27</v>
      </c>
      <c r="G5529">
        <v>1</v>
      </c>
      <c r="H5529">
        <v>1</v>
      </c>
      <c r="I5529" t="s">
        <v>14</v>
      </c>
      <c r="J5529">
        <v>0</v>
      </c>
    </row>
    <row r="5530" spans="2:10" x14ac:dyDescent="0.45">
      <c r="B5530">
        <v>10739</v>
      </c>
      <c r="C5530" t="s">
        <v>73</v>
      </c>
      <c r="D5530">
        <v>15</v>
      </c>
      <c r="E5530">
        <v>17</v>
      </c>
      <c r="F5530" t="s">
        <v>12</v>
      </c>
      <c r="G5530">
        <v>0</v>
      </c>
      <c r="H5530">
        <v>0</v>
      </c>
      <c r="I5530" t="s">
        <v>1</v>
      </c>
      <c r="J5530">
        <v>0</v>
      </c>
    </row>
    <row r="5531" spans="2:10" x14ac:dyDescent="0.45">
      <c r="B5531">
        <v>10740</v>
      </c>
      <c r="C5531" t="s">
        <v>73</v>
      </c>
      <c r="D5531">
        <v>15</v>
      </c>
      <c r="E5531">
        <v>17</v>
      </c>
      <c r="F5531" t="s">
        <v>10</v>
      </c>
      <c r="G5531">
        <v>1</v>
      </c>
      <c r="H5531">
        <v>1</v>
      </c>
      <c r="I5531" t="s">
        <v>24</v>
      </c>
      <c r="J5531">
        <v>0</v>
      </c>
    </row>
    <row r="5532" spans="2:10" x14ac:dyDescent="0.45">
      <c r="B5532">
        <v>10741</v>
      </c>
      <c r="C5532" t="s">
        <v>73</v>
      </c>
      <c r="D5532">
        <v>15</v>
      </c>
      <c r="E5532">
        <v>17</v>
      </c>
      <c r="F5532" t="s">
        <v>9</v>
      </c>
      <c r="G5532">
        <v>1</v>
      </c>
      <c r="H5532">
        <v>0</v>
      </c>
      <c r="I5532" t="s">
        <v>4</v>
      </c>
      <c r="J5532">
        <v>1</v>
      </c>
    </row>
    <row r="5533" spans="2:10" x14ac:dyDescent="0.45">
      <c r="B5533">
        <v>10742</v>
      </c>
      <c r="C5533" t="s">
        <v>73</v>
      </c>
      <c r="D5533">
        <v>15</v>
      </c>
      <c r="E5533">
        <v>17</v>
      </c>
      <c r="F5533" t="s">
        <v>69</v>
      </c>
      <c r="G5533">
        <v>1</v>
      </c>
      <c r="H5533">
        <v>1</v>
      </c>
      <c r="I5533" t="s">
        <v>0</v>
      </c>
      <c r="J5533">
        <v>0</v>
      </c>
    </row>
    <row r="5534" spans="2:10" x14ac:dyDescent="0.45">
      <c r="B5534">
        <v>10743</v>
      </c>
      <c r="C5534" t="s">
        <v>73</v>
      </c>
      <c r="D5534">
        <v>15</v>
      </c>
      <c r="E5534">
        <v>17</v>
      </c>
      <c r="F5534" t="s">
        <v>13</v>
      </c>
      <c r="G5534">
        <v>5</v>
      </c>
      <c r="H5534">
        <v>2</v>
      </c>
      <c r="I5534" t="s">
        <v>3</v>
      </c>
      <c r="J5534">
        <v>1</v>
      </c>
    </row>
    <row r="5535" spans="2:10" x14ac:dyDescent="0.45">
      <c r="B5535">
        <v>10744</v>
      </c>
      <c r="C5535" t="s">
        <v>73</v>
      </c>
      <c r="D5535">
        <v>15</v>
      </c>
      <c r="E5535">
        <v>17</v>
      </c>
      <c r="F5535" t="s">
        <v>15</v>
      </c>
      <c r="G5535">
        <v>3</v>
      </c>
      <c r="H5535">
        <v>1</v>
      </c>
      <c r="I5535" t="s">
        <v>18</v>
      </c>
      <c r="J5535">
        <v>1</v>
      </c>
    </row>
    <row r="5536" spans="2:10" x14ac:dyDescent="0.45">
      <c r="B5536">
        <v>10745</v>
      </c>
      <c r="C5536" t="s">
        <v>73</v>
      </c>
      <c r="D5536">
        <v>15</v>
      </c>
      <c r="E5536">
        <v>17</v>
      </c>
      <c r="F5536" t="s">
        <v>72</v>
      </c>
      <c r="G5536">
        <v>0</v>
      </c>
      <c r="H5536">
        <v>0</v>
      </c>
      <c r="I5536" t="s">
        <v>5</v>
      </c>
      <c r="J5536">
        <v>0</v>
      </c>
    </row>
    <row r="5537" spans="2:10" x14ac:dyDescent="0.45">
      <c r="B5537">
        <v>10746</v>
      </c>
      <c r="C5537" t="s">
        <v>73</v>
      </c>
      <c r="D5537">
        <v>15</v>
      </c>
      <c r="E5537">
        <v>17</v>
      </c>
      <c r="F5537" t="s">
        <v>44</v>
      </c>
      <c r="G5537">
        <v>3</v>
      </c>
      <c r="H5537">
        <v>1</v>
      </c>
      <c r="I5537" t="s">
        <v>6</v>
      </c>
      <c r="J5537">
        <v>1</v>
      </c>
    </row>
    <row r="5538" spans="2:10" x14ac:dyDescent="0.45">
      <c r="B5538">
        <v>10747</v>
      </c>
      <c r="C5538" t="s">
        <v>73</v>
      </c>
      <c r="D5538">
        <v>15</v>
      </c>
      <c r="E5538">
        <v>17</v>
      </c>
      <c r="F5538" t="s">
        <v>11</v>
      </c>
      <c r="G5538">
        <v>1</v>
      </c>
      <c r="H5538">
        <v>1</v>
      </c>
      <c r="I5538" t="s">
        <v>67</v>
      </c>
      <c r="J5538">
        <v>0</v>
      </c>
    </row>
    <row r="5539" spans="2:10" x14ac:dyDescent="0.45">
      <c r="B5539">
        <v>10748</v>
      </c>
      <c r="C5539" t="s">
        <v>73</v>
      </c>
      <c r="D5539">
        <v>15</v>
      </c>
      <c r="E5539">
        <v>18</v>
      </c>
      <c r="F5539" t="s">
        <v>24</v>
      </c>
      <c r="G5539">
        <v>1</v>
      </c>
      <c r="H5539">
        <v>0</v>
      </c>
      <c r="I5539" t="s">
        <v>12</v>
      </c>
      <c r="J5539">
        <v>1</v>
      </c>
    </row>
    <row r="5540" spans="2:10" x14ac:dyDescent="0.45">
      <c r="B5540">
        <v>10749</v>
      </c>
      <c r="C5540" t="s">
        <v>73</v>
      </c>
      <c r="D5540">
        <v>15</v>
      </c>
      <c r="E5540">
        <v>18</v>
      </c>
      <c r="F5540" t="s">
        <v>4</v>
      </c>
      <c r="G5540">
        <v>1</v>
      </c>
      <c r="H5540">
        <v>1</v>
      </c>
      <c r="I5540" t="s">
        <v>69</v>
      </c>
      <c r="J5540">
        <v>0</v>
      </c>
    </row>
    <row r="5541" spans="2:10" x14ac:dyDescent="0.45">
      <c r="B5541">
        <v>10750</v>
      </c>
      <c r="C5541" t="s">
        <v>73</v>
      </c>
      <c r="D5541">
        <v>15</v>
      </c>
      <c r="E5541">
        <v>18</v>
      </c>
      <c r="F5541" t="s">
        <v>14</v>
      </c>
      <c r="G5541">
        <v>2</v>
      </c>
      <c r="H5541">
        <v>1</v>
      </c>
      <c r="I5541" t="s">
        <v>15</v>
      </c>
      <c r="J5541">
        <v>1</v>
      </c>
    </row>
    <row r="5542" spans="2:10" x14ac:dyDescent="0.45">
      <c r="B5542">
        <v>10751</v>
      </c>
      <c r="C5542" t="s">
        <v>73</v>
      </c>
      <c r="D5542">
        <v>15</v>
      </c>
      <c r="E5542">
        <v>18</v>
      </c>
      <c r="F5542" t="s">
        <v>0</v>
      </c>
      <c r="G5542">
        <v>2</v>
      </c>
      <c r="H5542">
        <v>1</v>
      </c>
      <c r="I5542" t="s">
        <v>44</v>
      </c>
      <c r="J5542">
        <v>1</v>
      </c>
    </row>
    <row r="5543" spans="2:10" x14ac:dyDescent="0.45">
      <c r="B5543">
        <v>10752</v>
      </c>
      <c r="C5543" t="s">
        <v>73</v>
      </c>
      <c r="D5543">
        <v>15</v>
      </c>
      <c r="E5543">
        <v>18</v>
      </c>
      <c r="F5543" t="s">
        <v>3</v>
      </c>
      <c r="G5543">
        <v>4</v>
      </c>
      <c r="H5543">
        <v>1</v>
      </c>
      <c r="I5543" t="s">
        <v>11</v>
      </c>
      <c r="J5543">
        <v>1</v>
      </c>
    </row>
    <row r="5544" spans="2:10" x14ac:dyDescent="0.45">
      <c r="B5544">
        <v>10753</v>
      </c>
      <c r="C5544" t="s">
        <v>73</v>
      </c>
      <c r="D5544">
        <v>15</v>
      </c>
      <c r="E5544">
        <v>18</v>
      </c>
      <c r="F5544" t="s">
        <v>1</v>
      </c>
      <c r="G5544">
        <v>0</v>
      </c>
      <c r="H5544">
        <v>0</v>
      </c>
      <c r="I5544" t="s">
        <v>9</v>
      </c>
      <c r="J5544">
        <v>0</v>
      </c>
    </row>
    <row r="5545" spans="2:10" x14ac:dyDescent="0.45">
      <c r="B5545">
        <v>10754</v>
      </c>
      <c r="C5545" t="s">
        <v>73</v>
      </c>
      <c r="D5545">
        <v>15</v>
      </c>
      <c r="E5545">
        <v>18</v>
      </c>
      <c r="F5545" t="s">
        <v>6</v>
      </c>
      <c r="G5545">
        <v>3</v>
      </c>
      <c r="H5545">
        <v>1</v>
      </c>
      <c r="I5545" t="s">
        <v>27</v>
      </c>
      <c r="J5545">
        <v>1</v>
      </c>
    </row>
    <row r="5546" spans="2:10" x14ac:dyDescent="0.45">
      <c r="B5546">
        <v>10755</v>
      </c>
      <c r="C5546" t="s">
        <v>73</v>
      </c>
      <c r="D5546">
        <v>15</v>
      </c>
      <c r="E5546">
        <v>18</v>
      </c>
      <c r="F5546" t="s">
        <v>72</v>
      </c>
      <c r="G5546">
        <v>3</v>
      </c>
      <c r="H5546">
        <v>2</v>
      </c>
      <c r="I5546" t="s">
        <v>18</v>
      </c>
      <c r="J5546">
        <v>1</v>
      </c>
    </row>
    <row r="5547" spans="2:10" x14ac:dyDescent="0.45">
      <c r="B5547">
        <v>10756</v>
      </c>
      <c r="C5547" t="s">
        <v>73</v>
      </c>
      <c r="D5547">
        <v>15</v>
      </c>
      <c r="E5547">
        <v>18</v>
      </c>
      <c r="F5547" t="s">
        <v>67</v>
      </c>
      <c r="G5547">
        <v>0</v>
      </c>
      <c r="H5547">
        <v>0</v>
      </c>
      <c r="I5547" t="s">
        <v>10</v>
      </c>
      <c r="J5547">
        <v>0</v>
      </c>
    </row>
    <row r="5548" spans="2:10" x14ac:dyDescent="0.45">
      <c r="B5548">
        <v>10757</v>
      </c>
      <c r="C5548" t="s">
        <v>73</v>
      </c>
      <c r="D5548">
        <v>15</v>
      </c>
      <c r="E5548">
        <v>18</v>
      </c>
      <c r="F5548" t="s">
        <v>5</v>
      </c>
      <c r="G5548">
        <v>2</v>
      </c>
      <c r="H5548">
        <v>3</v>
      </c>
      <c r="I5548" t="s">
        <v>13</v>
      </c>
      <c r="J5548">
        <v>-1</v>
      </c>
    </row>
    <row r="5549" spans="2:10" x14ac:dyDescent="0.45">
      <c r="B5549">
        <v>10758</v>
      </c>
      <c r="C5549" t="s">
        <v>73</v>
      </c>
      <c r="D5549">
        <v>15</v>
      </c>
      <c r="E5549">
        <v>19</v>
      </c>
      <c r="F5549" t="s">
        <v>12</v>
      </c>
      <c r="G5549">
        <v>2</v>
      </c>
      <c r="H5549">
        <v>0</v>
      </c>
      <c r="I5549" t="s">
        <v>67</v>
      </c>
      <c r="J5549">
        <v>1</v>
      </c>
    </row>
    <row r="5550" spans="2:10" x14ac:dyDescent="0.45">
      <c r="B5550">
        <v>10759</v>
      </c>
      <c r="C5550" t="s">
        <v>73</v>
      </c>
      <c r="D5550">
        <v>15</v>
      </c>
      <c r="E5550">
        <v>19</v>
      </c>
      <c r="F5550" t="s">
        <v>13</v>
      </c>
      <c r="G5550">
        <v>1</v>
      </c>
      <c r="H5550">
        <v>1</v>
      </c>
      <c r="I5550" t="s">
        <v>72</v>
      </c>
      <c r="J5550">
        <v>0</v>
      </c>
    </row>
    <row r="5551" spans="2:10" x14ac:dyDescent="0.45">
      <c r="B5551">
        <v>10760</v>
      </c>
      <c r="C5551" t="s">
        <v>73</v>
      </c>
      <c r="D5551">
        <v>15</v>
      </c>
      <c r="E5551">
        <v>19</v>
      </c>
      <c r="F5551" t="s">
        <v>10</v>
      </c>
      <c r="G5551">
        <v>3</v>
      </c>
      <c r="H5551">
        <v>1</v>
      </c>
      <c r="I5551" t="s">
        <v>3</v>
      </c>
      <c r="J5551">
        <v>1</v>
      </c>
    </row>
    <row r="5552" spans="2:10" x14ac:dyDescent="0.45">
      <c r="B5552">
        <v>10761</v>
      </c>
      <c r="C5552" t="s">
        <v>73</v>
      </c>
      <c r="D5552">
        <v>15</v>
      </c>
      <c r="E5552">
        <v>19</v>
      </c>
      <c r="F5552" t="s">
        <v>9</v>
      </c>
      <c r="G5552">
        <v>0</v>
      </c>
      <c r="H5552">
        <v>3</v>
      </c>
      <c r="I5552" t="s">
        <v>24</v>
      </c>
      <c r="J5552">
        <v>-1</v>
      </c>
    </row>
    <row r="5553" spans="2:10" x14ac:dyDescent="0.45">
      <c r="B5553">
        <v>10762</v>
      </c>
      <c r="C5553" t="s">
        <v>73</v>
      </c>
      <c r="D5553">
        <v>15</v>
      </c>
      <c r="E5553">
        <v>19</v>
      </c>
      <c r="F5553" t="s">
        <v>18</v>
      </c>
      <c r="G5553">
        <v>1</v>
      </c>
      <c r="H5553">
        <v>1</v>
      </c>
      <c r="I5553" t="s">
        <v>14</v>
      </c>
      <c r="J5553">
        <v>0</v>
      </c>
    </row>
    <row r="5554" spans="2:10" x14ac:dyDescent="0.45">
      <c r="B5554">
        <v>10763</v>
      </c>
      <c r="C5554" t="s">
        <v>73</v>
      </c>
      <c r="D5554">
        <v>15</v>
      </c>
      <c r="E5554">
        <v>19</v>
      </c>
      <c r="F5554" t="s">
        <v>27</v>
      </c>
      <c r="G5554">
        <v>1</v>
      </c>
      <c r="H5554">
        <v>2</v>
      </c>
      <c r="I5554" t="s">
        <v>0</v>
      </c>
      <c r="J5554">
        <v>-1</v>
      </c>
    </row>
    <row r="5555" spans="2:10" x14ac:dyDescent="0.45">
      <c r="B5555">
        <v>10764</v>
      </c>
      <c r="C5555" t="s">
        <v>73</v>
      </c>
      <c r="D5555">
        <v>15</v>
      </c>
      <c r="E5555">
        <v>19</v>
      </c>
      <c r="F5555" t="s">
        <v>15</v>
      </c>
      <c r="G5555">
        <v>0</v>
      </c>
      <c r="H5555">
        <v>0</v>
      </c>
      <c r="I5555" t="s">
        <v>6</v>
      </c>
      <c r="J5555">
        <v>0</v>
      </c>
    </row>
    <row r="5556" spans="2:10" x14ac:dyDescent="0.45">
      <c r="B5556">
        <v>10765</v>
      </c>
      <c r="C5556" t="s">
        <v>73</v>
      </c>
      <c r="D5556">
        <v>15</v>
      </c>
      <c r="E5556">
        <v>19</v>
      </c>
      <c r="F5556" t="s">
        <v>69</v>
      </c>
      <c r="G5556">
        <v>1</v>
      </c>
      <c r="H5556">
        <v>0</v>
      </c>
      <c r="I5556" t="s">
        <v>1</v>
      </c>
      <c r="J5556">
        <v>1</v>
      </c>
    </row>
    <row r="5557" spans="2:10" x14ac:dyDescent="0.45">
      <c r="B5557">
        <v>10766</v>
      </c>
      <c r="C5557" t="s">
        <v>73</v>
      </c>
      <c r="D5557">
        <v>15</v>
      </c>
      <c r="E5557">
        <v>19</v>
      </c>
      <c r="F5557" t="s">
        <v>11</v>
      </c>
      <c r="G5557">
        <v>0</v>
      </c>
      <c r="H5557">
        <v>0</v>
      </c>
      <c r="I5557" t="s">
        <v>5</v>
      </c>
      <c r="J5557">
        <v>0</v>
      </c>
    </row>
    <row r="5558" spans="2:10" x14ac:dyDescent="0.45">
      <c r="B5558">
        <v>10767</v>
      </c>
      <c r="C5558" t="s">
        <v>73</v>
      </c>
      <c r="D5558">
        <v>15</v>
      </c>
      <c r="E5558">
        <v>19</v>
      </c>
      <c r="F5558" t="s">
        <v>44</v>
      </c>
      <c r="G5558">
        <v>1</v>
      </c>
      <c r="H5558">
        <v>1</v>
      </c>
      <c r="I5558" t="s">
        <v>4</v>
      </c>
      <c r="J5558">
        <v>0</v>
      </c>
    </row>
    <row r="5559" spans="2:10" x14ac:dyDescent="0.45">
      <c r="B5559">
        <v>10768</v>
      </c>
      <c r="C5559" t="s">
        <v>73</v>
      </c>
      <c r="D5559">
        <v>15</v>
      </c>
      <c r="E5559">
        <v>20</v>
      </c>
      <c r="F5559" t="s">
        <v>12</v>
      </c>
      <c r="G5559">
        <v>1</v>
      </c>
      <c r="H5559">
        <v>3</v>
      </c>
      <c r="I5559" t="s">
        <v>3</v>
      </c>
      <c r="J5559">
        <v>-1</v>
      </c>
    </row>
    <row r="5560" spans="2:10" x14ac:dyDescent="0.45">
      <c r="B5560">
        <v>10769</v>
      </c>
      <c r="C5560" t="s">
        <v>73</v>
      </c>
      <c r="D5560">
        <v>15</v>
      </c>
      <c r="E5560">
        <v>20</v>
      </c>
      <c r="F5560" t="s">
        <v>14</v>
      </c>
      <c r="G5560">
        <v>3</v>
      </c>
      <c r="H5560">
        <v>0</v>
      </c>
      <c r="I5560" t="s">
        <v>72</v>
      </c>
      <c r="J5560">
        <v>1</v>
      </c>
    </row>
    <row r="5561" spans="2:10" x14ac:dyDescent="0.45">
      <c r="B5561">
        <v>10770</v>
      </c>
      <c r="C5561" t="s">
        <v>73</v>
      </c>
      <c r="D5561">
        <v>15</v>
      </c>
      <c r="E5561">
        <v>20</v>
      </c>
      <c r="F5561" t="s">
        <v>10</v>
      </c>
      <c r="G5561">
        <v>1</v>
      </c>
      <c r="H5561">
        <v>0</v>
      </c>
      <c r="I5561" t="s">
        <v>5</v>
      </c>
      <c r="J5561">
        <v>1</v>
      </c>
    </row>
    <row r="5562" spans="2:10" x14ac:dyDescent="0.45">
      <c r="B5562">
        <v>10771</v>
      </c>
      <c r="C5562" t="s">
        <v>73</v>
      </c>
      <c r="D5562">
        <v>15</v>
      </c>
      <c r="E5562">
        <v>20</v>
      </c>
      <c r="F5562" t="s">
        <v>9</v>
      </c>
      <c r="G5562">
        <v>2</v>
      </c>
      <c r="H5562">
        <v>0</v>
      </c>
      <c r="I5562" t="s">
        <v>67</v>
      </c>
      <c r="J5562">
        <v>1</v>
      </c>
    </row>
    <row r="5563" spans="2:10" x14ac:dyDescent="0.45">
      <c r="B5563">
        <v>10772</v>
      </c>
      <c r="C5563" t="s">
        <v>73</v>
      </c>
      <c r="D5563">
        <v>15</v>
      </c>
      <c r="E5563">
        <v>20</v>
      </c>
      <c r="F5563" t="s">
        <v>27</v>
      </c>
      <c r="G5563">
        <v>1</v>
      </c>
      <c r="H5563">
        <v>1</v>
      </c>
      <c r="I5563" t="s">
        <v>4</v>
      </c>
      <c r="J5563">
        <v>0</v>
      </c>
    </row>
    <row r="5564" spans="2:10" x14ac:dyDescent="0.45">
      <c r="B5564">
        <v>10773</v>
      </c>
      <c r="C5564" t="s">
        <v>73</v>
      </c>
      <c r="D5564">
        <v>15</v>
      </c>
      <c r="E5564">
        <v>20</v>
      </c>
      <c r="F5564" t="s">
        <v>18</v>
      </c>
      <c r="G5564">
        <v>0</v>
      </c>
      <c r="H5564">
        <v>0</v>
      </c>
      <c r="I5564" t="s">
        <v>6</v>
      </c>
      <c r="J5564">
        <v>0</v>
      </c>
    </row>
    <row r="5565" spans="2:10" x14ac:dyDescent="0.45">
      <c r="B5565">
        <v>10774</v>
      </c>
      <c r="C5565" t="s">
        <v>73</v>
      </c>
      <c r="D5565">
        <v>15</v>
      </c>
      <c r="E5565">
        <v>20</v>
      </c>
      <c r="F5565" t="s">
        <v>15</v>
      </c>
      <c r="G5565">
        <v>0</v>
      </c>
      <c r="H5565">
        <v>0</v>
      </c>
      <c r="I5565" t="s">
        <v>0</v>
      </c>
      <c r="J5565">
        <v>0</v>
      </c>
    </row>
    <row r="5566" spans="2:10" x14ac:dyDescent="0.45">
      <c r="B5566">
        <v>10775</v>
      </c>
      <c r="C5566" t="s">
        <v>73</v>
      </c>
      <c r="D5566">
        <v>15</v>
      </c>
      <c r="E5566">
        <v>20</v>
      </c>
      <c r="F5566" t="s">
        <v>69</v>
      </c>
      <c r="G5566">
        <v>1</v>
      </c>
      <c r="H5566">
        <v>0</v>
      </c>
      <c r="I5566" t="s">
        <v>24</v>
      </c>
      <c r="J5566">
        <v>1</v>
      </c>
    </row>
    <row r="5567" spans="2:10" x14ac:dyDescent="0.45">
      <c r="B5567">
        <v>10776</v>
      </c>
      <c r="C5567" t="s">
        <v>73</v>
      </c>
      <c r="D5567">
        <v>15</v>
      </c>
      <c r="E5567">
        <v>20</v>
      </c>
      <c r="F5567" t="s">
        <v>11</v>
      </c>
      <c r="G5567">
        <v>0</v>
      </c>
      <c r="H5567">
        <v>0</v>
      </c>
      <c r="I5567" t="s">
        <v>13</v>
      </c>
      <c r="J5567">
        <v>0</v>
      </c>
    </row>
    <row r="5568" spans="2:10" x14ac:dyDescent="0.45">
      <c r="B5568">
        <v>10777</v>
      </c>
      <c r="C5568" t="s">
        <v>73</v>
      </c>
      <c r="D5568">
        <v>15</v>
      </c>
      <c r="E5568">
        <v>20</v>
      </c>
      <c r="F5568" t="s">
        <v>44</v>
      </c>
      <c r="G5568">
        <v>0</v>
      </c>
      <c r="H5568">
        <v>2</v>
      </c>
      <c r="I5568" t="s">
        <v>1</v>
      </c>
      <c r="J5568">
        <v>-1</v>
      </c>
    </row>
    <row r="5569" spans="2:10" x14ac:dyDescent="0.45">
      <c r="B5569">
        <v>10778</v>
      </c>
      <c r="C5569" t="s">
        <v>73</v>
      </c>
      <c r="D5569">
        <v>15</v>
      </c>
      <c r="E5569">
        <v>21</v>
      </c>
      <c r="F5569" t="s">
        <v>24</v>
      </c>
      <c r="G5569">
        <v>0</v>
      </c>
      <c r="H5569">
        <v>0</v>
      </c>
      <c r="I5569" t="s">
        <v>44</v>
      </c>
      <c r="J5569">
        <v>0</v>
      </c>
    </row>
    <row r="5570" spans="2:10" x14ac:dyDescent="0.45">
      <c r="B5570">
        <v>10779</v>
      </c>
      <c r="C5570" t="s">
        <v>73</v>
      </c>
      <c r="D5570">
        <v>15</v>
      </c>
      <c r="E5570">
        <v>21</v>
      </c>
      <c r="F5570" t="s">
        <v>3</v>
      </c>
      <c r="G5570">
        <v>0</v>
      </c>
      <c r="H5570">
        <v>1</v>
      </c>
      <c r="I5570" t="s">
        <v>9</v>
      </c>
      <c r="J5570">
        <v>-1</v>
      </c>
    </row>
    <row r="5571" spans="2:10" x14ac:dyDescent="0.45">
      <c r="B5571">
        <v>10780</v>
      </c>
      <c r="C5571" t="s">
        <v>73</v>
      </c>
      <c r="D5571">
        <v>15</v>
      </c>
      <c r="E5571">
        <v>21</v>
      </c>
      <c r="F5571" t="s">
        <v>0</v>
      </c>
      <c r="G5571">
        <v>4</v>
      </c>
      <c r="H5571">
        <v>2</v>
      </c>
      <c r="I5571" t="s">
        <v>18</v>
      </c>
      <c r="J5571">
        <v>1</v>
      </c>
    </row>
    <row r="5572" spans="2:10" x14ac:dyDescent="0.45">
      <c r="B5572">
        <v>10781</v>
      </c>
      <c r="C5572" t="s">
        <v>73</v>
      </c>
      <c r="D5572">
        <v>15</v>
      </c>
      <c r="E5572">
        <v>21</v>
      </c>
      <c r="F5572" t="s">
        <v>4</v>
      </c>
      <c r="G5572">
        <v>1</v>
      </c>
      <c r="H5572">
        <v>1</v>
      </c>
      <c r="I5572" t="s">
        <v>15</v>
      </c>
      <c r="J5572">
        <v>0</v>
      </c>
    </row>
    <row r="5573" spans="2:10" x14ac:dyDescent="0.45">
      <c r="B5573">
        <v>10782</v>
      </c>
      <c r="C5573" t="s">
        <v>73</v>
      </c>
      <c r="D5573">
        <v>15</v>
      </c>
      <c r="E5573">
        <v>21</v>
      </c>
      <c r="F5573" t="s">
        <v>13</v>
      </c>
      <c r="G5573">
        <v>0</v>
      </c>
      <c r="H5573">
        <v>0</v>
      </c>
      <c r="I5573" t="s">
        <v>10</v>
      </c>
      <c r="J5573">
        <v>0</v>
      </c>
    </row>
    <row r="5574" spans="2:10" x14ac:dyDescent="0.45">
      <c r="B5574">
        <v>10783</v>
      </c>
      <c r="C5574" t="s">
        <v>73</v>
      </c>
      <c r="D5574">
        <v>15</v>
      </c>
      <c r="E5574">
        <v>21</v>
      </c>
      <c r="F5574" t="s">
        <v>6</v>
      </c>
      <c r="G5574">
        <v>0</v>
      </c>
      <c r="H5574">
        <v>1</v>
      </c>
      <c r="I5574" t="s">
        <v>14</v>
      </c>
      <c r="J5574">
        <v>-1</v>
      </c>
    </row>
    <row r="5575" spans="2:10" x14ac:dyDescent="0.45">
      <c r="B5575">
        <v>10784</v>
      </c>
      <c r="C5575" t="s">
        <v>73</v>
      </c>
      <c r="D5575">
        <v>15</v>
      </c>
      <c r="E5575">
        <v>21</v>
      </c>
      <c r="F5575" t="s">
        <v>1</v>
      </c>
      <c r="G5575">
        <v>1</v>
      </c>
      <c r="H5575">
        <v>1</v>
      </c>
      <c r="I5575" t="s">
        <v>27</v>
      </c>
      <c r="J5575">
        <v>0</v>
      </c>
    </row>
    <row r="5576" spans="2:10" x14ac:dyDescent="0.45">
      <c r="B5576">
        <v>10785</v>
      </c>
      <c r="C5576" t="s">
        <v>73</v>
      </c>
      <c r="D5576">
        <v>15</v>
      </c>
      <c r="E5576">
        <v>21</v>
      </c>
      <c r="F5576" t="s">
        <v>5</v>
      </c>
      <c r="G5576">
        <v>4</v>
      </c>
      <c r="H5576">
        <v>3</v>
      </c>
      <c r="I5576" t="s">
        <v>12</v>
      </c>
      <c r="J5576">
        <v>1</v>
      </c>
    </row>
    <row r="5577" spans="2:10" x14ac:dyDescent="0.45">
      <c r="B5577">
        <v>10786</v>
      </c>
      <c r="C5577" t="s">
        <v>73</v>
      </c>
      <c r="D5577">
        <v>15</v>
      </c>
      <c r="E5577">
        <v>21</v>
      </c>
      <c r="F5577" t="s">
        <v>72</v>
      </c>
      <c r="G5577">
        <v>3</v>
      </c>
      <c r="H5577">
        <v>0</v>
      </c>
      <c r="I5577" t="s">
        <v>11</v>
      </c>
      <c r="J5577">
        <v>1</v>
      </c>
    </row>
    <row r="5578" spans="2:10" x14ac:dyDescent="0.45">
      <c r="B5578">
        <v>10787</v>
      </c>
      <c r="C5578" t="s">
        <v>73</v>
      </c>
      <c r="D5578">
        <v>15</v>
      </c>
      <c r="E5578">
        <v>21</v>
      </c>
      <c r="F5578" t="s">
        <v>67</v>
      </c>
      <c r="G5578">
        <v>2</v>
      </c>
      <c r="H5578">
        <v>0</v>
      </c>
      <c r="I5578" t="s">
        <v>69</v>
      </c>
      <c r="J5578">
        <v>1</v>
      </c>
    </row>
    <row r="5579" spans="2:10" x14ac:dyDescent="0.45">
      <c r="B5579">
        <v>10788</v>
      </c>
      <c r="C5579" t="s">
        <v>73</v>
      </c>
      <c r="D5579">
        <v>15</v>
      </c>
      <c r="E5579">
        <v>22</v>
      </c>
      <c r="F5579" t="s">
        <v>27</v>
      </c>
      <c r="G5579">
        <v>1</v>
      </c>
      <c r="H5579">
        <v>0</v>
      </c>
      <c r="I5579" t="s">
        <v>24</v>
      </c>
      <c r="J5579">
        <v>1</v>
      </c>
    </row>
    <row r="5580" spans="2:10" x14ac:dyDescent="0.45">
      <c r="B5580">
        <v>10789</v>
      </c>
      <c r="C5580" t="s">
        <v>73</v>
      </c>
      <c r="D5580">
        <v>15</v>
      </c>
      <c r="E5580">
        <v>22</v>
      </c>
      <c r="F5580" t="s">
        <v>12</v>
      </c>
      <c r="G5580">
        <v>2</v>
      </c>
      <c r="H5580">
        <v>1</v>
      </c>
      <c r="I5580" t="s">
        <v>13</v>
      </c>
      <c r="J5580">
        <v>1</v>
      </c>
    </row>
    <row r="5581" spans="2:10" x14ac:dyDescent="0.45">
      <c r="B5581">
        <v>10790</v>
      </c>
      <c r="C5581" t="s">
        <v>73</v>
      </c>
      <c r="D5581">
        <v>15</v>
      </c>
      <c r="E5581">
        <v>22</v>
      </c>
      <c r="F5581" t="s">
        <v>10</v>
      </c>
      <c r="G5581">
        <v>3</v>
      </c>
      <c r="H5581">
        <v>1</v>
      </c>
      <c r="I5581" t="s">
        <v>11</v>
      </c>
      <c r="J5581">
        <v>1</v>
      </c>
    </row>
    <row r="5582" spans="2:10" x14ac:dyDescent="0.45">
      <c r="B5582">
        <v>10791</v>
      </c>
      <c r="C5582" t="s">
        <v>73</v>
      </c>
      <c r="D5582">
        <v>15</v>
      </c>
      <c r="E5582">
        <v>22</v>
      </c>
      <c r="F5582" t="s">
        <v>9</v>
      </c>
      <c r="G5582">
        <v>2</v>
      </c>
      <c r="H5582">
        <v>0</v>
      </c>
      <c r="I5582" t="s">
        <v>5</v>
      </c>
      <c r="J5582">
        <v>1</v>
      </c>
    </row>
    <row r="5583" spans="2:10" x14ac:dyDescent="0.45">
      <c r="B5583">
        <v>10792</v>
      </c>
      <c r="C5583" t="s">
        <v>73</v>
      </c>
      <c r="D5583">
        <v>15</v>
      </c>
      <c r="E5583">
        <v>22</v>
      </c>
      <c r="F5583" t="s">
        <v>14</v>
      </c>
      <c r="G5583">
        <v>2</v>
      </c>
      <c r="H5583">
        <v>2</v>
      </c>
      <c r="I5583" t="s">
        <v>0</v>
      </c>
      <c r="J5583">
        <v>0</v>
      </c>
    </row>
    <row r="5584" spans="2:10" x14ac:dyDescent="0.45">
      <c r="B5584">
        <v>10793</v>
      </c>
      <c r="C5584" t="s">
        <v>73</v>
      </c>
      <c r="D5584">
        <v>15</v>
      </c>
      <c r="E5584">
        <v>22</v>
      </c>
      <c r="F5584" t="s">
        <v>6</v>
      </c>
      <c r="G5584">
        <v>2</v>
      </c>
      <c r="H5584">
        <v>0</v>
      </c>
      <c r="I5584" t="s">
        <v>72</v>
      </c>
      <c r="J5584">
        <v>1</v>
      </c>
    </row>
    <row r="5585" spans="2:10" x14ac:dyDescent="0.45">
      <c r="B5585">
        <v>10794</v>
      </c>
      <c r="C5585" t="s">
        <v>73</v>
      </c>
      <c r="D5585">
        <v>15</v>
      </c>
      <c r="E5585">
        <v>22</v>
      </c>
      <c r="F5585" t="s">
        <v>18</v>
      </c>
      <c r="G5585">
        <v>2</v>
      </c>
      <c r="H5585">
        <v>1</v>
      </c>
      <c r="I5585" t="s">
        <v>4</v>
      </c>
      <c r="J5585">
        <v>1</v>
      </c>
    </row>
    <row r="5586" spans="2:10" x14ac:dyDescent="0.45">
      <c r="B5586">
        <v>10795</v>
      </c>
      <c r="C5586" t="s">
        <v>73</v>
      </c>
      <c r="D5586">
        <v>15</v>
      </c>
      <c r="E5586">
        <v>22</v>
      </c>
      <c r="F5586" t="s">
        <v>69</v>
      </c>
      <c r="G5586">
        <v>1</v>
      </c>
      <c r="H5586">
        <v>0</v>
      </c>
      <c r="I5586" t="s">
        <v>3</v>
      </c>
      <c r="J5586">
        <v>1</v>
      </c>
    </row>
    <row r="5587" spans="2:10" x14ac:dyDescent="0.45">
      <c r="B5587">
        <v>10796</v>
      </c>
      <c r="C5587" t="s">
        <v>73</v>
      </c>
      <c r="D5587">
        <v>15</v>
      </c>
      <c r="E5587">
        <v>22</v>
      </c>
      <c r="F5587" t="s">
        <v>15</v>
      </c>
      <c r="G5587">
        <v>2</v>
      </c>
      <c r="H5587">
        <v>3</v>
      </c>
      <c r="I5587" t="s">
        <v>1</v>
      </c>
      <c r="J5587">
        <v>-1</v>
      </c>
    </row>
    <row r="5588" spans="2:10" x14ac:dyDescent="0.45">
      <c r="B5588">
        <v>10797</v>
      </c>
      <c r="C5588" t="s">
        <v>73</v>
      </c>
      <c r="D5588">
        <v>15</v>
      </c>
      <c r="E5588">
        <v>22</v>
      </c>
      <c r="F5588" t="s">
        <v>44</v>
      </c>
      <c r="G5588">
        <v>2</v>
      </c>
      <c r="H5588">
        <v>1</v>
      </c>
      <c r="I5588" t="s">
        <v>67</v>
      </c>
      <c r="J5588">
        <v>1</v>
      </c>
    </row>
    <row r="5589" spans="2:10" x14ac:dyDescent="0.45">
      <c r="B5589">
        <v>10798</v>
      </c>
      <c r="C5589" t="s">
        <v>73</v>
      </c>
      <c r="D5589">
        <v>15</v>
      </c>
      <c r="E5589">
        <v>23</v>
      </c>
      <c r="F5589" t="s">
        <v>24</v>
      </c>
      <c r="G5589">
        <v>1</v>
      </c>
      <c r="H5589">
        <v>0</v>
      </c>
      <c r="I5589" t="s">
        <v>15</v>
      </c>
      <c r="J5589">
        <v>1</v>
      </c>
    </row>
    <row r="5590" spans="2:10" x14ac:dyDescent="0.45">
      <c r="B5590">
        <v>10799</v>
      </c>
      <c r="C5590" t="s">
        <v>73</v>
      </c>
      <c r="D5590">
        <v>15</v>
      </c>
      <c r="E5590">
        <v>23</v>
      </c>
      <c r="F5590" t="s">
        <v>13</v>
      </c>
      <c r="G5590">
        <v>1</v>
      </c>
      <c r="H5590">
        <v>2</v>
      </c>
      <c r="I5590" t="s">
        <v>9</v>
      </c>
      <c r="J5590">
        <v>-1</v>
      </c>
    </row>
    <row r="5591" spans="2:10" x14ac:dyDescent="0.45">
      <c r="B5591">
        <v>10800</v>
      </c>
      <c r="C5591" t="s">
        <v>73</v>
      </c>
      <c r="D5591">
        <v>15</v>
      </c>
      <c r="E5591">
        <v>23</v>
      </c>
      <c r="F5591" t="s">
        <v>0</v>
      </c>
      <c r="G5591">
        <v>1</v>
      </c>
      <c r="H5591">
        <v>2</v>
      </c>
      <c r="I5591" t="s">
        <v>6</v>
      </c>
      <c r="J5591">
        <v>-1</v>
      </c>
    </row>
    <row r="5592" spans="2:10" x14ac:dyDescent="0.45">
      <c r="B5592">
        <v>10801</v>
      </c>
      <c r="C5592" t="s">
        <v>73</v>
      </c>
      <c r="D5592">
        <v>15</v>
      </c>
      <c r="E5592">
        <v>23</v>
      </c>
      <c r="F5592" t="s">
        <v>4</v>
      </c>
      <c r="G5592">
        <v>1</v>
      </c>
      <c r="H5592">
        <v>1</v>
      </c>
      <c r="I5592" t="s">
        <v>14</v>
      </c>
      <c r="J5592">
        <v>0</v>
      </c>
    </row>
    <row r="5593" spans="2:10" x14ac:dyDescent="0.45">
      <c r="B5593">
        <v>10802</v>
      </c>
      <c r="C5593" t="s">
        <v>73</v>
      </c>
      <c r="D5593">
        <v>15</v>
      </c>
      <c r="E5593">
        <v>23</v>
      </c>
      <c r="F5593" t="s">
        <v>3</v>
      </c>
      <c r="G5593">
        <v>5</v>
      </c>
      <c r="H5593">
        <v>2</v>
      </c>
      <c r="I5593" t="s">
        <v>44</v>
      </c>
      <c r="J5593">
        <v>1</v>
      </c>
    </row>
    <row r="5594" spans="2:10" x14ac:dyDescent="0.45">
      <c r="B5594">
        <v>10803</v>
      </c>
      <c r="C5594" t="s">
        <v>73</v>
      </c>
      <c r="D5594">
        <v>15</v>
      </c>
      <c r="E5594">
        <v>23</v>
      </c>
      <c r="F5594" t="s">
        <v>1</v>
      </c>
      <c r="G5594">
        <v>1</v>
      </c>
      <c r="H5594">
        <v>1</v>
      </c>
      <c r="I5594" t="s">
        <v>18</v>
      </c>
      <c r="J5594">
        <v>0</v>
      </c>
    </row>
    <row r="5595" spans="2:10" x14ac:dyDescent="0.45">
      <c r="B5595">
        <v>10804</v>
      </c>
      <c r="C5595" t="s">
        <v>73</v>
      </c>
      <c r="D5595">
        <v>15</v>
      </c>
      <c r="E5595">
        <v>23</v>
      </c>
      <c r="F5595" t="s">
        <v>5</v>
      </c>
      <c r="G5595">
        <v>0</v>
      </c>
      <c r="H5595">
        <v>0</v>
      </c>
      <c r="I5595" t="s">
        <v>69</v>
      </c>
      <c r="J5595">
        <v>0</v>
      </c>
    </row>
    <row r="5596" spans="2:10" x14ac:dyDescent="0.45">
      <c r="B5596">
        <v>10805</v>
      </c>
      <c r="C5596" t="s">
        <v>73</v>
      </c>
      <c r="D5596">
        <v>15</v>
      </c>
      <c r="E5596">
        <v>23</v>
      </c>
      <c r="F5596" t="s">
        <v>67</v>
      </c>
      <c r="G5596">
        <v>5</v>
      </c>
      <c r="H5596">
        <v>3</v>
      </c>
      <c r="I5596" t="s">
        <v>27</v>
      </c>
      <c r="J5596">
        <v>1</v>
      </c>
    </row>
    <row r="5597" spans="2:10" x14ac:dyDescent="0.45">
      <c r="B5597">
        <v>10806</v>
      </c>
      <c r="C5597" t="s">
        <v>73</v>
      </c>
      <c r="D5597">
        <v>15</v>
      </c>
      <c r="E5597">
        <v>23</v>
      </c>
      <c r="F5597" t="s">
        <v>72</v>
      </c>
      <c r="G5597">
        <v>1</v>
      </c>
      <c r="H5597">
        <v>0</v>
      </c>
      <c r="I5597" t="s">
        <v>10</v>
      </c>
      <c r="J5597">
        <v>1</v>
      </c>
    </row>
    <row r="5598" spans="2:10" x14ac:dyDescent="0.45">
      <c r="B5598">
        <v>10807</v>
      </c>
      <c r="C5598" t="s">
        <v>73</v>
      </c>
      <c r="D5598">
        <v>15</v>
      </c>
      <c r="E5598">
        <v>23</v>
      </c>
      <c r="F5598" t="s">
        <v>11</v>
      </c>
      <c r="G5598">
        <v>4</v>
      </c>
      <c r="H5598">
        <v>3</v>
      </c>
      <c r="I5598" t="s">
        <v>12</v>
      </c>
      <c r="J5598">
        <v>1</v>
      </c>
    </row>
    <row r="5599" spans="2:10" x14ac:dyDescent="0.45">
      <c r="B5599">
        <v>10808</v>
      </c>
      <c r="C5599" t="s">
        <v>73</v>
      </c>
      <c r="D5599">
        <v>15</v>
      </c>
      <c r="E5599">
        <v>24</v>
      </c>
      <c r="F5599" t="s">
        <v>12</v>
      </c>
      <c r="G5599">
        <v>2</v>
      </c>
      <c r="H5599">
        <v>1</v>
      </c>
      <c r="I5599" t="s">
        <v>10</v>
      </c>
      <c r="J5599">
        <v>1</v>
      </c>
    </row>
    <row r="5600" spans="2:10" x14ac:dyDescent="0.45">
      <c r="B5600">
        <v>10809</v>
      </c>
      <c r="C5600" t="s">
        <v>73</v>
      </c>
      <c r="D5600">
        <v>15</v>
      </c>
      <c r="E5600">
        <v>24</v>
      </c>
      <c r="F5600" t="s">
        <v>14</v>
      </c>
      <c r="G5600">
        <v>0</v>
      </c>
      <c r="H5600">
        <v>2</v>
      </c>
      <c r="I5600" t="s">
        <v>1</v>
      </c>
      <c r="J5600">
        <v>-1</v>
      </c>
    </row>
    <row r="5601" spans="2:10" x14ac:dyDescent="0.45">
      <c r="B5601">
        <v>10810</v>
      </c>
      <c r="C5601" t="s">
        <v>73</v>
      </c>
      <c r="D5601">
        <v>15</v>
      </c>
      <c r="E5601">
        <v>24</v>
      </c>
      <c r="F5601" t="s">
        <v>0</v>
      </c>
      <c r="G5601">
        <v>1</v>
      </c>
      <c r="H5601">
        <v>0</v>
      </c>
      <c r="I5601" t="s">
        <v>72</v>
      </c>
      <c r="J5601">
        <v>1</v>
      </c>
    </row>
    <row r="5602" spans="2:10" x14ac:dyDescent="0.45">
      <c r="B5602">
        <v>10811</v>
      </c>
      <c r="C5602" t="s">
        <v>73</v>
      </c>
      <c r="D5602">
        <v>15</v>
      </c>
      <c r="E5602">
        <v>24</v>
      </c>
      <c r="F5602" t="s">
        <v>9</v>
      </c>
      <c r="G5602">
        <v>0</v>
      </c>
      <c r="H5602">
        <v>1</v>
      </c>
      <c r="I5602" t="s">
        <v>11</v>
      </c>
      <c r="J5602">
        <v>-1</v>
      </c>
    </row>
    <row r="5603" spans="2:10" x14ac:dyDescent="0.45">
      <c r="B5603">
        <v>10812</v>
      </c>
      <c r="C5603" t="s">
        <v>73</v>
      </c>
      <c r="D5603">
        <v>15</v>
      </c>
      <c r="E5603">
        <v>24</v>
      </c>
      <c r="F5603" t="s">
        <v>27</v>
      </c>
      <c r="G5603">
        <v>2</v>
      </c>
      <c r="H5603">
        <v>0</v>
      </c>
      <c r="I5603" t="s">
        <v>3</v>
      </c>
      <c r="J5603">
        <v>1</v>
      </c>
    </row>
    <row r="5604" spans="2:10" x14ac:dyDescent="0.45">
      <c r="B5604">
        <v>10813</v>
      </c>
      <c r="C5604" t="s">
        <v>73</v>
      </c>
      <c r="D5604">
        <v>15</v>
      </c>
      <c r="E5604">
        <v>24</v>
      </c>
      <c r="F5604" t="s">
        <v>6</v>
      </c>
      <c r="G5604">
        <v>2</v>
      </c>
      <c r="H5604">
        <v>2</v>
      </c>
      <c r="I5604" t="s">
        <v>4</v>
      </c>
      <c r="J5604">
        <v>0</v>
      </c>
    </row>
    <row r="5605" spans="2:10" x14ac:dyDescent="0.45">
      <c r="B5605">
        <v>10814</v>
      </c>
      <c r="C5605" t="s">
        <v>73</v>
      </c>
      <c r="D5605">
        <v>15</v>
      </c>
      <c r="E5605">
        <v>24</v>
      </c>
      <c r="F5605" t="s">
        <v>18</v>
      </c>
      <c r="G5605">
        <v>2</v>
      </c>
      <c r="H5605">
        <v>2</v>
      </c>
      <c r="I5605" t="s">
        <v>24</v>
      </c>
      <c r="J5605">
        <v>0</v>
      </c>
    </row>
    <row r="5606" spans="2:10" x14ac:dyDescent="0.45">
      <c r="B5606">
        <v>10815</v>
      </c>
      <c r="C5606" t="s">
        <v>73</v>
      </c>
      <c r="D5606">
        <v>15</v>
      </c>
      <c r="E5606">
        <v>24</v>
      </c>
      <c r="F5606" t="s">
        <v>69</v>
      </c>
      <c r="G5606">
        <v>0</v>
      </c>
      <c r="H5606">
        <v>2</v>
      </c>
      <c r="I5606" t="s">
        <v>13</v>
      </c>
      <c r="J5606">
        <v>-1</v>
      </c>
    </row>
    <row r="5607" spans="2:10" x14ac:dyDescent="0.45">
      <c r="B5607">
        <v>10816</v>
      </c>
      <c r="C5607" t="s">
        <v>73</v>
      </c>
      <c r="D5607">
        <v>15</v>
      </c>
      <c r="E5607">
        <v>24</v>
      </c>
      <c r="F5607" t="s">
        <v>15</v>
      </c>
      <c r="G5607">
        <v>1</v>
      </c>
      <c r="H5607">
        <v>0</v>
      </c>
      <c r="I5607" t="s">
        <v>67</v>
      </c>
      <c r="J5607">
        <v>1</v>
      </c>
    </row>
    <row r="5608" spans="2:10" x14ac:dyDescent="0.45">
      <c r="B5608">
        <v>10817</v>
      </c>
      <c r="C5608" t="s">
        <v>73</v>
      </c>
      <c r="D5608">
        <v>15</v>
      </c>
      <c r="E5608">
        <v>24</v>
      </c>
      <c r="F5608" t="s">
        <v>44</v>
      </c>
      <c r="G5608">
        <v>1</v>
      </c>
      <c r="H5608">
        <v>1</v>
      </c>
      <c r="I5608" t="s">
        <v>5</v>
      </c>
      <c r="J5608">
        <v>0</v>
      </c>
    </row>
    <row r="5609" spans="2:10" x14ac:dyDescent="0.45">
      <c r="B5609">
        <v>10818</v>
      </c>
      <c r="C5609" t="s">
        <v>73</v>
      </c>
      <c r="D5609">
        <v>15</v>
      </c>
      <c r="E5609">
        <v>25</v>
      </c>
      <c r="F5609" t="s">
        <v>24</v>
      </c>
      <c r="G5609">
        <v>0</v>
      </c>
      <c r="H5609">
        <v>0</v>
      </c>
      <c r="I5609" t="s">
        <v>14</v>
      </c>
      <c r="J5609">
        <v>0</v>
      </c>
    </row>
    <row r="5610" spans="2:10" x14ac:dyDescent="0.45">
      <c r="B5610">
        <v>10819</v>
      </c>
      <c r="C5610" t="s">
        <v>73</v>
      </c>
      <c r="D5610">
        <v>15</v>
      </c>
      <c r="E5610">
        <v>25</v>
      </c>
      <c r="F5610" t="s">
        <v>3</v>
      </c>
      <c r="G5610">
        <v>3</v>
      </c>
      <c r="H5610">
        <v>1</v>
      </c>
      <c r="I5610" t="s">
        <v>15</v>
      </c>
      <c r="J5610">
        <v>1</v>
      </c>
    </row>
    <row r="5611" spans="2:10" x14ac:dyDescent="0.45">
      <c r="B5611">
        <v>10820</v>
      </c>
      <c r="C5611" t="s">
        <v>73</v>
      </c>
      <c r="D5611">
        <v>15</v>
      </c>
      <c r="E5611">
        <v>25</v>
      </c>
      <c r="F5611" t="s">
        <v>10</v>
      </c>
      <c r="G5611">
        <v>1</v>
      </c>
      <c r="H5611">
        <v>0</v>
      </c>
      <c r="I5611" t="s">
        <v>9</v>
      </c>
      <c r="J5611">
        <v>1</v>
      </c>
    </row>
    <row r="5612" spans="2:10" x14ac:dyDescent="0.45">
      <c r="B5612">
        <v>10821</v>
      </c>
      <c r="C5612" t="s">
        <v>73</v>
      </c>
      <c r="D5612">
        <v>15</v>
      </c>
      <c r="E5612">
        <v>25</v>
      </c>
      <c r="F5612" t="s">
        <v>4</v>
      </c>
      <c r="G5612">
        <v>2</v>
      </c>
      <c r="H5612">
        <v>1</v>
      </c>
      <c r="I5612" t="s">
        <v>0</v>
      </c>
      <c r="J5612">
        <v>1</v>
      </c>
    </row>
    <row r="5613" spans="2:10" x14ac:dyDescent="0.45">
      <c r="B5613">
        <v>10822</v>
      </c>
      <c r="C5613" t="s">
        <v>73</v>
      </c>
      <c r="D5613">
        <v>15</v>
      </c>
      <c r="E5613">
        <v>25</v>
      </c>
      <c r="F5613" t="s">
        <v>13</v>
      </c>
      <c r="G5613">
        <v>4</v>
      </c>
      <c r="H5613">
        <v>1</v>
      </c>
      <c r="I5613" t="s">
        <v>44</v>
      </c>
      <c r="J5613">
        <v>1</v>
      </c>
    </row>
    <row r="5614" spans="2:10" x14ac:dyDescent="0.45">
      <c r="B5614">
        <v>10823</v>
      </c>
      <c r="C5614" t="s">
        <v>73</v>
      </c>
      <c r="D5614">
        <v>15</v>
      </c>
      <c r="E5614">
        <v>25</v>
      </c>
      <c r="F5614" t="s">
        <v>1</v>
      </c>
      <c r="G5614">
        <v>0</v>
      </c>
      <c r="H5614">
        <v>0</v>
      </c>
      <c r="I5614" t="s">
        <v>6</v>
      </c>
      <c r="J5614">
        <v>0</v>
      </c>
    </row>
    <row r="5615" spans="2:10" x14ac:dyDescent="0.45">
      <c r="B5615">
        <v>10824</v>
      </c>
      <c r="C5615" t="s">
        <v>73</v>
      </c>
      <c r="D5615">
        <v>15</v>
      </c>
      <c r="E5615">
        <v>25</v>
      </c>
      <c r="F5615" t="s">
        <v>5</v>
      </c>
      <c r="G5615">
        <v>2</v>
      </c>
      <c r="H5615">
        <v>1</v>
      </c>
      <c r="I5615" t="s">
        <v>27</v>
      </c>
      <c r="J5615">
        <v>1</v>
      </c>
    </row>
    <row r="5616" spans="2:10" x14ac:dyDescent="0.45">
      <c r="B5616">
        <v>10825</v>
      </c>
      <c r="C5616" t="s">
        <v>73</v>
      </c>
      <c r="D5616">
        <v>15</v>
      </c>
      <c r="E5616">
        <v>25</v>
      </c>
      <c r="F5616" t="s">
        <v>67</v>
      </c>
      <c r="G5616">
        <v>0</v>
      </c>
      <c r="H5616">
        <v>3</v>
      </c>
      <c r="I5616" t="s">
        <v>18</v>
      </c>
      <c r="J5616">
        <v>-1</v>
      </c>
    </row>
    <row r="5617" spans="2:10" x14ac:dyDescent="0.45">
      <c r="B5617">
        <v>10826</v>
      </c>
      <c r="C5617" t="s">
        <v>73</v>
      </c>
      <c r="D5617">
        <v>15</v>
      </c>
      <c r="E5617">
        <v>25</v>
      </c>
      <c r="F5617" t="s">
        <v>72</v>
      </c>
      <c r="G5617">
        <v>1</v>
      </c>
      <c r="H5617">
        <v>0</v>
      </c>
      <c r="I5617" t="s">
        <v>12</v>
      </c>
      <c r="J5617">
        <v>1</v>
      </c>
    </row>
    <row r="5618" spans="2:10" x14ac:dyDescent="0.45">
      <c r="B5618">
        <v>10827</v>
      </c>
      <c r="C5618" t="s">
        <v>73</v>
      </c>
      <c r="D5618">
        <v>15</v>
      </c>
      <c r="E5618">
        <v>25</v>
      </c>
      <c r="F5618" t="s">
        <v>11</v>
      </c>
      <c r="G5618">
        <v>0</v>
      </c>
      <c r="H5618">
        <v>1</v>
      </c>
      <c r="I5618" t="s">
        <v>69</v>
      </c>
      <c r="J5618">
        <v>-1</v>
      </c>
    </row>
    <row r="5619" spans="2:10" x14ac:dyDescent="0.45">
      <c r="B5619">
        <v>10828</v>
      </c>
      <c r="C5619" t="s">
        <v>73</v>
      </c>
      <c r="D5619">
        <v>15</v>
      </c>
      <c r="E5619">
        <v>26</v>
      </c>
      <c r="F5619" t="s">
        <v>0</v>
      </c>
      <c r="G5619">
        <v>2</v>
      </c>
      <c r="H5619">
        <v>1</v>
      </c>
      <c r="I5619" t="s">
        <v>1</v>
      </c>
      <c r="J5619">
        <v>1</v>
      </c>
    </row>
    <row r="5620" spans="2:10" x14ac:dyDescent="0.45">
      <c r="B5620">
        <v>10829</v>
      </c>
      <c r="C5620" t="s">
        <v>73</v>
      </c>
      <c r="D5620">
        <v>15</v>
      </c>
      <c r="E5620">
        <v>26</v>
      </c>
      <c r="F5620" t="s">
        <v>14</v>
      </c>
      <c r="G5620">
        <v>0</v>
      </c>
      <c r="H5620">
        <v>0</v>
      </c>
      <c r="I5620" t="s">
        <v>67</v>
      </c>
      <c r="J5620">
        <v>0</v>
      </c>
    </row>
    <row r="5621" spans="2:10" x14ac:dyDescent="0.45">
      <c r="B5621">
        <v>10830</v>
      </c>
      <c r="C5621" t="s">
        <v>73</v>
      </c>
      <c r="D5621">
        <v>15</v>
      </c>
      <c r="E5621">
        <v>26</v>
      </c>
      <c r="F5621" t="s">
        <v>9</v>
      </c>
      <c r="G5621">
        <v>0</v>
      </c>
      <c r="H5621">
        <v>0</v>
      </c>
      <c r="I5621" t="s">
        <v>12</v>
      </c>
      <c r="J5621">
        <v>0</v>
      </c>
    </row>
    <row r="5622" spans="2:10" x14ac:dyDescent="0.45">
      <c r="B5622">
        <v>10831</v>
      </c>
      <c r="C5622" t="s">
        <v>73</v>
      </c>
      <c r="D5622">
        <v>15</v>
      </c>
      <c r="E5622">
        <v>26</v>
      </c>
      <c r="F5622" t="s">
        <v>4</v>
      </c>
      <c r="G5622">
        <v>3</v>
      </c>
      <c r="H5622">
        <v>0</v>
      </c>
      <c r="I5622" t="s">
        <v>72</v>
      </c>
      <c r="J5622">
        <v>1</v>
      </c>
    </row>
    <row r="5623" spans="2:10" x14ac:dyDescent="0.45">
      <c r="B5623">
        <v>10832</v>
      </c>
      <c r="C5623" t="s">
        <v>73</v>
      </c>
      <c r="D5623">
        <v>15</v>
      </c>
      <c r="E5623">
        <v>26</v>
      </c>
      <c r="F5623" t="s">
        <v>27</v>
      </c>
      <c r="G5623">
        <v>0</v>
      </c>
      <c r="H5623">
        <v>3</v>
      </c>
      <c r="I5623" t="s">
        <v>13</v>
      </c>
      <c r="J5623">
        <v>-1</v>
      </c>
    </row>
    <row r="5624" spans="2:10" x14ac:dyDescent="0.45">
      <c r="B5624">
        <v>10833</v>
      </c>
      <c r="C5624" t="s">
        <v>73</v>
      </c>
      <c r="D5624">
        <v>15</v>
      </c>
      <c r="E5624">
        <v>26</v>
      </c>
      <c r="F5624" t="s">
        <v>18</v>
      </c>
      <c r="G5624">
        <v>1</v>
      </c>
      <c r="H5624">
        <v>2</v>
      </c>
      <c r="I5624" t="s">
        <v>3</v>
      </c>
      <c r="J5624">
        <v>-1</v>
      </c>
    </row>
    <row r="5625" spans="2:10" x14ac:dyDescent="0.45">
      <c r="B5625">
        <v>10834</v>
      </c>
      <c r="C5625" t="s">
        <v>73</v>
      </c>
      <c r="D5625">
        <v>15</v>
      </c>
      <c r="E5625">
        <v>26</v>
      </c>
      <c r="F5625" t="s">
        <v>69</v>
      </c>
      <c r="G5625">
        <v>2</v>
      </c>
      <c r="H5625">
        <v>1</v>
      </c>
      <c r="I5625" t="s">
        <v>10</v>
      </c>
      <c r="J5625">
        <v>1</v>
      </c>
    </row>
    <row r="5626" spans="2:10" x14ac:dyDescent="0.45">
      <c r="B5626">
        <v>10835</v>
      </c>
      <c r="C5626" t="s">
        <v>73</v>
      </c>
      <c r="D5626">
        <v>15</v>
      </c>
      <c r="E5626">
        <v>26</v>
      </c>
      <c r="F5626" t="s">
        <v>15</v>
      </c>
      <c r="G5626">
        <v>2</v>
      </c>
      <c r="H5626">
        <v>1</v>
      </c>
      <c r="I5626" t="s">
        <v>5</v>
      </c>
      <c r="J5626">
        <v>1</v>
      </c>
    </row>
    <row r="5627" spans="2:10" x14ac:dyDescent="0.45">
      <c r="B5627">
        <v>10836</v>
      </c>
      <c r="C5627" t="s">
        <v>73</v>
      </c>
      <c r="D5627">
        <v>15</v>
      </c>
      <c r="E5627">
        <v>26</v>
      </c>
      <c r="F5627" t="s">
        <v>6</v>
      </c>
      <c r="G5627">
        <v>1</v>
      </c>
      <c r="H5627">
        <v>1</v>
      </c>
      <c r="I5627" t="s">
        <v>24</v>
      </c>
      <c r="J5627">
        <v>0</v>
      </c>
    </row>
    <row r="5628" spans="2:10" x14ac:dyDescent="0.45">
      <c r="B5628">
        <v>10837</v>
      </c>
      <c r="C5628" t="s">
        <v>73</v>
      </c>
      <c r="D5628">
        <v>15</v>
      </c>
      <c r="E5628">
        <v>26</v>
      </c>
      <c r="F5628" t="s">
        <v>44</v>
      </c>
      <c r="G5628">
        <v>0</v>
      </c>
      <c r="H5628">
        <v>0</v>
      </c>
      <c r="I5628" t="s">
        <v>11</v>
      </c>
      <c r="J5628">
        <v>0</v>
      </c>
    </row>
    <row r="5629" spans="2:10" x14ac:dyDescent="0.45">
      <c r="B5629">
        <v>10838</v>
      </c>
      <c r="C5629" t="s">
        <v>73</v>
      </c>
      <c r="D5629">
        <v>15</v>
      </c>
      <c r="E5629">
        <v>27</v>
      </c>
      <c r="F5629" t="s">
        <v>24</v>
      </c>
      <c r="G5629">
        <v>0</v>
      </c>
      <c r="H5629">
        <v>0</v>
      </c>
      <c r="I5629" t="s">
        <v>0</v>
      </c>
      <c r="J5629">
        <v>0</v>
      </c>
    </row>
    <row r="5630" spans="2:10" x14ac:dyDescent="0.45">
      <c r="B5630">
        <v>10839</v>
      </c>
      <c r="C5630" t="s">
        <v>73</v>
      </c>
      <c r="D5630">
        <v>15</v>
      </c>
      <c r="E5630">
        <v>27</v>
      </c>
      <c r="F5630" t="s">
        <v>12</v>
      </c>
      <c r="G5630">
        <v>1</v>
      </c>
      <c r="H5630">
        <v>1</v>
      </c>
      <c r="I5630" t="s">
        <v>69</v>
      </c>
      <c r="J5630">
        <v>0</v>
      </c>
    </row>
    <row r="5631" spans="2:10" x14ac:dyDescent="0.45">
      <c r="B5631">
        <v>10840</v>
      </c>
      <c r="C5631" t="s">
        <v>73</v>
      </c>
      <c r="D5631">
        <v>15</v>
      </c>
      <c r="E5631">
        <v>27</v>
      </c>
      <c r="F5631" t="s">
        <v>13</v>
      </c>
      <c r="G5631">
        <v>2</v>
      </c>
      <c r="H5631">
        <v>1</v>
      </c>
      <c r="I5631" t="s">
        <v>15</v>
      </c>
      <c r="J5631">
        <v>1</v>
      </c>
    </row>
    <row r="5632" spans="2:10" x14ac:dyDescent="0.45">
      <c r="B5632">
        <v>10841</v>
      </c>
      <c r="C5632" t="s">
        <v>73</v>
      </c>
      <c r="D5632">
        <v>15</v>
      </c>
      <c r="E5632">
        <v>27</v>
      </c>
      <c r="F5632" t="s">
        <v>72</v>
      </c>
      <c r="G5632">
        <v>0</v>
      </c>
      <c r="H5632">
        <v>0</v>
      </c>
      <c r="I5632" t="s">
        <v>9</v>
      </c>
      <c r="J5632">
        <v>0</v>
      </c>
    </row>
    <row r="5633" spans="2:10" x14ac:dyDescent="0.45">
      <c r="B5633">
        <v>10842</v>
      </c>
      <c r="C5633" t="s">
        <v>73</v>
      </c>
      <c r="D5633">
        <v>15</v>
      </c>
      <c r="E5633">
        <v>27</v>
      </c>
      <c r="F5633" t="s">
        <v>10</v>
      </c>
      <c r="G5633">
        <v>2</v>
      </c>
      <c r="H5633">
        <v>1</v>
      </c>
      <c r="I5633" t="s">
        <v>44</v>
      </c>
      <c r="J5633">
        <v>1</v>
      </c>
    </row>
    <row r="5634" spans="2:10" x14ac:dyDescent="0.45">
      <c r="B5634">
        <v>10843</v>
      </c>
      <c r="C5634" t="s">
        <v>73</v>
      </c>
      <c r="D5634">
        <v>15</v>
      </c>
      <c r="E5634">
        <v>27</v>
      </c>
      <c r="F5634" t="s">
        <v>3</v>
      </c>
      <c r="G5634">
        <v>3</v>
      </c>
      <c r="H5634">
        <v>3</v>
      </c>
      <c r="I5634" t="s">
        <v>14</v>
      </c>
      <c r="J5634">
        <v>0</v>
      </c>
    </row>
    <row r="5635" spans="2:10" x14ac:dyDescent="0.45">
      <c r="B5635">
        <v>10844</v>
      </c>
      <c r="C5635" t="s">
        <v>73</v>
      </c>
      <c r="D5635">
        <v>15</v>
      </c>
      <c r="E5635">
        <v>27</v>
      </c>
      <c r="F5635" t="s">
        <v>1</v>
      </c>
      <c r="G5635">
        <v>1</v>
      </c>
      <c r="H5635">
        <v>1</v>
      </c>
      <c r="I5635" t="s">
        <v>4</v>
      </c>
      <c r="J5635">
        <v>0</v>
      </c>
    </row>
    <row r="5636" spans="2:10" x14ac:dyDescent="0.45">
      <c r="B5636">
        <v>10845</v>
      </c>
      <c r="C5636" t="s">
        <v>73</v>
      </c>
      <c r="D5636">
        <v>15</v>
      </c>
      <c r="E5636">
        <v>27</v>
      </c>
      <c r="F5636" t="s">
        <v>5</v>
      </c>
      <c r="G5636">
        <v>1</v>
      </c>
      <c r="H5636">
        <v>1</v>
      </c>
      <c r="I5636" t="s">
        <v>18</v>
      </c>
      <c r="J5636">
        <v>0</v>
      </c>
    </row>
    <row r="5637" spans="2:10" x14ac:dyDescent="0.45">
      <c r="B5637">
        <v>10846</v>
      </c>
      <c r="C5637" t="s">
        <v>73</v>
      </c>
      <c r="D5637">
        <v>15</v>
      </c>
      <c r="E5637">
        <v>27</v>
      </c>
      <c r="F5637" t="s">
        <v>67</v>
      </c>
      <c r="G5637">
        <v>2</v>
      </c>
      <c r="H5637">
        <v>0</v>
      </c>
      <c r="I5637" t="s">
        <v>6</v>
      </c>
      <c r="J5637">
        <v>1</v>
      </c>
    </row>
    <row r="5638" spans="2:10" x14ac:dyDescent="0.45">
      <c r="B5638">
        <v>10847</v>
      </c>
      <c r="C5638" t="s">
        <v>73</v>
      </c>
      <c r="D5638">
        <v>15</v>
      </c>
      <c r="E5638">
        <v>27</v>
      </c>
      <c r="F5638" t="s">
        <v>11</v>
      </c>
      <c r="G5638">
        <v>1</v>
      </c>
      <c r="H5638">
        <v>0</v>
      </c>
      <c r="I5638" t="s">
        <v>27</v>
      </c>
      <c r="J5638">
        <v>1</v>
      </c>
    </row>
    <row r="5639" spans="2:10" x14ac:dyDescent="0.45">
      <c r="B5639">
        <v>10848</v>
      </c>
      <c r="C5639" t="s">
        <v>73</v>
      </c>
      <c r="D5639">
        <v>15</v>
      </c>
      <c r="E5639">
        <v>28</v>
      </c>
      <c r="F5639" t="s">
        <v>13</v>
      </c>
      <c r="G5639">
        <v>2</v>
      </c>
      <c r="H5639">
        <v>0</v>
      </c>
      <c r="I5639" t="s">
        <v>18</v>
      </c>
      <c r="J5639">
        <v>1</v>
      </c>
    </row>
    <row r="5640" spans="2:10" x14ac:dyDescent="0.45">
      <c r="B5640">
        <v>10849</v>
      </c>
      <c r="C5640" t="s">
        <v>73</v>
      </c>
      <c r="D5640">
        <v>15</v>
      </c>
      <c r="E5640">
        <v>28</v>
      </c>
      <c r="F5640" t="s">
        <v>14</v>
      </c>
      <c r="G5640">
        <v>2</v>
      </c>
      <c r="H5640">
        <v>1</v>
      </c>
      <c r="I5640" t="s">
        <v>5</v>
      </c>
      <c r="J5640">
        <v>1</v>
      </c>
    </row>
    <row r="5641" spans="2:10" x14ac:dyDescent="0.45">
      <c r="B5641">
        <v>10850</v>
      </c>
      <c r="C5641" t="s">
        <v>73</v>
      </c>
      <c r="D5641">
        <v>15</v>
      </c>
      <c r="E5641">
        <v>28</v>
      </c>
      <c r="F5641" t="s">
        <v>0</v>
      </c>
      <c r="G5641">
        <v>1</v>
      </c>
      <c r="H5641">
        <v>0</v>
      </c>
      <c r="I5641" t="s">
        <v>67</v>
      </c>
      <c r="J5641">
        <v>1</v>
      </c>
    </row>
    <row r="5642" spans="2:10" x14ac:dyDescent="0.45">
      <c r="B5642">
        <v>10851</v>
      </c>
      <c r="C5642" t="s">
        <v>73</v>
      </c>
      <c r="D5642">
        <v>15</v>
      </c>
      <c r="E5642">
        <v>28</v>
      </c>
      <c r="F5642" t="s">
        <v>69</v>
      </c>
      <c r="G5642">
        <v>1</v>
      </c>
      <c r="H5642">
        <v>0</v>
      </c>
      <c r="I5642" t="s">
        <v>9</v>
      </c>
      <c r="J5642">
        <v>1</v>
      </c>
    </row>
    <row r="5643" spans="2:10" x14ac:dyDescent="0.45">
      <c r="B5643">
        <v>10852</v>
      </c>
      <c r="C5643" t="s">
        <v>73</v>
      </c>
      <c r="D5643">
        <v>15</v>
      </c>
      <c r="E5643">
        <v>28</v>
      </c>
      <c r="F5643" t="s">
        <v>4</v>
      </c>
      <c r="G5643">
        <v>2</v>
      </c>
      <c r="H5643">
        <v>1</v>
      </c>
      <c r="I5643" t="s">
        <v>24</v>
      </c>
      <c r="J5643">
        <v>1</v>
      </c>
    </row>
    <row r="5644" spans="2:10" x14ac:dyDescent="0.45">
      <c r="B5644">
        <v>10853</v>
      </c>
      <c r="C5644" t="s">
        <v>73</v>
      </c>
      <c r="D5644">
        <v>15</v>
      </c>
      <c r="E5644">
        <v>28</v>
      </c>
      <c r="F5644" t="s">
        <v>27</v>
      </c>
      <c r="G5644">
        <v>0</v>
      </c>
      <c r="H5644">
        <v>1</v>
      </c>
      <c r="I5644" t="s">
        <v>10</v>
      </c>
      <c r="J5644">
        <v>-1</v>
      </c>
    </row>
    <row r="5645" spans="2:10" x14ac:dyDescent="0.45">
      <c r="B5645">
        <v>10854</v>
      </c>
      <c r="C5645" t="s">
        <v>73</v>
      </c>
      <c r="D5645">
        <v>15</v>
      </c>
      <c r="E5645">
        <v>28</v>
      </c>
      <c r="F5645" t="s">
        <v>6</v>
      </c>
      <c r="G5645">
        <v>1</v>
      </c>
      <c r="H5645">
        <v>1</v>
      </c>
      <c r="I5645" t="s">
        <v>3</v>
      </c>
      <c r="J5645">
        <v>0</v>
      </c>
    </row>
    <row r="5646" spans="2:10" x14ac:dyDescent="0.45">
      <c r="B5646">
        <v>10855</v>
      </c>
      <c r="C5646" t="s">
        <v>73</v>
      </c>
      <c r="D5646">
        <v>15</v>
      </c>
      <c r="E5646">
        <v>28</v>
      </c>
      <c r="F5646" t="s">
        <v>1</v>
      </c>
      <c r="G5646">
        <v>0</v>
      </c>
      <c r="H5646">
        <v>1</v>
      </c>
      <c r="I5646" t="s">
        <v>72</v>
      </c>
      <c r="J5646">
        <v>-1</v>
      </c>
    </row>
    <row r="5647" spans="2:10" x14ac:dyDescent="0.45">
      <c r="B5647">
        <v>10856</v>
      </c>
      <c r="C5647" t="s">
        <v>73</v>
      </c>
      <c r="D5647">
        <v>15</v>
      </c>
      <c r="E5647">
        <v>28</v>
      </c>
      <c r="F5647" t="s">
        <v>15</v>
      </c>
      <c r="G5647">
        <v>2</v>
      </c>
      <c r="H5647">
        <v>0</v>
      </c>
      <c r="I5647" t="s">
        <v>11</v>
      </c>
      <c r="J5647">
        <v>1</v>
      </c>
    </row>
    <row r="5648" spans="2:10" x14ac:dyDescent="0.45">
      <c r="B5648">
        <v>10857</v>
      </c>
      <c r="C5648" t="s">
        <v>73</v>
      </c>
      <c r="D5648">
        <v>15</v>
      </c>
      <c r="E5648">
        <v>28</v>
      </c>
      <c r="F5648" t="s">
        <v>44</v>
      </c>
      <c r="G5648">
        <v>0</v>
      </c>
      <c r="H5648">
        <v>0</v>
      </c>
      <c r="I5648" t="s">
        <v>12</v>
      </c>
      <c r="J5648">
        <v>0</v>
      </c>
    </row>
    <row r="5649" spans="2:10" x14ac:dyDescent="0.45">
      <c r="B5649">
        <v>10858</v>
      </c>
      <c r="C5649" t="s">
        <v>73</v>
      </c>
      <c r="D5649">
        <v>15</v>
      </c>
      <c r="E5649">
        <v>29</v>
      </c>
      <c r="F5649" t="s">
        <v>67</v>
      </c>
      <c r="G5649">
        <v>1</v>
      </c>
      <c r="H5649">
        <v>1</v>
      </c>
      <c r="I5649" t="s">
        <v>4</v>
      </c>
      <c r="J5649">
        <v>0</v>
      </c>
    </row>
    <row r="5650" spans="2:10" x14ac:dyDescent="0.45">
      <c r="B5650">
        <v>10859</v>
      </c>
      <c r="C5650" t="s">
        <v>73</v>
      </c>
      <c r="D5650">
        <v>15</v>
      </c>
      <c r="E5650">
        <v>29</v>
      </c>
      <c r="F5650" t="s">
        <v>11</v>
      </c>
      <c r="G5650">
        <v>1</v>
      </c>
      <c r="H5650">
        <v>2</v>
      </c>
      <c r="I5650" t="s">
        <v>18</v>
      </c>
      <c r="J5650">
        <v>-1</v>
      </c>
    </row>
    <row r="5651" spans="2:10" x14ac:dyDescent="0.45">
      <c r="B5651">
        <v>10860</v>
      </c>
      <c r="C5651" t="s">
        <v>73</v>
      </c>
      <c r="D5651">
        <v>15</v>
      </c>
      <c r="E5651">
        <v>29</v>
      </c>
      <c r="F5651" t="s">
        <v>13</v>
      </c>
      <c r="G5651">
        <v>1</v>
      </c>
      <c r="H5651">
        <v>0</v>
      </c>
      <c r="I5651" t="s">
        <v>14</v>
      </c>
      <c r="J5651">
        <v>1</v>
      </c>
    </row>
    <row r="5652" spans="2:10" x14ac:dyDescent="0.45">
      <c r="B5652">
        <v>10861</v>
      </c>
      <c r="C5652" t="s">
        <v>73</v>
      </c>
      <c r="D5652">
        <v>15</v>
      </c>
      <c r="E5652">
        <v>29</v>
      </c>
      <c r="F5652" t="s">
        <v>72</v>
      </c>
      <c r="G5652">
        <v>1</v>
      </c>
      <c r="H5652">
        <v>0</v>
      </c>
      <c r="I5652" t="s">
        <v>69</v>
      </c>
      <c r="J5652">
        <v>1</v>
      </c>
    </row>
    <row r="5653" spans="2:10" x14ac:dyDescent="0.45">
      <c r="B5653">
        <v>10862</v>
      </c>
      <c r="C5653" t="s">
        <v>73</v>
      </c>
      <c r="D5653">
        <v>15</v>
      </c>
      <c r="E5653">
        <v>29</v>
      </c>
      <c r="F5653" t="s">
        <v>24</v>
      </c>
      <c r="G5653">
        <v>2</v>
      </c>
      <c r="H5653">
        <v>1</v>
      </c>
      <c r="I5653" t="s">
        <v>1</v>
      </c>
      <c r="J5653">
        <v>1</v>
      </c>
    </row>
    <row r="5654" spans="2:10" x14ac:dyDescent="0.45">
      <c r="B5654">
        <v>10863</v>
      </c>
      <c r="C5654" t="s">
        <v>73</v>
      </c>
      <c r="D5654">
        <v>15</v>
      </c>
      <c r="E5654">
        <v>29</v>
      </c>
      <c r="F5654" t="s">
        <v>10</v>
      </c>
      <c r="G5654">
        <v>4</v>
      </c>
      <c r="H5654">
        <v>1</v>
      </c>
      <c r="I5654" t="s">
        <v>15</v>
      </c>
      <c r="J5654">
        <v>1</v>
      </c>
    </row>
    <row r="5655" spans="2:10" x14ac:dyDescent="0.45">
      <c r="B5655">
        <v>10864</v>
      </c>
      <c r="C5655" t="s">
        <v>73</v>
      </c>
      <c r="D5655">
        <v>15</v>
      </c>
      <c r="E5655">
        <v>29</v>
      </c>
      <c r="F5655" t="s">
        <v>12</v>
      </c>
      <c r="G5655">
        <v>3</v>
      </c>
      <c r="H5655">
        <v>3</v>
      </c>
      <c r="I5655" t="s">
        <v>27</v>
      </c>
      <c r="J5655">
        <v>0</v>
      </c>
    </row>
    <row r="5656" spans="2:10" x14ac:dyDescent="0.45">
      <c r="B5656">
        <v>10865</v>
      </c>
      <c r="C5656" t="s">
        <v>73</v>
      </c>
      <c r="D5656">
        <v>15</v>
      </c>
      <c r="E5656">
        <v>29</v>
      </c>
      <c r="F5656" t="s">
        <v>5</v>
      </c>
      <c r="G5656">
        <v>0</v>
      </c>
      <c r="H5656">
        <v>1</v>
      </c>
      <c r="I5656" t="s">
        <v>6</v>
      </c>
      <c r="J5656">
        <v>-1</v>
      </c>
    </row>
    <row r="5657" spans="2:10" x14ac:dyDescent="0.45">
      <c r="B5657">
        <v>10866</v>
      </c>
      <c r="C5657" t="s">
        <v>73</v>
      </c>
      <c r="D5657">
        <v>15</v>
      </c>
      <c r="E5657">
        <v>29</v>
      </c>
      <c r="F5657" t="s">
        <v>3</v>
      </c>
      <c r="G5657">
        <v>2</v>
      </c>
      <c r="H5657">
        <v>2</v>
      </c>
      <c r="I5657" t="s">
        <v>0</v>
      </c>
      <c r="J5657">
        <v>0</v>
      </c>
    </row>
    <row r="5658" spans="2:10" x14ac:dyDescent="0.45">
      <c r="B5658">
        <v>10867</v>
      </c>
      <c r="C5658" t="s">
        <v>73</v>
      </c>
      <c r="D5658">
        <v>15</v>
      </c>
      <c r="E5658">
        <v>29</v>
      </c>
      <c r="F5658" t="s">
        <v>9</v>
      </c>
      <c r="G5658">
        <v>1</v>
      </c>
      <c r="H5658">
        <v>2</v>
      </c>
      <c r="I5658" t="s">
        <v>44</v>
      </c>
      <c r="J5658">
        <v>-1</v>
      </c>
    </row>
    <row r="5659" spans="2:10" x14ac:dyDescent="0.45">
      <c r="B5659">
        <v>10868</v>
      </c>
      <c r="C5659" t="s">
        <v>73</v>
      </c>
      <c r="D5659">
        <v>15</v>
      </c>
      <c r="E5659">
        <v>30</v>
      </c>
      <c r="F5659" t="s">
        <v>14</v>
      </c>
      <c r="G5659">
        <v>1</v>
      </c>
      <c r="H5659">
        <v>0</v>
      </c>
      <c r="I5659" t="s">
        <v>11</v>
      </c>
      <c r="J5659">
        <v>1</v>
      </c>
    </row>
    <row r="5660" spans="2:10" x14ac:dyDescent="0.45">
      <c r="B5660">
        <v>10869</v>
      </c>
      <c r="C5660" t="s">
        <v>73</v>
      </c>
      <c r="D5660">
        <v>15</v>
      </c>
      <c r="E5660">
        <v>30</v>
      </c>
      <c r="F5660" t="s">
        <v>24</v>
      </c>
      <c r="G5660">
        <v>4</v>
      </c>
      <c r="H5660">
        <v>2</v>
      </c>
      <c r="I5660" t="s">
        <v>72</v>
      </c>
      <c r="J5660">
        <v>1</v>
      </c>
    </row>
    <row r="5661" spans="2:10" x14ac:dyDescent="0.45">
      <c r="B5661">
        <v>10870</v>
      </c>
      <c r="C5661" t="s">
        <v>73</v>
      </c>
      <c r="D5661">
        <v>15</v>
      </c>
      <c r="E5661">
        <v>30</v>
      </c>
      <c r="F5661" t="s">
        <v>4</v>
      </c>
      <c r="G5661">
        <v>2</v>
      </c>
      <c r="H5661">
        <v>0</v>
      </c>
      <c r="I5661" t="s">
        <v>3</v>
      </c>
      <c r="J5661">
        <v>1</v>
      </c>
    </row>
    <row r="5662" spans="2:10" x14ac:dyDescent="0.45">
      <c r="B5662">
        <v>10871</v>
      </c>
      <c r="C5662" t="s">
        <v>73</v>
      </c>
      <c r="D5662">
        <v>15</v>
      </c>
      <c r="E5662">
        <v>30</v>
      </c>
      <c r="F5662" t="s">
        <v>27</v>
      </c>
      <c r="G5662">
        <v>0</v>
      </c>
      <c r="H5662">
        <v>1</v>
      </c>
      <c r="I5662" t="s">
        <v>9</v>
      </c>
      <c r="J5662">
        <v>-1</v>
      </c>
    </row>
    <row r="5663" spans="2:10" x14ac:dyDescent="0.45">
      <c r="B5663">
        <v>10872</v>
      </c>
      <c r="C5663" t="s">
        <v>73</v>
      </c>
      <c r="D5663">
        <v>15</v>
      </c>
      <c r="E5663">
        <v>30</v>
      </c>
      <c r="F5663" t="s">
        <v>1</v>
      </c>
      <c r="G5663">
        <v>1</v>
      </c>
      <c r="H5663">
        <v>1</v>
      </c>
      <c r="I5663" t="s">
        <v>67</v>
      </c>
      <c r="J5663">
        <v>0</v>
      </c>
    </row>
    <row r="5664" spans="2:10" x14ac:dyDescent="0.45">
      <c r="B5664">
        <v>10873</v>
      </c>
      <c r="C5664" t="s">
        <v>73</v>
      </c>
      <c r="D5664">
        <v>15</v>
      </c>
      <c r="E5664">
        <v>30</v>
      </c>
      <c r="F5664" t="s">
        <v>18</v>
      </c>
      <c r="G5664">
        <v>0</v>
      </c>
      <c r="H5664">
        <v>0</v>
      </c>
      <c r="I5664" t="s">
        <v>10</v>
      </c>
      <c r="J5664">
        <v>0</v>
      </c>
    </row>
    <row r="5665" spans="2:10" x14ac:dyDescent="0.45">
      <c r="B5665">
        <v>10874</v>
      </c>
      <c r="C5665" t="s">
        <v>73</v>
      </c>
      <c r="D5665">
        <v>15</v>
      </c>
      <c r="E5665">
        <v>30</v>
      </c>
      <c r="F5665" t="s">
        <v>0</v>
      </c>
      <c r="G5665">
        <v>3</v>
      </c>
      <c r="H5665">
        <v>4</v>
      </c>
      <c r="I5665" t="s">
        <v>5</v>
      </c>
      <c r="J5665">
        <v>-1</v>
      </c>
    </row>
    <row r="5666" spans="2:10" x14ac:dyDescent="0.45">
      <c r="B5666">
        <v>10875</v>
      </c>
      <c r="C5666" t="s">
        <v>73</v>
      </c>
      <c r="D5666">
        <v>15</v>
      </c>
      <c r="E5666">
        <v>30</v>
      </c>
      <c r="F5666" t="s">
        <v>15</v>
      </c>
      <c r="G5666">
        <v>1</v>
      </c>
      <c r="H5666">
        <v>1</v>
      </c>
      <c r="I5666" t="s">
        <v>12</v>
      </c>
      <c r="J5666">
        <v>0</v>
      </c>
    </row>
    <row r="5667" spans="2:10" x14ac:dyDescent="0.45">
      <c r="B5667">
        <v>10876</v>
      </c>
      <c r="C5667" t="s">
        <v>73</v>
      </c>
      <c r="D5667">
        <v>15</v>
      </c>
      <c r="E5667">
        <v>30</v>
      </c>
      <c r="F5667" t="s">
        <v>44</v>
      </c>
      <c r="G5667">
        <v>0</v>
      </c>
      <c r="H5667">
        <v>7</v>
      </c>
      <c r="I5667" t="s">
        <v>69</v>
      </c>
      <c r="J5667">
        <v>-1</v>
      </c>
    </row>
    <row r="5668" spans="2:10" x14ac:dyDescent="0.45">
      <c r="B5668">
        <v>10877</v>
      </c>
      <c r="C5668" t="s">
        <v>73</v>
      </c>
      <c r="D5668">
        <v>15</v>
      </c>
      <c r="E5668">
        <v>30</v>
      </c>
      <c r="F5668" t="s">
        <v>13</v>
      </c>
      <c r="G5668">
        <v>0</v>
      </c>
      <c r="H5668">
        <v>1</v>
      </c>
      <c r="I5668" t="s">
        <v>6</v>
      </c>
      <c r="J5668">
        <v>-1</v>
      </c>
    </row>
    <row r="5669" spans="2:10" x14ac:dyDescent="0.45">
      <c r="B5669">
        <v>10878</v>
      </c>
      <c r="C5669" t="s">
        <v>73</v>
      </c>
      <c r="D5669">
        <v>15</v>
      </c>
      <c r="E5669">
        <v>31</v>
      </c>
      <c r="F5669" t="s">
        <v>12</v>
      </c>
      <c r="G5669">
        <v>3</v>
      </c>
      <c r="H5669">
        <v>0</v>
      </c>
      <c r="I5669" t="s">
        <v>18</v>
      </c>
      <c r="J5669">
        <v>1</v>
      </c>
    </row>
    <row r="5670" spans="2:10" x14ac:dyDescent="0.45">
      <c r="B5670">
        <v>10879</v>
      </c>
      <c r="C5670" t="s">
        <v>73</v>
      </c>
      <c r="D5670">
        <v>15</v>
      </c>
      <c r="E5670">
        <v>31</v>
      </c>
      <c r="F5670" t="s">
        <v>13</v>
      </c>
      <c r="G5670">
        <v>1</v>
      </c>
      <c r="H5670">
        <v>0</v>
      </c>
      <c r="I5670" t="s">
        <v>0</v>
      </c>
      <c r="J5670">
        <v>1</v>
      </c>
    </row>
    <row r="5671" spans="2:10" x14ac:dyDescent="0.45">
      <c r="B5671">
        <v>10880</v>
      </c>
      <c r="C5671" t="s">
        <v>73</v>
      </c>
      <c r="D5671">
        <v>15</v>
      </c>
      <c r="E5671">
        <v>31</v>
      </c>
      <c r="F5671" t="s">
        <v>10</v>
      </c>
      <c r="G5671">
        <v>2</v>
      </c>
      <c r="H5671">
        <v>0</v>
      </c>
      <c r="I5671" t="s">
        <v>14</v>
      </c>
      <c r="J5671">
        <v>1</v>
      </c>
    </row>
    <row r="5672" spans="2:10" x14ac:dyDescent="0.45">
      <c r="B5672">
        <v>10881</v>
      </c>
      <c r="C5672" t="s">
        <v>73</v>
      </c>
      <c r="D5672">
        <v>15</v>
      </c>
      <c r="E5672">
        <v>31</v>
      </c>
      <c r="F5672" t="s">
        <v>72</v>
      </c>
      <c r="G5672">
        <v>1</v>
      </c>
      <c r="H5672">
        <v>0</v>
      </c>
      <c r="I5672" t="s">
        <v>44</v>
      </c>
      <c r="J5672">
        <v>1</v>
      </c>
    </row>
    <row r="5673" spans="2:10" x14ac:dyDescent="0.45">
      <c r="B5673">
        <v>10882</v>
      </c>
      <c r="C5673" t="s">
        <v>73</v>
      </c>
      <c r="D5673">
        <v>15</v>
      </c>
      <c r="E5673">
        <v>31</v>
      </c>
      <c r="F5673" t="s">
        <v>9</v>
      </c>
      <c r="G5673">
        <v>2</v>
      </c>
      <c r="H5673">
        <v>0</v>
      </c>
      <c r="I5673" t="s">
        <v>15</v>
      </c>
      <c r="J5673">
        <v>1</v>
      </c>
    </row>
    <row r="5674" spans="2:10" x14ac:dyDescent="0.45">
      <c r="B5674">
        <v>10883</v>
      </c>
      <c r="C5674" t="s">
        <v>73</v>
      </c>
      <c r="D5674">
        <v>15</v>
      </c>
      <c r="E5674">
        <v>31</v>
      </c>
      <c r="F5674" t="s">
        <v>3</v>
      </c>
      <c r="G5674">
        <v>2</v>
      </c>
      <c r="H5674">
        <v>2</v>
      </c>
      <c r="I5674" t="s">
        <v>1</v>
      </c>
      <c r="J5674">
        <v>0</v>
      </c>
    </row>
    <row r="5675" spans="2:10" x14ac:dyDescent="0.45">
      <c r="B5675">
        <v>10884</v>
      </c>
      <c r="C5675" t="s">
        <v>73</v>
      </c>
      <c r="D5675">
        <v>15</v>
      </c>
      <c r="E5675">
        <v>31</v>
      </c>
      <c r="F5675" t="s">
        <v>69</v>
      </c>
      <c r="G5675">
        <v>1</v>
      </c>
      <c r="H5675">
        <v>1</v>
      </c>
      <c r="I5675" t="s">
        <v>27</v>
      </c>
      <c r="J5675">
        <v>0</v>
      </c>
    </row>
    <row r="5676" spans="2:10" x14ac:dyDescent="0.45">
      <c r="B5676">
        <v>10885</v>
      </c>
      <c r="C5676" t="s">
        <v>73</v>
      </c>
      <c r="D5676">
        <v>15</v>
      </c>
      <c r="E5676">
        <v>31</v>
      </c>
      <c r="F5676" t="s">
        <v>5</v>
      </c>
      <c r="G5676">
        <v>2</v>
      </c>
      <c r="H5676">
        <v>2</v>
      </c>
      <c r="I5676" t="s">
        <v>4</v>
      </c>
      <c r="J5676">
        <v>0</v>
      </c>
    </row>
    <row r="5677" spans="2:10" x14ac:dyDescent="0.45">
      <c r="B5677">
        <v>10886</v>
      </c>
      <c r="C5677" t="s">
        <v>73</v>
      </c>
      <c r="D5677">
        <v>15</v>
      </c>
      <c r="E5677">
        <v>31</v>
      </c>
      <c r="F5677" t="s">
        <v>67</v>
      </c>
      <c r="G5677">
        <v>2</v>
      </c>
      <c r="H5677">
        <v>1</v>
      </c>
      <c r="I5677" t="s">
        <v>24</v>
      </c>
      <c r="J5677">
        <v>1</v>
      </c>
    </row>
    <row r="5678" spans="2:10" x14ac:dyDescent="0.45">
      <c r="B5678">
        <v>10887</v>
      </c>
      <c r="C5678" t="s">
        <v>73</v>
      </c>
      <c r="D5678">
        <v>15</v>
      </c>
      <c r="E5678">
        <v>31</v>
      </c>
      <c r="F5678" t="s">
        <v>11</v>
      </c>
      <c r="G5678">
        <v>0</v>
      </c>
      <c r="H5678">
        <v>1</v>
      </c>
      <c r="I5678" t="s">
        <v>6</v>
      </c>
      <c r="J5678">
        <v>-1</v>
      </c>
    </row>
    <row r="5679" spans="2:10" x14ac:dyDescent="0.45">
      <c r="B5679">
        <v>10888</v>
      </c>
      <c r="C5679" t="s">
        <v>73</v>
      </c>
      <c r="D5679">
        <v>15</v>
      </c>
      <c r="E5679">
        <v>32</v>
      </c>
      <c r="F5679" t="s">
        <v>24</v>
      </c>
      <c r="G5679">
        <v>1</v>
      </c>
      <c r="H5679">
        <v>2</v>
      </c>
      <c r="I5679" t="s">
        <v>3</v>
      </c>
      <c r="J5679">
        <v>-1</v>
      </c>
    </row>
    <row r="5680" spans="2:10" x14ac:dyDescent="0.45">
      <c r="B5680">
        <v>10889</v>
      </c>
      <c r="C5680" t="s">
        <v>73</v>
      </c>
      <c r="D5680">
        <v>15</v>
      </c>
      <c r="E5680">
        <v>32</v>
      </c>
      <c r="F5680" t="s">
        <v>27</v>
      </c>
      <c r="G5680">
        <v>4</v>
      </c>
      <c r="H5680">
        <v>1</v>
      </c>
      <c r="I5680" t="s">
        <v>44</v>
      </c>
      <c r="J5680">
        <v>1</v>
      </c>
    </row>
    <row r="5681" spans="2:10" x14ac:dyDescent="0.45">
      <c r="B5681">
        <v>10890</v>
      </c>
      <c r="C5681" t="s">
        <v>73</v>
      </c>
      <c r="D5681">
        <v>15</v>
      </c>
      <c r="E5681">
        <v>32</v>
      </c>
      <c r="F5681" t="s">
        <v>0</v>
      </c>
      <c r="G5681">
        <v>3</v>
      </c>
      <c r="H5681">
        <v>4</v>
      </c>
      <c r="I5681" t="s">
        <v>11</v>
      </c>
      <c r="J5681">
        <v>-1</v>
      </c>
    </row>
    <row r="5682" spans="2:10" x14ac:dyDescent="0.45">
      <c r="B5682">
        <v>10891</v>
      </c>
      <c r="C5682" t="s">
        <v>73</v>
      </c>
      <c r="D5682">
        <v>15</v>
      </c>
      <c r="E5682">
        <v>32</v>
      </c>
      <c r="F5682" t="s">
        <v>4</v>
      </c>
      <c r="G5682">
        <v>0</v>
      </c>
      <c r="H5682">
        <v>2</v>
      </c>
      <c r="I5682" t="s">
        <v>13</v>
      </c>
      <c r="J5682">
        <v>-1</v>
      </c>
    </row>
    <row r="5683" spans="2:10" x14ac:dyDescent="0.45">
      <c r="B5683">
        <v>10892</v>
      </c>
      <c r="C5683" t="s">
        <v>73</v>
      </c>
      <c r="D5683">
        <v>15</v>
      </c>
      <c r="E5683">
        <v>32</v>
      </c>
      <c r="F5683" t="s">
        <v>14</v>
      </c>
      <c r="G5683">
        <v>4</v>
      </c>
      <c r="H5683">
        <v>1</v>
      </c>
      <c r="I5683" t="s">
        <v>12</v>
      </c>
      <c r="J5683">
        <v>1</v>
      </c>
    </row>
    <row r="5684" spans="2:10" x14ac:dyDescent="0.45">
      <c r="B5684">
        <v>10893</v>
      </c>
      <c r="C5684" t="s">
        <v>73</v>
      </c>
      <c r="D5684">
        <v>15</v>
      </c>
      <c r="E5684">
        <v>32</v>
      </c>
      <c r="F5684" t="s">
        <v>6</v>
      </c>
      <c r="G5684">
        <v>2</v>
      </c>
      <c r="H5684">
        <v>0</v>
      </c>
      <c r="I5684" t="s">
        <v>10</v>
      </c>
      <c r="J5684">
        <v>1</v>
      </c>
    </row>
    <row r="5685" spans="2:10" x14ac:dyDescent="0.45">
      <c r="B5685">
        <v>10894</v>
      </c>
      <c r="C5685" t="s">
        <v>73</v>
      </c>
      <c r="D5685">
        <v>15</v>
      </c>
      <c r="E5685">
        <v>32</v>
      </c>
      <c r="F5685" t="s">
        <v>18</v>
      </c>
      <c r="G5685">
        <v>1</v>
      </c>
      <c r="H5685">
        <v>0</v>
      </c>
      <c r="I5685" t="s">
        <v>9</v>
      </c>
      <c r="J5685">
        <v>1</v>
      </c>
    </row>
    <row r="5686" spans="2:10" x14ac:dyDescent="0.45">
      <c r="B5686">
        <v>10895</v>
      </c>
      <c r="C5686" t="s">
        <v>73</v>
      </c>
      <c r="D5686">
        <v>15</v>
      </c>
      <c r="E5686">
        <v>32</v>
      </c>
      <c r="F5686" t="s">
        <v>1</v>
      </c>
      <c r="G5686">
        <v>1</v>
      </c>
      <c r="H5686">
        <v>1</v>
      </c>
      <c r="I5686" t="s">
        <v>5</v>
      </c>
      <c r="J5686">
        <v>0</v>
      </c>
    </row>
    <row r="5687" spans="2:10" x14ac:dyDescent="0.45">
      <c r="B5687">
        <v>10896</v>
      </c>
      <c r="C5687" t="s">
        <v>73</v>
      </c>
      <c r="D5687">
        <v>15</v>
      </c>
      <c r="E5687">
        <v>32</v>
      </c>
      <c r="F5687" t="s">
        <v>15</v>
      </c>
      <c r="G5687">
        <v>1</v>
      </c>
      <c r="H5687">
        <v>0</v>
      </c>
      <c r="I5687" t="s">
        <v>69</v>
      </c>
      <c r="J5687">
        <v>1</v>
      </c>
    </row>
    <row r="5688" spans="2:10" x14ac:dyDescent="0.45">
      <c r="B5688">
        <v>10897</v>
      </c>
      <c r="C5688" t="s">
        <v>73</v>
      </c>
      <c r="D5688">
        <v>15</v>
      </c>
      <c r="E5688">
        <v>32</v>
      </c>
      <c r="F5688" t="s">
        <v>67</v>
      </c>
      <c r="G5688">
        <v>3</v>
      </c>
      <c r="H5688">
        <v>2</v>
      </c>
      <c r="I5688" t="s">
        <v>72</v>
      </c>
      <c r="J5688">
        <v>1</v>
      </c>
    </row>
    <row r="5689" spans="2:10" x14ac:dyDescent="0.45">
      <c r="B5689">
        <v>10898</v>
      </c>
      <c r="C5689" t="s">
        <v>73</v>
      </c>
      <c r="D5689">
        <v>15</v>
      </c>
      <c r="E5689">
        <v>33</v>
      </c>
      <c r="F5689" t="s">
        <v>3</v>
      </c>
      <c r="G5689">
        <v>2</v>
      </c>
      <c r="H5689">
        <v>1</v>
      </c>
      <c r="I5689" t="s">
        <v>67</v>
      </c>
      <c r="J5689">
        <v>1</v>
      </c>
    </row>
    <row r="5690" spans="2:10" x14ac:dyDescent="0.45">
      <c r="B5690">
        <v>10899</v>
      </c>
      <c r="C5690" t="s">
        <v>73</v>
      </c>
      <c r="D5690">
        <v>15</v>
      </c>
      <c r="E5690">
        <v>33</v>
      </c>
      <c r="F5690" t="s">
        <v>12</v>
      </c>
      <c r="G5690">
        <v>4</v>
      </c>
      <c r="H5690">
        <v>1</v>
      </c>
      <c r="I5690" t="s">
        <v>6</v>
      </c>
      <c r="J5690">
        <v>1</v>
      </c>
    </row>
    <row r="5691" spans="2:10" x14ac:dyDescent="0.45">
      <c r="B5691">
        <v>10900</v>
      </c>
      <c r="C5691" t="s">
        <v>73</v>
      </c>
      <c r="D5691">
        <v>15</v>
      </c>
      <c r="E5691">
        <v>33</v>
      </c>
      <c r="F5691" t="s">
        <v>10</v>
      </c>
      <c r="G5691">
        <v>2</v>
      </c>
      <c r="H5691">
        <v>1</v>
      </c>
      <c r="I5691" t="s">
        <v>0</v>
      </c>
      <c r="J5691">
        <v>1</v>
      </c>
    </row>
    <row r="5692" spans="2:10" x14ac:dyDescent="0.45">
      <c r="B5692">
        <v>10901</v>
      </c>
      <c r="C5692" t="s">
        <v>73</v>
      </c>
      <c r="D5692">
        <v>15</v>
      </c>
      <c r="E5692">
        <v>33</v>
      </c>
      <c r="F5692" t="s">
        <v>72</v>
      </c>
      <c r="G5692">
        <v>1</v>
      </c>
      <c r="H5692">
        <v>1</v>
      </c>
      <c r="I5692" t="s">
        <v>27</v>
      </c>
      <c r="J5692">
        <v>0</v>
      </c>
    </row>
    <row r="5693" spans="2:10" x14ac:dyDescent="0.45">
      <c r="B5693">
        <v>10902</v>
      </c>
      <c r="C5693" t="s">
        <v>73</v>
      </c>
      <c r="D5693">
        <v>15</v>
      </c>
      <c r="E5693">
        <v>33</v>
      </c>
      <c r="F5693" t="s">
        <v>9</v>
      </c>
      <c r="G5693">
        <v>3</v>
      </c>
      <c r="H5693">
        <v>0</v>
      </c>
      <c r="I5693" t="s">
        <v>14</v>
      </c>
      <c r="J5693">
        <v>1</v>
      </c>
    </row>
    <row r="5694" spans="2:10" x14ac:dyDescent="0.45">
      <c r="B5694">
        <v>10903</v>
      </c>
      <c r="C5694" t="s">
        <v>73</v>
      </c>
      <c r="D5694">
        <v>15</v>
      </c>
      <c r="E5694">
        <v>33</v>
      </c>
      <c r="F5694" t="s">
        <v>13</v>
      </c>
      <c r="G5694">
        <v>1</v>
      </c>
      <c r="H5694">
        <v>1</v>
      </c>
      <c r="I5694" t="s">
        <v>1</v>
      </c>
      <c r="J5694">
        <v>0</v>
      </c>
    </row>
    <row r="5695" spans="2:10" x14ac:dyDescent="0.45">
      <c r="B5695">
        <v>10904</v>
      </c>
      <c r="C5695" t="s">
        <v>73</v>
      </c>
      <c r="D5695">
        <v>15</v>
      </c>
      <c r="E5695">
        <v>33</v>
      </c>
      <c r="F5695" t="s">
        <v>69</v>
      </c>
      <c r="G5695">
        <v>1</v>
      </c>
      <c r="H5695">
        <v>0</v>
      </c>
      <c r="I5695" t="s">
        <v>18</v>
      </c>
      <c r="J5695">
        <v>1</v>
      </c>
    </row>
    <row r="5696" spans="2:10" x14ac:dyDescent="0.45">
      <c r="B5696">
        <v>10905</v>
      </c>
      <c r="C5696" t="s">
        <v>73</v>
      </c>
      <c r="D5696">
        <v>15</v>
      </c>
      <c r="E5696">
        <v>33</v>
      </c>
      <c r="F5696" t="s">
        <v>5</v>
      </c>
      <c r="G5696">
        <v>2</v>
      </c>
      <c r="H5696">
        <v>0</v>
      </c>
      <c r="I5696" t="s">
        <v>24</v>
      </c>
      <c r="J5696">
        <v>1</v>
      </c>
    </row>
    <row r="5697" spans="2:10" x14ac:dyDescent="0.45">
      <c r="B5697">
        <v>10906</v>
      </c>
      <c r="C5697" t="s">
        <v>73</v>
      </c>
      <c r="D5697">
        <v>15</v>
      </c>
      <c r="E5697">
        <v>33</v>
      </c>
      <c r="F5697" t="s">
        <v>44</v>
      </c>
      <c r="G5697">
        <v>3</v>
      </c>
      <c r="H5697">
        <v>3</v>
      </c>
      <c r="I5697" t="s">
        <v>15</v>
      </c>
      <c r="J5697">
        <v>0</v>
      </c>
    </row>
    <row r="5698" spans="2:10" x14ac:dyDescent="0.45">
      <c r="B5698">
        <v>10907</v>
      </c>
      <c r="C5698" t="s">
        <v>73</v>
      </c>
      <c r="D5698">
        <v>15</v>
      </c>
      <c r="E5698">
        <v>33</v>
      </c>
      <c r="F5698" t="s">
        <v>11</v>
      </c>
      <c r="G5698">
        <v>1</v>
      </c>
      <c r="H5698">
        <v>1</v>
      </c>
      <c r="I5698" t="s">
        <v>4</v>
      </c>
      <c r="J5698">
        <v>0</v>
      </c>
    </row>
    <row r="5699" spans="2:10" x14ac:dyDescent="0.45">
      <c r="B5699">
        <v>10908</v>
      </c>
      <c r="C5699" t="s">
        <v>73</v>
      </c>
      <c r="D5699">
        <v>15</v>
      </c>
      <c r="E5699">
        <v>34</v>
      </c>
      <c r="F5699" t="s">
        <v>24</v>
      </c>
      <c r="G5699">
        <v>1</v>
      </c>
      <c r="H5699">
        <v>0</v>
      </c>
      <c r="I5699" t="s">
        <v>13</v>
      </c>
      <c r="J5699">
        <v>1</v>
      </c>
    </row>
    <row r="5700" spans="2:10" x14ac:dyDescent="0.45">
      <c r="B5700">
        <v>10909</v>
      </c>
      <c r="C5700" t="s">
        <v>73</v>
      </c>
      <c r="D5700">
        <v>15</v>
      </c>
      <c r="E5700">
        <v>34</v>
      </c>
      <c r="F5700" t="s">
        <v>14</v>
      </c>
      <c r="G5700">
        <v>2</v>
      </c>
      <c r="H5700">
        <v>0</v>
      </c>
      <c r="I5700" t="s">
        <v>69</v>
      </c>
      <c r="J5700">
        <v>1</v>
      </c>
    </row>
    <row r="5701" spans="2:10" x14ac:dyDescent="0.45">
      <c r="B5701">
        <v>10910</v>
      </c>
      <c r="C5701" t="s">
        <v>73</v>
      </c>
      <c r="D5701">
        <v>15</v>
      </c>
      <c r="E5701">
        <v>34</v>
      </c>
      <c r="F5701" t="s">
        <v>0</v>
      </c>
      <c r="G5701">
        <v>1</v>
      </c>
      <c r="H5701">
        <v>0</v>
      </c>
      <c r="I5701" t="s">
        <v>12</v>
      </c>
      <c r="J5701">
        <v>1</v>
      </c>
    </row>
    <row r="5702" spans="2:10" x14ac:dyDescent="0.45">
      <c r="B5702">
        <v>10911</v>
      </c>
      <c r="C5702" t="s">
        <v>73</v>
      </c>
      <c r="D5702">
        <v>15</v>
      </c>
      <c r="E5702">
        <v>34</v>
      </c>
      <c r="F5702" t="s">
        <v>4</v>
      </c>
      <c r="G5702">
        <v>0</v>
      </c>
      <c r="H5702">
        <v>0</v>
      </c>
      <c r="I5702" t="s">
        <v>10</v>
      </c>
      <c r="J5702">
        <v>0</v>
      </c>
    </row>
    <row r="5703" spans="2:10" x14ac:dyDescent="0.45">
      <c r="B5703">
        <v>10912</v>
      </c>
      <c r="C5703" t="s">
        <v>73</v>
      </c>
      <c r="D5703">
        <v>15</v>
      </c>
      <c r="E5703">
        <v>34</v>
      </c>
      <c r="F5703" t="s">
        <v>3</v>
      </c>
      <c r="G5703">
        <v>2</v>
      </c>
      <c r="H5703">
        <v>0</v>
      </c>
      <c r="I5703" t="s">
        <v>72</v>
      </c>
      <c r="J5703">
        <v>1</v>
      </c>
    </row>
    <row r="5704" spans="2:10" x14ac:dyDescent="0.45">
      <c r="B5704">
        <v>10913</v>
      </c>
      <c r="C5704" t="s">
        <v>73</v>
      </c>
      <c r="D5704">
        <v>15</v>
      </c>
      <c r="E5704">
        <v>34</v>
      </c>
      <c r="F5704" t="s">
        <v>6</v>
      </c>
      <c r="G5704">
        <v>2</v>
      </c>
      <c r="H5704">
        <v>1</v>
      </c>
      <c r="I5704" t="s">
        <v>9</v>
      </c>
      <c r="J5704">
        <v>1</v>
      </c>
    </row>
    <row r="5705" spans="2:10" x14ac:dyDescent="0.45">
      <c r="B5705">
        <v>10914</v>
      </c>
      <c r="C5705" t="s">
        <v>73</v>
      </c>
      <c r="D5705">
        <v>15</v>
      </c>
      <c r="E5705">
        <v>34</v>
      </c>
      <c r="F5705" t="s">
        <v>18</v>
      </c>
      <c r="G5705">
        <v>1</v>
      </c>
      <c r="H5705">
        <v>1</v>
      </c>
      <c r="I5705" t="s">
        <v>44</v>
      </c>
      <c r="J5705">
        <v>0</v>
      </c>
    </row>
    <row r="5706" spans="2:10" x14ac:dyDescent="0.45">
      <c r="B5706">
        <v>10915</v>
      </c>
      <c r="C5706" t="s">
        <v>73</v>
      </c>
      <c r="D5706">
        <v>15</v>
      </c>
      <c r="E5706">
        <v>34</v>
      </c>
      <c r="F5706" t="s">
        <v>1</v>
      </c>
      <c r="G5706">
        <v>0</v>
      </c>
      <c r="H5706">
        <v>0</v>
      </c>
      <c r="I5706" t="s">
        <v>11</v>
      </c>
      <c r="J5706">
        <v>0</v>
      </c>
    </row>
    <row r="5707" spans="2:10" x14ac:dyDescent="0.45">
      <c r="B5707">
        <v>10916</v>
      </c>
      <c r="C5707" t="s">
        <v>73</v>
      </c>
      <c r="D5707">
        <v>15</v>
      </c>
      <c r="E5707">
        <v>34</v>
      </c>
      <c r="F5707" t="s">
        <v>15</v>
      </c>
      <c r="G5707">
        <v>4</v>
      </c>
      <c r="H5707">
        <v>0</v>
      </c>
      <c r="I5707" t="s">
        <v>27</v>
      </c>
      <c r="J5707">
        <v>1</v>
      </c>
    </row>
    <row r="5708" spans="2:10" x14ac:dyDescent="0.45">
      <c r="B5708">
        <v>10917</v>
      </c>
      <c r="C5708" t="s">
        <v>73</v>
      </c>
      <c r="D5708">
        <v>15</v>
      </c>
      <c r="E5708">
        <v>34</v>
      </c>
      <c r="F5708" t="s">
        <v>67</v>
      </c>
      <c r="G5708">
        <v>3</v>
      </c>
      <c r="H5708">
        <v>1</v>
      </c>
      <c r="I5708" t="s">
        <v>5</v>
      </c>
      <c r="J5708">
        <v>1</v>
      </c>
    </row>
    <row r="5709" spans="2:10" x14ac:dyDescent="0.45">
      <c r="B5709">
        <v>10918</v>
      </c>
      <c r="C5709" t="s">
        <v>73</v>
      </c>
      <c r="D5709">
        <v>15</v>
      </c>
      <c r="E5709">
        <v>35</v>
      </c>
      <c r="F5709" t="s">
        <v>13</v>
      </c>
      <c r="G5709">
        <v>3</v>
      </c>
      <c r="H5709">
        <v>0</v>
      </c>
      <c r="I5709" t="s">
        <v>67</v>
      </c>
      <c r="J5709">
        <v>1</v>
      </c>
    </row>
    <row r="5710" spans="2:10" x14ac:dyDescent="0.45">
      <c r="B5710">
        <v>10919</v>
      </c>
      <c r="C5710" t="s">
        <v>73</v>
      </c>
      <c r="D5710">
        <v>15</v>
      </c>
      <c r="E5710">
        <v>35</v>
      </c>
      <c r="F5710" t="s">
        <v>12</v>
      </c>
      <c r="G5710">
        <v>4</v>
      </c>
      <c r="H5710">
        <v>3</v>
      </c>
      <c r="I5710" t="s">
        <v>4</v>
      </c>
      <c r="J5710">
        <v>1</v>
      </c>
    </row>
    <row r="5711" spans="2:10" x14ac:dyDescent="0.45">
      <c r="B5711">
        <v>10920</v>
      </c>
      <c r="C5711" t="s">
        <v>73</v>
      </c>
      <c r="D5711">
        <v>15</v>
      </c>
      <c r="E5711">
        <v>35</v>
      </c>
      <c r="F5711" t="s">
        <v>10</v>
      </c>
      <c r="G5711">
        <v>2</v>
      </c>
      <c r="H5711">
        <v>2</v>
      </c>
      <c r="I5711" t="s">
        <v>1</v>
      </c>
      <c r="J5711">
        <v>0</v>
      </c>
    </row>
    <row r="5712" spans="2:10" x14ac:dyDescent="0.45">
      <c r="B5712">
        <v>10921</v>
      </c>
      <c r="C5712" t="s">
        <v>73</v>
      </c>
      <c r="D5712">
        <v>15</v>
      </c>
      <c r="E5712">
        <v>35</v>
      </c>
      <c r="F5712" t="s">
        <v>72</v>
      </c>
      <c r="G5712">
        <v>0</v>
      </c>
      <c r="H5712">
        <v>3</v>
      </c>
      <c r="I5712" t="s">
        <v>15</v>
      </c>
      <c r="J5712">
        <v>-1</v>
      </c>
    </row>
    <row r="5713" spans="2:10" x14ac:dyDescent="0.45">
      <c r="B5713">
        <v>10922</v>
      </c>
      <c r="C5713" t="s">
        <v>73</v>
      </c>
      <c r="D5713">
        <v>15</v>
      </c>
      <c r="E5713">
        <v>35</v>
      </c>
      <c r="F5713" t="s">
        <v>9</v>
      </c>
      <c r="G5713">
        <v>1</v>
      </c>
      <c r="H5713">
        <v>0</v>
      </c>
      <c r="I5713" t="s">
        <v>0</v>
      </c>
      <c r="J5713">
        <v>1</v>
      </c>
    </row>
    <row r="5714" spans="2:10" x14ac:dyDescent="0.45">
      <c r="B5714">
        <v>10923</v>
      </c>
      <c r="C5714" t="s">
        <v>73</v>
      </c>
      <c r="D5714">
        <v>15</v>
      </c>
      <c r="E5714">
        <v>35</v>
      </c>
      <c r="F5714" t="s">
        <v>27</v>
      </c>
      <c r="G5714">
        <v>4</v>
      </c>
      <c r="H5714">
        <v>4</v>
      </c>
      <c r="I5714" t="s">
        <v>18</v>
      </c>
      <c r="J5714">
        <v>0</v>
      </c>
    </row>
    <row r="5715" spans="2:10" x14ac:dyDescent="0.45">
      <c r="B5715">
        <v>10924</v>
      </c>
      <c r="C5715" t="s">
        <v>73</v>
      </c>
      <c r="D5715">
        <v>15</v>
      </c>
      <c r="E5715">
        <v>35</v>
      </c>
      <c r="F5715" t="s">
        <v>69</v>
      </c>
      <c r="G5715">
        <v>0</v>
      </c>
      <c r="H5715">
        <v>1</v>
      </c>
      <c r="I5715" t="s">
        <v>6</v>
      </c>
      <c r="J5715">
        <v>-1</v>
      </c>
    </row>
    <row r="5716" spans="2:10" x14ac:dyDescent="0.45">
      <c r="B5716">
        <v>10925</v>
      </c>
      <c r="C5716" t="s">
        <v>73</v>
      </c>
      <c r="D5716">
        <v>15</v>
      </c>
      <c r="E5716">
        <v>35</v>
      </c>
      <c r="F5716" t="s">
        <v>5</v>
      </c>
      <c r="G5716">
        <v>2</v>
      </c>
      <c r="H5716">
        <v>2</v>
      </c>
      <c r="I5716" t="s">
        <v>3</v>
      </c>
      <c r="J5716">
        <v>0</v>
      </c>
    </row>
    <row r="5717" spans="2:10" x14ac:dyDescent="0.45">
      <c r="B5717">
        <v>10926</v>
      </c>
      <c r="C5717" t="s">
        <v>73</v>
      </c>
      <c r="D5717">
        <v>15</v>
      </c>
      <c r="E5717">
        <v>35</v>
      </c>
      <c r="F5717" t="s">
        <v>11</v>
      </c>
      <c r="G5717">
        <v>2</v>
      </c>
      <c r="H5717">
        <v>2</v>
      </c>
      <c r="I5717" t="s">
        <v>24</v>
      </c>
      <c r="J5717">
        <v>0</v>
      </c>
    </row>
    <row r="5718" spans="2:10" x14ac:dyDescent="0.45">
      <c r="B5718">
        <v>10927</v>
      </c>
      <c r="C5718" t="s">
        <v>73</v>
      </c>
      <c r="D5718">
        <v>15</v>
      </c>
      <c r="E5718">
        <v>35</v>
      </c>
      <c r="F5718" t="s">
        <v>44</v>
      </c>
      <c r="G5718">
        <v>0</v>
      </c>
      <c r="H5718">
        <v>0</v>
      </c>
      <c r="I5718" t="s">
        <v>14</v>
      </c>
      <c r="J5718">
        <v>0</v>
      </c>
    </row>
    <row r="5719" spans="2:10" x14ac:dyDescent="0.45">
      <c r="B5719">
        <v>10928</v>
      </c>
      <c r="C5719" t="s">
        <v>73</v>
      </c>
      <c r="D5719">
        <v>15</v>
      </c>
      <c r="E5719">
        <v>36</v>
      </c>
      <c r="F5719" t="s">
        <v>24</v>
      </c>
      <c r="G5719">
        <v>0</v>
      </c>
      <c r="H5719">
        <v>1</v>
      </c>
      <c r="I5719" t="s">
        <v>10</v>
      </c>
      <c r="J5719">
        <v>-1</v>
      </c>
    </row>
    <row r="5720" spans="2:10" x14ac:dyDescent="0.45">
      <c r="B5720">
        <v>10929</v>
      </c>
      <c r="C5720" t="s">
        <v>73</v>
      </c>
      <c r="D5720">
        <v>15</v>
      </c>
      <c r="E5720">
        <v>36</v>
      </c>
      <c r="F5720" t="s">
        <v>14</v>
      </c>
      <c r="G5720">
        <v>2</v>
      </c>
      <c r="H5720">
        <v>1</v>
      </c>
      <c r="I5720" t="s">
        <v>27</v>
      </c>
      <c r="J5720">
        <v>1</v>
      </c>
    </row>
    <row r="5721" spans="2:10" x14ac:dyDescent="0.45">
      <c r="B5721">
        <v>10930</v>
      </c>
      <c r="C5721" t="s">
        <v>73</v>
      </c>
      <c r="D5721">
        <v>15</v>
      </c>
      <c r="E5721">
        <v>36</v>
      </c>
      <c r="F5721" t="s">
        <v>0</v>
      </c>
      <c r="G5721">
        <v>4</v>
      </c>
      <c r="H5721">
        <v>2</v>
      </c>
      <c r="I5721" t="s">
        <v>69</v>
      </c>
      <c r="J5721">
        <v>1</v>
      </c>
    </row>
    <row r="5722" spans="2:10" x14ac:dyDescent="0.45">
      <c r="B5722">
        <v>10931</v>
      </c>
      <c r="C5722" t="s">
        <v>73</v>
      </c>
      <c r="D5722">
        <v>15</v>
      </c>
      <c r="E5722">
        <v>36</v>
      </c>
      <c r="F5722" t="s">
        <v>3</v>
      </c>
      <c r="G5722">
        <v>1</v>
      </c>
      <c r="H5722">
        <v>0</v>
      </c>
      <c r="I5722" t="s">
        <v>13</v>
      </c>
      <c r="J5722">
        <v>1</v>
      </c>
    </row>
    <row r="5723" spans="2:10" x14ac:dyDescent="0.45">
      <c r="B5723">
        <v>10932</v>
      </c>
      <c r="C5723" t="s">
        <v>73</v>
      </c>
      <c r="D5723">
        <v>15</v>
      </c>
      <c r="E5723">
        <v>36</v>
      </c>
      <c r="F5723" t="s">
        <v>4</v>
      </c>
      <c r="G5723">
        <v>1</v>
      </c>
      <c r="H5723">
        <v>0</v>
      </c>
      <c r="I5723" t="s">
        <v>9</v>
      </c>
      <c r="J5723">
        <v>1</v>
      </c>
    </row>
    <row r="5724" spans="2:10" x14ac:dyDescent="0.45">
      <c r="B5724">
        <v>10933</v>
      </c>
      <c r="C5724" t="s">
        <v>73</v>
      </c>
      <c r="D5724">
        <v>15</v>
      </c>
      <c r="E5724">
        <v>36</v>
      </c>
      <c r="F5724" t="s">
        <v>1</v>
      </c>
      <c r="G5724">
        <v>2</v>
      </c>
      <c r="H5724">
        <v>1</v>
      </c>
      <c r="I5724" t="s">
        <v>12</v>
      </c>
      <c r="J5724">
        <v>1</v>
      </c>
    </row>
    <row r="5725" spans="2:10" x14ac:dyDescent="0.45">
      <c r="B5725">
        <v>10934</v>
      </c>
      <c r="C5725" t="s">
        <v>73</v>
      </c>
      <c r="D5725">
        <v>15</v>
      </c>
      <c r="E5725">
        <v>36</v>
      </c>
      <c r="F5725" t="s">
        <v>6</v>
      </c>
      <c r="G5725">
        <v>3</v>
      </c>
      <c r="H5725">
        <v>1</v>
      </c>
      <c r="I5725" t="s">
        <v>44</v>
      </c>
      <c r="J5725">
        <v>1</v>
      </c>
    </row>
    <row r="5726" spans="2:10" x14ac:dyDescent="0.45">
      <c r="B5726">
        <v>10935</v>
      </c>
      <c r="C5726" t="s">
        <v>73</v>
      </c>
      <c r="D5726">
        <v>15</v>
      </c>
      <c r="E5726">
        <v>36</v>
      </c>
      <c r="F5726" t="s">
        <v>18</v>
      </c>
      <c r="G5726">
        <v>0</v>
      </c>
      <c r="H5726">
        <v>0</v>
      </c>
      <c r="I5726" t="s">
        <v>15</v>
      </c>
      <c r="J5726">
        <v>0</v>
      </c>
    </row>
    <row r="5727" spans="2:10" x14ac:dyDescent="0.45">
      <c r="B5727">
        <v>10936</v>
      </c>
      <c r="C5727" t="s">
        <v>73</v>
      </c>
      <c r="D5727">
        <v>15</v>
      </c>
      <c r="E5727">
        <v>36</v>
      </c>
      <c r="F5727" t="s">
        <v>67</v>
      </c>
      <c r="G5727">
        <v>1</v>
      </c>
      <c r="H5727">
        <v>1</v>
      </c>
      <c r="I5727" t="s">
        <v>11</v>
      </c>
      <c r="J5727">
        <v>0</v>
      </c>
    </row>
    <row r="5728" spans="2:10" x14ac:dyDescent="0.45">
      <c r="B5728">
        <v>10937</v>
      </c>
      <c r="C5728" t="s">
        <v>73</v>
      </c>
      <c r="D5728">
        <v>15</v>
      </c>
      <c r="E5728">
        <v>36</v>
      </c>
      <c r="F5728" t="s">
        <v>5</v>
      </c>
      <c r="G5728">
        <v>1</v>
      </c>
      <c r="H5728">
        <v>1</v>
      </c>
      <c r="I5728" t="s">
        <v>72</v>
      </c>
      <c r="J5728">
        <v>0</v>
      </c>
    </row>
    <row r="5729" spans="2:10" x14ac:dyDescent="0.45">
      <c r="B5729">
        <v>10938</v>
      </c>
      <c r="C5729" t="s">
        <v>73</v>
      </c>
      <c r="D5729">
        <v>15</v>
      </c>
      <c r="E5729">
        <v>37</v>
      </c>
      <c r="F5729" t="s">
        <v>13</v>
      </c>
      <c r="G5729">
        <v>1</v>
      </c>
      <c r="H5729">
        <v>0</v>
      </c>
      <c r="I5729" t="s">
        <v>5</v>
      </c>
      <c r="J5729">
        <v>1</v>
      </c>
    </row>
    <row r="5730" spans="2:10" x14ac:dyDescent="0.45">
      <c r="B5730">
        <v>10939</v>
      </c>
      <c r="C5730" t="s">
        <v>73</v>
      </c>
      <c r="D5730">
        <v>15</v>
      </c>
      <c r="E5730">
        <v>37</v>
      </c>
      <c r="F5730" t="s">
        <v>12</v>
      </c>
      <c r="G5730">
        <v>2</v>
      </c>
      <c r="H5730">
        <v>1</v>
      </c>
      <c r="I5730" t="s">
        <v>24</v>
      </c>
      <c r="J5730">
        <v>1</v>
      </c>
    </row>
    <row r="5731" spans="2:10" x14ac:dyDescent="0.45">
      <c r="B5731">
        <v>10940</v>
      </c>
      <c r="C5731" t="s">
        <v>73</v>
      </c>
      <c r="D5731">
        <v>15</v>
      </c>
      <c r="E5731">
        <v>37</v>
      </c>
      <c r="F5731" t="s">
        <v>10</v>
      </c>
      <c r="G5731">
        <v>0</v>
      </c>
      <c r="H5731">
        <v>1</v>
      </c>
      <c r="I5731" t="s">
        <v>67</v>
      </c>
      <c r="J5731">
        <v>-1</v>
      </c>
    </row>
    <row r="5732" spans="2:10" x14ac:dyDescent="0.45">
      <c r="B5732">
        <v>10941</v>
      </c>
      <c r="C5732" t="s">
        <v>73</v>
      </c>
      <c r="D5732">
        <v>15</v>
      </c>
      <c r="E5732">
        <v>37</v>
      </c>
      <c r="F5732" t="s">
        <v>9</v>
      </c>
      <c r="G5732">
        <v>1</v>
      </c>
      <c r="H5732">
        <v>0</v>
      </c>
      <c r="I5732" t="s">
        <v>1</v>
      </c>
      <c r="J5732">
        <v>1</v>
      </c>
    </row>
    <row r="5733" spans="2:10" x14ac:dyDescent="0.45">
      <c r="B5733">
        <v>10942</v>
      </c>
      <c r="C5733" t="s">
        <v>73</v>
      </c>
      <c r="D5733">
        <v>15</v>
      </c>
      <c r="E5733">
        <v>37</v>
      </c>
      <c r="F5733" t="s">
        <v>27</v>
      </c>
      <c r="G5733">
        <v>2</v>
      </c>
      <c r="H5733">
        <v>0</v>
      </c>
      <c r="I5733" t="s">
        <v>6</v>
      </c>
      <c r="J5733">
        <v>1</v>
      </c>
    </row>
    <row r="5734" spans="2:10" x14ac:dyDescent="0.45">
      <c r="B5734">
        <v>10943</v>
      </c>
      <c r="C5734" t="s">
        <v>73</v>
      </c>
      <c r="D5734">
        <v>15</v>
      </c>
      <c r="E5734">
        <v>37</v>
      </c>
      <c r="F5734" t="s">
        <v>69</v>
      </c>
      <c r="G5734">
        <v>3</v>
      </c>
      <c r="H5734">
        <v>1</v>
      </c>
      <c r="I5734" t="s">
        <v>4</v>
      </c>
      <c r="J5734">
        <v>1</v>
      </c>
    </row>
    <row r="5735" spans="2:10" x14ac:dyDescent="0.45">
      <c r="B5735">
        <v>10944</v>
      </c>
      <c r="C5735" t="s">
        <v>73</v>
      </c>
      <c r="D5735">
        <v>15</v>
      </c>
      <c r="E5735">
        <v>37</v>
      </c>
      <c r="F5735" t="s">
        <v>18</v>
      </c>
      <c r="G5735">
        <v>2</v>
      </c>
      <c r="H5735">
        <v>0</v>
      </c>
      <c r="I5735" t="s">
        <v>72</v>
      </c>
      <c r="J5735">
        <v>1</v>
      </c>
    </row>
    <row r="5736" spans="2:10" x14ac:dyDescent="0.45">
      <c r="B5736">
        <v>10945</v>
      </c>
      <c r="C5736" t="s">
        <v>73</v>
      </c>
      <c r="D5736">
        <v>15</v>
      </c>
      <c r="E5736">
        <v>37</v>
      </c>
      <c r="F5736" t="s">
        <v>15</v>
      </c>
      <c r="G5736">
        <v>0</v>
      </c>
      <c r="H5736">
        <v>1</v>
      </c>
      <c r="I5736" t="s">
        <v>14</v>
      </c>
      <c r="J5736">
        <v>-1</v>
      </c>
    </row>
    <row r="5737" spans="2:10" x14ac:dyDescent="0.45">
      <c r="B5737">
        <v>10946</v>
      </c>
      <c r="C5737" t="s">
        <v>73</v>
      </c>
      <c r="D5737">
        <v>15</v>
      </c>
      <c r="E5737">
        <v>37</v>
      </c>
      <c r="F5737" t="s">
        <v>44</v>
      </c>
      <c r="G5737">
        <v>1</v>
      </c>
      <c r="H5737">
        <v>4</v>
      </c>
      <c r="I5737" t="s">
        <v>0</v>
      </c>
      <c r="J5737">
        <v>-1</v>
      </c>
    </row>
    <row r="5738" spans="2:10" x14ac:dyDescent="0.45">
      <c r="B5738">
        <v>10947</v>
      </c>
      <c r="C5738" t="s">
        <v>73</v>
      </c>
      <c r="D5738">
        <v>15</v>
      </c>
      <c r="E5738">
        <v>37</v>
      </c>
      <c r="F5738" t="s">
        <v>11</v>
      </c>
      <c r="G5738">
        <v>1</v>
      </c>
      <c r="H5738">
        <v>1</v>
      </c>
      <c r="I5738" t="s">
        <v>3</v>
      </c>
      <c r="J5738">
        <v>0</v>
      </c>
    </row>
    <row r="5739" spans="2:10" x14ac:dyDescent="0.45">
      <c r="B5739">
        <v>10948</v>
      </c>
      <c r="C5739" t="s">
        <v>73</v>
      </c>
      <c r="D5739">
        <v>15</v>
      </c>
      <c r="E5739">
        <v>38</v>
      </c>
      <c r="F5739" t="s">
        <v>3</v>
      </c>
      <c r="G5739">
        <v>2</v>
      </c>
      <c r="H5739">
        <v>0</v>
      </c>
      <c r="I5739" t="s">
        <v>10</v>
      </c>
      <c r="J5739">
        <v>1</v>
      </c>
    </row>
    <row r="5740" spans="2:10" x14ac:dyDescent="0.45">
      <c r="B5740">
        <v>10949</v>
      </c>
      <c r="C5740" t="s">
        <v>73</v>
      </c>
      <c r="D5740">
        <v>15</v>
      </c>
      <c r="E5740">
        <v>38</v>
      </c>
      <c r="F5740" t="s">
        <v>24</v>
      </c>
      <c r="G5740">
        <v>3</v>
      </c>
      <c r="H5740">
        <v>2</v>
      </c>
      <c r="I5740" t="s">
        <v>9</v>
      </c>
      <c r="J5740">
        <v>1</v>
      </c>
    </row>
    <row r="5741" spans="2:10" x14ac:dyDescent="0.45">
      <c r="B5741">
        <v>10950</v>
      </c>
      <c r="C5741" t="s">
        <v>73</v>
      </c>
      <c r="D5741">
        <v>15</v>
      </c>
      <c r="E5741">
        <v>38</v>
      </c>
      <c r="F5741" t="s">
        <v>4</v>
      </c>
      <c r="G5741">
        <v>2</v>
      </c>
      <c r="H5741">
        <v>0</v>
      </c>
      <c r="I5741" t="s">
        <v>44</v>
      </c>
      <c r="J5741">
        <v>1</v>
      </c>
    </row>
    <row r="5742" spans="2:10" x14ac:dyDescent="0.45">
      <c r="B5742">
        <v>10951</v>
      </c>
      <c r="C5742" t="s">
        <v>73</v>
      </c>
      <c r="D5742">
        <v>15</v>
      </c>
      <c r="E5742">
        <v>38</v>
      </c>
      <c r="F5742" t="s">
        <v>0</v>
      </c>
      <c r="G5742">
        <v>4</v>
      </c>
      <c r="H5742">
        <v>0</v>
      </c>
      <c r="I5742" t="s">
        <v>27</v>
      </c>
      <c r="J5742">
        <v>1</v>
      </c>
    </row>
    <row r="5743" spans="2:10" x14ac:dyDescent="0.45">
      <c r="B5743">
        <v>10952</v>
      </c>
      <c r="C5743" t="s">
        <v>73</v>
      </c>
      <c r="D5743">
        <v>15</v>
      </c>
      <c r="E5743">
        <v>38</v>
      </c>
      <c r="F5743" t="s">
        <v>72</v>
      </c>
      <c r="G5743">
        <v>2</v>
      </c>
      <c r="H5743">
        <v>3</v>
      </c>
      <c r="I5743" t="s">
        <v>13</v>
      </c>
      <c r="J5743">
        <v>-1</v>
      </c>
    </row>
    <row r="5744" spans="2:10" x14ac:dyDescent="0.45">
      <c r="B5744">
        <v>10953</v>
      </c>
      <c r="C5744" t="s">
        <v>73</v>
      </c>
      <c r="D5744">
        <v>15</v>
      </c>
      <c r="E5744">
        <v>38</v>
      </c>
      <c r="F5744" t="s">
        <v>1</v>
      </c>
      <c r="G5744">
        <v>1</v>
      </c>
      <c r="H5744">
        <v>1</v>
      </c>
      <c r="I5744" t="s">
        <v>69</v>
      </c>
      <c r="J5744">
        <v>0</v>
      </c>
    </row>
    <row r="5745" spans="2:10" x14ac:dyDescent="0.45">
      <c r="B5745">
        <v>10954</v>
      </c>
      <c r="C5745" t="s">
        <v>73</v>
      </c>
      <c r="D5745">
        <v>15</v>
      </c>
      <c r="E5745">
        <v>38</v>
      </c>
      <c r="F5745" t="s">
        <v>14</v>
      </c>
      <c r="G5745">
        <v>2</v>
      </c>
      <c r="H5745">
        <v>2</v>
      </c>
      <c r="I5745" t="s">
        <v>18</v>
      </c>
      <c r="J5745">
        <v>0</v>
      </c>
    </row>
    <row r="5746" spans="2:10" x14ac:dyDescent="0.45">
      <c r="B5746">
        <v>10955</v>
      </c>
      <c r="C5746" t="s">
        <v>73</v>
      </c>
      <c r="D5746">
        <v>15</v>
      </c>
      <c r="E5746">
        <v>38</v>
      </c>
      <c r="F5746" t="s">
        <v>5</v>
      </c>
      <c r="G5746">
        <v>0</v>
      </c>
      <c r="H5746">
        <v>0</v>
      </c>
      <c r="I5746" t="s">
        <v>11</v>
      </c>
      <c r="J5746">
        <v>0</v>
      </c>
    </row>
    <row r="5747" spans="2:10" x14ac:dyDescent="0.45">
      <c r="B5747">
        <v>10956</v>
      </c>
      <c r="C5747" t="s">
        <v>73</v>
      </c>
      <c r="D5747">
        <v>15</v>
      </c>
      <c r="E5747">
        <v>38</v>
      </c>
      <c r="F5747" t="s">
        <v>6</v>
      </c>
      <c r="G5747">
        <v>1</v>
      </c>
      <c r="H5747">
        <v>3</v>
      </c>
      <c r="I5747" t="s">
        <v>15</v>
      </c>
      <c r="J5747">
        <v>-1</v>
      </c>
    </row>
    <row r="5748" spans="2:10" x14ac:dyDescent="0.45">
      <c r="B5748">
        <v>10957</v>
      </c>
      <c r="C5748" t="s">
        <v>73</v>
      </c>
      <c r="D5748">
        <v>15</v>
      </c>
      <c r="E5748">
        <v>38</v>
      </c>
      <c r="F5748" t="s">
        <v>67</v>
      </c>
      <c r="G5748">
        <v>2</v>
      </c>
      <c r="H5748">
        <v>0</v>
      </c>
      <c r="I5748" t="s">
        <v>12</v>
      </c>
      <c r="J5748">
        <v>1</v>
      </c>
    </row>
    <row r="5749" spans="2:10" x14ac:dyDescent="0.45">
      <c r="B5749">
        <v>9846</v>
      </c>
      <c r="C5749" t="s">
        <v>71</v>
      </c>
      <c r="D5749">
        <v>16</v>
      </c>
      <c r="E5749">
        <v>1</v>
      </c>
      <c r="F5749" t="s">
        <v>14</v>
      </c>
      <c r="G5749">
        <v>3</v>
      </c>
      <c r="H5749">
        <v>1</v>
      </c>
      <c r="I5749" t="s">
        <v>18</v>
      </c>
      <c r="J5749">
        <v>1</v>
      </c>
    </row>
    <row r="5750" spans="2:10" x14ac:dyDescent="0.45">
      <c r="B5750">
        <v>9847</v>
      </c>
      <c r="C5750" t="s">
        <v>71</v>
      </c>
      <c r="D5750">
        <v>16</v>
      </c>
      <c r="E5750">
        <v>1</v>
      </c>
      <c r="F5750" t="s">
        <v>12</v>
      </c>
      <c r="G5750">
        <v>1</v>
      </c>
      <c r="H5750">
        <v>0</v>
      </c>
      <c r="I5750" t="s">
        <v>9</v>
      </c>
      <c r="J5750">
        <v>1</v>
      </c>
    </row>
    <row r="5751" spans="2:10" x14ac:dyDescent="0.45">
      <c r="B5751">
        <v>9848</v>
      </c>
      <c r="C5751" t="s">
        <v>71</v>
      </c>
      <c r="D5751">
        <v>16</v>
      </c>
      <c r="E5751">
        <v>1</v>
      </c>
      <c r="F5751" t="s">
        <v>6</v>
      </c>
      <c r="G5751">
        <v>1</v>
      </c>
      <c r="H5751">
        <v>1</v>
      </c>
      <c r="I5751" t="s">
        <v>10</v>
      </c>
      <c r="J5751">
        <v>0</v>
      </c>
    </row>
    <row r="5752" spans="2:10" x14ac:dyDescent="0.45">
      <c r="B5752">
        <v>9849</v>
      </c>
      <c r="C5752" t="s">
        <v>71</v>
      </c>
      <c r="D5752">
        <v>16</v>
      </c>
      <c r="E5752">
        <v>1</v>
      </c>
      <c r="F5752" t="s">
        <v>1</v>
      </c>
      <c r="G5752">
        <v>1</v>
      </c>
      <c r="H5752">
        <v>0</v>
      </c>
      <c r="I5752" t="s">
        <v>67</v>
      </c>
      <c r="J5752">
        <v>1</v>
      </c>
    </row>
    <row r="5753" spans="2:10" x14ac:dyDescent="0.45">
      <c r="B5753">
        <v>9850</v>
      </c>
      <c r="C5753" t="s">
        <v>71</v>
      </c>
      <c r="D5753">
        <v>16</v>
      </c>
      <c r="E5753">
        <v>1</v>
      </c>
      <c r="F5753" t="s">
        <v>5</v>
      </c>
      <c r="G5753">
        <v>0</v>
      </c>
      <c r="H5753">
        <v>0</v>
      </c>
      <c r="I5753" t="s">
        <v>27</v>
      </c>
      <c r="J5753">
        <v>0</v>
      </c>
    </row>
    <row r="5754" spans="2:10" x14ac:dyDescent="0.45">
      <c r="B5754">
        <v>9851</v>
      </c>
      <c r="C5754" t="s">
        <v>71</v>
      </c>
      <c r="D5754">
        <v>16</v>
      </c>
      <c r="E5754">
        <v>1</v>
      </c>
      <c r="F5754" t="s">
        <v>4</v>
      </c>
      <c r="G5754">
        <v>2</v>
      </c>
      <c r="H5754">
        <v>2</v>
      </c>
      <c r="I5754" t="s">
        <v>3</v>
      </c>
      <c r="J5754">
        <v>0</v>
      </c>
    </row>
    <row r="5755" spans="2:10" x14ac:dyDescent="0.45">
      <c r="B5755">
        <v>9852</v>
      </c>
      <c r="C5755" t="s">
        <v>71</v>
      </c>
      <c r="D5755">
        <v>16</v>
      </c>
      <c r="E5755">
        <v>1</v>
      </c>
      <c r="F5755" t="s">
        <v>13</v>
      </c>
      <c r="G5755">
        <v>3</v>
      </c>
      <c r="H5755">
        <v>1</v>
      </c>
      <c r="I5755" t="s">
        <v>72</v>
      </c>
      <c r="J5755">
        <v>1</v>
      </c>
    </row>
    <row r="5756" spans="2:10" x14ac:dyDescent="0.45">
      <c r="B5756">
        <v>9853</v>
      </c>
      <c r="C5756" t="s">
        <v>71</v>
      </c>
      <c r="D5756">
        <v>16</v>
      </c>
      <c r="E5756">
        <v>1</v>
      </c>
      <c r="F5756" t="s">
        <v>15</v>
      </c>
      <c r="G5756">
        <v>1</v>
      </c>
      <c r="H5756">
        <v>1</v>
      </c>
      <c r="I5756" t="s">
        <v>11</v>
      </c>
      <c r="J5756">
        <v>0</v>
      </c>
    </row>
    <row r="5757" spans="2:10" x14ac:dyDescent="0.45">
      <c r="B5757">
        <v>9864</v>
      </c>
      <c r="C5757" t="s">
        <v>71</v>
      </c>
      <c r="D5757">
        <v>16</v>
      </c>
      <c r="E5757">
        <v>1</v>
      </c>
      <c r="F5757" t="s">
        <v>0</v>
      </c>
      <c r="G5757">
        <v>2</v>
      </c>
      <c r="H5757">
        <v>2</v>
      </c>
      <c r="I5757" t="s">
        <v>7</v>
      </c>
      <c r="J5757">
        <v>0</v>
      </c>
    </row>
    <row r="5758" spans="2:10" x14ac:dyDescent="0.45">
      <c r="B5758">
        <v>9865</v>
      </c>
      <c r="C5758" t="s">
        <v>71</v>
      </c>
      <c r="D5758">
        <v>16</v>
      </c>
      <c r="E5758">
        <v>1</v>
      </c>
      <c r="F5758" t="s">
        <v>69</v>
      </c>
      <c r="G5758">
        <v>1</v>
      </c>
      <c r="H5758">
        <v>0</v>
      </c>
      <c r="I5758" t="s">
        <v>24</v>
      </c>
      <c r="J5758">
        <v>1</v>
      </c>
    </row>
    <row r="5759" spans="2:10" x14ac:dyDescent="0.45">
      <c r="B5759">
        <v>9854</v>
      </c>
      <c r="C5759" t="s">
        <v>71</v>
      </c>
      <c r="D5759">
        <v>16</v>
      </c>
      <c r="E5759">
        <v>2</v>
      </c>
      <c r="F5759" t="s">
        <v>27</v>
      </c>
      <c r="G5759">
        <v>0</v>
      </c>
      <c r="H5759">
        <v>0</v>
      </c>
      <c r="I5759" t="s">
        <v>15</v>
      </c>
      <c r="J5759">
        <v>0</v>
      </c>
    </row>
    <row r="5760" spans="2:10" x14ac:dyDescent="0.45">
      <c r="B5760">
        <v>9855</v>
      </c>
      <c r="C5760" t="s">
        <v>71</v>
      </c>
      <c r="D5760">
        <v>16</v>
      </c>
      <c r="E5760">
        <v>2</v>
      </c>
      <c r="F5760" t="s">
        <v>24</v>
      </c>
      <c r="G5760">
        <v>1</v>
      </c>
      <c r="H5760">
        <v>0</v>
      </c>
      <c r="I5760" t="s">
        <v>12</v>
      </c>
      <c r="J5760">
        <v>1</v>
      </c>
    </row>
    <row r="5761" spans="2:10" x14ac:dyDescent="0.45">
      <c r="B5761">
        <v>9856</v>
      </c>
      <c r="C5761" t="s">
        <v>71</v>
      </c>
      <c r="D5761">
        <v>16</v>
      </c>
      <c r="E5761">
        <v>2</v>
      </c>
      <c r="F5761" t="s">
        <v>7</v>
      </c>
      <c r="G5761">
        <v>1</v>
      </c>
      <c r="H5761">
        <v>0</v>
      </c>
      <c r="I5761" t="s">
        <v>4</v>
      </c>
      <c r="J5761">
        <v>1</v>
      </c>
    </row>
    <row r="5762" spans="2:10" x14ac:dyDescent="0.45">
      <c r="B5762">
        <v>9857</v>
      </c>
      <c r="C5762" t="s">
        <v>71</v>
      </c>
      <c r="D5762">
        <v>16</v>
      </c>
      <c r="E5762">
        <v>2</v>
      </c>
      <c r="F5762" t="s">
        <v>10</v>
      </c>
      <c r="G5762">
        <v>3</v>
      </c>
      <c r="H5762">
        <v>1</v>
      </c>
      <c r="I5762" t="s">
        <v>14</v>
      </c>
      <c r="J5762">
        <v>1</v>
      </c>
    </row>
    <row r="5763" spans="2:10" x14ac:dyDescent="0.45">
      <c r="B5763">
        <v>9858</v>
      </c>
      <c r="C5763" t="s">
        <v>71</v>
      </c>
      <c r="D5763">
        <v>16</v>
      </c>
      <c r="E5763">
        <v>2</v>
      </c>
      <c r="F5763" t="s">
        <v>72</v>
      </c>
      <c r="G5763">
        <v>0</v>
      </c>
      <c r="H5763">
        <v>1</v>
      </c>
      <c r="I5763" t="s">
        <v>6</v>
      </c>
      <c r="J5763">
        <v>-1</v>
      </c>
    </row>
    <row r="5764" spans="2:10" x14ac:dyDescent="0.45">
      <c r="B5764">
        <v>9859</v>
      </c>
      <c r="C5764" t="s">
        <v>71</v>
      </c>
      <c r="D5764">
        <v>16</v>
      </c>
      <c r="E5764">
        <v>2</v>
      </c>
      <c r="F5764" t="s">
        <v>9</v>
      </c>
      <c r="G5764">
        <v>1</v>
      </c>
      <c r="H5764">
        <v>0</v>
      </c>
      <c r="I5764" t="s">
        <v>13</v>
      </c>
      <c r="J5764">
        <v>1</v>
      </c>
    </row>
    <row r="5765" spans="2:10" x14ac:dyDescent="0.45">
      <c r="B5765">
        <v>9860</v>
      </c>
      <c r="C5765" t="s">
        <v>71</v>
      </c>
      <c r="D5765">
        <v>16</v>
      </c>
      <c r="E5765">
        <v>2</v>
      </c>
      <c r="F5765" t="s">
        <v>3</v>
      </c>
      <c r="G5765">
        <v>1</v>
      </c>
      <c r="H5765">
        <v>1</v>
      </c>
      <c r="I5765" t="s">
        <v>1</v>
      </c>
      <c r="J5765">
        <v>0</v>
      </c>
    </row>
    <row r="5766" spans="2:10" x14ac:dyDescent="0.45">
      <c r="B5766">
        <v>9861</v>
      </c>
      <c r="C5766" t="s">
        <v>71</v>
      </c>
      <c r="D5766">
        <v>16</v>
      </c>
      <c r="E5766">
        <v>2</v>
      </c>
      <c r="F5766" t="s">
        <v>11</v>
      </c>
      <c r="G5766">
        <v>2</v>
      </c>
      <c r="H5766">
        <v>0</v>
      </c>
      <c r="I5766" t="s">
        <v>0</v>
      </c>
      <c r="J5766">
        <v>1</v>
      </c>
    </row>
    <row r="5767" spans="2:10" x14ac:dyDescent="0.45">
      <c r="B5767">
        <v>9862</v>
      </c>
      <c r="C5767" t="s">
        <v>71</v>
      </c>
      <c r="D5767">
        <v>16</v>
      </c>
      <c r="E5767">
        <v>2</v>
      </c>
      <c r="F5767" t="s">
        <v>67</v>
      </c>
      <c r="G5767">
        <v>4</v>
      </c>
      <c r="H5767">
        <v>0</v>
      </c>
      <c r="I5767" t="s">
        <v>69</v>
      </c>
      <c r="J5767">
        <v>1</v>
      </c>
    </row>
    <row r="5768" spans="2:10" x14ac:dyDescent="0.45">
      <c r="B5768">
        <v>9863</v>
      </c>
      <c r="C5768" t="s">
        <v>71</v>
      </c>
      <c r="D5768">
        <v>16</v>
      </c>
      <c r="E5768">
        <v>2</v>
      </c>
      <c r="F5768" t="s">
        <v>18</v>
      </c>
      <c r="G5768">
        <v>2</v>
      </c>
      <c r="H5768">
        <v>1</v>
      </c>
      <c r="I5768" t="s">
        <v>5</v>
      </c>
      <c r="J5768">
        <v>1</v>
      </c>
    </row>
    <row r="5769" spans="2:10" x14ac:dyDescent="0.45">
      <c r="B5769">
        <v>9866</v>
      </c>
      <c r="C5769" t="s">
        <v>71</v>
      </c>
      <c r="D5769">
        <v>16</v>
      </c>
      <c r="E5769">
        <v>3</v>
      </c>
      <c r="F5769" t="s">
        <v>12</v>
      </c>
      <c r="G5769">
        <v>2</v>
      </c>
      <c r="H5769">
        <v>0</v>
      </c>
      <c r="I5769" t="s">
        <v>67</v>
      </c>
      <c r="J5769">
        <v>1</v>
      </c>
    </row>
    <row r="5770" spans="2:10" x14ac:dyDescent="0.45">
      <c r="B5770">
        <v>9867</v>
      </c>
      <c r="C5770" t="s">
        <v>71</v>
      </c>
      <c r="D5770">
        <v>16</v>
      </c>
      <c r="E5770">
        <v>3</v>
      </c>
      <c r="F5770" t="s">
        <v>5</v>
      </c>
      <c r="G5770">
        <v>0</v>
      </c>
      <c r="H5770">
        <v>0</v>
      </c>
      <c r="I5770" t="s">
        <v>15</v>
      </c>
      <c r="J5770">
        <v>0</v>
      </c>
    </row>
    <row r="5771" spans="2:10" x14ac:dyDescent="0.45">
      <c r="B5771">
        <v>9868</v>
      </c>
      <c r="C5771" t="s">
        <v>71</v>
      </c>
      <c r="D5771">
        <v>16</v>
      </c>
      <c r="E5771">
        <v>3</v>
      </c>
      <c r="F5771" t="s">
        <v>14</v>
      </c>
      <c r="G5771">
        <v>2</v>
      </c>
      <c r="H5771">
        <v>3</v>
      </c>
      <c r="I5771" t="s">
        <v>72</v>
      </c>
      <c r="J5771">
        <v>-1</v>
      </c>
    </row>
    <row r="5772" spans="2:10" x14ac:dyDescent="0.45">
      <c r="B5772">
        <v>9869</v>
      </c>
      <c r="C5772" t="s">
        <v>71</v>
      </c>
      <c r="D5772">
        <v>16</v>
      </c>
      <c r="E5772">
        <v>3</v>
      </c>
      <c r="F5772" t="s">
        <v>6</v>
      </c>
      <c r="G5772">
        <v>1</v>
      </c>
      <c r="H5772">
        <v>2</v>
      </c>
      <c r="I5772" t="s">
        <v>9</v>
      </c>
      <c r="J5772">
        <v>-1</v>
      </c>
    </row>
    <row r="5773" spans="2:10" x14ac:dyDescent="0.45">
      <c r="B5773">
        <v>9870</v>
      </c>
      <c r="C5773" t="s">
        <v>71</v>
      </c>
      <c r="D5773">
        <v>16</v>
      </c>
      <c r="E5773">
        <v>3</v>
      </c>
      <c r="F5773" t="s">
        <v>69</v>
      </c>
      <c r="G5773">
        <v>0</v>
      </c>
      <c r="H5773">
        <v>1</v>
      </c>
      <c r="I5773" t="s">
        <v>3</v>
      </c>
      <c r="J5773">
        <v>-1</v>
      </c>
    </row>
    <row r="5774" spans="2:10" x14ac:dyDescent="0.45">
      <c r="B5774">
        <v>9871</v>
      </c>
      <c r="C5774" t="s">
        <v>71</v>
      </c>
      <c r="D5774">
        <v>16</v>
      </c>
      <c r="E5774">
        <v>3</v>
      </c>
      <c r="F5774" t="s">
        <v>0</v>
      </c>
      <c r="G5774">
        <v>4</v>
      </c>
      <c r="H5774">
        <v>0</v>
      </c>
      <c r="I5774" t="s">
        <v>27</v>
      </c>
      <c r="J5774">
        <v>1</v>
      </c>
    </row>
    <row r="5775" spans="2:10" x14ac:dyDescent="0.45">
      <c r="B5775">
        <v>9872</v>
      </c>
      <c r="C5775" t="s">
        <v>71</v>
      </c>
      <c r="D5775">
        <v>16</v>
      </c>
      <c r="E5775">
        <v>3</v>
      </c>
      <c r="F5775" t="s">
        <v>4</v>
      </c>
      <c r="G5775">
        <v>1</v>
      </c>
      <c r="H5775">
        <v>1</v>
      </c>
      <c r="I5775" t="s">
        <v>11</v>
      </c>
      <c r="J5775">
        <v>0</v>
      </c>
    </row>
    <row r="5776" spans="2:10" x14ac:dyDescent="0.45">
      <c r="B5776">
        <v>9873</v>
      </c>
      <c r="C5776" t="s">
        <v>71</v>
      </c>
      <c r="D5776">
        <v>16</v>
      </c>
      <c r="E5776">
        <v>3</v>
      </c>
      <c r="F5776" t="s">
        <v>13</v>
      </c>
      <c r="G5776">
        <v>2</v>
      </c>
      <c r="H5776">
        <v>1</v>
      </c>
      <c r="I5776" t="s">
        <v>24</v>
      </c>
      <c r="J5776">
        <v>1</v>
      </c>
    </row>
    <row r="5777" spans="2:10" x14ac:dyDescent="0.45">
      <c r="B5777">
        <v>9874</v>
      </c>
      <c r="C5777" t="s">
        <v>71</v>
      </c>
      <c r="D5777">
        <v>16</v>
      </c>
      <c r="E5777">
        <v>3</v>
      </c>
      <c r="F5777" t="s">
        <v>1</v>
      </c>
      <c r="G5777">
        <v>1</v>
      </c>
      <c r="H5777">
        <v>1</v>
      </c>
      <c r="I5777" t="s">
        <v>7</v>
      </c>
      <c r="J5777">
        <v>0</v>
      </c>
    </row>
    <row r="5778" spans="2:10" x14ac:dyDescent="0.45">
      <c r="B5778">
        <v>9875</v>
      </c>
      <c r="C5778" t="s">
        <v>71</v>
      </c>
      <c r="D5778">
        <v>16</v>
      </c>
      <c r="E5778">
        <v>3</v>
      </c>
      <c r="F5778" t="s">
        <v>18</v>
      </c>
      <c r="G5778">
        <v>2</v>
      </c>
      <c r="H5778">
        <v>2</v>
      </c>
      <c r="I5778" t="s">
        <v>10</v>
      </c>
      <c r="J5778">
        <v>0</v>
      </c>
    </row>
    <row r="5779" spans="2:10" x14ac:dyDescent="0.45">
      <c r="B5779">
        <v>9876</v>
      </c>
      <c r="C5779" t="s">
        <v>71</v>
      </c>
      <c r="D5779">
        <v>16</v>
      </c>
      <c r="E5779">
        <v>4</v>
      </c>
      <c r="F5779" t="s">
        <v>27</v>
      </c>
      <c r="G5779">
        <v>4</v>
      </c>
      <c r="H5779">
        <v>0</v>
      </c>
      <c r="I5779" t="s">
        <v>4</v>
      </c>
      <c r="J5779">
        <v>1</v>
      </c>
    </row>
    <row r="5780" spans="2:10" x14ac:dyDescent="0.45">
      <c r="B5780">
        <v>9877</v>
      </c>
      <c r="C5780" t="s">
        <v>71</v>
      </c>
      <c r="D5780">
        <v>16</v>
      </c>
      <c r="E5780">
        <v>4</v>
      </c>
      <c r="F5780" t="s">
        <v>24</v>
      </c>
      <c r="G5780">
        <v>1</v>
      </c>
      <c r="H5780">
        <v>2</v>
      </c>
      <c r="I5780" t="s">
        <v>6</v>
      </c>
      <c r="J5780">
        <v>-1</v>
      </c>
    </row>
    <row r="5781" spans="2:10" x14ac:dyDescent="0.45">
      <c r="B5781">
        <v>9878</v>
      </c>
      <c r="C5781" t="s">
        <v>71</v>
      </c>
      <c r="D5781">
        <v>16</v>
      </c>
      <c r="E5781">
        <v>4</v>
      </c>
      <c r="F5781" t="s">
        <v>7</v>
      </c>
      <c r="G5781">
        <v>0</v>
      </c>
      <c r="H5781">
        <v>0</v>
      </c>
      <c r="I5781" t="s">
        <v>69</v>
      </c>
      <c r="J5781">
        <v>0</v>
      </c>
    </row>
    <row r="5782" spans="2:10" x14ac:dyDescent="0.45">
      <c r="B5782">
        <v>9879</v>
      </c>
      <c r="C5782" t="s">
        <v>71</v>
      </c>
      <c r="D5782">
        <v>16</v>
      </c>
      <c r="E5782">
        <v>4</v>
      </c>
      <c r="F5782" t="s">
        <v>10</v>
      </c>
      <c r="G5782">
        <v>0</v>
      </c>
      <c r="H5782">
        <v>2</v>
      </c>
      <c r="I5782" t="s">
        <v>5</v>
      </c>
      <c r="J5782">
        <v>-1</v>
      </c>
    </row>
    <row r="5783" spans="2:10" x14ac:dyDescent="0.45">
      <c r="B5783">
        <v>9880</v>
      </c>
      <c r="C5783" t="s">
        <v>71</v>
      </c>
      <c r="D5783">
        <v>16</v>
      </c>
      <c r="E5783">
        <v>4</v>
      </c>
      <c r="F5783" t="s">
        <v>72</v>
      </c>
      <c r="G5783">
        <v>0</v>
      </c>
      <c r="H5783">
        <v>0</v>
      </c>
      <c r="I5783" t="s">
        <v>18</v>
      </c>
      <c r="J5783">
        <v>0</v>
      </c>
    </row>
    <row r="5784" spans="2:10" x14ac:dyDescent="0.45">
      <c r="B5784">
        <v>9881</v>
      </c>
      <c r="C5784" t="s">
        <v>71</v>
      </c>
      <c r="D5784">
        <v>16</v>
      </c>
      <c r="E5784">
        <v>4</v>
      </c>
      <c r="F5784" t="s">
        <v>9</v>
      </c>
      <c r="G5784">
        <v>0</v>
      </c>
      <c r="H5784">
        <v>1</v>
      </c>
      <c r="I5784" t="s">
        <v>14</v>
      </c>
      <c r="J5784">
        <v>-1</v>
      </c>
    </row>
    <row r="5785" spans="2:10" x14ac:dyDescent="0.45">
      <c r="B5785">
        <v>9882</v>
      </c>
      <c r="C5785" t="s">
        <v>71</v>
      </c>
      <c r="D5785">
        <v>16</v>
      </c>
      <c r="E5785">
        <v>4</v>
      </c>
      <c r="F5785" t="s">
        <v>3</v>
      </c>
      <c r="G5785">
        <v>2</v>
      </c>
      <c r="H5785">
        <v>0</v>
      </c>
      <c r="I5785" t="s">
        <v>12</v>
      </c>
      <c r="J5785">
        <v>1</v>
      </c>
    </row>
    <row r="5786" spans="2:10" x14ac:dyDescent="0.45">
      <c r="B5786">
        <v>9883</v>
      </c>
      <c r="C5786" t="s">
        <v>71</v>
      </c>
      <c r="D5786">
        <v>16</v>
      </c>
      <c r="E5786">
        <v>4</v>
      </c>
      <c r="F5786" t="s">
        <v>67</v>
      </c>
      <c r="G5786">
        <v>3</v>
      </c>
      <c r="H5786">
        <v>1</v>
      </c>
      <c r="I5786" t="s">
        <v>13</v>
      </c>
      <c r="J5786">
        <v>1</v>
      </c>
    </row>
    <row r="5787" spans="2:10" x14ac:dyDescent="0.45">
      <c r="B5787">
        <v>9884</v>
      </c>
      <c r="C5787" t="s">
        <v>71</v>
      </c>
      <c r="D5787">
        <v>16</v>
      </c>
      <c r="E5787">
        <v>4</v>
      </c>
      <c r="F5787" t="s">
        <v>15</v>
      </c>
      <c r="G5787">
        <v>1</v>
      </c>
      <c r="H5787">
        <v>0</v>
      </c>
      <c r="I5787" t="s">
        <v>0</v>
      </c>
      <c r="J5787">
        <v>1</v>
      </c>
    </row>
    <row r="5788" spans="2:10" x14ac:dyDescent="0.45">
      <c r="B5788">
        <v>9885</v>
      </c>
      <c r="C5788" t="s">
        <v>71</v>
      </c>
      <c r="D5788">
        <v>16</v>
      </c>
      <c r="E5788">
        <v>4</v>
      </c>
      <c r="F5788" t="s">
        <v>11</v>
      </c>
      <c r="G5788">
        <v>2</v>
      </c>
      <c r="H5788">
        <v>1</v>
      </c>
      <c r="I5788" t="s">
        <v>1</v>
      </c>
      <c r="J5788">
        <v>1</v>
      </c>
    </row>
    <row r="5789" spans="2:10" x14ac:dyDescent="0.45">
      <c r="B5789">
        <v>9886</v>
      </c>
      <c r="C5789" t="s">
        <v>71</v>
      </c>
      <c r="D5789">
        <v>16</v>
      </c>
      <c r="E5789">
        <v>5</v>
      </c>
      <c r="F5789" t="s">
        <v>12</v>
      </c>
      <c r="G5789">
        <v>2</v>
      </c>
      <c r="H5789">
        <v>1</v>
      </c>
      <c r="I5789" t="s">
        <v>7</v>
      </c>
      <c r="J5789">
        <v>1</v>
      </c>
    </row>
    <row r="5790" spans="2:10" x14ac:dyDescent="0.45">
      <c r="B5790">
        <v>9887</v>
      </c>
      <c r="C5790" t="s">
        <v>71</v>
      </c>
      <c r="D5790">
        <v>16</v>
      </c>
      <c r="E5790">
        <v>5</v>
      </c>
      <c r="F5790" t="s">
        <v>10</v>
      </c>
      <c r="G5790">
        <v>1</v>
      </c>
      <c r="H5790">
        <v>0</v>
      </c>
      <c r="I5790" t="s">
        <v>72</v>
      </c>
      <c r="J5790">
        <v>1</v>
      </c>
    </row>
    <row r="5791" spans="2:10" x14ac:dyDescent="0.45">
      <c r="B5791">
        <v>9888</v>
      </c>
      <c r="C5791" t="s">
        <v>71</v>
      </c>
      <c r="D5791">
        <v>16</v>
      </c>
      <c r="E5791">
        <v>5</v>
      </c>
      <c r="F5791" t="s">
        <v>6</v>
      </c>
      <c r="G5791">
        <v>1</v>
      </c>
      <c r="H5791">
        <v>0</v>
      </c>
      <c r="I5791" t="s">
        <v>67</v>
      </c>
      <c r="J5791">
        <v>1</v>
      </c>
    </row>
    <row r="5792" spans="2:10" x14ac:dyDescent="0.45">
      <c r="B5792">
        <v>9889</v>
      </c>
      <c r="C5792" t="s">
        <v>71</v>
      </c>
      <c r="D5792">
        <v>16</v>
      </c>
      <c r="E5792">
        <v>5</v>
      </c>
      <c r="F5792" t="s">
        <v>69</v>
      </c>
      <c r="G5792">
        <v>4</v>
      </c>
      <c r="H5792">
        <v>0</v>
      </c>
      <c r="I5792" t="s">
        <v>11</v>
      </c>
      <c r="J5792">
        <v>1</v>
      </c>
    </row>
    <row r="5793" spans="2:10" x14ac:dyDescent="0.45">
      <c r="B5793">
        <v>9890</v>
      </c>
      <c r="C5793" t="s">
        <v>71</v>
      </c>
      <c r="D5793">
        <v>16</v>
      </c>
      <c r="E5793">
        <v>5</v>
      </c>
      <c r="F5793" t="s">
        <v>14</v>
      </c>
      <c r="G5793">
        <v>2</v>
      </c>
      <c r="H5793">
        <v>1</v>
      </c>
      <c r="I5793" t="s">
        <v>24</v>
      </c>
      <c r="J5793">
        <v>1</v>
      </c>
    </row>
    <row r="5794" spans="2:10" x14ac:dyDescent="0.45">
      <c r="B5794">
        <v>9891</v>
      </c>
      <c r="C5794" t="s">
        <v>71</v>
      </c>
      <c r="D5794">
        <v>16</v>
      </c>
      <c r="E5794">
        <v>5</v>
      </c>
      <c r="F5794" t="s">
        <v>1</v>
      </c>
      <c r="G5794">
        <v>1</v>
      </c>
      <c r="H5794">
        <v>1</v>
      </c>
      <c r="I5794" t="s">
        <v>27</v>
      </c>
      <c r="J5794">
        <v>0</v>
      </c>
    </row>
    <row r="5795" spans="2:10" x14ac:dyDescent="0.45">
      <c r="B5795">
        <v>9892</v>
      </c>
      <c r="C5795" t="s">
        <v>71</v>
      </c>
      <c r="D5795">
        <v>16</v>
      </c>
      <c r="E5795">
        <v>5</v>
      </c>
      <c r="F5795" t="s">
        <v>18</v>
      </c>
      <c r="G5795">
        <v>0</v>
      </c>
      <c r="H5795">
        <v>3</v>
      </c>
      <c r="I5795" t="s">
        <v>9</v>
      </c>
      <c r="J5795">
        <v>-1</v>
      </c>
    </row>
    <row r="5796" spans="2:10" x14ac:dyDescent="0.45">
      <c r="B5796">
        <v>9893</v>
      </c>
      <c r="C5796" t="s">
        <v>71</v>
      </c>
      <c r="D5796">
        <v>16</v>
      </c>
      <c r="E5796">
        <v>5</v>
      </c>
      <c r="F5796" t="s">
        <v>4</v>
      </c>
      <c r="G5796">
        <v>1</v>
      </c>
      <c r="H5796">
        <v>1</v>
      </c>
      <c r="I5796" t="s">
        <v>15</v>
      </c>
      <c r="J5796">
        <v>0</v>
      </c>
    </row>
    <row r="5797" spans="2:10" x14ac:dyDescent="0.45">
      <c r="B5797">
        <v>9894</v>
      </c>
      <c r="C5797" t="s">
        <v>71</v>
      </c>
      <c r="D5797">
        <v>16</v>
      </c>
      <c r="E5797">
        <v>5</v>
      </c>
      <c r="F5797" t="s">
        <v>5</v>
      </c>
      <c r="G5797">
        <v>2</v>
      </c>
      <c r="H5797">
        <v>0</v>
      </c>
      <c r="I5797" t="s">
        <v>0</v>
      </c>
      <c r="J5797">
        <v>1</v>
      </c>
    </row>
    <row r="5798" spans="2:10" x14ac:dyDescent="0.45">
      <c r="B5798">
        <v>9895</v>
      </c>
      <c r="C5798" t="s">
        <v>71</v>
      </c>
      <c r="D5798">
        <v>16</v>
      </c>
      <c r="E5798">
        <v>5</v>
      </c>
      <c r="F5798" t="s">
        <v>13</v>
      </c>
      <c r="G5798">
        <v>0</v>
      </c>
      <c r="H5798">
        <v>2</v>
      </c>
      <c r="I5798" t="s">
        <v>3</v>
      </c>
      <c r="J5798">
        <v>-1</v>
      </c>
    </row>
    <row r="5799" spans="2:10" x14ac:dyDescent="0.45">
      <c r="B5799">
        <v>9896</v>
      </c>
      <c r="C5799" t="s">
        <v>71</v>
      </c>
      <c r="D5799">
        <v>16</v>
      </c>
      <c r="E5799">
        <v>6</v>
      </c>
      <c r="F5799" t="s">
        <v>27</v>
      </c>
      <c r="G5799">
        <v>3</v>
      </c>
      <c r="H5799">
        <v>0</v>
      </c>
      <c r="I5799" t="s">
        <v>69</v>
      </c>
      <c r="J5799">
        <v>1</v>
      </c>
    </row>
    <row r="5800" spans="2:10" x14ac:dyDescent="0.45">
      <c r="B5800">
        <v>9897</v>
      </c>
      <c r="C5800" t="s">
        <v>71</v>
      </c>
      <c r="D5800">
        <v>16</v>
      </c>
      <c r="E5800">
        <v>6</v>
      </c>
      <c r="F5800" t="s">
        <v>24</v>
      </c>
      <c r="G5800">
        <v>0</v>
      </c>
      <c r="H5800">
        <v>0</v>
      </c>
      <c r="I5800" t="s">
        <v>18</v>
      </c>
      <c r="J5800">
        <v>0</v>
      </c>
    </row>
    <row r="5801" spans="2:10" x14ac:dyDescent="0.45">
      <c r="B5801">
        <v>9898</v>
      </c>
      <c r="C5801" t="s">
        <v>71</v>
      </c>
      <c r="D5801">
        <v>16</v>
      </c>
      <c r="E5801">
        <v>6</v>
      </c>
      <c r="F5801" t="s">
        <v>7</v>
      </c>
      <c r="G5801">
        <v>4</v>
      </c>
      <c r="H5801">
        <v>2</v>
      </c>
      <c r="I5801" t="s">
        <v>13</v>
      </c>
      <c r="J5801">
        <v>1</v>
      </c>
    </row>
    <row r="5802" spans="2:10" x14ac:dyDescent="0.45">
      <c r="B5802">
        <v>9899</v>
      </c>
      <c r="C5802" t="s">
        <v>71</v>
      </c>
      <c r="D5802">
        <v>16</v>
      </c>
      <c r="E5802">
        <v>6</v>
      </c>
      <c r="F5802" t="s">
        <v>0</v>
      </c>
      <c r="G5802">
        <v>0</v>
      </c>
      <c r="H5802">
        <v>0</v>
      </c>
      <c r="I5802" t="s">
        <v>4</v>
      </c>
      <c r="J5802">
        <v>0</v>
      </c>
    </row>
    <row r="5803" spans="2:10" x14ac:dyDescent="0.45">
      <c r="B5803">
        <v>9900</v>
      </c>
      <c r="C5803" t="s">
        <v>71</v>
      </c>
      <c r="D5803">
        <v>16</v>
      </c>
      <c r="E5803">
        <v>6</v>
      </c>
      <c r="F5803" t="s">
        <v>72</v>
      </c>
      <c r="G5803">
        <v>2</v>
      </c>
      <c r="H5803">
        <v>3</v>
      </c>
      <c r="I5803" t="s">
        <v>5</v>
      </c>
      <c r="J5803">
        <v>-1</v>
      </c>
    </row>
    <row r="5804" spans="2:10" x14ac:dyDescent="0.45">
      <c r="B5804">
        <v>9901</v>
      </c>
      <c r="C5804" t="s">
        <v>71</v>
      </c>
      <c r="D5804">
        <v>16</v>
      </c>
      <c r="E5804">
        <v>6</v>
      </c>
      <c r="F5804" t="s">
        <v>9</v>
      </c>
      <c r="G5804">
        <v>2</v>
      </c>
      <c r="H5804">
        <v>1</v>
      </c>
      <c r="I5804" t="s">
        <v>10</v>
      </c>
      <c r="J5804">
        <v>1</v>
      </c>
    </row>
    <row r="5805" spans="2:10" x14ac:dyDescent="0.45">
      <c r="B5805">
        <v>9902</v>
      </c>
      <c r="C5805" t="s">
        <v>71</v>
      </c>
      <c r="D5805">
        <v>16</v>
      </c>
      <c r="E5805">
        <v>6</v>
      </c>
      <c r="F5805" t="s">
        <v>3</v>
      </c>
      <c r="G5805">
        <v>2</v>
      </c>
      <c r="H5805">
        <v>2</v>
      </c>
      <c r="I5805" t="s">
        <v>6</v>
      </c>
      <c r="J5805">
        <v>0</v>
      </c>
    </row>
    <row r="5806" spans="2:10" x14ac:dyDescent="0.45">
      <c r="B5806">
        <v>9903</v>
      </c>
      <c r="C5806" t="s">
        <v>71</v>
      </c>
      <c r="D5806">
        <v>16</v>
      </c>
      <c r="E5806">
        <v>6</v>
      </c>
      <c r="F5806" t="s">
        <v>15</v>
      </c>
      <c r="G5806">
        <v>4</v>
      </c>
      <c r="H5806">
        <v>0</v>
      </c>
      <c r="I5806" t="s">
        <v>1</v>
      </c>
      <c r="J5806">
        <v>1</v>
      </c>
    </row>
    <row r="5807" spans="2:10" x14ac:dyDescent="0.45">
      <c r="B5807">
        <v>9904</v>
      </c>
      <c r="C5807" t="s">
        <v>71</v>
      </c>
      <c r="D5807">
        <v>16</v>
      </c>
      <c r="E5807">
        <v>6</v>
      </c>
      <c r="F5807" t="s">
        <v>67</v>
      </c>
      <c r="G5807">
        <v>1</v>
      </c>
      <c r="H5807">
        <v>1</v>
      </c>
      <c r="I5807" t="s">
        <v>14</v>
      </c>
      <c r="J5807">
        <v>0</v>
      </c>
    </row>
    <row r="5808" spans="2:10" x14ac:dyDescent="0.45">
      <c r="B5808">
        <v>9905</v>
      </c>
      <c r="C5808" t="s">
        <v>71</v>
      </c>
      <c r="D5808">
        <v>16</v>
      </c>
      <c r="E5808">
        <v>6</v>
      </c>
      <c r="F5808" t="s">
        <v>11</v>
      </c>
      <c r="G5808">
        <v>2</v>
      </c>
      <c r="H5808">
        <v>1</v>
      </c>
      <c r="I5808" t="s">
        <v>12</v>
      </c>
      <c r="J5808">
        <v>1</v>
      </c>
    </row>
    <row r="5809" spans="2:10" x14ac:dyDescent="0.45">
      <c r="B5809">
        <v>9906</v>
      </c>
      <c r="C5809" t="s">
        <v>71</v>
      </c>
      <c r="D5809">
        <v>16</v>
      </c>
      <c r="E5809">
        <v>7</v>
      </c>
      <c r="F5809" t="s">
        <v>69</v>
      </c>
      <c r="G5809">
        <v>0</v>
      </c>
      <c r="H5809">
        <v>0</v>
      </c>
      <c r="I5809" t="s">
        <v>15</v>
      </c>
      <c r="J5809">
        <v>0</v>
      </c>
    </row>
    <row r="5810" spans="2:10" x14ac:dyDescent="0.45">
      <c r="B5810">
        <v>9907</v>
      </c>
      <c r="C5810" t="s">
        <v>71</v>
      </c>
      <c r="D5810">
        <v>16</v>
      </c>
      <c r="E5810">
        <v>7</v>
      </c>
      <c r="F5810" t="s">
        <v>12</v>
      </c>
      <c r="G5810">
        <v>5</v>
      </c>
      <c r="H5810">
        <v>3</v>
      </c>
      <c r="I5810" t="s">
        <v>27</v>
      </c>
      <c r="J5810">
        <v>1</v>
      </c>
    </row>
    <row r="5811" spans="2:10" x14ac:dyDescent="0.45">
      <c r="B5811">
        <v>9908</v>
      </c>
      <c r="C5811" t="s">
        <v>71</v>
      </c>
      <c r="D5811">
        <v>16</v>
      </c>
      <c r="E5811">
        <v>7</v>
      </c>
      <c r="F5811" t="s">
        <v>72</v>
      </c>
      <c r="G5811">
        <v>1</v>
      </c>
      <c r="H5811">
        <v>3</v>
      </c>
      <c r="I5811" t="s">
        <v>9</v>
      </c>
      <c r="J5811">
        <v>-1</v>
      </c>
    </row>
    <row r="5812" spans="2:10" x14ac:dyDescent="0.45">
      <c r="B5812">
        <v>9909</v>
      </c>
      <c r="C5812" t="s">
        <v>71</v>
      </c>
      <c r="D5812">
        <v>16</v>
      </c>
      <c r="E5812">
        <v>7</v>
      </c>
      <c r="F5812" t="s">
        <v>14</v>
      </c>
      <c r="G5812">
        <v>1</v>
      </c>
      <c r="H5812">
        <v>1</v>
      </c>
      <c r="I5812" t="s">
        <v>3</v>
      </c>
      <c r="J5812">
        <v>0</v>
      </c>
    </row>
    <row r="5813" spans="2:10" x14ac:dyDescent="0.45">
      <c r="B5813">
        <v>9910</v>
      </c>
      <c r="C5813" t="s">
        <v>71</v>
      </c>
      <c r="D5813">
        <v>16</v>
      </c>
      <c r="E5813">
        <v>7</v>
      </c>
      <c r="F5813" t="s">
        <v>6</v>
      </c>
      <c r="G5813">
        <v>2</v>
      </c>
      <c r="H5813">
        <v>3</v>
      </c>
      <c r="I5813" t="s">
        <v>7</v>
      </c>
      <c r="J5813">
        <v>-1</v>
      </c>
    </row>
    <row r="5814" spans="2:10" x14ac:dyDescent="0.45">
      <c r="B5814">
        <v>9911</v>
      </c>
      <c r="C5814" t="s">
        <v>71</v>
      </c>
      <c r="D5814">
        <v>16</v>
      </c>
      <c r="E5814">
        <v>7</v>
      </c>
      <c r="F5814" t="s">
        <v>13</v>
      </c>
      <c r="G5814">
        <v>0</v>
      </c>
      <c r="H5814">
        <v>0</v>
      </c>
      <c r="I5814" t="s">
        <v>11</v>
      </c>
      <c r="J5814">
        <v>0</v>
      </c>
    </row>
    <row r="5815" spans="2:10" x14ac:dyDescent="0.45">
      <c r="B5815">
        <v>9912</v>
      </c>
      <c r="C5815" t="s">
        <v>71</v>
      </c>
      <c r="D5815">
        <v>16</v>
      </c>
      <c r="E5815">
        <v>7</v>
      </c>
      <c r="F5815" t="s">
        <v>1</v>
      </c>
      <c r="G5815">
        <v>0</v>
      </c>
      <c r="H5815">
        <v>0</v>
      </c>
      <c r="I5815" t="s">
        <v>0</v>
      </c>
      <c r="J5815">
        <v>0</v>
      </c>
    </row>
    <row r="5816" spans="2:10" x14ac:dyDescent="0.45">
      <c r="B5816">
        <v>9913</v>
      </c>
      <c r="C5816" t="s">
        <v>71</v>
      </c>
      <c r="D5816">
        <v>16</v>
      </c>
      <c r="E5816">
        <v>7</v>
      </c>
      <c r="F5816" t="s">
        <v>10</v>
      </c>
      <c r="G5816">
        <v>0</v>
      </c>
      <c r="H5816">
        <v>2</v>
      </c>
      <c r="I5816" t="s">
        <v>24</v>
      </c>
      <c r="J5816">
        <v>-1</v>
      </c>
    </row>
    <row r="5817" spans="2:10" x14ac:dyDescent="0.45">
      <c r="B5817">
        <v>9914</v>
      </c>
      <c r="C5817" t="s">
        <v>71</v>
      </c>
      <c r="D5817">
        <v>16</v>
      </c>
      <c r="E5817">
        <v>7</v>
      </c>
      <c r="F5817" t="s">
        <v>18</v>
      </c>
      <c r="G5817">
        <v>0</v>
      </c>
      <c r="H5817">
        <v>0</v>
      </c>
      <c r="I5817" t="s">
        <v>67</v>
      </c>
      <c r="J5817">
        <v>0</v>
      </c>
    </row>
    <row r="5818" spans="2:10" x14ac:dyDescent="0.45">
      <c r="B5818">
        <v>9915</v>
      </c>
      <c r="C5818" t="s">
        <v>71</v>
      </c>
      <c r="D5818">
        <v>16</v>
      </c>
      <c r="E5818">
        <v>7</v>
      </c>
      <c r="F5818" t="s">
        <v>5</v>
      </c>
      <c r="G5818">
        <v>1</v>
      </c>
      <c r="H5818">
        <v>1</v>
      </c>
      <c r="I5818" t="s">
        <v>4</v>
      </c>
      <c r="J5818">
        <v>0</v>
      </c>
    </row>
    <row r="5819" spans="2:10" x14ac:dyDescent="0.45">
      <c r="B5819">
        <v>9916</v>
      </c>
      <c r="C5819" t="s">
        <v>71</v>
      </c>
      <c r="D5819">
        <v>16</v>
      </c>
      <c r="E5819">
        <v>8</v>
      </c>
      <c r="F5819" t="s">
        <v>27</v>
      </c>
      <c r="G5819">
        <v>1</v>
      </c>
      <c r="H5819">
        <v>1</v>
      </c>
      <c r="I5819" t="s">
        <v>13</v>
      </c>
      <c r="J5819">
        <v>0</v>
      </c>
    </row>
    <row r="5820" spans="2:10" x14ac:dyDescent="0.45">
      <c r="B5820">
        <v>9917</v>
      </c>
      <c r="C5820" t="s">
        <v>71</v>
      </c>
      <c r="D5820">
        <v>16</v>
      </c>
      <c r="E5820">
        <v>8</v>
      </c>
      <c r="F5820" t="s">
        <v>7</v>
      </c>
      <c r="G5820">
        <v>1</v>
      </c>
      <c r="H5820">
        <v>1</v>
      </c>
      <c r="I5820" t="s">
        <v>14</v>
      </c>
      <c r="J5820">
        <v>0</v>
      </c>
    </row>
    <row r="5821" spans="2:10" x14ac:dyDescent="0.45">
      <c r="B5821">
        <v>9918</v>
      </c>
      <c r="C5821" t="s">
        <v>71</v>
      </c>
      <c r="D5821">
        <v>16</v>
      </c>
      <c r="E5821">
        <v>8</v>
      </c>
      <c r="F5821" t="s">
        <v>9</v>
      </c>
      <c r="G5821">
        <v>1</v>
      </c>
      <c r="H5821">
        <v>1</v>
      </c>
      <c r="I5821" t="s">
        <v>5</v>
      </c>
      <c r="J5821">
        <v>0</v>
      </c>
    </row>
    <row r="5822" spans="2:10" x14ac:dyDescent="0.45">
      <c r="B5822">
        <v>9919</v>
      </c>
      <c r="C5822" t="s">
        <v>71</v>
      </c>
      <c r="D5822">
        <v>16</v>
      </c>
      <c r="E5822">
        <v>8</v>
      </c>
      <c r="F5822" t="s">
        <v>0</v>
      </c>
      <c r="G5822">
        <v>4</v>
      </c>
      <c r="H5822">
        <v>1</v>
      </c>
      <c r="I5822" t="s">
        <v>69</v>
      </c>
      <c r="J5822">
        <v>1</v>
      </c>
    </row>
    <row r="5823" spans="2:10" x14ac:dyDescent="0.45">
      <c r="B5823">
        <v>9920</v>
      </c>
      <c r="C5823" t="s">
        <v>71</v>
      </c>
      <c r="D5823">
        <v>16</v>
      </c>
      <c r="E5823">
        <v>8</v>
      </c>
      <c r="F5823" t="s">
        <v>24</v>
      </c>
      <c r="G5823">
        <v>2</v>
      </c>
      <c r="H5823">
        <v>0</v>
      </c>
      <c r="I5823" t="s">
        <v>72</v>
      </c>
      <c r="J5823">
        <v>1</v>
      </c>
    </row>
    <row r="5824" spans="2:10" x14ac:dyDescent="0.45">
      <c r="B5824">
        <v>9921</v>
      </c>
      <c r="C5824" t="s">
        <v>71</v>
      </c>
      <c r="D5824">
        <v>16</v>
      </c>
      <c r="E5824">
        <v>8</v>
      </c>
      <c r="F5824" t="s">
        <v>67</v>
      </c>
      <c r="G5824">
        <v>4</v>
      </c>
      <c r="H5824">
        <v>1</v>
      </c>
      <c r="I5824" t="s">
        <v>10</v>
      </c>
      <c r="J5824">
        <v>1</v>
      </c>
    </row>
    <row r="5825" spans="2:10" x14ac:dyDescent="0.45">
      <c r="B5825">
        <v>9922</v>
      </c>
      <c r="C5825" t="s">
        <v>71</v>
      </c>
      <c r="D5825">
        <v>16</v>
      </c>
      <c r="E5825">
        <v>8</v>
      </c>
      <c r="F5825" t="s">
        <v>11</v>
      </c>
      <c r="G5825">
        <v>1</v>
      </c>
      <c r="H5825">
        <v>1</v>
      </c>
      <c r="I5825" t="s">
        <v>6</v>
      </c>
      <c r="J5825">
        <v>0</v>
      </c>
    </row>
    <row r="5826" spans="2:10" x14ac:dyDescent="0.45">
      <c r="B5826">
        <v>9923</v>
      </c>
      <c r="C5826" t="s">
        <v>71</v>
      </c>
      <c r="D5826">
        <v>16</v>
      </c>
      <c r="E5826">
        <v>8</v>
      </c>
      <c r="F5826" t="s">
        <v>3</v>
      </c>
      <c r="G5826">
        <v>3</v>
      </c>
      <c r="H5826">
        <v>1</v>
      </c>
      <c r="I5826" t="s">
        <v>18</v>
      </c>
      <c r="J5826">
        <v>1</v>
      </c>
    </row>
    <row r="5827" spans="2:10" x14ac:dyDescent="0.45">
      <c r="B5827">
        <v>9924</v>
      </c>
      <c r="C5827" t="s">
        <v>71</v>
      </c>
      <c r="D5827">
        <v>16</v>
      </c>
      <c r="E5827">
        <v>8</v>
      </c>
      <c r="F5827" t="s">
        <v>15</v>
      </c>
      <c r="G5827">
        <v>3</v>
      </c>
      <c r="H5827">
        <v>1</v>
      </c>
      <c r="I5827" t="s">
        <v>12</v>
      </c>
      <c r="J5827">
        <v>1</v>
      </c>
    </row>
    <row r="5828" spans="2:10" x14ac:dyDescent="0.45">
      <c r="B5828">
        <v>9925</v>
      </c>
      <c r="C5828" t="s">
        <v>71</v>
      </c>
      <c r="D5828">
        <v>16</v>
      </c>
      <c r="E5828">
        <v>8</v>
      </c>
      <c r="F5828" t="s">
        <v>4</v>
      </c>
      <c r="G5828">
        <v>1</v>
      </c>
      <c r="H5828">
        <v>1</v>
      </c>
      <c r="I5828" t="s">
        <v>1</v>
      </c>
      <c r="J5828">
        <v>0</v>
      </c>
    </row>
    <row r="5829" spans="2:10" x14ac:dyDescent="0.45">
      <c r="B5829">
        <v>9926</v>
      </c>
      <c r="C5829" t="s">
        <v>71</v>
      </c>
      <c r="D5829">
        <v>16</v>
      </c>
      <c r="E5829">
        <v>9</v>
      </c>
      <c r="F5829" t="s">
        <v>5</v>
      </c>
      <c r="G5829">
        <v>2</v>
      </c>
      <c r="H5829">
        <v>0</v>
      </c>
      <c r="I5829" t="s">
        <v>1</v>
      </c>
      <c r="J5829">
        <v>1</v>
      </c>
    </row>
    <row r="5830" spans="2:10" x14ac:dyDescent="0.45">
      <c r="B5830">
        <v>9927</v>
      </c>
      <c r="C5830" t="s">
        <v>71</v>
      </c>
      <c r="D5830">
        <v>16</v>
      </c>
      <c r="E5830">
        <v>9</v>
      </c>
      <c r="F5830" t="s">
        <v>9</v>
      </c>
      <c r="G5830">
        <v>1</v>
      </c>
      <c r="H5830">
        <v>1</v>
      </c>
      <c r="I5830" t="s">
        <v>24</v>
      </c>
      <c r="J5830">
        <v>0</v>
      </c>
    </row>
    <row r="5831" spans="2:10" x14ac:dyDescent="0.45">
      <c r="B5831">
        <v>9928</v>
      </c>
      <c r="C5831" t="s">
        <v>71</v>
      </c>
      <c r="D5831">
        <v>16</v>
      </c>
      <c r="E5831">
        <v>9</v>
      </c>
      <c r="F5831" t="s">
        <v>13</v>
      </c>
      <c r="G5831">
        <v>0</v>
      </c>
      <c r="H5831">
        <v>0</v>
      </c>
      <c r="I5831" t="s">
        <v>15</v>
      </c>
      <c r="J5831">
        <v>0</v>
      </c>
    </row>
    <row r="5832" spans="2:10" x14ac:dyDescent="0.45">
      <c r="B5832">
        <v>9929</v>
      </c>
      <c r="C5832" t="s">
        <v>71</v>
      </c>
      <c r="D5832">
        <v>16</v>
      </c>
      <c r="E5832">
        <v>9</v>
      </c>
      <c r="F5832" t="s">
        <v>12</v>
      </c>
      <c r="G5832">
        <v>1</v>
      </c>
      <c r="H5832">
        <v>2</v>
      </c>
      <c r="I5832" t="s">
        <v>0</v>
      </c>
      <c r="J5832">
        <v>-1</v>
      </c>
    </row>
    <row r="5833" spans="2:10" x14ac:dyDescent="0.45">
      <c r="B5833">
        <v>9930</v>
      </c>
      <c r="C5833" t="s">
        <v>71</v>
      </c>
      <c r="D5833">
        <v>16</v>
      </c>
      <c r="E5833">
        <v>9</v>
      </c>
      <c r="F5833" t="s">
        <v>72</v>
      </c>
      <c r="G5833">
        <v>0</v>
      </c>
      <c r="H5833">
        <v>0</v>
      </c>
      <c r="I5833" t="s">
        <v>67</v>
      </c>
      <c r="J5833">
        <v>0</v>
      </c>
    </row>
    <row r="5834" spans="2:10" x14ac:dyDescent="0.45">
      <c r="B5834">
        <v>9931</v>
      </c>
      <c r="C5834" t="s">
        <v>71</v>
      </c>
      <c r="D5834">
        <v>16</v>
      </c>
      <c r="E5834">
        <v>9</v>
      </c>
      <c r="F5834" t="s">
        <v>18</v>
      </c>
      <c r="G5834">
        <v>2</v>
      </c>
      <c r="H5834">
        <v>3</v>
      </c>
      <c r="I5834" t="s">
        <v>7</v>
      </c>
      <c r="J5834">
        <v>-1</v>
      </c>
    </row>
    <row r="5835" spans="2:10" x14ac:dyDescent="0.45">
      <c r="B5835">
        <v>9932</v>
      </c>
      <c r="C5835" t="s">
        <v>71</v>
      </c>
      <c r="D5835">
        <v>16</v>
      </c>
      <c r="E5835">
        <v>9</v>
      </c>
      <c r="F5835" t="s">
        <v>6</v>
      </c>
      <c r="G5835">
        <v>1</v>
      </c>
      <c r="H5835">
        <v>0</v>
      </c>
      <c r="I5835" t="s">
        <v>27</v>
      </c>
      <c r="J5835">
        <v>1</v>
      </c>
    </row>
    <row r="5836" spans="2:10" x14ac:dyDescent="0.45">
      <c r="B5836">
        <v>9933</v>
      </c>
      <c r="C5836" t="s">
        <v>71</v>
      </c>
      <c r="D5836">
        <v>16</v>
      </c>
      <c r="E5836">
        <v>9</v>
      </c>
      <c r="F5836" t="s">
        <v>10</v>
      </c>
      <c r="G5836">
        <v>3</v>
      </c>
      <c r="H5836">
        <v>2</v>
      </c>
      <c r="I5836" t="s">
        <v>3</v>
      </c>
      <c r="J5836">
        <v>1</v>
      </c>
    </row>
    <row r="5837" spans="2:10" x14ac:dyDescent="0.45">
      <c r="B5837">
        <v>9934</v>
      </c>
      <c r="C5837" t="s">
        <v>71</v>
      </c>
      <c r="D5837">
        <v>16</v>
      </c>
      <c r="E5837">
        <v>9</v>
      </c>
      <c r="F5837" t="s">
        <v>69</v>
      </c>
      <c r="G5837">
        <v>3</v>
      </c>
      <c r="H5837">
        <v>2</v>
      </c>
      <c r="I5837" t="s">
        <v>4</v>
      </c>
      <c r="J5837">
        <v>1</v>
      </c>
    </row>
    <row r="5838" spans="2:10" x14ac:dyDescent="0.45">
      <c r="B5838">
        <v>9935</v>
      </c>
      <c r="C5838" t="s">
        <v>71</v>
      </c>
      <c r="D5838">
        <v>16</v>
      </c>
      <c r="E5838">
        <v>9</v>
      </c>
      <c r="F5838" t="s">
        <v>14</v>
      </c>
      <c r="G5838">
        <v>1</v>
      </c>
      <c r="H5838">
        <v>0</v>
      </c>
      <c r="I5838" t="s">
        <v>11</v>
      </c>
      <c r="J5838">
        <v>1</v>
      </c>
    </row>
    <row r="5839" spans="2:10" x14ac:dyDescent="0.45">
      <c r="B5839">
        <v>9936</v>
      </c>
      <c r="C5839" t="s">
        <v>71</v>
      </c>
      <c r="D5839">
        <v>16</v>
      </c>
      <c r="E5839">
        <v>10</v>
      </c>
      <c r="F5839" t="s">
        <v>3</v>
      </c>
      <c r="G5839">
        <v>1</v>
      </c>
      <c r="H5839">
        <v>0</v>
      </c>
      <c r="I5839" t="s">
        <v>72</v>
      </c>
      <c r="J5839">
        <v>1</v>
      </c>
    </row>
    <row r="5840" spans="2:10" x14ac:dyDescent="0.45">
      <c r="B5840">
        <v>9937</v>
      </c>
      <c r="C5840" t="s">
        <v>71</v>
      </c>
      <c r="D5840">
        <v>16</v>
      </c>
      <c r="E5840">
        <v>10</v>
      </c>
      <c r="F5840" t="s">
        <v>0</v>
      </c>
      <c r="G5840">
        <v>1</v>
      </c>
      <c r="H5840">
        <v>4</v>
      </c>
      <c r="I5840" t="s">
        <v>13</v>
      </c>
      <c r="J5840">
        <v>-1</v>
      </c>
    </row>
    <row r="5841" spans="2:10" x14ac:dyDescent="0.45">
      <c r="B5841">
        <v>9938</v>
      </c>
      <c r="C5841" t="s">
        <v>71</v>
      </c>
      <c r="D5841">
        <v>16</v>
      </c>
      <c r="E5841">
        <v>10</v>
      </c>
      <c r="F5841" t="s">
        <v>24</v>
      </c>
      <c r="G5841">
        <v>3</v>
      </c>
      <c r="H5841">
        <v>2</v>
      </c>
      <c r="I5841" t="s">
        <v>5</v>
      </c>
      <c r="J5841">
        <v>1</v>
      </c>
    </row>
    <row r="5842" spans="2:10" x14ac:dyDescent="0.45">
      <c r="B5842">
        <v>9939</v>
      </c>
      <c r="C5842" t="s">
        <v>71</v>
      </c>
      <c r="D5842">
        <v>16</v>
      </c>
      <c r="E5842">
        <v>10</v>
      </c>
      <c r="F5842" t="s">
        <v>4</v>
      </c>
      <c r="G5842">
        <v>1</v>
      </c>
      <c r="H5842">
        <v>0</v>
      </c>
      <c r="I5842" t="s">
        <v>12</v>
      </c>
      <c r="J5842">
        <v>1</v>
      </c>
    </row>
    <row r="5843" spans="2:10" x14ac:dyDescent="0.45">
      <c r="B5843">
        <v>9940</v>
      </c>
      <c r="C5843" t="s">
        <v>71</v>
      </c>
      <c r="D5843">
        <v>16</v>
      </c>
      <c r="E5843">
        <v>10</v>
      </c>
      <c r="F5843" t="s">
        <v>27</v>
      </c>
      <c r="G5843">
        <v>0</v>
      </c>
      <c r="H5843">
        <v>1</v>
      </c>
      <c r="I5843" t="s">
        <v>14</v>
      </c>
      <c r="J5843">
        <v>-1</v>
      </c>
    </row>
    <row r="5844" spans="2:10" x14ac:dyDescent="0.45">
      <c r="B5844">
        <v>9941</v>
      </c>
      <c r="C5844" t="s">
        <v>71</v>
      </c>
      <c r="D5844">
        <v>16</v>
      </c>
      <c r="E5844">
        <v>10</v>
      </c>
      <c r="F5844" t="s">
        <v>15</v>
      </c>
      <c r="G5844">
        <v>0</v>
      </c>
      <c r="H5844">
        <v>0</v>
      </c>
      <c r="I5844" t="s">
        <v>6</v>
      </c>
      <c r="J5844">
        <v>0</v>
      </c>
    </row>
    <row r="5845" spans="2:10" x14ac:dyDescent="0.45">
      <c r="B5845">
        <v>9942</v>
      </c>
      <c r="C5845" t="s">
        <v>71</v>
      </c>
      <c r="D5845">
        <v>16</v>
      </c>
      <c r="E5845">
        <v>10</v>
      </c>
      <c r="F5845" t="s">
        <v>67</v>
      </c>
      <c r="G5845">
        <v>2</v>
      </c>
      <c r="H5845">
        <v>1</v>
      </c>
      <c r="I5845" t="s">
        <v>9</v>
      </c>
      <c r="J5845">
        <v>1</v>
      </c>
    </row>
    <row r="5846" spans="2:10" x14ac:dyDescent="0.45">
      <c r="B5846">
        <v>9943</v>
      </c>
      <c r="C5846" t="s">
        <v>71</v>
      </c>
      <c r="D5846">
        <v>16</v>
      </c>
      <c r="E5846">
        <v>10</v>
      </c>
      <c r="F5846" t="s">
        <v>11</v>
      </c>
      <c r="G5846">
        <v>1</v>
      </c>
      <c r="H5846">
        <v>0</v>
      </c>
      <c r="I5846" t="s">
        <v>18</v>
      </c>
      <c r="J5846">
        <v>1</v>
      </c>
    </row>
    <row r="5847" spans="2:10" x14ac:dyDescent="0.45">
      <c r="B5847">
        <v>9944</v>
      </c>
      <c r="C5847" t="s">
        <v>71</v>
      </c>
      <c r="D5847">
        <v>16</v>
      </c>
      <c r="E5847">
        <v>10</v>
      </c>
      <c r="F5847" t="s">
        <v>7</v>
      </c>
      <c r="G5847">
        <v>2</v>
      </c>
      <c r="H5847">
        <v>0</v>
      </c>
      <c r="I5847" t="s">
        <v>10</v>
      </c>
      <c r="J5847">
        <v>1</v>
      </c>
    </row>
    <row r="5848" spans="2:10" x14ac:dyDescent="0.45">
      <c r="B5848">
        <v>9945</v>
      </c>
      <c r="C5848" t="s">
        <v>71</v>
      </c>
      <c r="D5848">
        <v>16</v>
      </c>
      <c r="E5848">
        <v>10</v>
      </c>
      <c r="F5848" t="s">
        <v>1</v>
      </c>
      <c r="G5848">
        <v>1</v>
      </c>
      <c r="H5848">
        <v>1</v>
      </c>
      <c r="I5848" t="s">
        <v>69</v>
      </c>
      <c r="J5848">
        <v>0</v>
      </c>
    </row>
    <row r="5849" spans="2:10" x14ac:dyDescent="0.45">
      <c r="B5849">
        <v>9946</v>
      </c>
      <c r="C5849" t="s">
        <v>71</v>
      </c>
      <c r="D5849">
        <v>16</v>
      </c>
      <c r="E5849">
        <v>11</v>
      </c>
      <c r="F5849" t="s">
        <v>24</v>
      </c>
      <c r="G5849">
        <v>0</v>
      </c>
      <c r="H5849">
        <v>0</v>
      </c>
      <c r="I5849" t="s">
        <v>67</v>
      </c>
      <c r="J5849">
        <v>0</v>
      </c>
    </row>
    <row r="5850" spans="2:10" x14ac:dyDescent="0.45">
      <c r="B5850">
        <v>9947</v>
      </c>
      <c r="C5850" t="s">
        <v>71</v>
      </c>
      <c r="D5850">
        <v>16</v>
      </c>
      <c r="E5850">
        <v>11</v>
      </c>
      <c r="F5850" t="s">
        <v>9</v>
      </c>
      <c r="G5850">
        <v>1</v>
      </c>
      <c r="H5850">
        <v>0</v>
      </c>
      <c r="I5850" t="s">
        <v>3</v>
      </c>
      <c r="J5850">
        <v>1</v>
      </c>
    </row>
    <row r="5851" spans="2:10" x14ac:dyDescent="0.45">
      <c r="B5851">
        <v>9948</v>
      </c>
      <c r="C5851" t="s">
        <v>71</v>
      </c>
      <c r="D5851">
        <v>16</v>
      </c>
      <c r="E5851">
        <v>11</v>
      </c>
      <c r="F5851" t="s">
        <v>12</v>
      </c>
      <c r="G5851">
        <v>0</v>
      </c>
      <c r="H5851">
        <v>1</v>
      </c>
      <c r="I5851" t="s">
        <v>1</v>
      </c>
      <c r="J5851">
        <v>-1</v>
      </c>
    </row>
    <row r="5852" spans="2:10" x14ac:dyDescent="0.45">
      <c r="B5852">
        <v>9949</v>
      </c>
      <c r="C5852" t="s">
        <v>71</v>
      </c>
      <c r="D5852">
        <v>16</v>
      </c>
      <c r="E5852">
        <v>11</v>
      </c>
      <c r="F5852" t="s">
        <v>72</v>
      </c>
      <c r="G5852">
        <v>2</v>
      </c>
      <c r="H5852">
        <v>3</v>
      </c>
      <c r="I5852" t="s">
        <v>7</v>
      </c>
      <c r="J5852">
        <v>-1</v>
      </c>
    </row>
    <row r="5853" spans="2:10" x14ac:dyDescent="0.45">
      <c r="B5853">
        <v>9950</v>
      </c>
      <c r="C5853" t="s">
        <v>71</v>
      </c>
      <c r="D5853">
        <v>16</v>
      </c>
      <c r="E5853">
        <v>11</v>
      </c>
      <c r="F5853" t="s">
        <v>10</v>
      </c>
      <c r="G5853">
        <v>2</v>
      </c>
      <c r="H5853">
        <v>2</v>
      </c>
      <c r="I5853" t="s">
        <v>11</v>
      </c>
      <c r="J5853">
        <v>0</v>
      </c>
    </row>
    <row r="5854" spans="2:10" x14ac:dyDescent="0.45">
      <c r="B5854">
        <v>9951</v>
      </c>
      <c r="C5854" t="s">
        <v>71</v>
      </c>
      <c r="D5854">
        <v>16</v>
      </c>
      <c r="E5854">
        <v>11</v>
      </c>
      <c r="F5854" t="s">
        <v>13</v>
      </c>
      <c r="G5854">
        <v>3</v>
      </c>
      <c r="H5854">
        <v>0</v>
      </c>
      <c r="I5854" t="s">
        <v>4</v>
      </c>
      <c r="J5854">
        <v>1</v>
      </c>
    </row>
    <row r="5855" spans="2:10" x14ac:dyDescent="0.45">
      <c r="B5855">
        <v>9952</v>
      </c>
      <c r="C5855" t="s">
        <v>71</v>
      </c>
      <c r="D5855">
        <v>16</v>
      </c>
      <c r="E5855">
        <v>11</v>
      </c>
      <c r="F5855" t="s">
        <v>14</v>
      </c>
      <c r="G5855">
        <v>3</v>
      </c>
      <c r="H5855">
        <v>1</v>
      </c>
      <c r="I5855" t="s">
        <v>15</v>
      </c>
      <c r="J5855">
        <v>1</v>
      </c>
    </row>
    <row r="5856" spans="2:10" x14ac:dyDescent="0.45">
      <c r="B5856">
        <v>9953</v>
      </c>
      <c r="C5856" t="s">
        <v>71</v>
      </c>
      <c r="D5856">
        <v>16</v>
      </c>
      <c r="E5856">
        <v>11</v>
      </c>
      <c r="F5856" t="s">
        <v>5</v>
      </c>
      <c r="G5856">
        <v>2</v>
      </c>
      <c r="H5856">
        <v>1</v>
      </c>
      <c r="I5856" t="s">
        <v>69</v>
      </c>
      <c r="J5856">
        <v>1</v>
      </c>
    </row>
    <row r="5857" spans="2:10" x14ac:dyDescent="0.45">
      <c r="B5857">
        <v>9954</v>
      </c>
      <c r="C5857" t="s">
        <v>71</v>
      </c>
      <c r="D5857">
        <v>16</v>
      </c>
      <c r="E5857">
        <v>11</v>
      </c>
      <c r="F5857" t="s">
        <v>18</v>
      </c>
      <c r="G5857">
        <v>1</v>
      </c>
      <c r="H5857">
        <v>0</v>
      </c>
      <c r="I5857" t="s">
        <v>27</v>
      </c>
      <c r="J5857">
        <v>1</v>
      </c>
    </row>
    <row r="5858" spans="2:10" x14ac:dyDescent="0.45">
      <c r="B5858">
        <v>9955</v>
      </c>
      <c r="C5858" t="s">
        <v>71</v>
      </c>
      <c r="D5858">
        <v>16</v>
      </c>
      <c r="E5858">
        <v>11</v>
      </c>
      <c r="F5858" t="s">
        <v>6</v>
      </c>
      <c r="G5858">
        <v>0</v>
      </c>
      <c r="H5858">
        <v>0</v>
      </c>
      <c r="I5858" t="s">
        <v>0</v>
      </c>
      <c r="J5858">
        <v>0</v>
      </c>
    </row>
    <row r="5859" spans="2:10" x14ac:dyDescent="0.45">
      <c r="B5859">
        <v>9956</v>
      </c>
      <c r="C5859" t="s">
        <v>71</v>
      </c>
      <c r="D5859">
        <v>16</v>
      </c>
      <c r="E5859">
        <v>12</v>
      </c>
      <c r="F5859" t="s">
        <v>27</v>
      </c>
      <c r="G5859">
        <v>3</v>
      </c>
      <c r="H5859">
        <v>2</v>
      </c>
      <c r="I5859" t="s">
        <v>10</v>
      </c>
      <c r="J5859">
        <v>1</v>
      </c>
    </row>
    <row r="5860" spans="2:10" x14ac:dyDescent="0.45">
      <c r="B5860">
        <v>9957</v>
      </c>
      <c r="C5860" t="s">
        <v>71</v>
      </c>
      <c r="D5860">
        <v>16</v>
      </c>
      <c r="E5860">
        <v>12</v>
      </c>
      <c r="F5860" t="s">
        <v>7</v>
      </c>
      <c r="G5860">
        <v>1</v>
      </c>
      <c r="H5860">
        <v>1</v>
      </c>
      <c r="I5860" t="s">
        <v>9</v>
      </c>
      <c r="J5860">
        <v>0</v>
      </c>
    </row>
    <row r="5861" spans="2:10" x14ac:dyDescent="0.45">
      <c r="B5861">
        <v>9958</v>
      </c>
      <c r="C5861" t="s">
        <v>71</v>
      </c>
      <c r="D5861">
        <v>16</v>
      </c>
      <c r="E5861">
        <v>12</v>
      </c>
      <c r="F5861" t="s">
        <v>69</v>
      </c>
      <c r="G5861">
        <v>1</v>
      </c>
      <c r="H5861">
        <v>1</v>
      </c>
      <c r="I5861" t="s">
        <v>12</v>
      </c>
      <c r="J5861">
        <v>0</v>
      </c>
    </row>
    <row r="5862" spans="2:10" x14ac:dyDescent="0.45">
      <c r="B5862">
        <v>9959</v>
      </c>
      <c r="C5862" t="s">
        <v>71</v>
      </c>
      <c r="D5862">
        <v>16</v>
      </c>
      <c r="E5862">
        <v>12</v>
      </c>
      <c r="F5862" t="s">
        <v>0</v>
      </c>
      <c r="G5862">
        <v>2</v>
      </c>
      <c r="H5862">
        <v>1</v>
      </c>
      <c r="I5862" t="s">
        <v>14</v>
      </c>
      <c r="J5862">
        <v>1</v>
      </c>
    </row>
    <row r="5863" spans="2:10" x14ac:dyDescent="0.45">
      <c r="B5863">
        <v>9960</v>
      </c>
      <c r="C5863" t="s">
        <v>71</v>
      </c>
      <c r="D5863">
        <v>16</v>
      </c>
      <c r="E5863">
        <v>12</v>
      </c>
      <c r="F5863" t="s">
        <v>67</v>
      </c>
      <c r="G5863">
        <v>1</v>
      </c>
      <c r="H5863">
        <v>0</v>
      </c>
      <c r="I5863" t="s">
        <v>5</v>
      </c>
      <c r="J5863">
        <v>1</v>
      </c>
    </row>
    <row r="5864" spans="2:10" x14ac:dyDescent="0.45">
      <c r="B5864">
        <v>9961</v>
      </c>
      <c r="C5864" t="s">
        <v>71</v>
      </c>
      <c r="D5864">
        <v>16</v>
      </c>
      <c r="E5864">
        <v>12</v>
      </c>
      <c r="F5864" t="s">
        <v>11</v>
      </c>
      <c r="G5864">
        <v>2</v>
      </c>
      <c r="H5864">
        <v>0</v>
      </c>
      <c r="I5864" t="s">
        <v>72</v>
      </c>
      <c r="J5864">
        <v>1</v>
      </c>
    </row>
    <row r="5865" spans="2:10" x14ac:dyDescent="0.45">
      <c r="B5865">
        <v>9962</v>
      </c>
      <c r="C5865" t="s">
        <v>71</v>
      </c>
      <c r="D5865">
        <v>16</v>
      </c>
      <c r="E5865">
        <v>12</v>
      </c>
      <c r="F5865" t="s">
        <v>1</v>
      </c>
      <c r="G5865">
        <v>0</v>
      </c>
      <c r="H5865">
        <v>0</v>
      </c>
      <c r="I5865" t="s">
        <v>13</v>
      </c>
      <c r="J5865">
        <v>0</v>
      </c>
    </row>
    <row r="5866" spans="2:10" x14ac:dyDescent="0.45">
      <c r="B5866">
        <v>9963</v>
      </c>
      <c r="C5866" t="s">
        <v>71</v>
      </c>
      <c r="D5866">
        <v>16</v>
      </c>
      <c r="E5866">
        <v>12</v>
      </c>
      <c r="F5866" t="s">
        <v>3</v>
      </c>
      <c r="G5866">
        <v>2</v>
      </c>
      <c r="H5866">
        <v>0</v>
      </c>
      <c r="I5866" t="s">
        <v>24</v>
      </c>
      <c r="J5866">
        <v>1</v>
      </c>
    </row>
    <row r="5867" spans="2:10" x14ac:dyDescent="0.45">
      <c r="B5867">
        <v>9964</v>
      </c>
      <c r="C5867" t="s">
        <v>71</v>
      </c>
      <c r="D5867">
        <v>16</v>
      </c>
      <c r="E5867">
        <v>12</v>
      </c>
      <c r="F5867" t="s">
        <v>15</v>
      </c>
      <c r="G5867">
        <v>1</v>
      </c>
      <c r="H5867">
        <v>0</v>
      </c>
      <c r="I5867" t="s">
        <v>18</v>
      </c>
      <c r="J5867">
        <v>1</v>
      </c>
    </row>
    <row r="5868" spans="2:10" x14ac:dyDescent="0.45">
      <c r="B5868">
        <v>9965</v>
      </c>
      <c r="C5868" t="s">
        <v>71</v>
      </c>
      <c r="D5868">
        <v>16</v>
      </c>
      <c r="E5868">
        <v>12</v>
      </c>
      <c r="F5868" t="s">
        <v>4</v>
      </c>
      <c r="G5868">
        <v>0</v>
      </c>
      <c r="H5868">
        <v>2</v>
      </c>
      <c r="I5868" t="s">
        <v>6</v>
      </c>
      <c r="J5868">
        <v>-1</v>
      </c>
    </row>
    <row r="5869" spans="2:10" x14ac:dyDescent="0.45">
      <c r="B5869">
        <v>9966</v>
      </c>
      <c r="C5869" t="s">
        <v>71</v>
      </c>
      <c r="D5869">
        <v>16</v>
      </c>
      <c r="E5869">
        <v>13</v>
      </c>
      <c r="F5869" t="s">
        <v>24</v>
      </c>
      <c r="G5869">
        <v>2</v>
      </c>
      <c r="H5869">
        <v>2</v>
      </c>
      <c r="I5869" t="s">
        <v>7</v>
      </c>
      <c r="J5869">
        <v>0</v>
      </c>
    </row>
    <row r="5870" spans="2:10" x14ac:dyDescent="0.45">
      <c r="B5870">
        <v>9967</v>
      </c>
      <c r="C5870" t="s">
        <v>71</v>
      </c>
      <c r="D5870">
        <v>16</v>
      </c>
      <c r="E5870">
        <v>13</v>
      </c>
      <c r="F5870" t="s">
        <v>14</v>
      </c>
      <c r="G5870">
        <v>2</v>
      </c>
      <c r="H5870">
        <v>3</v>
      </c>
      <c r="I5870" t="s">
        <v>4</v>
      </c>
      <c r="J5870">
        <v>-1</v>
      </c>
    </row>
    <row r="5871" spans="2:10" x14ac:dyDescent="0.45">
      <c r="B5871">
        <v>9968</v>
      </c>
      <c r="C5871" t="s">
        <v>71</v>
      </c>
      <c r="D5871">
        <v>16</v>
      </c>
      <c r="E5871">
        <v>13</v>
      </c>
      <c r="F5871" t="s">
        <v>10</v>
      </c>
      <c r="G5871">
        <v>3</v>
      </c>
      <c r="H5871">
        <v>1</v>
      </c>
      <c r="I5871" t="s">
        <v>15</v>
      </c>
      <c r="J5871">
        <v>1</v>
      </c>
    </row>
    <row r="5872" spans="2:10" x14ac:dyDescent="0.45">
      <c r="B5872">
        <v>9969</v>
      </c>
      <c r="C5872" t="s">
        <v>71</v>
      </c>
      <c r="D5872">
        <v>16</v>
      </c>
      <c r="E5872">
        <v>13</v>
      </c>
      <c r="F5872" t="s">
        <v>9</v>
      </c>
      <c r="G5872">
        <v>0</v>
      </c>
      <c r="H5872">
        <v>0</v>
      </c>
      <c r="I5872" t="s">
        <v>11</v>
      </c>
      <c r="J5872">
        <v>0</v>
      </c>
    </row>
    <row r="5873" spans="2:10" x14ac:dyDescent="0.45">
      <c r="B5873">
        <v>9970</v>
      </c>
      <c r="C5873" t="s">
        <v>71</v>
      </c>
      <c r="D5873">
        <v>16</v>
      </c>
      <c r="E5873">
        <v>13</v>
      </c>
      <c r="F5873" t="s">
        <v>13</v>
      </c>
      <c r="G5873">
        <v>4</v>
      </c>
      <c r="H5873">
        <v>0</v>
      </c>
      <c r="I5873" t="s">
        <v>69</v>
      </c>
      <c r="J5873">
        <v>1</v>
      </c>
    </row>
    <row r="5874" spans="2:10" x14ac:dyDescent="0.45">
      <c r="B5874">
        <v>9971</v>
      </c>
      <c r="C5874" t="s">
        <v>71</v>
      </c>
      <c r="D5874">
        <v>16</v>
      </c>
      <c r="E5874">
        <v>13</v>
      </c>
      <c r="F5874" t="s">
        <v>6</v>
      </c>
      <c r="G5874">
        <v>1</v>
      </c>
      <c r="H5874">
        <v>0</v>
      </c>
      <c r="I5874" t="s">
        <v>1</v>
      </c>
      <c r="J5874">
        <v>1</v>
      </c>
    </row>
    <row r="5875" spans="2:10" x14ac:dyDescent="0.45">
      <c r="B5875">
        <v>9972</v>
      </c>
      <c r="C5875" t="s">
        <v>71</v>
      </c>
      <c r="D5875">
        <v>16</v>
      </c>
      <c r="E5875">
        <v>13</v>
      </c>
      <c r="F5875" t="s">
        <v>18</v>
      </c>
      <c r="G5875">
        <v>1</v>
      </c>
      <c r="H5875">
        <v>0</v>
      </c>
      <c r="I5875" t="s">
        <v>0</v>
      </c>
      <c r="J5875">
        <v>1</v>
      </c>
    </row>
    <row r="5876" spans="2:10" x14ac:dyDescent="0.45">
      <c r="B5876">
        <v>9973</v>
      </c>
      <c r="C5876" t="s">
        <v>71</v>
      </c>
      <c r="D5876">
        <v>16</v>
      </c>
      <c r="E5876">
        <v>13</v>
      </c>
      <c r="F5876" t="s">
        <v>5</v>
      </c>
      <c r="G5876">
        <v>0</v>
      </c>
      <c r="H5876">
        <v>0</v>
      </c>
      <c r="I5876" t="s">
        <v>12</v>
      </c>
      <c r="J5876">
        <v>0</v>
      </c>
    </row>
    <row r="5877" spans="2:10" x14ac:dyDescent="0.45">
      <c r="B5877">
        <v>9974</v>
      </c>
      <c r="C5877" t="s">
        <v>71</v>
      </c>
      <c r="D5877">
        <v>16</v>
      </c>
      <c r="E5877">
        <v>13</v>
      </c>
      <c r="F5877" t="s">
        <v>67</v>
      </c>
      <c r="G5877">
        <v>5</v>
      </c>
      <c r="H5877">
        <v>1</v>
      </c>
      <c r="I5877" t="s">
        <v>3</v>
      </c>
      <c r="J5877">
        <v>1</v>
      </c>
    </row>
    <row r="5878" spans="2:10" x14ac:dyDescent="0.45">
      <c r="B5878">
        <v>9975</v>
      </c>
      <c r="C5878" t="s">
        <v>71</v>
      </c>
      <c r="D5878">
        <v>16</v>
      </c>
      <c r="E5878">
        <v>13</v>
      </c>
      <c r="F5878" t="s">
        <v>72</v>
      </c>
      <c r="G5878">
        <v>2</v>
      </c>
      <c r="H5878">
        <v>0</v>
      </c>
      <c r="I5878" t="s">
        <v>27</v>
      </c>
      <c r="J5878">
        <v>1</v>
      </c>
    </row>
    <row r="5879" spans="2:10" x14ac:dyDescent="0.45">
      <c r="B5879">
        <v>9976</v>
      </c>
      <c r="C5879" t="s">
        <v>71</v>
      </c>
      <c r="D5879">
        <v>16</v>
      </c>
      <c r="E5879">
        <v>14</v>
      </c>
      <c r="F5879" t="s">
        <v>27</v>
      </c>
      <c r="G5879">
        <v>1</v>
      </c>
      <c r="H5879">
        <v>1</v>
      </c>
      <c r="I5879" t="s">
        <v>9</v>
      </c>
      <c r="J5879">
        <v>0</v>
      </c>
    </row>
    <row r="5880" spans="2:10" x14ac:dyDescent="0.45">
      <c r="B5880">
        <v>9977</v>
      </c>
      <c r="C5880" t="s">
        <v>71</v>
      </c>
      <c r="D5880">
        <v>16</v>
      </c>
      <c r="E5880">
        <v>14</v>
      </c>
      <c r="F5880" t="s">
        <v>12</v>
      </c>
      <c r="G5880">
        <v>1</v>
      </c>
      <c r="H5880">
        <v>1</v>
      </c>
      <c r="I5880" t="s">
        <v>13</v>
      </c>
      <c r="J5880">
        <v>0</v>
      </c>
    </row>
    <row r="5881" spans="2:10" x14ac:dyDescent="0.45">
      <c r="B5881">
        <v>9978</v>
      </c>
      <c r="C5881" t="s">
        <v>71</v>
      </c>
      <c r="D5881">
        <v>16</v>
      </c>
      <c r="E5881">
        <v>14</v>
      </c>
      <c r="F5881" t="s">
        <v>7</v>
      </c>
      <c r="G5881">
        <v>2</v>
      </c>
      <c r="H5881">
        <v>0</v>
      </c>
      <c r="I5881" t="s">
        <v>67</v>
      </c>
      <c r="J5881">
        <v>1</v>
      </c>
    </row>
    <row r="5882" spans="2:10" x14ac:dyDescent="0.45">
      <c r="B5882">
        <v>9979</v>
      </c>
      <c r="C5882" t="s">
        <v>71</v>
      </c>
      <c r="D5882">
        <v>16</v>
      </c>
      <c r="E5882">
        <v>14</v>
      </c>
      <c r="F5882" t="s">
        <v>0</v>
      </c>
      <c r="G5882">
        <v>0</v>
      </c>
      <c r="H5882">
        <v>1</v>
      </c>
      <c r="I5882" t="s">
        <v>10</v>
      </c>
      <c r="J5882">
        <v>-1</v>
      </c>
    </row>
    <row r="5883" spans="2:10" x14ac:dyDescent="0.45">
      <c r="B5883">
        <v>9980</v>
      </c>
      <c r="C5883" t="s">
        <v>71</v>
      </c>
      <c r="D5883">
        <v>16</v>
      </c>
      <c r="E5883">
        <v>14</v>
      </c>
      <c r="F5883" t="s">
        <v>69</v>
      </c>
      <c r="G5883">
        <v>2</v>
      </c>
      <c r="H5883">
        <v>0</v>
      </c>
      <c r="I5883" t="s">
        <v>6</v>
      </c>
      <c r="J5883">
        <v>1</v>
      </c>
    </row>
    <row r="5884" spans="2:10" x14ac:dyDescent="0.45">
      <c r="B5884">
        <v>9981</v>
      </c>
      <c r="C5884" t="s">
        <v>71</v>
      </c>
      <c r="D5884">
        <v>16</v>
      </c>
      <c r="E5884">
        <v>14</v>
      </c>
      <c r="F5884" t="s">
        <v>4</v>
      </c>
      <c r="G5884">
        <v>0</v>
      </c>
      <c r="H5884">
        <v>0</v>
      </c>
      <c r="I5884" t="s">
        <v>18</v>
      </c>
      <c r="J5884">
        <v>0</v>
      </c>
    </row>
    <row r="5885" spans="2:10" x14ac:dyDescent="0.45">
      <c r="B5885">
        <v>9982</v>
      </c>
      <c r="C5885" t="s">
        <v>71</v>
      </c>
      <c r="D5885">
        <v>16</v>
      </c>
      <c r="E5885">
        <v>14</v>
      </c>
      <c r="F5885" t="s">
        <v>3</v>
      </c>
      <c r="G5885">
        <v>2</v>
      </c>
      <c r="H5885">
        <v>2</v>
      </c>
      <c r="I5885" t="s">
        <v>5</v>
      </c>
      <c r="J5885">
        <v>0</v>
      </c>
    </row>
    <row r="5886" spans="2:10" x14ac:dyDescent="0.45">
      <c r="B5886">
        <v>9983</v>
      </c>
      <c r="C5886" t="s">
        <v>71</v>
      </c>
      <c r="D5886">
        <v>16</v>
      </c>
      <c r="E5886">
        <v>14</v>
      </c>
      <c r="F5886" t="s">
        <v>1</v>
      </c>
      <c r="G5886">
        <v>1</v>
      </c>
      <c r="H5886">
        <v>1</v>
      </c>
      <c r="I5886" t="s">
        <v>14</v>
      </c>
      <c r="J5886">
        <v>0</v>
      </c>
    </row>
    <row r="5887" spans="2:10" x14ac:dyDescent="0.45">
      <c r="B5887">
        <v>9984</v>
      </c>
      <c r="C5887" t="s">
        <v>71</v>
      </c>
      <c r="D5887">
        <v>16</v>
      </c>
      <c r="E5887">
        <v>14</v>
      </c>
      <c r="F5887" t="s">
        <v>15</v>
      </c>
      <c r="G5887">
        <v>0</v>
      </c>
      <c r="H5887">
        <v>0</v>
      </c>
      <c r="I5887" t="s">
        <v>72</v>
      </c>
      <c r="J5887">
        <v>0</v>
      </c>
    </row>
    <row r="5888" spans="2:10" x14ac:dyDescent="0.45">
      <c r="B5888">
        <v>9985</v>
      </c>
      <c r="C5888" t="s">
        <v>71</v>
      </c>
      <c r="D5888">
        <v>16</v>
      </c>
      <c r="E5888">
        <v>14</v>
      </c>
      <c r="F5888" t="s">
        <v>11</v>
      </c>
      <c r="G5888">
        <v>4</v>
      </c>
      <c r="H5888">
        <v>1</v>
      </c>
      <c r="I5888" t="s">
        <v>24</v>
      </c>
      <c r="J5888">
        <v>1</v>
      </c>
    </row>
    <row r="5889" spans="2:10" x14ac:dyDescent="0.45">
      <c r="B5889">
        <v>9986</v>
      </c>
      <c r="C5889" t="s">
        <v>71</v>
      </c>
      <c r="D5889">
        <v>16</v>
      </c>
      <c r="E5889">
        <v>15</v>
      </c>
      <c r="F5889" t="s">
        <v>6</v>
      </c>
      <c r="G5889">
        <v>1</v>
      </c>
      <c r="H5889">
        <v>0</v>
      </c>
      <c r="I5889" t="s">
        <v>12</v>
      </c>
      <c r="J5889">
        <v>1</v>
      </c>
    </row>
    <row r="5890" spans="2:10" x14ac:dyDescent="0.45">
      <c r="B5890">
        <v>9987</v>
      </c>
      <c r="C5890" t="s">
        <v>71</v>
      </c>
      <c r="D5890">
        <v>16</v>
      </c>
      <c r="E5890">
        <v>15</v>
      </c>
      <c r="F5890" t="s">
        <v>5</v>
      </c>
      <c r="G5890">
        <v>2</v>
      </c>
      <c r="H5890">
        <v>5</v>
      </c>
      <c r="I5890" t="s">
        <v>13</v>
      </c>
      <c r="J5890">
        <v>-1</v>
      </c>
    </row>
    <row r="5891" spans="2:10" x14ac:dyDescent="0.45">
      <c r="B5891">
        <v>9988</v>
      </c>
      <c r="C5891" t="s">
        <v>71</v>
      </c>
      <c r="D5891">
        <v>16</v>
      </c>
      <c r="E5891">
        <v>15</v>
      </c>
      <c r="F5891" t="s">
        <v>72</v>
      </c>
      <c r="G5891">
        <v>2</v>
      </c>
      <c r="H5891">
        <v>0</v>
      </c>
      <c r="I5891" t="s">
        <v>0</v>
      </c>
      <c r="J5891">
        <v>1</v>
      </c>
    </row>
    <row r="5892" spans="2:10" x14ac:dyDescent="0.45">
      <c r="B5892">
        <v>9989</v>
      </c>
      <c r="C5892" t="s">
        <v>71</v>
      </c>
      <c r="D5892">
        <v>16</v>
      </c>
      <c r="E5892">
        <v>15</v>
      </c>
      <c r="F5892" t="s">
        <v>18</v>
      </c>
      <c r="G5892">
        <v>0</v>
      </c>
      <c r="H5892">
        <v>0</v>
      </c>
      <c r="I5892" t="s">
        <v>1</v>
      </c>
      <c r="J5892">
        <v>0</v>
      </c>
    </row>
    <row r="5893" spans="2:10" x14ac:dyDescent="0.45">
      <c r="B5893">
        <v>9990</v>
      </c>
      <c r="C5893" t="s">
        <v>71</v>
      </c>
      <c r="D5893">
        <v>16</v>
      </c>
      <c r="E5893">
        <v>15</v>
      </c>
      <c r="F5893" t="s">
        <v>9</v>
      </c>
      <c r="G5893">
        <v>0</v>
      </c>
      <c r="H5893">
        <v>0</v>
      </c>
      <c r="I5893" t="s">
        <v>15</v>
      </c>
      <c r="J5893">
        <v>0</v>
      </c>
    </row>
    <row r="5894" spans="2:10" x14ac:dyDescent="0.45">
      <c r="B5894">
        <v>9991</v>
      </c>
      <c r="C5894" t="s">
        <v>71</v>
      </c>
      <c r="D5894">
        <v>16</v>
      </c>
      <c r="E5894">
        <v>15</v>
      </c>
      <c r="F5894" t="s">
        <v>10</v>
      </c>
      <c r="G5894">
        <v>2</v>
      </c>
      <c r="H5894">
        <v>0</v>
      </c>
      <c r="I5894" t="s">
        <v>4</v>
      </c>
      <c r="J5894">
        <v>1</v>
      </c>
    </row>
    <row r="5895" spans="2:10" x14ac:dyDescent="0.45">
      <c r="B5895">
        <v>9992</v>
      </c>
      <c r="C5895" t="s">
        <v>71</v>
      </c>
      <c r="D5895">
        <v>16</v>
      </c>
      <c r="E5895">
        <v>15</v>
      </c>
      <c r="F5895" t="s">
        <v>67</v>
      </c>
      <c r="G5895">
        <v>2</v>
      </c>
      <c r="H5895">
        <v>0</v>
      </c>
      <c r="I5895" t="s">
        <v>11</v>
      </c>
      <c r="J5895">
        <v>1</v>
      </c>
    </row>
    <row r="5896" spans="2:10" x14ac:dyDescent="0.45">
      <c r="B5896">
        <v>9993</v>
      </c>
      <c r="C5896" t="s">
        <v>71</v>
      </c>
      <c r="D5896">
        <v>16</v>
      </c>
      <c r="E5896">
        <v>15</v>
      </c>
      <c r="F5896" t="s">
        <v>14</v>
      </c>
      <c r="G5896">
        <v>1</v>
      </c>
      <c r="H5896">
        <v>1</v>
      </c>
      <c r="I5896" t="s">
        <v>69</v>
      </c>
      <c r="J5896">
        <v>0</v>
      </c>
    </row>
    <row r="5897" spans="2:10" x14ac:dyDescent="0.45">
      <c r="B5897">
        <v>9994</v>
      </c>
      <c r="C5897" t="s">
        <v>71</v>
      </c>
      <c r="D5897">
        <v>16</v>
      </c>
      <c r="E5897">
        <v>15</v>
      </c>
      <c r="F5897" t="s">
        <v>3</v>
      </c>
      <c r="G5897">
        <v>1</v>
      </c>
      <c r="H5897">
        <v>3</v>
      </c>
      <c r="I5897" t="s">
        <v>7</v>
      </c>
      <c r="J5897">
        <v>-1</v>
      </c>
    </row>
    <row r="5898" spans="2:10" x14ac:dyDescent="0.45">
      <c r="B5898">
        <v>9995</v>
      </c>
      <c r="C5898" t="s">
        <v>71</v>
      </c>
      <c r="D5898">
        <v>16</v>
      </c>
      <c r="E5898">
        <v>15</v>
      </c>
      <c r="F5898" t="s">
        <v>24</v>
      </c>
      <c r="G5898">
        <v>2</v>
      </c>
      <c r="H5898">
        <v>2</v>
      </c>
      <c r="I5898" t="s">
        <v>27</v>
      </c>
      <c r="J5898">
        <v>0</v>
      </c>
    </row>
    <row r="5899" spans="2:10" x14ac:dyDescent="0.45">
      <c r="B5899">
        <v>9996</v>
      </c>
      <c r="C5899" t="s">
        <v>71</v>
      </c>
      <c r="D5899">
        <v>16</v>
      </c>
      <c r="E5899">
        <v>16</v>
      </c>
      <c r="F5899" t="s">
        <v>12</v>
      </c>
      <c r="G5899">
        <v>1</v>
      </c>
      <c r="H5899">
        <v>0</v>
      </c>
      <c r="I5899" t="s">
        <v>14</v>
      </c>
      <c r="J5899">
        <v>1</v>
      </c>
    </row>
    <row r="5900" spans="2:10" x14ac:dyDescent="0.45">
      <c r="B5900">
        <v>9997</v>
      </c>
      <c r="C5900" t="s">
        <v>71</v>
      </c>
      <c r="D5900">
        <v>16</v>
      </c>
      <c r="E5900">
        <v>16</v>
      </c>
      <c r="F5900" t="s">
        <v>7</v>
      </c>
      <c r="G5900">
        <v>1</v>
      </c>
      <c r="H5900">
        <v>0</v>
      </c>
      <c r="I5900" t="s">
        <v>5</v>
      </c>
      <c r="J5900">
        <v>1</v>
      </c>
    </row>
    <row r="5901" spans="2:10" x14ac:dyDescent="0.45">
      <c r="B5901">
        <v>9998</v>
      </c>
      <c r="C5901" t="s">
        <v>71</v>
      </c>
      <c r="D5901">
        <v>16</v>
      </c>
      <c r="E5901">
        <v>16</v>
      </c>
      <c r="F5901" t="s">
        <v>0</v>
      </c>
      <c r="G5901">
        <v>2</v>
      </c>
      <c r="H5901">
        <v>1</v>
      </c>
      <c r="I5901" t="s">
        <v>9</v>
      </c>
      <c r="J5901">
        <v>1</v>
      </c>
    </row>
    <row r="5902" spans="2:10" x14ac:dyDescent="0.45">
      <c r="B5902">
        <v>9999</v>
      </c>
      <c r="C5902" t="s">
        <v>71</v>
      </c>
      <c r="D5902">
        <v>16</v>
      </c>
      <c r="E5902">
        <v>16</v>
      </c>
      <c r="F5902" t="s">
        <v>69</v>
      </c>
      <c r="G5902">
        <v>1</v>
      </c>
      <c r="H5902">
        <v>0</v>
      </c>
      <c r="I5902" t="s">
        <v>18</v>
      </c>
      <c r="J5902">
        <v>1</v>
      </c>
    </row>
    <row r="5903" spans="2:10" x14ac:dyDescent="0.45">
      <c r="B5903">
        <v>10000</v>
      </c>
      <c r="C5903" t="s">
        <v>71</v>
      </c>
      <c r="D5903">
        <v>16</v>
      </c>
      <c r="E5903">
        <v>16</v>
      </c>
      <c r="F5903" t="s">
        <v>4</v>
      </c>
      <c r="G5903">
        <v>3</v>
      </c>
      <c r="H5903">
        <v>1</v>
      </c>
      <c r="I5903" t="s">
        <v>72</v>
      </c>
      <c r="J5903">
        <v>1</v>
      </c>
    </row>
    <row r="5904" spans="2:10" x14ac:dyDescent="0.45">
      <c r="B5904">
        <v>10001</v>
      </c>
      <c r="C5904" t="s">
        <v>71</v>
      </c>
      <c r="D5904">
        <v>16</v>
      </c>
      <c r="E5904">
        <v>16</v>
      </c>
      <c r="F5904" t="s">
        <v>27</v>
      </c>
      <c r="G5904">
        <v>2</v>
      </c>
      <c r="H5904">
        <v>0</v>
      </c>
      <c r="I5904" t="s">
        <v>67</v>
      </c>
      <c r="J5904">
        <v>1</v>
      </c>
    </row>
    <row r="5905" spans="2:10" x14ac:dyDescent="0.45">
      <c r="B5905">
        <v>10002</v>
      </c>
      <c r="C5905" t="s">
        <v>71</v>
      </c>
      <c r="D5905">
        <v>16</v>
      </c>
      <c r="E5905">
        <v>16</v>
      </c>
      <c r="F5905" t="s">
        <v>1</v>
      </c>
      <c r="G5905">
        <v>3</v>
      </c>
      <c r="H5905">
        <v>1</v>
      </c>
      <c r="I5905" t="s">
        <v>10</v>
      </c>
      <c r="J5905">
        <v>1</v>
      </c>
    </row>
    <row r="5906" spans="2:10" x14ac:dyDescent="0.45">
      <c r="B5906">
        <v>10003</v>
      </c>
      <c r="C5906" t="s">
        <v>71</v>
      </c>
      <c r="D5906">
        <v>16</v>
      </c>
      <c r="E5906">
        <v>16</v>
      </c>
      <c r="F5906" t="s">
        <v>15</v>
      </c>
      <c r="G5906">
        <v>3</v>
      </c>
      <c r="H5906">
        <v>1</v>
      </c>
      <c r="I5906" t="s">
        <v>24</v>
      </c>
      <c r="J5906">
        <v>1</v>
      </c>
    </row>
    <row r="5907" spans="2:10" x14ac:dyDescent="0.45">
      <c r="B5907">
        <v>10004</v>
      </c>
      <c r="C5907" t="s">
        <v>71</v>
      </c>
      <c r="D5907">
        <v>16</v>
      </c>
      <c r="E5907">
        <v>16</v>
      </c>
      <c r="F5907" t="s">
        <v>11</v>
      </c>
      <c r="G5907">
        <v>0</v>
      </c>
      <c r="H5907">
        <v>1</v>
      </c>
      <c r="I5907" t="s">
        <v>3</v>
      </c>
      <c r="J5907">
        <v>-1</v>
      </c>
    </row>
    <row r="5908" spans="2:10" x14ac:dyDescent="0.45">
      <c r="B5908">
        <v>10005</v>
      </c>
      <c r="C5908" t="s">
        <v>71</v>
      </c>
      <c r="D5908">
        <v>16</v>
      </c>
      <c r="E5908">
        <v>16</v>
      </c>
      <c r="F5908" t="s">
        <v>13</v>
      </c>
      <c r="G5908">
        <v>3</v>
      </c>
      <c r="H5908">
        <v>0</v>
      </c>
      <c r="I5908" t="s">
        <v>6</v>
      </c>
      <c r="J5908">
        <v>1</v>
      </c>
    </row>
    <row r="5909" spans="2:10" x14ac:dyDescent="0.45">
      <c r="B5909">
        <v>10006</v>
      </c>
      <c r="C5909" t="s">
        <v>71</v>
      </c>
      <c r="D5909">
        <v>16</v>
      </c>
      <c r="E5909">
        <v>17</v>
      </c>
      <c r="F5909" t="s">
        <v>24</v>
      </c>
      <c r="G5909">
        <v>4</v>
      </c>
      <c r="H5909">
        <v>0</v>
      </c>
      <c r="I5909" t="s">
        <v>0</v>
      </c>
      <c r="J5909">
        <v>1</v>
      </c>
    </row>
    <row r="5910" spans="2:10" x14ac:dyDescent="0.45">
      <c r="B5910">
        <v>10007</v>
      </c>
      <c r="C5910" t="s">
        <v>71</v>
      </c>
      <c r="D5910">
        <v>16</v>
      </c>
      <c r="E5910">
        <v>17</v>
      </c>
      <c r="F5910" t="s">
        <v>14</v>
      </c>
      <c r="G5910">
        <v>1</v>
      </c>
      <c r="H5910">
        <v>2</v>
      </c>
      <c r="I5910" t="s">
        <v>13</v>
      </c>
      <c r="J5910">
        <v>-1</v>
      </c>
    </row>
    <row r="5911" spans="2:10" x14ac:dyDescent="0.45">
      <c r="B5911">
        <v>10008</v>
      </c>
      <c r="C5911" t="s">
        <v>71</v>
      </c>
      <c r="D5911">
        <v>16</v>
      </c>
      <c r="E5911">
        <v>17</v>
      </c>
      <c r="F5911" t="s">
        <v>7</v>
      </c>
      <c r="G5911">
        <v>2</v>
      </c>
      <c r="H5911">
        <v>2</v>
      </c>
      <c r="I5911" t="s">
        <v>11</v>
      </c>
      <c r="J5911">
        <v>0</v>
      </c>
    </row>
    <row r="5912" spans="2:10" x14ac:dyDescent="0.45">
      <c r="B5912">
        <v>10009</v>
      </c>
      <c r="C5912" t="s">
        <v>71</v>
      </c>
      <c r="D5912">
        <v>16</v>
      </c>
      <c r="E5912">
        <v>17</v>
      </c>
      <c r="F5912" t="s">
        <v>10</v>
      </c>
      <c r="G5912">
        <v>4</v>
      </c>
      <c r="H5912">
        <v>1</v>
      </c>
      <c r="I5912" t="s">
        <v>69</v>
      </c>
      <c r="J5912">
        <v>1</v>
      </c>
    </row>
    <row r="5913" spans="2:10" x14ac:dyDescent="0.45">
      <c r="B5913">
        <v>10010</v>
      </c>
      <c r="C5913" t="s">
        <v>71</v>
      </c>
      <c r="D5913">
        <v>16</v>
      </c>
      <c r="E5913">
        <v>17</v>
      </c>
      <c r="F5913" t="s">
        <v>9</v>
      </c>
      <c r="G5913">
        <v>1</v>
      </c>
      <c r="H5913">
        <v>1</v>
      </c>
      <c r="I5913" t="s">
        <v>4</v>
      </c>
      <c r="J5913">
        <v>0</v>
      </c>
    </row>
    <row r="5914" spans="2:10" x14ac:dyDescent="0.45">
      <c r="B5914">
        <v>10011</v>
      </c>
      <c r="C5914" t="s">
        <v>71</v>
      </c>
      <c r="D5914">
        <v>16</v>
      </c>
      <c r="E5914">
        <v>17</v>
      </c>
      <c r="F5914" t="s">
        <v>3</v>
      </c>
      <c r="G5914">
        <v>1</v>
      </c>
      <c r="H5914">
        <v>5</v>
      </c>
      <c r="I5914" t="s">
        <v>27</v>
      </c>
      <c r="J5914">
        <v>-1</v>
      </c>
    </row>
    <row r="5915" spans="2:10" x14ac:dyDescent="0.45">
      <c r="B5915">
        <v>10012</v>
      </c>
      <c r="C5915" t="s">
        <v>71</v>
      </c>
      <c r="D5915">
        <v>16</v>
      </c>
      <c r="E5915">
        <v>17</v>
      </c>
      <c r="F5915" t="s">
        <v>67</v>
      </c>
      <c r="G5915">
        <v>1</v>
      </c>
      <c r="H5915">
        <v>0</v>
      </c>
      <c r="I5915" t="s">
        <v>15</v>
      </c>
      <c r="J5915">
        <v>1</v>
      </c>
    </row>
    <row r="5916" spans="2:10" x14ac:dyDescent="0.45">
      <c r="B5916">
        <v>10013</v>
      </c>
      <c r="C5916" t="s">
        <v>71</v>
      </c>
      <c r="D5916">
        <v>16</v>
      </c>
      <c r="E5916">
        <v>17</v>
      </c>
      <c r="F5916" t="s">
        <v>18</v>
      </c>
      <c r="G5916">
        <v>2</v>
      </c>
      <c r="H5916">
        <v>3</v>
      </c>
      <c r="I5916" t="s">
        <v>12</v>
      </c>
      <c r="J5916">
        <v>-1</v>
      </c>
    </row>
    <row r="5917" spans="2:10" x14ac:dyDescent="0.45">
      <c r="B5917">
        <v>10014</v>
      </c>
      <c r="C5917" t="s">
        <v>71</v>
      </c>
      <c r="D5917">
        <v>16</v>
      </c>
      <c r="E5917">
        <v>17</v>
      </c>
      <c r="F5917" t="s">
        <v>72</v>
      </c>
      <c r="G5917">
        <v>1</v>
      </c>
      <c r="H5917">
        <v>1</v>
      </c>
      <c r="I5917" t="s">
        <v>1</v>
      </c>
      <c r="J5917">
        <v>0</v>
      </c>
    </row>
    <row r="5918" spans="2:10" x14ac:dyDescent="0.45">
      <c r="B5918">
        <v>10015</v>
      </c>
      <c r="C5918" t="s">
        <v>71</v>
      </c>
      <c r="D5918">
        <v>16</v>
      </c>
      <c r="E5918">
        <v>17</v>
      </c>
      <c r="F5918" t="s">
        <v>5</v>
      </c>
      <c r="G5918">
        <v>0</v>
      </c>
      <c r="H5918">
        <v>0</v>
      </c>
      <c r="I5918" t="s">
        <v>6</v>
      </c>
      <c r="J5918">
        <v>0</v>
      </c>
    </row>
    <row r="5919" spans="2:10" x14ac:dyDescent="0.45">
      <c r="B5919">
        <v>10016</v>
      </c>
      <c r="C5919" t="s">
        <v>71</v>
      </c>
      <c r="D5919">
        <v>16</v>
      </c>
      <c r="E5919">
        <v>18</v>
      </c>
      <c r="F5919" t="s">
        <v>13</v>
      </c>
      <c r="G5919">
        <v>2</v>
      </c>
      <c r="H5919">
        <v>1</v>
      </c>
      <c r="I5919" t="s">
        <v>18</v>
      </c>
      <c r="J5919">
        <v>1</v>
      </c>
    </row>
    <row r="5920" spans="2:10" x14ac:dyDescent="0.45">
      <c r="B5920">
        <v>10017</v>
      </c>
      <c r="C5920" t="s">
        <v>71</v>
      </c>
      <c r="D5920">
        <v>16</v>
      </c>
      <c r="E5920">
        <v>18</v>
      </c>
      <c r="F5920" t="s">
        <v>12</v>
      </c>
      <c r="G5920">
        <v>1</v>
      </c>
      <c r="H5920">
        <v>1</v>
      </c>
      <c r="I5920" t="s">
        <v>10</v>
      </c>
      <c r="J5920">
        <v>0</v>
      </c>
    </row>
    <row r="5921" spans="2:10" x14ac:dyDescent="0.45">
      <c r="B5921">
        <v>10018</v>
      </c>
      <c r="C5921" t="s">
        <v>71</v>
      </c>
      <c r="D5921">
        <v>16</v>
      </c>
      <c r="E5921">
        <v>18</v>
      </c>
      <c r="F5921" t="s">
        <v>0</v>
      </c>
      <c r="G5921">
        <v>0</v>
      </c>
      <c r="H5921">
        <v>0</v>
      </c>
      <c r="I5921" t="s">
        <v>67</v>
      </c>
      <c r="J5921">
        <v>0</v>
      </c>
    </row>
    <row r="5922" spans="2:10" x14ac:dyDescent="0.45">
      <c r="B5922">
        <v>10019</v>
      </c>
      <c r="C5922" t="s">
        <v>71</v>
      </c>
      <c r="D5922">
        <v>16</v>
      </c>
      <c r="E5922">
        <v>18</v>
      </c>
      <c r="F5922" t="s">
        <v>69</v>
      </c>
      <c r="G5922">
        <v>1</v>
      </c>
      <c r="H5922">
        <v>1</v>
      </c>
      <c r="I5922" t="s">
        <v>72</v>
      </c>
      <c r="J5922">
        <v>0</v>
      </c>
    </row>
    <row r="5923" spans="2:10" x14ac:dyDescent="0.45">
      <c r="B5923">
        <v>10020</v>
      </c>
      <c r="C5923" t="s">
        <v>71</v>
      </c>
      <c r="D5923">
        <v>16</v>
      </c>
      <c r="E5923">
        <v>18</v>
      </c>
      <c r="F5923" t="s">
        <v>27</v>
      </c>
      <c r="G5923">
        <v>1</v>
      </c>
      <c r="H5923">
        <v>2</v>
      </c>
      <c r="I5923" t="s">
        <v>7</v>
      </c>
      <c r="J5923">
        <v>-1</v>
      </c>
    </row>
    <row r="5924" spans="2:10" x14ac:dyDescent="0.45">
      <c r="B5924">
        <v>10021</v>
      </c>
      <c r="C5924" t="s">
        <v>71</v>
      </c>
      <c r="D5924">
        <v>16</v>
      </c>
      <c r="E5924">
        <v>18</v>
      </c>
      <c r="F5924" t="s">
        <v>4</v>
      </c>
      <c r="G5924">
        <v>3</v>
      </c>
      <c r="H5924">
        <v>1</v>
      </c>
      <c r="I5924" t="s">
        <v>24</v>
      </c>
      <c r="J5924">
        <v>1</v>
      </c>
    </row>
    <row r="5925" spans="2:10" x14ac:dyDescent="0.45">
      <c r="B5925">
        <v>10022</v>
      </c>
      <c r="C5925" t="s">
        <v>71</v>
      </c>
      <c r="D5925">
        <v>16</v>
      </c>
      <c r="E5925">
        <v>18</v>
      </c>
      <c r="F5925" t="s">
        <v>1</v>
      </c>
      <c r="G5925">
        <v>1</v>
      </c>
      <c r="H5925">
        <v>0</v>
      </c>
      <c r="I5925" t="s">
        <v>9</v>
      </c>
      <c r="J5925">
        <v>1</v>
      </c>
    </row>
    <row r="5926" spans="2:10" x14ac:dyDescent="0.45">
      <c r="B5926">
        <v>10023</v>
      </c>
      <c r="C5926" t="s">
        <v>71</v>
      </c>
      <c r="D5926">
        <v>16</v>
      </c>
      <c r="E5926">
        <v>18</v>
      </c>
      <c r="F5926" t="s">
        <v>6</v>
      </c>
      <c r="G5926">
        <v>2</v>
      </c>
      <c r="H5926">
        <v>1</v>
      </c>
      <c r="I5926" t="s">
        <v>14</v>
      </c>
      <c r="J5926">
        <v>1</v>
      </c>
    </row>
    <row r="5927" spans="2:10" x14ac:dyDescent="0.45">
      <c r="B5927">
        <v>10024</v>
      </c>
      <c r="C5927" t="s">
        <v>71</v>
      </c>
      <c r="D5927">
        <v>16</v>
      </c>
      <c r="E5927">
        <v>18</v>
      </c>
      <c r="F5927" t="s">
        <v>5</v>
      </c>
      <c r="G5927">
        <v>2</v>
      </c>
      <c r="H5927">
        <v>2</v>
      </c>
      <c r="I5927" t="s">
        <v>11</v>
      </c>
      <c r="J5927">
        <v>0</v>
      </c>
    </row>
    <row r="5928" spans="2:10" x14ac:dyDescent="0.45">
      <c r="B5928">
        <v>10025</v>
      </c>
      <c r="C5928" t="s">
        <v>71</v>
      </c>
      <c r="D5928">
        <v>16</v>
      </c>
      <c r="E5928">
        <v>18</v>
      </c>
      <c r="F5928" t="s">
        <v>15</v>
      </c>
      <c r="G5928">
        <v>1</v>
      </c>
      <c r="H5928">
        <v>0</v>
      </c>
      <c r="I5928" t="s">
        <v>3</v>
      </c>
      <c r="J5928">
        <v>1</v>
      </c>
    </row>
    <row r="5929" spans="2:10" x14ac:dyDescent="0.45">
      <c r="B5929">
        <v>10026</v>
      </c>
      <c r="C5929" t="s">
        <v>71</v>
      </c>
      <c r="D5929">
        <v>16</v>
      </c>
      <c r="E5929">
        <v>19</v>
      </c>
      <c r="F5929" t="s">
        <v>7</v>
      </c>
      <c r="G5929">
        <v>2</v>
      </c>
      <c r="H5929">
        <v>2</v>
      </c>
      <c r="I5929" t="s">
        <v>15</v>
      </c>
      <c r="J5929">
        <v>0</v>
      </c>
    </row>
    <row r="5930" spans="2:10" x14ac:dyDescent="0.45">
      <c r="B5930">
        <v>10027</v>
      </c>
      <c r="C5930" t="s">
        <v>71</v>
      </c>
      <c r="D5930">
        <v>16</v>
      </c>
      <c r="E5930">
        <v>19</v>
      </c>
      <c r="F5930" t="s">
        <v>14</v>
      </c>
      <c r="G5930">
        <v>1</v>
      </c>
      <c r="H5930">
        <v>0</v>
      </c>
      <c r="I5930" t="s">
        <v>5</v>
      </c>
      <c r="J5930">
        <v>1</v>
      </c>
    </row>
    <row r="5931" spans="2:10" x14ac:dyDescent="0.45">
      <c r="B5931">
        <v>10028</v>
      </c>
      <c r="C5931" t="s">
        <v>71</v>
      </c>
      <c r="D5931">
        <v>16</v>
      </c>
      <c r="E5931">
        <v>19</v>
      </c>
      <c r="F5931" t="s">
        <v>10</v>
      </c>
      <c r="G5931">
        <v>2</v>
      </c>
      <c r="H5931">
        <v>0</v>
      </c>
      <c r="I5931" t="s">
        <v>13</v>
      </c>
      <c r="J5931">
        <v>1</v>
      </c>
    </row>
    <row r="5932" spans="2:10" x14ac:dyDescent="0.45">
      <c r="B5932">
        <v>10029</v>
      </c>
      <c r="C5932" t="s">
        <v>71</v>
      </c>
      <c r="D5932">
        <v>16</v>
      </c>
      <c r="E5932">
        <v>19</v>
      </c>
      <c r="F5932" t="s">
        <v>9</v>
      </c>
      <c r="G5932">
        <v>2</v>
      </c>
      <c r="H5932">
        <v>2</v>
      </c>
      <c r="I5932" t="s">
        <v>69</v>
      </c>
      <c r="J5932">
        <v>0</v>
      </c>
    </row>
    <row r="5933" spans="2:10" x14ac:dyDescent="0.45">
      <c r="B5933">
        <v>10030</v>
      </c>
      <c r="C5933" t="s">
        <v>71</v>
      </c>
      <c r="D5933">
        <v>16</v>
      </c>
      <c r="E5933">
        <v>19</v>
      </c>
      <c r="F5933" t="s">
        <v>3</v>
      </c>
      <c r="G5933">
        <v>2</v>
      </c>
      <c r="H5933">
        <v>0</v>
      </c>
      <c r="I5933" t="s">
        <v>0</v>
      </c>
      <c r="J5933">
        <v>1</v>
      </c>
    </row>
    <row r="5934" spans="2:10" x14ac:dyDescent="0.45">
      <c r="B5934">
        <v>10031</v>
      </c>
      <c r="C5934" t="s">
        <v>71</v>
      </c>
      <c r="D5934">
        <v>16</v>
      </c>
      <c r="E5934">
        <v>19</v>
      </c>
      <c r="F5934" t="s">
        <v>24</v>
      </c>
      <c r="G5934">
        <v>0</v>
      </c>
      <c r="H5934">
        <v>0</v>
      </c>
      <c r="I5934" t="s">
        <v>1</v>
      </c>
      <c r="J5934">
        <v>0</v>
      </c>
    </row>
    <row r="5935" spans="2:10" x14ac:dyDescent="0.45">
      <c r="B5935">
        <v>10032</v>
      </c>
      <c r="C5935" t="s">
        <v>71</v>
      </c>
      <c r="D5935">
        <v>16</v>
      </c>
      <c r="E5935">
        <v>19</v>
      </c>
      <c r="F5935" t="s">
        <v>67</v>
      </c>
      <c r="G5935">
        <v>1</v>
      </c>
      <c r="H5935">
        <v>0</v>
      </c>
      <c r="I5935" t="s">
        <v>4</v>
      </c>
      <c r="J5935">
        <v>1</v>
      </c>
    </row>
    <row r="5936" spans="2:10" x14ac:dyDescent="0.45">
      <c r="B5936">
        <v>10033</v>
      </c>
      <c r="C5936" t="s">
        <v>71</v>
      </c>
      <c r="D5936">
        <v>16</v>
      </c>
      <c r="E5936">
        <v>19</v>
      </c>
      <c r="F5936" t="s">
        <v>18</v>
      </c>
      <c r="G5936">
        <v>1</v>
      </c>
      <c r="H5936">
        <v>1</v>
      </c>
      <c r="I5936" t="s">
        <v>6</v>
      </c>
      <c r="J5936">
        <v>0</v>
      </c>
    </row>
    <row r="5937" spans="2:10" x14ac:dyDescent="0.45">
      <c r="B5937">
        <v>10034</v>
      </c>
      <c r="C5937" t="s">
        <v>71</v>
      </c>
      <c r="D5937">
        <v>16</v>
      </c>
      <c r="E5937">
        <v>19</v>
      </c>
      <c r="F5937" t="s">
        <v>72</v>
      </c>
      <c r="G5937">
        <v>1</v>
      </c>
      <c r="H5937">
        <v>1</v>
      </c>
      <c r="I5937" t="s">
        <v>12</v>
      </c>
      <c r="J5937">
        <v>0</v>
      </c>
    </row>
    <row r="5938" spans="2:10" x14ac:dyDescent="0.45">
      <c r="B5938">
        <v>10035</v>
      </c>
      <c r="C5938" t="s">
        <v>71</v>
      </c>
      <c r="D5938">
        <v>16</v>
      </c>
      <c r="E5938">
        <v>19</v>
      </c>
      <c r="F5938" t="s">
        <v>11</v>
      </c>
      <c r="G5938">
        <v>0</v>
      </c>
      <c r="H5938">
        <v>2</v>
      </c>
      <c r="I5938" t="s">
        <v>27</v>
      </c>
      <c r="J5938">
        <v>-1</v>
      </c>
    </row>
    <row r="5939" spans="2:10" x14ac:dyDescent="0.45">
      <c r="B5939">
        <v>10036</v>
      </c>
      <c r="C5939" t="s">
        <v>71</v>
      </c>
      <c r="D5939">
        <v>16</v>
      </c>
      <c r="E5939">
        <v>20</v>
      </c>
      <c r="F5939" t="s">
        <v>27</v>
      </c>
      <c r="G5939">
        <v>0</v>
      </c>
      <c r="H5939">
        <v>0</v>
      </c>
      <c r="I5939" t="s">
        <v>5</v>
      </c>
      <c r="J5939">
        <v>0</v>
      </c>
    </row>
    <row r="5940" spans="2:10" x14ac:dyDescent="0.45">
      <c r="B5940">
        <v>10037</v>
      </c>
      <c r="C5940" t="s">
        <v>71</v>
      </c>
      <c r="D5940">
        <v>16</v>
      </c>
      <c r="E5940">
        <v>20</v>
      </c>
      <c r="F5940" t="s">
        <v>24</v>
      </c>
      <c r="G5940">
        <v>2</v>
      </c>
      <c r="H5940">
        <v>1</v>
      </c>
      <c r="I5940" t="s">
        <v>69</v>
      </c>
      <c r="J5940">
        <v>1</v>
      </c>
    </row>
    <row r="5941" spans="2:10" x14ac:dyDescent="0.45">
      <c r="B5941">
        <v>10038</v>
      </c>
      <c r="C5941" t="s">
        <v>71</v>
      </c>
      <c r="D5941">
        <v>16</v>
      </c>
      <c r="E5941">
        <v>20</v>
      </c>
      <c r="F5941" t="s">
        <v>7</v>
      </c>
      <c r="G5941">
        <v>3</v>
      </c>
      <c r="H5941">
        <v>0</v>
      </c>
      <c r="I5941" t="s">
        <v>0</v>
      </c>
      <c r="J5941">
        <v>1</v>
      </c>
    </row>
    <row r="5942" spans="2:10" x14ac:dyDescent="0.45">
      <c r="B5942">
        <v>10039</v>
      </c>
      <c r="C5942" t="s">
        <v>71</v>
      </c>
      <c r="D5942">
        <v>16</v>
      </c>
      <c r="E5942">
        <v>20</v>
      </c>
      <c r="F5942" t="s">
        <v>10</v>
      </c>
      <c r="G5942">
        <v>3</v>
      </c>
      <c r="H5942">
        <v>1</v>
      </c>
      <c r="I5942" t="s">
        <v>6</v>
      </c>
      <c r="J5942">
        <v>1</v>
      </c>
    </row>
    <row r="5943" spans="2:10" x14ac:dyDescent="0.45">
      <c r="B5943">
        <v>10040</v>
      </c>
      <c r="C5943" t="s">
        <v>71</v>
      </c>
      <c r="D5943">
        <v>16</v>
      </c>
      <c r="E5943">
        <v>20</v>
      </c>
      <c r="F5943" t="s">
        <v>9</v>
      </c>
      <c r="G5943">
        <v>1</v>
      </c>
      <c r="H5943">
        <v>2</v>
      </c>
      <c r="I5943" t="s">
        <v>12</v>
      </c>
      <c r="J5943">
        <v>-1</v>
      </c>
    </row>
    <row r="5944" spans="2:10" x14ac:dyDescent="0.45">
      <c r="B5944">
        <v>10041</v>
      </c>
      <c r="C5944" t="s">
        <v>71</v>
      </c>
      <c r="D5944">
        <v>16</v>
      </c>
      <c r="E5944">
        <v>20</v>
      </c>
      <c r="F5944" t="s">
        <v>3</v>
      </c>
      <c r="G5944">
        <v>3</v>
      </c>
      <c r="H5944">
        <v>2</v>
      </c>
      <c r="I5944" t="s">
        <v>4</v>
      </c>
      <c r="J5944">
        <v>1</v>
      </c>
    </row>
    <row r="5945" spans="2:10" x14ac:dyDescent="0.45">
      <c r="B5945">
        <v>10042</v>
      </c>
      <c r="C5945" t="s">
        <v>71</v>
      </c>
      <c r="D5945">
        <v>16</v>
      </c>
      <c r="E5945">
        <v>20</v>
      </c>
      <c r="F5945" t="s">
        <v>18</v>
      </c>
      <c r="G5945">
        <v>0</v>
      </c>
      <c r="H5945">
        <v>3</v>
      </c>
      <c r="I5945" t="s">
        <v>14</v>
      </c>
      <c r="J5945">
        <v>-1</v>
      </c>
    </row>
    <row r="5946" spans="2:10" x14ac:dyDescent="0.45">
      <c r="B5946">
        <v>10043</v>
      </c>
      <c r="C5946" t="s">
        <v>71</v>
      </c>
      <c r="D5946">
        <v>16</v>
      </c>
      <c r="E5946">
        <v>20</v>
      </c>
      <c r="F5946" t="s">
        <v>67</v>
      </c>
      <c r="G5946">
        <v>1</v>
      </c>
      <c r="H5946">
        <v>0</v>
      </c>
      <c r="I5946" t="s">
        <v>1</v>
      </c>
      <c r="J5946">
        <v>1</v>
      </c>
    </row>
    <row r="5947" spans="2:10" x14ac:dyDescent="0.45">
      <c r="B5947">
        <v>10044</v>
      </c>
      <c r="C5947" t="s">
        <v>71</v>
      </c>
      <c r="D5947">
        <v>16</v>
      </c>
      <c r="E5947">
        <v>20</v>
      </c>
      <c r="F5947" t="s">
        <v>72</v>
      </c>
      <c r="G5947">
        <v>1</v>
      </c>
      <c r="H5947">
        <v>1</v>
      </c>
      <c r="I5947" t="s">
        <v>13</v>
      </c>
      <c r="J5947">
        <v>0</v>
      </c>
    </row>
    <row r="5948" spans="2:10" x14ac:dyDescent="0.45">
      <c r="B5948">
        <v>10045</v>
      </c>
      <c r="C5948" t="s">
        <v>71</v>
      </c>
      <c r="D5948">
        <v>16</v>
      </c>
      <c r="E5948">
        <v>20</v>
      </c>
      <c r="F5948" t="s">
        <v>11</v>
      </c>
      <c r="G5948">
        <v>4</v>
      </c>
      <c r="H5948">
        <v>1</v>
      </c>
      <c r="I5948" t="s">
        <v>15</v>
      </c>
      <c r="J5948">
        <v>1</v>
      </c>
    </row>
    <row r="5949" spans="2:10" x14ac:dyDescent="0.45">
      <c r="B5949">
        <v>10046</v>
      </c>
      <c r="C5949" t="s">
        <v>71</v>
      </c>
      <c r="D5949">
        <v>16</v>
      </c>
      <c r="E5949">
        <v>21</v>
      </c>
      <c r="F5949" t="s">
        <v>13</v>
      </c>
      <c r="G5949">
        <v>2</v>
      </c>
      <c r="H5949">
        <v>0</v>
      </c>
      <c r="I5949" t="s">
        <v>9</v>
      </c>
      <c r="J5949">
        <v>1</v>
      </c>
    </row>
    <row r="5950" spans="2:10" x14ac:dyDescent="0.45">
      <c r="B5950">
        <v>10047</v>
      </c>
      <c r="C5950" t="s">
        <v>71</v>
      </c>
      <c r="D5950">
        <v>16</v>
      </c>
      <c r="E5950">
        <v>21</v>
      </c>
      <c r="F5950" t="s">
        <v>12</v>
      </c>
      <c r="G5950">
        <v>1</v>
      </c>
      <c r="H5950">
        <v>0</v>
      </c>
      <c r="I5950" t="s">
        <v>24</v>
      </c>
      <c r="J5950">
        <v>1</v>
      </c>
    </row>
    <row r="5951" spans="2:10" x14ac:dyDescent="0.45">
      <c r="B5951">
        <v>10048</v>
      </c>
      <c r="C5951" t="s">
        <v>71</v>
      </c>
      <c r="D5951">
        <v>16</v>
      </c>
      <c r="E5951">
        <v>21</v>
      </c>
      <c r="F5951" t="s">
        <v>0</v>
      </c>
      <c r="G5951">
        <v>2</v>
      </c>
      <c r="H5951">
        <v>1</v>
      </c>
      <c r="I5951" t="s">
        <v>11</v>
      </c>
      <c r="J5951">
        <v>1</v>
      </c>
    </row>
    <row r="5952" spans="2:10" x14ac:dyDescent="0.45">
      <c r="B5952">
        <v>10049</v>
      </c>
      <c r="C5952" t="s">
        <v>71</v>
      </c>
      <c r="D5952">
        <v>16</v>
      </c>
      <c r="E5952">
        <v>21</v>
      </c>
      <c r="F5952" t="s">
        <v>14</v>
      </c>
      <c r="G5952">
        <v>2</v>
      </c>
      <c r="H5952">
        <v>1</v>
      </c>
      <c r="I5952" t="s">
        <v>10</v>
      </c>
      <c r="J5952">
        <v>1</v>
      </c>
    </row>
    <row r="5953" spans="2:10" x14ac:dyDescent="0.45">
      <c r="B5953">
        <v>10050</v>
      </c>
      <c r="C5953" t="s">
        <v>71</v>
      </c>
      <c r="D5953">
        <v>16</v>
      </c>
      <c r="E5953">
        <v>21</v>
      </c>
      <c r="F5953" t="s">
        <v>1</v>
      </c>
      <c r="G5953">
        <v>0</v>
      </c>
      <c r="H5953">
        <v>0</v>
      </c>
      <c r="I5953" t="s">
        <v>3</v>
      </c>
      <c r="J5953">
        <v>0</v>
      </c>
    </row>
    <row r="5954" spans="2:10" x14ac:dyDescent="0.45">
      <c r="B5954">
        <v>10051</v>
      </c>
      <c r="C5954" t="s">
        <v>71</v>
      </c>
      <c r="D5954">
        <v>16</v>
      </c>
      <c r="E5954">
        <v>21</v>
      </c>
      <c r="F5954" t="s">
        <v>4</v>
      </c>
      <c r="G5954">
        <v>4</v>
      </c>
      <c r="H5954">
        <v>2</v>
      </c>
      <c r="I5954" t="s">
        <v>7</v>
      </c>
      <c r="J5954">
        <v>1</v>
      </c>
    </row>
    <row r="5955" spans="2:10" x14ac:dyDescent="0.45">
      <c r="B5955">
        <v>10052</v>
      </c>
      <c r="C5955" t="s">
        <v>71</v>
      </c>
      <c r="D5955">
        <v>16</v>
      </c>
      <c r="E5955">
        <v>21</v>
      </c>
      <c r="F5955" t="s">
        <v>15</v>
      </c>
      <c r="G5955">
        <v>3</v>
      </c>
      <c r="H5955">
        <v>1</v>
      </c>
      <c r="I5955" t="s">
        <v>27</v>
      </c>
      <c r="J5955">
        <v>1</v>
      </c>
    </row>
    <row r="5956" spans="2:10" x14ac:dyDescent="0.45">
      <c r="B5956">
        <v>10053</v>
      </c>
      <c r="C5956" t="s">
        <v>71</v>
      </c>
      <c r="D5956">
        <v>16</v>
      </c>
      <c r="E5956">
        <v>21</v>
      </c>
      <c r="F5956" t="s">
        <v>6</v>
      </c>
      <c r="G5956">
        <v>3</v>
      </c>
      <c r="H5956">
        <v>1</v>
      </c>
      <c r="I5956" t="s">
        <v>72</v>
      </c>
      <c r="J5956">
        <v>1</v>
      </c>
    </row>
    <row r="5957" spans="2:10" x14ac:dyDescent="0.45">
      <c r="B5957">
        <v>10054</v>
      </c>
      <c r="C5957" t="s">
        <v>71</v>
      </c>
      <c r="D5957">
        <v>16</v>
      </c>
      <c r="E5957">
        <v>21</v>
      </c>
      <c r="F5957" t="s">
        <v>5</v>
      </c>
      <c r="G5957">
        <v>2</v>
      </c>
      <c r="H5957">
        <v>1</v>
      </c>
      <c r="I5957" t="s">
        <v>18</v>
      </c>
      <c r="J5957">
        <v>1</v>
      </c>
    </row>
    <row r="5958" spans="2:10" x14ac:dyDescent="0.45">
      <c r="B5958">
        <v>10055</v>
      </c>
      <c r="C5958" t="s">
        <v>71</v>
      </c>
      <c r="D5958">
        <v>16</v>
      </c>
      <c r="E5958">
        <v>21</v>
      </c>
      <c r="F5958" t="s">
        <v>69</v>
      </c>
      <c r="G5958">
        <v>2</v>
      </c>
      <c r="H5958">
        <v>2</v>
      </c>
      <c r="I5958" t="s">
        <v>67</v>
      </c>
      <c r="J5958">
        <v>0</v>
      </c>
    </row>
    <row r="5959" spans="2:10" x14ac:dyDescent="0.45">
      <c r="B5959">
        <v>10056</v>
      </c>
      <c r="C5959" t="s">
        <v>71</v>
      </c>
      <c r="D5959">
        <v>16</v>
      </c>
      <c r="E5959">
        <v>22</v>
      </c>
      <c r="F5959" t="s">
        <v>27</v>
      </c>
      <c r="G5959">
        <v>5</v>
      </c>
      <c r="H5959">
        <v>1</v>
      </c>
      <c r="I5959" t="s">
        <v>0</v>
      </c>
      <c r="J5959">
        <v>1</v>
      </c>
    </row>
    <row r="5960" spans="2:10" x14ac:dyDescent="0.45">
      <c r="B5960">
        <v>10057</v>
      </c>
      <c r="C5960" t="s">
        <v>71</v>
      </c>
      <c r="D5960">
        <v>16</v>
      </c>
      <c r="E5960">
        <v>22</v>
      </c>
      <c r="F5960" t="s">
        <v>24</v>
      </c>
      <c r="G5960">
        <v>2</v>
      </c>
      <c r="H5960">
        <v>2</v>
      </c>
      <c r="I5960" t="s">
        <v>13</v>
      </c>
      <c r="J5960">
        <v>0</v>
      </c>
    </row>
    <row r="5961" spans="2:10" x14ac:dyDescent="0.45">
      <c r="B5961">
        <v>10058</v>
      </c>
      <c r="C5961" t="s">
        <v>71</v>
      </c>
      <c r="D5961">
        <v>16</v>
      </c>
      <c r="E5961">
        <v>22</v>
      </c>
      <c r="F5961" t="s">
        <v>7</v>
      </c>
      <c r="G5961">
        <v>1</v>
      </c>
      <c r="H5961">
        <v>1</v>
      </c>
      <c r="I5961" t="s">
        <v>1</v>
      </c>
      <c r="J5961">
        <v>0</v>
      </c>
    </row>
    <row r="5962" spans="2:10" x14ac:dyDescent="0.45">
      <c r="B5962">
        <v>10059</v>
      </c>
      <c r="C5962" t="s">
        <v>71</v>
      </c>
      <c r="D5962">
        <v>16</v>
      </c>
      <c r="E5962">
        <v>22</v>
      </c>
      <c r="F5962" t="s">
        <v>10</v>
      </c>
      <c r="G5962">
        <v>3</v>
      </c>
      <c r="H5962">
        <v>1</v>
      </c>
      <c r="I5962" t="s">
        <v>18</v>
      </c>
      <c r="J5962">
        <v>1</v>
      </c>
    </row>
    <row r="5963" spans="2:10" x14ac:dyDescent="0.45">
      <c r="B5963">
        <v>10060</v>
      </c>
      <c r="C5963" t="s">
        <v>71</v>
      </c>
      <c r="D5963">
        <v>16</v>
      </c>
      <c r="E5963">
        <v>22</v>
      </c>
      <c r="F5963" t="s">
        <v>9</v>
      </c>
      <c r="G5963">
        <v>0</v>
      </c>
      <c r="H5963">
        <v>0</v>
      </c>
      <c r="I5963" t="s">
        <v>6</v>
      </c>
      <c r="J5963">
        <v>0</v>
      </c>
    </row>
    <row r="5964" spans="2:10" x14ac:dyDescent="0.45">
      <c r="B5964">
        <v>10061</v>
      </c>
      <c r="C5964" t="s">
        <v>71</v>
      </c>
      <c r="D5964">
        <v>16</v>
      </c>
      <c r="E5964">
        <v>22</v>
      </c>
      <c r="F5964" t="s">
        <v>3</v>
      </c>
      <c r="G5964">
        <v>1</v>
      </c>
      <c r="H5964">
        <v>0</v>
      </c>
      <c r="I5964" t="s">
        <v>69</v>
      </c>
      <c r="J5964">
        <v>1</v>
      </c>
    </row>
    <row r="5965" spans="2:10" x14ac:dyDescent="0.45">
      <c r="B5965">
        <v>10062</v>
      </c>
      <c r="C5965" t="s">
        <v>71</v>
      </c>
      <c r="D5965">
        <v>16</v>
      </c>
      <c r="E5965">
        <v>22</v>
      </c>
      <c r="F5965" t="s">
        <v>15</v>
      </c>
      <c r="G5965">
        <v>2</v>
      </c>
      <c r="H5965">
        <v>2</v>
      </c>
      <c r="I5965" t="s">
        <v>5</v>
      </c>
      <c r="J5965">
        <v>0</v>
      </c>
    </row>
    <row r="5966" spans="2:10" x14ac:dyDescent="0.45">
      <c r="B5966">
        <v>10063</v>
      </c>
      <c r="C5966" t="s">
        <v>71</v>
      </c>
      <c r="D5966">
        <v>16</v>
      </c>
      <c r="E5966">
        <v>22</v>
      </c>
      <c r="F5966" t="s">
        <v>67</v>
      </c>
      <c r="G5966">
        <v>1</v>
      </c>
      <c r="H5966">
        <v>2</v>
      </c>
      <c r="I5966" t="s">
        <v>12</v>
      </c>
      <c r="J5966">
        <v>-1</v>
      </c>
    </row>
    <row r="5967" spans="2:10" x14ac:dyDescent="0.45">
      <c r="B5967">
        <v>10064</v>
      </c>
      <c r="C5967" t="s">
        <v>71</v>
      </c>
      <c r="D5967">
        <v>16</v>
      </c>
      <c r="E5967">
        <v>22</v>
      </c>
      <c r="F5967" t="s">
        <v>72</v>
      </c>
      <c r="G5967">
        <v>1</v>
      </c>
      <c r="H5967">
        <v>1</v>
      </c>
      <c r="I5967" t="s">
        <v>14</v>
      </c>
      <c r="J5967">
        <v>0</v>
      </c>
    </row>
    <row r="5968" spans="2:10" x14ac:dyDescent="0.45">
      <c r="B5968">
        <v>10065</v>
      </c>
      <c r="C5968" t="s">
        <v>71</v>
      </c>
      <c r="D5968">
        <v>16</v>
      </c>
      <c r="E5968">
        <v>22</v>
      </c>
      <c r="F5968" t="s">
        <v>11</v>
      </c>
      <c r="G5968">
        <v>3</v>
      </c>
      <c r="H5968">
        <v>1</v>
      </c>
      <c r="I5968" t="s">
        <v>4</v>
      </c>
      <c r="J5968">
        <v>1</v>
      </c>
    </row>
    <row r="5969" spans="2:10" x14ac:dyDescent="0.45">
      <c r="B5969">
        <v>10066</v>
      </c>
      <c r="C5969" t="s">
        <v>71</v>
      </c>
      <c r="D5969">
        <v>16</v>
      </c>
      <c r="E5969">
        <v>23</v>
      </c>
      <c r="F5969" t="s">
        <v>4</v>
      </c>
      <c r="G5969">
        <v>3</v>
      </c>
      <c r="H5969">
        <v>3</v>
      </c>
      <c r="I5969" t="s">
        <v>27</v>
      </c>
      <c r="J5969">
        <v>0</v>
      </c>
    </row>
    <row r="5970" spans="2:10" x14ac:dyDescent="0.45">
      <c r="B5970">
        <v>10067</v>
      </c>
      <c r="C5970" t="s">
        <v>71</v>
      </c>
      <c r="D5970">
        <v>16</v>
      </c>
      <c r="E5970">
        <v>23</v>
      </c>
      <c r="F5970" t="s">
        <v>6</v>
      </c>
      <c r="G5970">
        <v>1</v>
      </c>
      <c r="H5970">
        <v>0</v>
      </c>
      <c r="I5970" t="s">
        <v>24</v>
      </c>
      <c r="J5970">
        <v>1</v>
      </c>
    </row>
    <row r="5971" spans="2:10" x14ac:dyDescent="0.45">
      <c r="B5971">
        <v>10068</v>
      </c>
      <c r="C5971" t="s">
        <v>71</v>
      </c>
      <c r="D5971">
        <v>16</v>
      </c>
      <c r="E5971">
        <v>23</v>
      </c>
      <c r="F5971" t="s">
        <v>5</v>
      </c>
      <c r="G5971">
        <v>1</v>
      </c>
      <c r="H5971">
        <v>0</v>
      </c>
      <c r="I5971" t="s">
        <v>10</v>
      </c>
      <c r="J5971">
        <v>1</v>
      </c>
    </row>
    <row r="5972" spans="2:10" x14ac:dyDescent="0.45">
      <c r="B5972">
        <v>10069</v>
      </c>
      <c r="C5972" t="s">
        <v>71</v>
      </c>
      <c r="D5972">
        <v>16</v>
      </c>
      <c r="E5972">
        <v>23</v>
      </c>
      <c r="F5972" t="s">
        <v>18</v>
      </c>
      <c r="G5972">
        <v>0</v>
      </c>
      <c r="H5972">
        <v>1</v>
      </c>
      <c r="I5972" t="s">
        <v>72</v>
      </c>
      <c r="J5972">
        <v>-1</v>
      </c>
    </row>
    <row r="5973" spans="2:10" x14ac:dyDescent="0.45">
      <c r="B5973">
        <v>10070</v>
      </c>
      <c r="C5973" t="s">
        <v>71</v>
      </c>
      <c r="D5973">
        <v>16</v>
      </c>
      <c r="E5973">
        <v>23</v>
      </c>
      <c r="F5973" t="s">
        <v>0</v>
      </c>
      <c r="G5973">
        <v>2</v>
      </c>
      <c r="H5973">
        <v>0</v>
      </c>
      <c r="I5973" t="s">
        <v>15</v>
      </c>
      <c r="J5973">
        <v>1</v>
      </c>
    </row>
    <row r="5974" spans="2:10" x14ac:dyDescent="0.45">
      <c r="B5974">
        <v>10071</v>
      </c>
      <c r="C5974" t="s">
        <v>71</v>
      </c>
      <c r="D5974">
        <v>16</v>
      </c>
      <c r="E5974">
        <v>23</v>
      </c>
      <c r="F5974" t="s">
        <v>14</v>
      </c>
      <c r="G5974">
        <v>1</v>
      </c>
      <c r="H5974">
        <v>1</v>
      </c>
      <c r="I5974" t="s">
        <v>9</v>
      </c>
      <c r="J5974">
        <v>0</v>
      </c>
    </row>
    <row r="5975" spans="2:10" x14ac:dyDescent="0.45">
      <c r="B5975">
        <v>10072</v>
      </c>
      <c r="C5975" t="s">
        <v>71</v>
      </c>
      <c r="D5975">
        <v>16</v>
      </c>
      <c r="E5975">
        <v>23</v>
      </c>
      <c r="F5975" t="s">
        <v>1</v>
      </c>
      <c r="G5975">
        <v>1</v>
      </c>
      <c r="H5975">
        <v>0</v>
      </c>
      <c r="I5975" t="s">
        <v>11</v>
      </c>
      <c r="J5975">
        <v>1</v>
      </c>
    </row>
    <row r="5976" spans="2:10" x14ac:dyDescent="0.45">
      <c r="B5976">
        <v>10073</v>
      </c>
      <c r="C5976" t="s">
        <v>71</v>
      </c>
      <c r="D5976">
        <v>16</v>
      </c>
      <c r="E5976">
        <v>23</v>
      </c>
      <c r="F5976" t="s">
        <v>12</v>
      </c>
      <c r="G5976">
        <v>1</v>
      </c>
      <c r="H5976">
        <v>1</v>
      </c>
      <c r="I5976" t="s">
        <v>3</v>
      </c>
      <c r="J5976">
        <v>0</v>
      </c>
    </row>
    <row r="5977" spans="2:10" x14ac:dyDescent="0.45">
      <c r="B5977">
        <v>10074</v>
      </c>
      <c r="C5977" t="s">
        <v>71</v>
      </c>
      <c r="D5977">
        <v>16</v>
      </c>
      <c r="E5977">
        <v>23</v>
      </c>
      <c r="F5977" t="s">
        <v>13</v>
      </c>
      <c r="G5977">
        <v>0</v>
      </c>
      <c r="H5977">
        <v>0</v>
      </c>
      <c r="I5977" t="s">
        <v>67</v>
      </c>
      <c r="J5977">
        <v>0</v>
      </c>
    </row>
    <row r="5978" spans="2:10" x14ac:dyDescent="0.45">
      <c r="B5978">
        <v>10075</v>
      </c>
      <c r="C5978" t="s">
        <v>71</v>
      </c>
      <c r="D5978">
        <v>16</v>
      </c>
      <c r="E5978">
        <v>23</v>
      </c>
      <c r="F5978" t="s">
        <v>69</v>
      </c>
      <c r="G5978">
        <v>1</v>
      </c>
      <c r="H5978">
        <v>1</v>
      </c>
      <c r="I5978" t="s">
        <v>7</v>
      </c>
      <c r="J5978">
        <v>0</v>
      </c>
    </row>
    <row r="5979" spans="2:10" x14ac:dyDescent="0.45">
      <c r="B5979">
        <v>10076</v>
      </c>
      <c r="C5979" t="s">
        <v>71</v>
      </c>
      <c r="D5979">
        <v>16</v>
      </c>
      <c r="E5979">
        <v>24</v>
      </c>
      <c r="F5979" t="s">
        <v>27</v>
      </c>
      <c r="G5979">
        <v>1</v>
      </c>
      <c r="H5979">
        <v>1</v>
      </c>
      <c r="I5979" t="s">
        <v>1</v>
      </c>
      <c r="J5979">
        <v>0</v>
      </c>
    </row>
    <row r="5980" spans="2:10" x14ac:dyDescent="0.45">
      <c r="B5980">
        <v>10077</v>
      </c>
      <c r="C5980" t="s">
        <v>71</v>
      </c>
      <c r="D5980">
        <v>16</v>
      </c>
      <c r="E5980">
        <v>24</v>
      </c>
      <c r="F5980" t="s">
        <v>0</v>
      </c>
      <c r="G5980">
        <v>1</v>
      </c>
      <c r="H5980">
        <v>1</v>
      </c>
      <c r="I5980" t="s">
        <v>5</v>
      </c>
      <c r="J5980">
        <v>0</v>
      </c>
    </row>
    <row r="5981" spans="2:10" x14ac:dyDescent="0.45">
      <c r="B5981">
        <v>10078</v>
      </c>
      <c r="C5981" t="s">
        <v>71</v>
      </c>
      <c r="D5981">
        <v>16</v>
      </c>
      <c r="E5981">
        <v>24</v>
      </c>
      <c r="F5981" t="s">
        <v>9</v>
      </c>
      <c r="G5981">
        <v>1</v>
      </c>
      <c r="H5981">
        <v>0</v>
      </c>
      <c r="I5981" t="s">
        <v>18</v>
      </c>
      <c r="J5981">
        <v>1</v>
      </c>
    </row>
    <row r="5982" spans="2:10" x14ac:dyDescent="0.45">
      <c r="B5982">
        <v>10079</v>
      </c>
      <c r="C5982" t="s">
        <v>71</v>
      </c>
      <c r="D5982">
        <v>16</v>
      </c>
      <c r="E5982">
        <v>24</v>
      </c>
      <c r="F5982" t="s">
        <v>3</v>
      </c>
      <c r="G5982">
        <v>0</v>
      </c>
      <c r="H5982">
        <v>1</v>
      </c>
      <c r="I5982" t="s">
        <v>13</v>
      </c>
      <c r="J5982">
        <v>-1</v>
      </c>
    </row>
    <row r="5983" spans="2:10" x14ac:dyDescent="0.45">
      <c r="B5983">
        <v>10080</v>
      </c>
      <c r="C5983" t="s">
        <v>71</v>
      </c>
      <c r="D5983">
        <v>16</v>
      </c>
      <c r="E5983">
        <v>24</v>
      </c>
      <c r="F5983" t="s">
        <v>24</v>
      </c>
      <c r="G5983">
        <v>1</v>
      </c>
      <c r="H5983">
        <v>2</v>
      </c>
      <c r="I5983" t="s">
        <v>14</v>
      </c>
      <c r="J5983">
        <v>-1</v>
      </c>
    </row>
    <row r="5984" spans="2:10" x14ac:dyDescent="0.45">
      <c r="B5984">
        <v>10081</v>
      </c>
      <c r="C5984" t="s">
        <v>71</v>
      </c>
      <c r="D5984">
        <v>16</v>
      </c>
      <c r="E5984">
        <v>24</v>
      </c>
      <c r="F5984" t="s">
        <v>15</v>
      </c>
      <c r="G5984">
        <v>1</v>
      </c>
      <c r="H5984">
        <v>0</v>
      </c>
      <c r="I5984" t="s">
        <v>4</v>
      </c>
      <c r="J5984">
        <v>1</v>
      </c>
    </row>
    <row r="5985" spans="2:10" x14ac:dyDescent="0.45">
      <c r="B5985">
        <v>10082</v>
      </c>
      <c r="C5985" t="s">
        <v>71</v>
      </c>
      <c r="D5985">
        <v>16</v>
      </c>
      <c r="E5985">
        <v>24</v>
      </c>
      <c r="F5985" t="s">
        <v>67</v>
      </c>
      <c r="G5985">
        <v>3</v>
      </c>
      <c r="H5985">
        <v>2</v>
      </c>
      <c r="I5985" t="s">
        <v>6</v>
      </c>
      <c r="J5985">
        <v>1</v>
      </c>
    </row>
    <row r="5986" spans="2:10" x14ac:dyDescent="0.45">
      <c r="B5986">
        <v>10083</v>
      </c>
      <c r="C5986" t="s">
        <v>71</v>
      </c>
      <c r="D5986">
        <v>16</v>
      </c>
      <c r="E5986">
        <v>24</v>
      </c>
      <c r="F5986" t="s">
        <v>72</v>
      </c>
      <c r="G5986">
        <v>0</v>
      </c>
      <c r="H5986">
        <v>0</v>
      </c>
      <c r="I5986" t="s">
        <v>10</v>
      </c>
      <c r="J5986">
        <v>0</v>
      </c>
    </row>
    <row r="5987" spans="2:10" x14ac:dyDescent="0.45">
      <c r="B5987">
        <v>10084</v>
      </c>
      <c r="C5987" t="s">
        <v>71</v>
      </c>
      <c r="D5987">
        <v>16</v>
      </c>
      <c r="E5987">
        <v>24</v>
      </c>
      <c r="F5987" t="s">
        <v>11</v>
      </c>
      <c r="G5987">
        <v>2</v>
      </c>
      <c r="H5987">
        <v>1</v>
      </c>
      <c r="I5987" t="s">
        <v>69</v>
      </c>
      <c r="J5987">
        <v>1</v>
      </c>
    </row>
    <row r="5988" spans="2:10" x14ac:dyDescent="0.45">
      <c r="B5988">
        <v>10085</v>
      </c>
      <c r="C5988" t="s">
        <v>71</v>
      </c>
      <c r="D5988">
        <v>16</v>
      </c>
      <c r="E5988">
        <v>24</v>
      </c>
      <c r="F5988" t="s">
        <v>7</v>
      </c>
      <c r="G5988">
        <v>1</v>
      </c>
      <c r="H5988">
        <v>2</v>
      </c>
      <c r="I5988" t="s">
        <v>12</v>
      </c>
      <c r="J5988">
        <v>-1</v>
      </c>
    </row>
    <row r="5989" spans="2:10" x14ac:dyDescent="0.45">
      <c r="B5989">
        <v>10086</v>
      </c>
      <c r="C5989" t="s">
        <v>71</v>
      </c>
      <c r="D5989">
        <v>16</v>
      </c>
      <c r="E5989">
        <v>25</v>
      </c>
      <c r="F5989" t="s">
        <v>14</v>
      </c>
      <c r="G5989">
        <v>2</v>
      </c>
      <c r="H5989">
        <v>2</v>
      </c>
      <c r="I5989" t="s">
        <v>67</v>
      </c>
      <c r="J5989">
        <v>0</v>
      </c>
    </row>
    <row r="5990" spans="2:10" x14ac:dyDescent="0.45">
      <c r="B5990">
        <v>10087</v>
      </c>
      <c r="C5990" t="s">
        <v>71</v>
      </c>
      <c r="D5990">
        <v>16</v>
      </c>
      <c r="E5990">
        <v>25</v>
      </c>
      <c r="F5990" t="s">
        <v>10</v>
      </c>
      <c r="G5990">
        <v>2</v>
      </c>
      <c r="H5990">
        <v>3</v>
      </c>
      <c r="I5990" t="s">
        <v>9</v>
      </c>
      <c r="J5990">
        <v>-1</v>
      </c>
    </row>
    <row r="5991" spans="2:10" x14ac:dyDescent="0.45">
      <c r="B5991">
        <v>10088</v>
      </c>
      <c r="C5991" t="s">
        <v>71</v>
      </c>
      <c r="D5991">
        <v>16</v>
      </c>
      <c r="E5991">
        <v>25</v>
      </c>
      <c r="F5991" t="s">
        <v>69</v>
      </c>
      <c r="G5991">
        <v>1</v>
      </c>
      <c r="H5991">
        <v>2</v>
      </c>
      <c r="I5991" t="s">
        <v>27</v>
      </c>
      <c r="J5991">
        <v>-1</v>
      </c>
    </row>
    <row r="5992" spans="2:10" x14ac:dyDescent="0.45">
      <c r="B5992">
        <v>10089</v>
      </c>
      <c r="C5992" t="s">
        <v>71</v>
      </c>
      <c r="D5992">
        <v>16</v>
      </c>
      <c r="E5992">
        <v>25</v>
      </c>
      <c r="F5992" t="s">
        <v>13</v>
      </c>
      <c r="G5992">
        <v>0</v>
      </c>
      <c r="H5992">
        <v>2</v>
      </c>
      <c r="I5992" t="s">
        <v>7</v>
      </c>
      <c r="J5992">
        <v>-1</v>
      </c>
    </row>
    <row r="5993" spans="2:10" x14ac:dyDescent="0.45">
      <c r="B5993">
        <v>10090</v>
      </c>
      <c r="C5993" t="s">
        <v>71</v>
      </c>
      <c r="D5993">
        <v>16</v>
      </c>
      <c r="E5993">
        <v>25</v>
      </c>
      <c r="F5993" t="s">
        <v>4</v>
      </c>
      <c r="G5993">
        <v>1</v>
      </c>
      <c r="H5993">
        <v>0</v>
      </c>
      <c r="I5993" t="s">
        <v>0</v>
      </c>
      <c r="J5993">
        <v>1</v>
      </c>
    </row>
    <row r="5994" spans="2:10" x14ac:dyDescent="0.45">
      <c r="B5994">
        <v>10091</v>
      </c>
      <c r="C5994" t="s">
        <v>71</v>
      </c>
      <c r="D5994">
        <v>16</v>
      </c>
      <c r="E5994">
        <v>25</v>
      </c>
      <c r="F5994" t="s">
        <v>1</v>
      </c>
      <c r="G5994">
        <v>4</v>
      </c>
      <c r="H5994">
        <v>1</v>
      </c>
      <c r="I5994" t="s">
        <v>15</v>
      </c>
      <c r="J5994">
        <v>1</v>
      </c>
    </row>
    <row r="5995" spans="2:10" x14ac:dyDescent="0.45">
      <c r="B5995">
        <v>10092</v>
      </c>
      <c r="C5995" t="s">
        <v>71</v>
      </c>
      <c r="D5995">
        <v>16</v>
      </c>
      <c r="E5995">
        <v>25</v>
      </c>
      <c r="F5995" t="s">
        <v>6</v>
      </c>
      <c r="G5995">
        <v>3</v>
      </c>
      <c r="H5995">
        <v>1</v>
      </c>
      <c r="I5995" t="s">
        <v>3</v>
      </c>
      <c r="J5995">
        <v>1</v>
      </c>
    </row>
    <row r="5996" spans="2:10" x14ac:dyDescent="0.45">
      <c r="B5996">
        <v>10093</v>
      </c>
      <c r="C5996" t="s">
        <v>71</v>
      </c>
      <c r="D5996">
        <v>16</v>
      </c>
      <c r="E5996">
        <v>25</v>
      </c>
      <c r="F5996" t="s">
        <v>12</v>
      </c>
      <c r="G5996">
        <v>2</v>
      </c>
      <c r="H5996">
        <v>0</v>
      </c>
      <c r="I5996" t="s">
        <v>11</v>
      </c>
      <c r="J5996">
        <v>1</v>
      </c>
    </row>
    <row r="5997" spans="2:10" x14ac:dyDescent="0.45">
      <c r="B5997">
        <v>10094</v>
      </c>
      <c r="C5997" t="s">
        <v>71</v>
      </c>
      <c r="D5997">
        <v>16</v>
      </c>
      <c r="E5997">
        <v>25</v>
      </c>
      <c r="F5997" t="s">
        <v>5</v>
      </c>
      <c r="G5997">
        <v>2</v>
      </c>
      <c r="H5997">
        <v>1</v>
      </c>
      <c r="I5997" t="s">
        <v>72</v>
      </c>
      <c r="J5997">
        <v>1</v>
      </c>
    </row>
    <row r="5998" spans="2:10" x14ac:dyDescent="0.45">
      <c r="B5998">
        <v>10095</v>
      </c>
      <c r="C5998" t="s">
        <v>71</v>
      </c>
      <c r="D5998">
        <v>16</v>
      </c>
      <c r="E5998">
        <v>25</v>
      </c>
      <c r="F5998" t="s">
        <v>18</v>
      </c>
      <c r="G5998">
        <v>1</v>
      </c>
      <c r="H5998">
        <v>1</v>
      </c>
      <c r="I5998" t="s">
        <v>24</v>
      </c>
      <c r="J5998">
        <v>0</v>
      </c>
    </row>
    <row r="5999" spans="2:10" x14ac:dyDescent="0.45">
      <c r="B5999">
        <v>10096</v>
      </c>
      <c r="C5999" t="s">
        <v>71</v>
      </c>
      <c r="D5999">
        <v>16</v>
      </c>
      <c r="E5999">
        <v>26</v>
      </c>
      <c r="F5999" t="s">
        <v>27</v>
      </c>
      <c r="G5999">
        <v>1</v>
      </c>
      <c r="H5999">
        <v>1</v>
      </c>
      <c r="I5999" t="s">
        <v>12</v>
      </c>
      <c r="J5999">
        <v>0</v>
      </c>
    </row>
    <row r="6000" spans="2:10" x14ac:dyDescent="0.45">
      <c r="B6000">
        <v>10097</v>
      </c>
      <c r="C6000" t="s">
        <v>71</v>
      </c>
      <c r="D6000">
        <v>16</v>
      </c>
      <c r="E6000">
        <v>26</v>
      </c>
      <c r="F6000" t="s">
        <v>24</v>
      </c>
      <c r="G6000">
        <v>0</v>
      </c>
      <c r="H6000">
        <v>0</v>
      </c>
      <c r="I6000" t="s">
        <v>10</v>
      </c>
      <c r="J6000">
        <v>0</v>
      </c>
    </row>
    <row r="6001" spans="2:10" x14ac:dyDescent="0.45">
      <c r="B6001">
        <v>10098</v>
      </c>
      <c r="C6001" t="s">
        <v>71</v>
      </c>
      <c r="D6001">
        <v>16</v>
      </c>
      <c r="E6001">
        <v>26</v>
      </c>
      <c r="F6001" t="s">
        <v>7</v>
      </c>
      <c r="G6001">
        <v>1</v>
      </c>
      <c r="H6001">
        <v>0</v>
      </c>
      <c r="I6001" t="s">
        <v>6</v>
      </c>
      <c r="J6001">
        <v>1</v>
      </c>
    </row>
    <row r="6002" spans="2:10" x14ac:dyDescent="0.45">
      <c r="B6002">
        <v>10099</v>
      </c>
      <c r="C6002" t="s">
        <v>71</v>
      </c>
      <c r="D6002">
        <v>16</v>
      </c>
      <c r="E6002">
        <v>26</v>
      </c>
      <c r="F6002" t="s">
        <v>0</v>
      </c>
      <c r="G6002">
        <v>1</v>
      </c>
      <c r="H6002">
        <v>1</v>
      </c>
      <c r="I6002" t="s">
        <v>1</v>
      </c>
      <c r="J6002">
        <v>0</v>
      </c>
    </row>
    <row r="6003" spans="2:10" x14ac:dyDescent="0.45">
      <c r="B6003">
        <v>10100</v>
      </c>
      <c r="C6003" t="s">
        <v>71</v>
      </c>
      <c r="D6003">
        <v>16</v>
      </c>
      <c r="E6003">
        <v>26</v>
      </c>
      <c r="F6003" t="s">
        <v>9</v>
      </c>
      <c r="G6003">
        <v>1</v>
      </c>
      <c r="H6003">
        <v>1</v>
      </c>
      <c r="I6003" t="s">
        <v>72</v>
      </c>
      <c r="J6003">
        <v>0</v>
      </c>
    </row>
    <row r="6004" spans="2:10" x14ac:dyDescent="0.45">
      <c r="B6004">
        <v>10101</v>
      </c>
      <c r="C6004" t="s">
        <v>71</v>
      </c>
      <c r="D6004">
        <v>16</v>
      </c>
      <c r="E6004">
        <v>26</v>
      </c>
      <c r="F6004" t="s">
        <v>4</v>
      </c>
      <c r="G6004">
        <v>1</v>
      </c>
      <c r="H6004">
        <v>1</v>
      </c>
      <c r="I6004" t="s">
        <v>5</v>
      </c>
      <c r="J6004">
        <v>0</v>
      </c>
    </row>
    <row r="6005" spans="2:10" x14ac:dyDescent="0.45">
      <c r="B6005">
        <v>10102</v>
      </c>
      <c r="C6005" t="s">
        <v>71</v>
      </c>
      <c r="D6005">
        <v>16</v>
      </c>
      <c r="E6005">
        <v>26</v>
      </c>
      <c r="F6005" t="s">
        <v>3</v>
      </c>
      <c r="G6005">
        <v>1</v>
      </c>
      <c r="H6005">
        <v>0</v>
      </c>
      <c r="I6005" t="s">
        <v>14</v>
      </c>
      <c r="J6005">
        <v>1</v>
      </c>
    </row>
    <row r="6006" spans="2:10" x14ac:dyDescent="0.45">
      <c r="B6006">
        <v>10103</v>
      </c>
      <c r="C6006" t="s">
        <v>71</v>
      </c>
      <c r="D6006">
        <v>16</v>
      </c>
      <c r="E6006">
        <v>26</v>
      </c>
      <c r="F6006" t="s">
        <v>15</v>
      </c>
      <c r="G6006">
        <v>3</v>
      </c>
      <c r="H6006">
        <v>2</v>
      </c>
      <c r="I6006" t="s">
        <v>69</v>
      </c>
      <c r="J6006">
        <v>1</v>
      </c>
    </row>
    <row r="6007" spans="2:10" x14ac:dyDescent="0.45">
      <c r="B6007">
        <v>10104</v>
      </c>
      <c r="C6007" t="s">
        <v>71</v>
      </c>
      <c r="D6007">
        <v>16</v>
      </c>
      <c r="E6007">
        <v>26</v>
      </c>
      <c r="F6007" t="s">
        <v>67</v>
      </c>
      <c r="G6007">
        <v>0</v>
      </c>
      <c r="H6007">
        <v>1</v>
      </c>
      <c r="I6007" t="s">
        <v>18</v>
      </c>
      <c r="J6007">
        <v>-1</v>
      </c>
    </row>
    <row r="6008" spans="2:10" x14ac:dyDescent="0.45">
      <c r="B6008">
        <v>10105</v>
      </c>
      <c r="C6008" t="s">
        <v>71</v>
      </c>
      <c r="D6008">
        <v>16</v>
      </c>
      <c r="E6008">
        <v>26</v>
      </c>
      <c r="F6008" t="s">
        <v>11</v>
      </c>
      <c r="G6008">
        <v>0</v>
      </c>
      <c r="H6008">
        <v>1</v>
      </c>
      <c r="I6008" t="s">
        <v>13</v>
      </c>
      <c r="J6008">
        <v>-1</v>
      </c>
    </row>
    <row r="6009" spans="2:10" x14ac:dyDescent="0.45">
      <c r="B6009">
        <v>10106</v>
      </c>
      <c r="C6009" t="s">
        <v>71</v>
      </c>
      <c r="D6009">
        <v>16</v>
      </c>
      <c r="E6009">
        <v>27</v>
      </c>
      <c r="F6009" t="s">
        <v>6</v>
      </c>
      <c r="G6009">
        <v>2</v>
      </c>
      <c r="H6009">
        <v>2</v>
      </c>
      <c r="I6009" t="s">
        <v>11</v>
      </c>
      <c r="J6009">
        <v>0</v>
      </c>
    </row>
    <row r="6010" spans="2:10" x14ac:dyDescent="0.45">
      <c r="B6010">
        <v>10107</v>
      </c>
      <c r="C6010" t="s">
        <v>71</v>
      </c>
      <c r="D6010">
        <v>16</v>
      </c>
      <c r="E6010">
        <v>27</v>
      </c>
      <c r="F6010" t="s">
        <v>13</v>
      </c>
      <c r="G6010">
        <v>1</v>
      </c>
      <c r="H6010">
        <v>1</v>
      </c>
      <c r="I6010" t="s">
        <v>27</v>
      </c>
      <c r="J6010">
        <v>0</v>
      </c>
    </row>
    <row r="6011" spans="2:10" x14ac:dyDescent="0.45">
      <c r="B6011">
        <v>10108</v>
      </c>
      <c r="C6011" t="s">
        <v>71</v>
      </c>
      <c r="D6011">
        <v>16</v>
      </c>
      <c r="E6011">
        <v>27</v>
      </c>
      <c r="F6011" t="s">
        <v>5</v>
      </c>
      <c r="G6011">
        <v>1</v>
      </c>
      <c r="H6011">
        <v>0</v>
      </c>
      <c r="I6011" t="s">
        <v>9</v>
      </c>
      <c r="J6011">
        <v>1</v>
      </c>
    </row>
    <row r="6012" spans="2:10" x14ac:dyDescent="0.45">
      <c r="B6012">
        <v>10109</v>
      </c>
      <c r="C6012" t="s">
        <v>71</v>
      </c>
      <c r="D6012">
        <v>16</v>
      </c>
      <c r="E6012">
        <v>27</v>
      </c>
      <c r="F6012" t="s">
        <v>72</v>
      </c>
      <c r="G6012">
        <v>0</v>
      </c>
      <c r="H6012">
        <v>0</v>
      </c>
      <c r="I6012" t="s">
        <v>24</v>
      </c>
      <c r="J6012">
        <v>0</v>
      </c>
    </row>
    <row r="6013" spans="2:10" x14ac:dyDescent="0.45">
      <c r="B6013">
        <v>10110</v>
      </c>
      <c r="C6013" t="s">
        <v>71</v>
      </c>
      <c r="D6013">
        <v>16</v>
      </c>
      <c r="E6013">
        <v>27</v>
      </c>
      <c r="F6013" t="s">
        <v>10</v>
      </c>
      <c r="G6013">
        <v>2</v>
      </c>
      <c r="H6013">
        <v>0</v>
      </c>
      <c r="I6013" t="s">
        <v>67</v>
      </c>
      <c r="J6013">
        <v>1</v>
      </c>
    </row>
    <row r="6014" spans="2:10" x14ac:dyDescent="0.45">
      <c r="B6014">
        <v>10111</v>
      </c>
      <c r="C6014" t="s">
        <v>71</v>
      </c>
      <c r="D6014">
        <v>16</v>
      </c>
      <c r="E6014">
        <v>27</v>
      </c>
      <c r="F6014" t="s">
        <v>69</v>
      </c>
      <c r="G6014">
        <v>2</v>
      </c>
      <c r="H6014">
        <v>0</v>
      </c>
      <c r="I6014" t="s">
        <v>0</v>
      </c>
      <c r="J6014">
        <v>1</v>
      </c>
    </row>
    <row r="6015" spans="2:10" x14ac:dyDescent="0.45">
      <c r="B6015">
        <v>10112</v>
      </c>
      <c r="C6015" t="s">
        <v>71</v>
      </c>
      <c r="D6015">
        <v>16</v>
      </c>
      <c r="E6015">
        <v>27</v>
      </c>
      <c r="F6015" t="s">
        <v>18</v>
      </c>
      <c r="G6015">
        <v>3</v>
      </c>
      <c r="H6015">
        <v>3</v>
      </c>
      <c r="I6015" t="s">
        <v>3</v>
      </c>
      <c r="J6015">
        <v>0</v>
      </c>
    </row>
    <row r="6016" spans="2:10" x14ac:dyDescent="0.45">
      <c r="B6016">
        <v>10113</v>
      </c>
      <c r="C6016" t="s">
        <v>71</v>
      </c>
      <c r="D6016">
        <v>16</v>
      </c>
      <c r="E6016">
        <v>27</v>
      </c>
      <c r="F6016" t="s">
        <v>12</v>
      </c>
      <c r="G6016">
        <v>0</v>
      </c>
      <c r="H6016">
        <v>1</v>
      </c>
      <c r="I6016" t="s">
        <v>15</v>
      </c>
      <c r="J6016">
        <v>-1</v>
      </c>
    </row>
    <row r="6017" spans="2:10" x14ac:dyDescent="0.45">
      <c r="B6017">
        <v>10114</v>
      </c>
      <c r="C6017" t="s">
        <v>71</v>
      </c>
      <c r="D6017">
        <v>16</v>
      </c>
      <c r="E6017">
        <v>27</v>
      </c>
      <c r="F6017" t="s">
        <v>14</v>
      </c>
      <c r="G6017">
        <v>3</v>
      </c>
      <c r="H6017">
        <v>1</v>
      </c>
      <c r="I6017" t="s">
        <v>7</v>
      </c>
      <c r="J6017">
        <v>1</v>
      </c>
    </row>
    <row r="6018" spans="2:10" x14ac:dyDescent="0.45">
      <c r="B6018">
        <v>10115</v>
      </c>
      <c r="C6018" t="s">
        <v>71</v>
      </c>
      <c r="D6018">
        <v>16</v>
      </c>
      <c r="E6018">
        <v>27</v>
      </c>
      <c r="F6018" t="s">
        <v>1</v>
      </c>
      <c r="G6018">
        <v>1</v>
      </c>
      <c r="H6018">
        <v>0</v>
      </c>
      <c r="I6018" t="s">
        <v>4</v>
      </c>
      <c r="J6018">
        <v>1</v>
      </c>
    </row>
    <row r="6019" spans="2:10" x14ac:dyDescent="0.45">
      <c r="B6019">
        <v>10116</v>
      </c>
      <c r="C6019" t="s">
        <v>71</v>
      </c>
      <c r="D6019">
        <v>16</v>
      </c>
      <c r="E6019">
        <v>28</v>
      </c>
      <c r="F6019" t="s">
        <v>27</v>
      </c>
      <c r="G6019">
        <v>1</v>
      </c>
      <c r="H6019">
        <v>0</v>
      </c>
      <c r="I6019" t="s">
        <v>6</v>
      </c>
      <c r="J6019">
        <v>1</v>
      </c>
    </row>
    <row r="6020" spans="2:10" x14ac:dyDescent="0.45">
      <c r="B6020">
        <v>10117</v>
      </c>
      <c r="C6020" t="s">
        <v>71</v>
      </c>
      <c r="D6020">
        <v>16</v>
      </c>
      <c r="E6020">
        <v>28</v>
      </c>
      <c r="F6020" t="s">
        <v>24</v>
      </c>
      <c r="G6020">
        <v>1</v>
      </c>
      <c r="H6020">
        <v>0</v>
      </c>
      <c r="I6020" t="s">
        <v>9</v>
      </c>
      <c r="J6020">
        <v>1</v>
      </c>
    </row>
    <row r="6021" spans="2:10" x14ac:dyDescent="0.45">
      <c r="B6021">
        <v>10118</v>
      </c>
      <c r="C6021" t="s">
        <v>71</v>
      </c>
      <c r="D6021">
        <v>16</v>
      </c>
      <c r="E6021">
        <v>28</v>
      </c>
      <c r="F6021" t="s">
        <v>0</v>
      </c>
      <c r="G6021">
        <v>3</v>
      </c>
      <c r="H6021">
        <v>2</v>
      </c>
      <c r="I6021" t="s">
        <v>12</v>
      </c>
      <c r="J6021">
        <v>1</v>
      </c>
    </row>
    <row r="6022" spans="2:10" x14ac:dyDescent="0.45">
      <c r="B6022">
        <v>10119</v>
      </c>
      <c r="C6022" t="s">
        <v>71</v>
      </c>
      <c r="D6022">
        <v>16</v>
      </c>
      <c r="E6022">
        <v>28</v>
      </c>
      <c r="F6022" t="s">
        <v>4</v>
      </c>
      <c r="G6022">
        <v>1</v>
      </c>
      <c r="H6022">
        <v>0</v>
      </c>
      <c r="I6022" t="s">
        <v>69</v>
      </c>
      <c r="J6022">
        <v>1</v>
      </c>
    </row>
    <row r="6023" spans="2:10" x14ac:dyDescent="0.45">
      <c r="B6023">
        <v>10120</v>
      </c>
      <c r="C6023" t="s">
        <v>71</v>
      </c>
      <c r="D6023">
        <v>16</v>
      </c>
      <c r="E6023">
        <v>28</v>
      </c>
      <c r="F6023" t="s">
        <v>3</v>
      </c>
      <c r="G6023">
        <v>0</v>
      </c>
      <c r="H6023">
        <v>0</v>
      </c>
      <c r="I6023" t="s">
        <v>10</v>
      </c>
      <c r="J6023">
        <v>0</v>
      </c>
    </row>
    <row r="6024" spans="2:10" x14ac:dyDescent="0.45">
      <c r="B6024">
        <v>10121</v>
      </c>
      <c r="C6024" t="s">
        <v>71</v>
      </c>
      <c r="D6024">
        <v>16</v>
      </c>
      <c r="E6024">
        <v>28</v>
      </c>
      <c r="F6024" t="s">
        <v>1</v>
      </c>
      <c r="G6024">
        <v>2</v>
      </c>
      <c r="H6024">
        <v>0</v>
      </c>
      <c r="I6024" t="s">
        <v>5</v>
      </c>
      <c r="J6024">
        <v>1</v>
      </c>
    </row>
    <row r="6025" spans="2:10" x14ac:dyDescent="0.45">
      <c r="B6025">
        <v>10122</v>
      </c>
      <c r="C6025" t="s">
        <v>71</v>
      </c>
      <c r="D6025">
        <v>16</v>
      </c>
      <c r="E6025">
        <v>28</v>
      </c>
      <c r="F6025" t="s">
        <v>15</v>
      </c>
      <c r="G6025">
        <v>2</v>
      </c>
      <c r="H6025">
        <v>1</v>
      </c>
      <c r="I6025" t="s">
        <v>13</v>
      </c>
      <c r="J6025">
        <v>1</v>
      </c>
    </row>
    <row r="6026" spans="2:10" x14ac:dyDescent="0.45">
      <c r="B6026">
        <v>10123</v>
      </c>
      <c r="C6026" t="s">
        <v>71</v>
      </c>
      <c r="D6026">
        <v>16</v>
      </c>
      <c r="E6026">
        <v>28</v>
      </c>
      <c r="F6026" t="s">
        <v>67</v>
      </c>
      <c r="G6026">
        <v>1</v>
      </c>
      <c r="H6026">
        <v>0</v>
      </c>
      <c r="I6026" t="s">
        <v>72</v>
      </c>
      <c r="J6026">
        <v>1</v>
      </c>
    </row>
    <row r="6027" spans="2:10" x14ac:dyDescent="0.45">
      <c r="B6027">
        <v>10124</v>
      </c>
      <c r="C6027" t="s">
        <v>71</v>
      </c>
      <c r="D6027">
        <v>16</v>
      </c>
      <c r="E6027">
        <v>28</v>
      </c>
      <c r="F6027" t="s">
        <v>11</v>
      </c>
      <c r="G6027">
        <v>1</v>
      </c>
      <c r="H6027">
        <v>2</v>
      </c>
      <c r="I6027" t="s">
        <v>14</v>
      </c>
      <c r="J6027">
        <v>-1</v>
      </c>
    </row>
    <row r="6028" spans="2:10" x14ac:dyDescent="0.45">
      <c r="B6028">
        <v>10125</v>
      </c>
      <c r="C6028" t="s">
        <v>71</v>
      </c>
      <c r="D6028">
        <v>16</v>
      </c>
      <c r="E6028">
        <v>28</v>
      </c>
      <c r="F6028" t="s">
        <v>7</v>
      </c>
      <c r="G6028">
        <v>2</v>
      </c>
      <c r="H6028">
        <v>1</v>
      </c>
      <c r="I6028" t="s">
        <v>18</v>
      </c>
      <c r="J6028">
        <v>1</v>
      </c>
    </row>
    <row r="6029" spans="2:10" x14ac:dyDescent="0.45">
      <c r="B6029">
        <v>10126</v>
      </c>
      <c r="C6029" t="s">
        <v>71</v>
      </c>
      <c r="D6029">
        <v>16</v>
      </c>
      <c r="E6029">
        <v>29</v>
      </c>
      <c r="F6029" t="s">
        <v>14</v>
      </c>
      <c r="G6029">
        <v>1</v>
      </c>
      <c r="H6029">
        <v>4</v>
      </c>
      <c r="I6029" t="s">
        <v>27</v>
      </c>
      <c r="J6029">
        <v>-1</v>
      </c>
    </row>
    <row r="6030" spans="2:10" x14ac:dyDescent="0.45">
      <c r="B6030">
        <v>10127</v>
      </c>
      <c r="C6030" t="s">
        <v>71</v>
      </c>
      <c r="D6030">
        <v>16</v>
      </c>
      <c r="E6030">
        <v>29</v>
      </c>
      <c r="F6030" t="s">
        <v>10</v>
      </c>
      <c r="G6030">
        <v>1</v>
      </c>
      <c r="H6030">
        <v>0</v>
      </c>
      <c r="I6030" t="s">
        <v>7</v>
      </c>
      <c r="J6030">
        <v>1</v>
      </c>
    </row>
    <row r="6031" spans="2:10" x14ac:dyDescent="0.45">
      <c r="B6031">
        <v>10128</v>
      </c>
      <c r="C6031" t="s">
        <v>71</v>
      </c>
      <c r="D6031">
        <v>16</v>
      </c>
      <c r="E6031">
        <v>29</v>
      </c>
      <c r="F6031" t="s">
        <v>9</v>
      </c>
      <c r="G6031">
        <v>4</v>
      </c>
      <c r="H6031">
        <v>1</v>
      </c>
      <c r="I6031" t="s">
        <v>67</v>
      </c>
      <c r="J6031">
        <v>1</v>
      </c>
    </row>
    <row r="6032" spans="2:10" x14ac:dyDescent="0.45">
      <c r="B6032">
        <v>10129</v>
      </c>
      <c r="C6032" t="s">
        <v>71</v>
      </c>
      <c r="D6032">
        <v>16</v>
      </c>
      <c r="E6032">
        <v>29</v>
      </c>
      <c r="F6032" t="s">
        <v>12</v>
      </c>
      <c r="G6032">
        <v>3</v>
      </c>
      <c r="H6032">
        <v>0</v>
      </c>
      <c r="I6032" t="s">
        <v>4</v>
      </c>
      <c r="J6032">
        <v>1</v>
      </c>
    </row>
    <row r="6033" spans="2:10" x14ac:dyDescent="0.45">
      <c r="B6033">
        <v>10130</v>
      </c>
      <c r="C6033" t="s">
        <v>71</v>
      </c>
      <c r="D6033">
        <v>16</v>
      </c>
      <c r="E6033">
        <v>29</v>
      </c>
      <c r="F6033" t="s">
        <v>13</v>
      </c>
      <c r="G6033">
        <v>0</v>
      </c>
      <c r="H6033">
        <v>0</v>
      </c>
      <c r="I6033" t="s">
        <v>0</v>
      </c>
      <c r="J6033">
        <v>0</v>
      </c>
    </row>
    <row r="6034" spans="2:10" x14ac:dyDescent="0.45">
      <c r="B6034">
        <v>10131</v>
      </c>
      <c r="C6034" t="s">
        <v>71</v>
      </c>
      <c r="D6034">
        <v>16</v>
      </c>
      <c r="E6034">
        <v>29</v>
      </c>
      <c r="F6034" t="s">
        <v>18</v>
      </c>
      <c r="G6034">
        <v>2</v>
      </c>
      <c r="H6034">
        <v>0</v>
      </c>
      <c r="I6034" t="s">
        <v>11</v>
      </c>
      <c r="J6034">
        <v>1</v>
      </c>
    </row>
    <row r="6035" spans="2:10" x14ac:dyDescent="0.45">
      <c r="B6035">
        <v>10132</v>
      </c>
      <c r="C6035" t="s">
        <v>71</v>
      </c>
      <c r="D6035">
        <v>16</v>
      </c>
      <c r="E6035">
        <v>29</v>
      </c>
      <c r="F6035" t="s">
        <v>69</v>
      </c>
      <c r="G6035">
        <v>0</v>
      </c>
      <c r="H6035">
        <v>1</v>
      </c>
      <c r="I6035" t="s">
        <v>1</v>
      </c>
      <c r="J6035">
        <v>-1</v>
      </c>
    </row>
    <row r="6036" spans="2:10" x14ac:dyDescent="0.45">
      <c r="B6036">
        <v>10133</v>
      </c>
      <c r="C6036" t="s">
        <v>71</v>
      </c>
      <c r="D6036">
        <v>16</v>
      </c>
      <c r="E6036">
        <v>29</v>
      </c>
      <c r="F6036" t="s">
        <v>6</v>
      </c>
      <c r="G6036">
        <v>1</v>
      </c>
      <c r="H6036">
        <v>0</v>
      </c>
      <c r="I6036" t="s">
        <v>15</v>
      </c>
      <c r="J6036">
        <v>1</v>
      </c>
    </row>
    <row r="6037" spans="2:10" x14ac:dyDescent="0.45">
      <c r="B6037">
        <v>10134</v>
      </c>
      <c r="C6037" t="s">
        <v>71</v>
      </c>
      <c r="D6037">
        <v>16</v>
      </c>
      <c r="E6037">
        <v>29</v>
      </c>
      <c r="F6037" t="s">
        <v>5</v>
      </c>
      <c r="G6037">
        <v>2</v>
      </c>
      <c r="H6037">
        <v>1</v>
      </c>
      <c r="I6037" t="s">
        <v>24</v>
      </c>
      <c r="J6037">
        <v>1</v>
      </c>
    </row>
    <row r="6038" spans="2:10" x14ac:dyDescent="0.45">
      <c r="B6038">
        <v>10135</v>
      </c>
      <c r="C6038" t="s">
        <v>71</v>
      </c>
      <c r="D6038">
        <v>16</v>
      </c>
      <c r="E6038">
        <v>29</v>
      </c>
      <c r="F6038" t="s">
        <v>72</v>
      </c>
      <c r="G6038">
        <v>0</v>
      </c>
      <c r="H6038">
        <v>1</v>
      </c>
      <c r="I6038" t="s">
        <v>3</v>
      </c>
      <c r="J6038">
        <v>-1</v>
      </c>
    </row>
    <row r="6039" spans="2:10" x14ac:dyDescent="0.45">
      <c r="B6039">
        <v>10136</v>
      </c>
      <c r="C6039" t="s">
        <v>71</v>
      </c>
      <c r="D6039">
        <v>16</v>
      </c>
      <c r="E6039">
        <v>30</v>
      </c>
      <c r="F6039" t="s">
        <v>27</v>
      </c>
      <c r="G6039">
        <v>2</v>
      </c>
      <c r="H6039">
        <v>2</v>
      </c>
      <c r="I6039" t="s">
        <v>18</v>
      </c>
      <c r="J6039">
        <v>0</v>
      </c>
    </row>
    <row r="6040" spans="2:10" x14ac:dyDescent="0.45">
      <c r="B6040">
        <v>10137</v>
      </c>
      <c r="C6040" t="s">
        <v>71</v>
      </c>
      <c r="D6040">
        <v>16</v>
      </c>
      <c r="E6040">
        <v>30</v>
      </c>
      <c r="F6040" t="s">
        <v>7</v>
      </c>
      <c r="G6040">
        <v>2</v>
      </c>
      <c r="H6040">
        <v>0</v>
      </c>
      <c r="I6040" t="s">
        <v>72</v>
      </c>
      <c r="J6040">
        <v>1</v>
      </c>
    </row>
    <row r="6041" spans="2:10" x14ac:dyDescent="0.45">
      <c r="B6041">
        <v>10138</v>
      </c>
      <c r="C6041" t="s">
        <v>71</v>
      </c>
      <c r="D6041">
        <v>16</v>
      </c>
      <c r="E6041">
        <v>30</v>
      </c>
      <c r="F6041" t="s">
        <v>0</v>
      </c>
      <c r="G6041">
        <v>1</v>
      </c>
      <c r="H6041">
        <v>1</v>
      </c>
      <c r="I6041" t="s">
        <v>6</v>
      </c>
      <c r="J6041">
        <v>0</v>
      </c>
    </row>
    <row r="6042" spans="2:10" x14ac:dyDescent="0.45">
      <c r="B6042">
        <v>10139</v>
      </c>
      <c r="C6042" t="s">
        <v>71</v>
      </c>
      <c r="D6042">
        <v>16</v>
      </c>
      <c r="E6042">
        <v>30</v>
      </c>
      <c r="F6042" t="s">
        <v>69</v>
      </c>
      <c r="G6042">
        <v>1</v>
      </c>
      <c r="H6042">
        <v>0</v>
      </c>
      <c r="I6042" t="s">
        <v>5</v>
      </c>
      <c r="J6042">
        <v>1</v>
      </c>
    </row>
    <row r="6043" spans="2:10" x14ac:dyDescent="0.45">
      <c r="B6043">
        <v>10140</v>
      </c>
      <c r="C6043" t="s">
        <v>71</v>
      </c>
      <c r="D6043">
        <v>16</v>
      </c>
      <c r="E6043">
        <v>30</v>
      </c>
      <c r="F6043" t="s">
        <v>3</v>
      </c>
      <c r="G6043">
        <v>0</v>
      </c>
      <c r="H6043">
        <v>0</v>
      </c>
      <c r="I6043" t="s">
        <v>9</v>
      </c>
      <c r="J6043">
        <v>0</v>
      </c>
    </row>
    <row r="6044" spans="2:10" x14ac:dyDescent="0.45">
      <c r="B6044">
        <v>10141</v>
      </c>
      <c r="C6044" t="s">
        <v>71</v>
      </c>
      <c r="D6044">
        <v>16</v>
      </c>
      <c r="E6044">
        <v>30</v>
      </c>
      <c r="F6044" t="s">
        <v>4</v>
      </c>
      <c r="G6044">
        <v>2</v>
      </c>
      <c r="H6044">
        <v>2</v>
      </c>
      <c r="I6044" t="s">
        <v>13</v>
      </c>
      <c r="J6044">
        <v>0</v>
      </c>
    </row>
    <row r="6045" spans="2:10" x14ac:dyDescent="0.45">
      <c r="B6045">
        <v>10142</v>
      </c>
      <c r="C6045" t="s">
        <v>71</v>
      </c>
      <c r="D6045">
        <v>16</v>
      </c>
      <c r="E6045">
        <v>30</v>
      </c>
      <c r="F6045" t="s">
        <v>15</v>
      </c>
      <c r="G6045">
        <v>2</v>
      </c>
      <c r="H6045">
        <v>2</v>
      </c>
      <c r="I6045" t="s">
        <v>14</v>
      </c>
      <c r="J6045">
        <v>0</v>
      </c>
    </row>
    <row r="6046" spans="2:10" x14ac:dyDescent="0.45">
      <c r="B6046">
        <v>10143</v>
      </c>
      <c r="C6046" t="s">
        <v>71</v>
      </c>
      <c r="D6046">
        <v>16</v>
      </c>
      <c r="E6046">
        <v>30</v>
      </c>
      <c r="F6046" t="s">
        <v>1</v>
      </c>
      <c r="G6046">
        <v>2</v>
      </c>
      <c r="H6046">
        <v>0</v>
      </c>
      <c r="I6046" t="s">
        <v>12</v>
      </c>
      <c r="J6046">
        <v>1</v>
      </c>
    </row>
    <row r="6047" spans="2:10" x14ac:dyDescent="0.45">
      <c r="B6047">
        <v>10144</v>
      </c>
      <c r="C6047" t="s">
        <v>71</v>
      </c>
      <c r="D6047">
        <v>16</v>
      </c>
      <c r="E6047">
        <v>30</v>
      </c>
      <c r="F6047" t="s">
        <v>67</v>
      </c>
      <c r="G6047">
        <v>0</v>
      </c>
      <c r="H6047">
        <v>0</v>
      </c>
      <c r="I6047" t="s">
        <v>24</v>
      </c>
      <c r="J6047">
        <v>0</v>
      </c>
    </row>
    <row r="6048" spans="2:10" x14ac:dyDescent="0.45">
      <c r="B6048">
        <v>10145</v>
      </c>
      <c r="C6048" t="s">
        <v>71</v>
      </c>
      <c r="D6048">
        <v>16</v>
      </c>
      <c r="E6048">
        <v>30</v>
      </c>
      <c r="F6048" t="s">
        <v>11</v>
      </c>
      <c r="G6048">
        <v>2</v>
      </c>
      <c r="H6048">
        <v>0</v>
      </c>
      <c r="I6048" t="s">
        <v>10</v>
      </c>
      <c r="J6048">
        <v>1</v>
      </c>
    </row>
    <row r="6049" spans="2:10" x14ac:dyDescent="0.45">
      <c r="B6049">
        <v>10146</v>
      </c>
      <c r="C6049" t="s">
        <v>71</v>
      </c>
      <c r="D6049">
        <v>16</v>
      </c>
      <c r="E6049">
        <v>31</v>
      </c>
      <c r="F6049" t="s">
        <v>24</v>
      </c>
      <c r="G6049">
        <v>0</v>
      </c>
      <c r="H6049">
        <v>1</v>
      </c>
      <c r="I6049" t="s">
        <v>3</v>
      </c>
      <c r="J6049">
        <v>-1</v>
      </c>
    </row>
    <row r="6050" spans="2:10" x14ac:dyDescent="0.45">
      <c r="B6050">
        <v>10147</v>
      </c>
      <c r="C6050" t="s">
        <v>71</v>
      </c>
      <c r="D6050">
        <v>16</v>
      </c>
      <c r="E6050">
        <v>31</v>
      </c>
      <c r="F6050" t="s">
        <v>12</v>
      </c>
      <c r="G6050">
        <v>2</v>
      </c>
      <c r="H6050">
        <v>1</v>
      </c>
      <c r="I6050" t="s">
        <v>69</v>
      </c>
      <c r="J6050">
        <v>1</v>
      </c>
    </row>
    <row r="6051" spans="2:10" x14ac:dyDescent="0.45">
      <c r="B6051">
        <v>10148</v>
      </c>
      <c r="C6051" t="s">
        <v>71</v>
      </c>
      <c r="D6051">
        <v>16</v>
      </c>
      <c r="E6051">
        <v>31</v>
      </c>
      <c r="F6051" t="s">
        <v>14</v>
      </c>
      <c r="G6051">
        <v>2</v>
      </c>
      <c r="H6051">
        <v>2</v>
      </c>
      <c r="I6051" t="s">
        <v>0</v>
      </c>
      <c r="J6051">
        <v>0</v>
      </c>
    </row>
    <row r="6052" spans="2:10" x14ac:dyDescent="0.45">
      <c r="B6052">
        <v>10149</v>
      </c>
      <c r="C6052" t="s">
        <v>71</v>
      </c>
      <c r="D6052">
        <v>16</v>
      </c>
      <c r="E6052">
        <v>31</v>
      </c>
      <c r="F6052" t="s">
        <v>10</v>
      </c>
      <c r="G6052">
        <v>1</v>
      </c>
      <c r="H6052">
        <v>2</v>
      </c>
      <c r="I6052" t="s">
        <v>27</v>
      </c>
      <c r="J6052">
        <v>-1</v>
      </c>
    </row>
    <row r="6053" spans="2:10" x14ac:dyDescent="0.45">
      <c r="B6053">
        <v>10150</v>
      </c>
      <c r="C6053" t="s">
        <v>71</v>
      </c>
      <c r="D6053">
        <v>16</v>
      </c>
      <c r="E6053">
        <v>31</v>
      </c>
      <c r="F6053" t="s">
        <v>9</v>
      </c>
      <c r="G6053">
        <v>2</v>
      </c>
      <c r="H6053">
        <v>2</v>
      </c>
      <c r="I6053" t="s">
        <v>7</v>
      </c>
      <c r="J6053">
        <v>0</v>
      </c>
    </row>
    <row r="6054" spans="2:10" x14ac:dyDescent="0.45">
      <c r="B6054">
        <v>10151</v>
      </c>
      <c r="C6054" t="s">
        <v>71</v>
      </c>
      <c r="D6054">
        <v>16</v>
      </c>
      <c r="E6054">
        <v>31</v>
      </c>
      <c r="F6054" t="s">
        <v>13</v>
      </c>
      <c r="G6054">
        <v>1</v>
      </c>
      <c r="H6054">
        <v>0</v>
      </c>
      <c r="I6054" t="s">
        <v>1</v>
      </c>
      <c r="J6054">
        <v>1</v>
      </c>
    </row>
    <row r="6055" spans="2:10" x14ac:dyDescent="0.45">
      <c r="B6055">
        <v>10152</v>
      </c>
      <c r="C6055" t="s">
        <v>71</v>
      </c>
      <c r="D6055">
        <v>16</v>
      </c>
      <c r="E6055">
        <v>31</v>
      </c>
      <c r="F6055" t="s">
        <v>6</v>
      </c>
      <c r="G6055">
        <v>0</v>
      </c>
      <c r="H6055">
        <v>3</v>
      </c>
      <c r="I6055" t="s">
        <v>4</v>
      </c>
      <c r="J6055">
        <v>-1</v>
      </c>
    </row>
    <row r="6056" spans="2:10" x14ac:dyDescent="0.45">
      <c r="B6056">
        <v>10153</v>
      </c>
      <c r="C6056" t="s">
        <v>71</v>
      </c>
      <c r="D6056">
        <v>16</v>
      </c>
      <c r="E6056">
        <v>31</v>
      </c>
      <c r="F6056" t="s">
        <v>18</v>
      </c>
      <c r="G6056">
        <v>1</v>
      </c>
      <c r="H6056">
        <v>0</v>
      </c>
      <c r="I6056" t="s">
        <v>15</v>
      </c>
      <c r="J6056">
        <v>1</v>
      </c>
    </row>
    <row r="6057" spans="2:10" x14ac:dyDescent="0.45">
      <c r="B6057">
        <v>10154</v>
      </c>
      <c r="C6057" t="s">
        <v>71</v>
      </c>
      <c r="D6057">
        <v>16</v>
      </c>
      <c r="E6057">
        <v>31</v>
      </c>
      <c r="F6057" t="s">
        <v>5</v>
      </c>
      <c r="G6057">
        <v>2</v>
      </c>
      <c r="H6057">
        <v>3</v>
      </c>
      <c r="I6057" t="s">
        <v>67</v>
      </c>
      <c r="J6057">
        <v>-1</v>
      </c>
    </row>
    <row r="6058" spans="2:10" x14ac:dyDescent="0.45">
      <c r="B6058">
        <v>10155</v>
      </c>
      <c r="C6058" t="s">
        <v>71</v>
      </c>
      <c r="D6058">
        <v>16</v>
      </c>
      <c r="E6058">
        <v>31</v>
      </c>
      <c r="F6058" t="s">
        <v>72</v>
      </c>
      <c r="G6058">
        <v>4</v>
      </c>
      <c r="H6058">
        <v>0</v>
      </c>
      <c r="I6058" t="s">
        <v>11</v>
      </c>
      <c r="J6058">
        <v>1</v>
      </c>
    </row>
    <row r="6059" spans="2:10" x14ac:dyDescent="0.45">
      <c r="B6059">
        <v>10156</v>
      </c>
      <c r="C6059" t="s">
        <v>71</v>
      </c>
      <c r="D6059">
        <v>16</v>
      </c>
      <c r="E6059">
        <v>32</v>
      </c>
      <c r="F6059" t="s">
        <v>27</v>
      </c>
      <c r="G6059">
        <v>3</v>
      </c>
      <c r="H6059">
        <v>1</v>
      </c>
      <c r="I6059" t="s">
        <v>72</v>
      </c>
      <c r="J6059">
        <v>1</v>
      </c>
    </row>
    <row r="6060" spans="2:10" x14ac:dyDescent="0.45">
      <c r="B6060">
        <v>10157</v>
      </c>
      <c r="C6060" t="s">
        <v>71</v>
      </c>
      <c r="D6060">
        <v>16</v>
      </c>
      <c r="E6060">
        <v>32</v>
      </c>
      <c r="F6060" t="s">
        <v>12</v>
      </c>
      <c r="G6060">
        <v>2</v>
      </c>
      <c r="H6060">
        <v>0</v>
      </c>
      <c r="I6060" t="s">
        <v>5</v>
      </c>
      <c r="J6060">
        <v>1</v>
      </c>
    </row>
    <row r="6061" spans="2:10" x14ac:dyDescent="0.45">
      <c r="B6061">
        <v>10158</v>
      </c>
      <c r="C6061" t="s">
        <v>71</v>
      </c>
      <c r="D6061">
        <v>16</v>
      </c>
      <c r="E6061">
        <v>32</v>
      </c>
      <c r="F6061" t="s">
        <v>7</v>
      </c>
      <c r="G6061">
        <v>3</v>
      </c>
      <c r="H6061">
        <v>0</v>
      </c>
      <c r="I6061" t="s">
        <v>24</v>
      </c>
      <c r="J6061">
        <v>1</v>
      </c>
    </row>
    <row r="6062" spans="2:10" x14ac:dyDescent="0.45">
      <c r="B6062">
        <v>10159</v>
      </c>
      <c r="C6062" t="s">
        <v>71</v>
      </c>
      <c r="D6062">
        <v>16</v>
      </c>
      <c r="E6062">
        <v>32</v>
      </c>
      <c r="F6062" t="s">
        <v>0</v>
      </c>
      <c r="G6062">
        <v>1</v>
      </c>
      <c r="H6062">
        <v>1</v>
      </c>
      <c r="I6062" t="s">
        <v>18</v>
      </c>
      <c r="J6062">
        <v>0</v>
      </c>
    </row>
    <row r="6063" spans="2:10" x14ac:dyDescent="0.45">
      <c r="B6063">
        <v>10160</v>
      </c>
      <c r="C6063" t="s">
        <v>71</v>
      </c>
      <c r="D6063">
        <v>16</v>
      </c>
      <c r="E6063">
        <v>32</v>
      </c>
      <c r="F6063" t="s">
        <v>69</v>
      </c>
      <c r="G6063">
        <v>0</v>
      </c>
      <c r="H6063">
        <v>0</v>
      </c>
      <c r="I6063" t="s">
        <v>13</v>
      </c>
      <c r="J6063">
        <v>0</v>
      </c>
    </row>
    <row r="6064" spans="2:10" x14ac:dyDescent="0.45">
      <c r="B6064">
        <v>10161</v>
      </c>
      <c r="C6064" t="s">
        <v>71</v>
      </c>
      <c r="D6064">
        <v>16</v>
      </c>
      <c r="E6064">
        <v>32</v>
      </c>
      <c r="F6064" t="s">
        <v>4</v>
      </c>
      <c r="G6064">
        <v>1</v>
      </c>
      <c r="H6064">
        <v>1</v>
      </c>
      <c r="I6064" t="s">
        <v>14</v>
      </c>
      <c r="J6064">
        <v>0</v>
      </c>
    </row>
    <row r="6065" spans="2:10" x14ac:dyDescent="0.45">
      <c r="B6065">
        <v>10162</v>
      </c>
      <c r="C6065" t="s">
        <v>71</v>
      </c>
      <c r="D6065">
        <v>16</v>
      </c>
      <c r="E6065">
        <v>32</v>
      </c>
      <c r="F6065" t="s">
        <v>3</v>
      </c>
      <c r="G6065">
        <v>1</v>
      </c>
      <c r="H6065">
        <v>1</v>
      </c>
      <c r="I6065" t="s">
        <v>67</v>
      </c>
      <c r="J6065">
        <v>0</v>
      </c>
    </row>
    <row r="6066" spans="2:10" x14ac:dyDescent="0.45">
      <c r="B6066">
        <v>10163</v>
      </c>
      <c r="C6066" t="s">
        <v>71</v>
      </c>
      <c r="D6066">
        <v>16</v>
      </c>
      <c r="E6066">
        <v>32</v>
      </c>
      <c r="F6066" t="s">
        <v>15</v>
      </c>
      <c r="G6066">
        <v>1</v>
      </c>
      <c r="H6066">
        <v>1</v>
      </c>
      <c r="I6066" t="s">
        <v>10</v>
      </c>
      <c r="J6066">
        <v>0</v>
      </c>
    </row>
    <row r="6067" spans="2:10" x14ac:dyDescent="0.45">
      <c r="B6067">
        <v>10164</v>
      </c>
      <c r="C6067" t="s">
        <v>71</v>
      </c>
      <c r="D6067">
        <v>16</v>
      </c>
      <c r="E6067">
        <v>32</v>
      </c>
      <c r="F6067" t="s">
        <v>1</v>
      </c>
      <c r="G6067">
        <v>1</v>
      </c>
      <c r="H6067">
        <v>1</v>
      </c>
      <c r="I6067" t="s">
        <v>6</v>
      </c>
      <c r="J6067">
        <v>0</v>
      </c>
    </row>
    <row r="6068" spans="2:10" x14ac:dyDescent="0.45">
      <c r="B6068">
        <v>10165</v>
      </c>
      <c r="C6068" t="s">
        <v>71</v>
      </c>
      <c r="D6068">
        <v>16</v>
      </c>
      <c r="E6068">
        <v>32</v>
      </c>
      <c r="F6068" t="s">
        <v>11</v>
      </c>
      <c r="G6068">
        <v>0</v>
      </c>
      <c r="H6068">
        <v>0</v>
      </c>
      <c r="I6068" t="s">
        <v>9</v>
      </c>
      <c r="J6068">
        <v>0</v>
      </c>
    </row>
    <row r="6069" spans="2:10" x14ac:dyDescent="0.45">
      <c r="B6069">
        <v>10166</v>
      </c>
      <c r="C6069" t="s">
        <v>71</v>
      </c>
      <c r="D6069">
        <v>16</v>
      </c>
      <c r="E6069">
        <v>33</v>
      </c>
      <c r="F6069" t="s">
        <v>24</v>
      </c>
      <c r="G6069">
        <v>1</v>
      </c>
      <c r="H6069">
        <v>0</v>
      </c>
      <c r="I6069" t="s">
        <v>11</v>
      </c>
      <c r="J6069">
        <v>1</v>
      </c>
    </row>
    <row r="6070" spans="2:10" x14ac:dyDescent="0.45">
      <c r="B6070">
        <v>10167</v>
      </c>
      <c r="C6070" t="s">
        <v>71</v>
      </c>
      <c r="D6070">
        <v>16</v>
      </c>
      <c r="E6070">
        <v>33</v>
      </c>
      <c r="F6070" t="s">
        <v>14</v>
      </c>
      <c r="G6070">
        <v>2</v>
      </c>
      <c r="H6070">
        <v>4</v>
      </c>
      <c r="I6070" t="s">
        <v>1</v>
      </c>
      <c r="J6070">
        <v>-1</v>
      </c>
    </row>
    <row r="6071" spans="2:10" x14ac:dyDescent="0.45">
      <c r="B6071">
        <v>10168</v>
      </c>
      <c r="C6071" t="s">
        <v>71</v>
      </c>
      <c r="D6071">
        <v>16</v>
      </c>
      <c r="E6071">
        <v>33</v>
      </c>
      <c r="F6071" t="s">
        <v>10</v>
      </c>
      <c r="G6071">
        <v>1</v>
      </c>
      <c r="H6071">
        <v>1</v>
      </c>
      <c r="I6071" t="s">
        <v>0</v>
      </c>
      <c r="J6071">
        <v>0</v>
      </c>
    </row>
    <row r="6072" spans="2:10" x14ac:dyDescent="0.45">
      <c r="B6072">
        <v>10169</v>
      </c>
      <c r="C6072" t="s">
        <v>71</v>
      </c>
      <c r="D6072">
        <v>16</v>
      </c>
      <c r="E6072">
        <v>33</v>
      </c>
      <c r="F6072" t="s">
        <v>9</v>
      </c>
      <c r="G6072">
        <v>0</v>
      </c>
      <c r="H6072">
        <v>0</v>
      </c>
      <c r="I6072" t="s">
        <v>27</v>
      </c>
      <c r="J6072">
        <v>0</v>
      </c>
    </row>
    <row r="6073" spans="2:10" x14ac:dyDescent="0.45">
      <c r="B6073">
        <v>10170</v>
      </c>
      <c r="C6073" t="s">
        <v>71</v>
      </c>
      <c r="D6073">
        <v>16</v>
      </c>
      <c r="E6073">
        <v>33</v>
      </c>
      <c r="F6073" t="s">
        <v>13</v>
      </c>
      <c r="G6073">
        <v>2</v>
      </c>
      <c r="H6073">
        <v>1</v>
      </c>
      <c r="I6073" t="s">
        <v>12</v>
      </c>
      <c r="J6073">
        <v>1</v>
      </c>
    </row>
    <row r="6074" spans="2:10" x14ac:dyDescent="0.45">
      <c r="B6074">
        <v>10171</v>
      </c>
      <c r="C6074" t="s">
        <v>71</v>
      </c>
      <c r="D6074">
        <v>16</v>
      </c>
      <c r="E6074">
        <v>33</v>
      </c>
      <c r="F6074" t="s">
        <v>6</v>
      </c>
      <c r="G6074">
        <v>2</v>
      </c>
      <c r="H6074">
        <v>0</v>
      </c>
      <c r="I6074" t="s">
        <v>69</v>
      </c>
      <c r="J6074">
        <v>1</v>
      </c>
    </row>
    <row r="6075" spans="2:10" x14ac:dyDescent="0.45">
      <c r="B6075">
        <v>10172</v>
      </c>
      <c r="C6075" t="s">
        <v>71</v>
      </c>
      <c r="D6075">
        <v>16</v>
      </c>
      <c r="E6075">
        <v>33</v>
      </c>
      <c r="F6075" t="s">
        <v>18</v>
      </c>
      <c r="G6075">
        <v>1</v>
      </c>
      <c r="H6075">
        <v>0</v>
      </c>
      <c r="I6075" t="s">
        <v>4</v>
      </c>
      <c r="J6075">
        <v>1</v>
      </c>
    </row>
    <row r="6076" spans="2:10" x14ac:dyDescent="0.45">
      <c r="B6076">
        <v>10173</v>
      </c>
      <c r="C6076" t="s">
        <v>71</v>
      </c>
      <c r="D6076">
        <v>16</v>
      </c>
      <c r="E6076">
        <v>33</v>
      </c>
      <c r="F6076" t="s">
        <v>5</v>
      </c>
      <c r="G6076">
        <v>0</v>
      </c>
      <c r="H6076">
        <v>0</v>
      </c>
      <c r="I6076" t="s">
        <v>3</v>
      </c>
      <c r="J6076">
        <v>0</v>
      </c>
    </row>
    <row r="6077" spans="2:10" x14ac:dyDescent="0.45">
      <c r="B6077">
        <v>10174</v>
      </c>
      <c r="C6077" t="s">
        <v>71</v>
      </c>
      <c r="D6077">
        <v>16</v>
      </c>
      <c r="E6077">
        <v>33</v>
      </c>
      <c r="F6077" t="s">
        <v>67</v>
      </c>
      <c r="G6077">
        <v>2</v>
      </c>
      <c r="H6077">
        <v>3</v>
      </c>
      <c r="I6077" t="s">
        <v>7</v>
      </c>
      <c r="J6077">
        <v>-1</v>
      </c>
    </row>
    <row r="6078" spans="2:10" x14ac:dyDescent="0.45">
      <c r="B6078">
        <v>10175</v>
      </c>
      <c r="C6078" t="s">
        <v>71</v>
      </c>
      <c r="D6078">
        <v>16</v>
      </c>
      <c r="E6078">
        <v>33</v>
      </c>
      <c r="F6078" t="s">
        <v>72</v>
      </c>
      <c r="G6078">
        <v>1</v>
      </c>
      <c r="H6078">
        <v>0</v>
      </c>
      <c r="I6078" t="s">
        <v>15</v>
      </c>
      <c r="J6078">
        <v>1</v>
      </c>
    </row>
    <row r="6079" spans="2:10" x14ac:dyDescent="0.45">
      <c r="B6079">
        <v>10176</v>
      </c>
      <c r="C6079" t="s">
        <v>71</v>
      </c>
      <c r="D6079">
        <v>16</v>
      </c>
      <c r="E6079">
        <v>34</v>
      </c>
      <c r="F6079" t="s">
        <v>7</v>
      </c>
      <c r="G6079">
        <v>1</v>
      </c>
      <c r="H6079">
        <v>0</v>
      </c>
      <c r="I6079" t="s">
        <v>3</v>
      </c>
      <c r="J6079">
        <v>1</v>
      </c>
    </row>
    <row r="6080" spans="2:10" x14ac:dyDescent="0.45">
      <c r="B6080">
        <v>10177</v>
      </c>
      <c r="C6080" t="s">
        <v>71</v>
      </c>
      <c r="D6080">
        <v>16</v>
      </c>
      <c r="E6080">
        <v>34</v>
      </c>
      <c r="F6080" t="s">
        <v>12</v>
      </c>
      <c r="G6080">
        <v>3</v>
      </c>
      <c r="H6080">
        <v>1</v>
      </c>
      <c r="I6080" t="s">
        <v>6</v>
      </c>
      <c r="J6080">
        <v>1</v>
      </c>
    </row>
    <row r="6081" spans="2:10" x14ac:dyDescent="0.45">
      <c r="B6081">
        <v>10178</v>
      </c>
      <c r="C6081" t="s">
        <v>71</v>
      </c>
      <c r="D6081">
        <v>16</v>
      </c>
      <c r="E6081">
        <v>34</v>
      </c>
      <c r="F6081" t="s">
        <v>0</v>
      </c>
      <c r="G6081">
        <v>3</v>
      </c>
      <c r="H6081">
        <v>1</v>
      </c>
      <c r="I6081" t="s">
        <v>72</v>
      </c>
      <c r="J6081">
        <v>1</v>
      </c>
    </row>
    <row r="6082" spans="2:10" x14ac:dyDescent="0.45">
      <c r="B6082">
        <v>10179</v>
      </c>
      <c r="C6082" t="s">
        <v>71</v>
      </c>
      <c r="D6082">
        <v>16</v>
      </c>
      <c r="E6082">
        <v>34</v>
      </c>
      <c r="F6082" t="s">
        <v>13</v>
      </c>
      <c r="G6082">
        <v>2</v>
      </c>
      <c r="H6082">
        <v>1</v>
      </c>
      <c r="I6082" t="s">
        <v>5</v>
      </c>
      <c r="J6082">
        <v>1</v>
      </c>
    </row>
    <row r="6083" spans="2:10" x14ac:dyDescent="0.45">
      <c r="B6083">
        <v>10180</v>
      </c>
      <c r="C6083" t="s">
        <v>71</v>
      </c>
      <c r="D6083">
        <v>16</v>
      </c>
      <c r="E6083">
        <v>34</v>
      </c>
      <c r="F6083" t="s">
        <v>69</v>
      </c>
      <c r="G6083">
        <v>1</v>
      </c>
      <c r="H6083">
        <v>2</v>
      </c>
      <c r="I6083" t="s">
        <v>14</v>
      </c>
      <c r="J6083">
        <v>-1</v>
      </c>
    </row>
    <row r="6084" spans="2:10" x14ac:dyDescent="0.45">
      <c r="B6084">
        <v>10181</v>
      </c>
      <c r="C6084" t="s">
        <v>71</v>
      </c>
      <c r="D6084">
        <v>16</v>
      </c>
      <c r="E6084">
        <v>34</v>
      </c>
      <c r="F6084" t="s">
        <v>4</v>
      </c>
      <c r="G6084">
        <v>3</v>
      </c>
      <c r="H6084">
        <v>0</v>
      </c>
      <c r="I6084" t="s">
        <v>10</v>
      </c>
      <c r="J6084">
        <v>1</v>
      </c>
    </row>
    <row r="6085" spans="2:10" x14ac:dyDescent="0.45">
      <c r="B6085">
        <v>10182</v>
      </c>
      <c r="C6085" t="s">
        <v>71</v>
      </c>
      <c r="D6085">
        <v>16</v>
      </c>
      <c r="E6085">
        <v>34</v>
      </c>
      <c r="F6085" t="s">
        <v>27</v>
      </c>
      <c r="G6085">
        <v>2</v>
      </c>
      <c r="H6085">
        <v>1</v>
      </c>
      <c r="I6085" t="s">
        <v>24</v>
      </c>
      <c r="J6085">
        <v>1</v>
      </c>
    </row>
    <row r="6086" spans="2:10" x14ac:dyDescent="0.45">
      <c r="B6086">
        <v>10183</v>
      </c>
      <c r="C6086" t="s">
        <v>71</v>
      </c>
      <c r="D6086">
        <v>16</v>
      </c>
      <c r="E6086">
        <v>34</v>
      </c>
      <c r="F6086" t="s">
        <v>1</v>
      </c>
      <c r="G6086">
        <v>2</v>
      </c>
      <c r="H6086">
        <v>0</v>
      </c>
      <c r="I6086" t="s">
        <v>18</v>
      </c>
      <c r="J6086">
        <v>1</v>
      </c>
    </row>
    <row r="6087" spans="2:10" x14ac:dyDescent="0.45">
      <c r="B6087">
        <v>10184</v>
      </c>
      <c r="C6087" t="s">
        <v>71</v>
      </c>
      <c r="D6087">
        <v>16</v>
      </c>
      <c r="E6087">
        <v>34</v>
      </c>
      <c r="F6087" t="s">
        <v>15</v>
      </c>
      <c r="G6087">
        <v>3</v>
      </c>
      <c r="H6087">
        <v>0</v>
      </c>
      <c r="I6087" t="s">
        <v>9</v>
      </c>
      <c r="J6087">
        <v>1</v>
      </c>
    </row>
    <row r="6088" spans="2:10" x14ac:dyDescent="0.45">
      <c r="B6088">
        <v>10185</v>
      </c>
      <c r="C6088" t="s">
        <v>71</v>
      </c>
      <c r="D6088">
        <v>16</v>
      </c>
      <c r="E6088">
        <v>34</v>
      </c>
      <c r="F6088" t="s">
        <v>11</v>
      </c>
      <c r="G6088">
        <v>1</v>
      </c>
      <c r="H6088">
        <v>0</v>
      </c>
      <c r="I6088" t="s">
        <v>67</v>
      </c>
      <c r="J6088">
        <v>1</v>
      </c>
    </row>
    <row r="6089" spans="2:10" x14ac:dyDescent="0.45">
      <c r="B6089">
        <v>10186</v>
      </c>
      <c r="C6089" t="s">
        <v>71</v>
      </c>
      <c r="D6089">
        <v>16</v>
      </c>
      <c r="E6089">
        <v>35</v>
      </c>
      <c r="F6089" t="s">
        <v>14</v>
      </c>
      <c r="G6089">
        <v>2</v>
      </c>
      <c r="H6089">
        <v>1</v>
      </c>
      <c r="I6089" t="s">
        <v>12</v>
      </c>
      <c r="J6089">
        <v>1</v>
      </c>
    </row>
    <row r="6090" spans="2:10" x14ac:dyDescent="0.45">
      <c r="B6090">
        <v>10187</v>
      </c>
      <c r="C6090" t="s">
        <v>71</v>
      </c>
      <c r="D6090">
        <v>16</v>
      </c>
      <c r="E6090">
        <v>35</v>
      </c>
      <c r="F6090" t="s">
        <v>10</v>
      </c>
      <c r="G6090">
        <v>1</v>
      </c>
      <c r="H6090">
        <v>1</v>
      </c>
      <c r="I6090" t="s">
        <v>1</v>
      </c>
      <c r="J6090">
        <v>0</v>
      </c>
    </row>
    <row r="6091" spans="2:10" x14ac:dyDescent="0.45">
      <c r="B6091">
        <v>10188</v>
      </c>
      <c r="C6091" t="s">
        <v>71</v>
      </c>
      <c r="D6091">
        <v>16</v>
      </c>
      <c r="E6091">
        <v>35</v>
      </c>
      <c r="F6091" t="s">
        <v>9</v>
      </c>
      <c r="G6091">
        <v>0</v>
      </c>
      <c r="H6091">
        <v>1</v>
      </c>
      <c r="I6091" t="s">
        <v>0</v>
      </c>
      <c r="J6091">
        <v>-1</v>
      </c>
    </row>
    <row r="6092" spans="2:10" x14ac:dyDescent="0.45">
      <c r="B6092">
        <v>10189</v>
      </c>
      <c r="C6092" t="s">
        <v>71</v>
      </c>
      <c r="D6092">
        <v>16</v>
      </c>
      <c r="E6092">
        <v>35</v>
      </c>
      <c r="F6092" t="s">
        <v>3</v>
      </c>
      <c r="G6092">
        <v>3</v>
      </c>
      <c r="H6092">
        <v>0</v>
      </c>
      <c r="I6092" t="s">
        <v>11</v>
      </c>
      <c r="J6092">
        <v>1</v>
      </c>
    </row>
    <row r="6093" spans="2:10" x14ac:dyDescent="0.45">
      <c r="B6093">
        <v>10190</v>
      </c>
      <c r="C6093" t="s">
        <v>71</v>
      </c>
      <c r="D6093">
        <v>16</v>
      </c>
      <c r="E6093">
        <v>35</v>
      </c>
      <c r="F6093" t="s">
        <v>18</v>
      </c>
      <c r="G6093">
        <v>5</v>
      </c>
      <c r="H6093">
        <v>2</v>
      </c>
      <c r="I6093" t="s">
        <v>69</v>
      </c>
      <c r="J6093">
        <v>1</v>
      </c>
    </row>
    <row r="6094" spans="2:10" x14ac:dyDescent="0.45">
      <c r="B6094">
        <v>10191</v>
      </c>
      <c r="C6094" t="s">
        <v>71</v>
      </c>
      <c r="D6094">
        <v>16</v>
      </c>
      <c r="E6094">
        <v>35</v>
      </c>
      <c r="F6094" t="s">
        <v>24</v>
      </c>
      <c r="G6094">
        <v>0</v>
      </c>
      <c r="H6094">
        <v>1</v>
      </c>
      <c r="I6094" t="s">
        <v>15</v>
      </c>
      <c r="J6094">
        <v>-1</v>
      </c>
    </row>
    <row r="6095" spans="2:10" x14ac:dyDescent="0.45">
      <c r="B6095">
        <v>10192</v>
      </c>
      <c r="C6095" t="s">
        <v>71</v>
      </c>
      <c r="D6095">
        <v>16</v>
      </c>
      <c r="E6095">
        <v>35</v>
      </c>
      <c r="F6095" t="s">
        <v>5</v>
      </c>
      <c r="G6095">
        <v>2</v>
      </c>
      <c r="H6095">
        <v>2</v>
      </c>
      <c r="I6095" t="s">
        <v>7</v>
      </c>
      <c r="J6095">
        <v>0</v>
      </c>
    </row>
    <row r="6096" spans="2:10" x14ac:dyDescent="0.45">
      <c r="B6096">
        <v>10193</v>
      </c>
      <c r="C6096" t="s">
        <v>71</v>
      </c>
      <c r="D6096">
        <v>16</v>
      </c>
      <c r="E6096">
        <v>35</v>
      </c>
      <c r="F6096" t="s">
        <v>6</v>
      </c>
      <c r="G6096">
        <v>1</v>
      </c>
      <c r="H6096">
        <v>1</v>
      </c>
      <c r="I6096" t="s">
        <v>13</v>
      </c>
      <c r="J6096">
        <v>0</v>
      </c>
    </row>
    <row r="6097" spans="2:10" x14ac:dyDescent="0.45">
      <c r="B6097">
        <v>10194</v>
      </c>
      <c r="C6097" t="s">
        <v>71</v>
      </c>
      <c r="D6097">
        <v>16</v>
      </c>
      <c r="E6097">
        <v>35</v>
      </c>
      <c r="F6097" t="s">
        <v>72</v>
      </c>
      <c r="G6097">
        <v>0</v>
      </c>
      <c r="H6097">
        <v>1</v>
      </c>
      <c r="I6097" t="s">
        <v>4</v>
      </c>
      <c r="J6097">
        <v>-1</v>
      </c>
    </row>
    <row r="6098" spans="2:10" x14ac:dyDescent="0.45">
      <c r="B6098">
        <v>10195</v>
      </c>
      <c r="C6098" t="s">
        <v>71</v>
      </c>
      <c r="D6098">
        <v>16</v>
      </c>
      <c r="E6098">
        <v>35</v>
      </c>
      <c r="F6098" t="s">
        <v>67</v>
      </c>
      <c r="G6098">
        <v>2</v>
      </c>
      <c r="H6098">
        <v>2</v>
      </c>
      <c r="I6098" t="s">
        <v>27</v>
      </c>
      <c r="J6098">
        <v>0</v>
      </c>
    </row>
    <row r="6099" spans="2:10" x14ac:dyDescent="0.45">
      <c r="B6099">
        <v>10196</v>
      </c>
      <c r="C6099" t="s">
        <v>71</v>
      </c>
      <c r="D6099">
        <v>16</v>
      </c>
      <c r="E6099">
        <v>36</v>
      </c>
      <c r="F6099" t="s">
        <v>0</v>
      </c>
      <c r="G6099">
        <v>2</v>
      </c>
      <c r="H6099">
        <v>0</v>
      </c>
      <c r="I6099" t="s">
        <v>24</v>
      </c>
      <c r="J6099">
        <v>1</v>
      </c>
    </row>
    <row r="6100" spans="2:10" x14ac:dyDescent="0.45">
      <c r="B6100">
        <v>10197</v>
      </c>
      <c r="C6100" t="s">
        <v>71</v>
      </c>
      <c r="D6100">
        <v>16</v>
      </c>
      <c r="E6100">
        <v>36</v>
      </c>
      <c r="F6100" t="s">
        <v>13</v>
      </c>
      <c r="G6100">
        <v>2</v>
      </c>
      <c r="H6100">
        <v>2</v>
      </c>
      <c r="I6100" t="s">
        <v>14</v>
      </c>
      <c r="J6100">
        <v>0</v>
      </c>
    </row>
    <row r="6101" spans="2:10" x14ac:dyDescent="0.45">
      <c r="B6101">
        <v>10198</v>
      </c>
      <c r="C6101" t="s">
        <v>71</v>
      </c>
      <c r="D6101">
        <v>16</v>
      </c>
      <c r="E6101">
        <v>36</v>
      </c>
      <c r="F6101" t="s">
        <v>12</v>
      </c>
      <c r="G6101">
        <v>0</v>
      </c>
      <c r="H6101">
        <v>0</v>
      </c>
      <c r="I6101" t="s">
        <v>18</v>
      </c>
      <c r="J6101">
        <v>0</v>
      </c>
    </row>
    <row r="6102" spans="2:10" x14ac:dyDescent="0.45">
      <c r="B6102">
        <v>10199</v>
      </c>
      <c r="C6102" t="s">
        <v>71</v>
      </c>
      <c r="D6102">
        <v>16</v>
      </c>
      <c r="E6102">
        <v>36</v>
      </c>
      <c r="F6102" t="s">
        <v>4</v>
      </c>
      <c r="G6102">
        <v>1</v>
      </c>
      <c r="H6102">
        <v>0</v>
      </c>
      <c r="I6102" t="s">
        <v>9</v>
      </c>
      <c r="J6102">
        <v>1</v>
      </c>
    </row>
    <row r="6103" spans="2:10" x14ac:dyDescent="0.45">
      <c r="B6103">
        <v>10200</v>
      </c>
      <c r="C6103" t="s">
        <v>71</v>
      </c>
      <c r="D6103">
        <v>16</v>
      </c>
      <c r="E6103">
        <v>36</v>
      </c>
      <c r="F6103" t="s">
        <v>27</v>
      </c>
      <c r="G6103">
        <v>2</v>
      </c>
      <c r="H6103">
        <v>1</v>
      </c>
      <c r="I6103" t="s">
        <v>3</v>
      </c>
      <c r="J6103">
        <v>1</v>
      </c>
    </row>
    <row r="6104" spans="2:10" x14ac:dyDescent="0.45">
      <c r="B6104">
        <v>10201</v>
      </c>
      <c r="C6104" t="s">
        <v>71</v>
      </c>
      <c r="D6104">
        <v>16</v>
      </c>
      <c r="E6104">
        <v>36</v>
      </c>
      <c r="F6104" t="s">
        <v>15</v>
      </c>
      <c r="G6104">
        <v>2</v>
      </c>
      <c r="H6104">
        <v>1</v>
      </c>
      <c r="I6104" t="s">
        <v>67</v>
      </c>
      <c r="J6104">
        <v>1</v>
      </c>
    </row>
    <row r="6105" spans="2:10" x14ac:dyDescent="0.45">
      <c r="B6105">
        <v>10202</v>
      </c>
      <c r="C6105" t="s">
        <v>71</v>
      </c>
      <c r="D6105">
        <v>16</v>
      </c>
      <c r="E6105">
        <v>36</v>
      </c>
      <c r="F6105" t="s">
        <v>6</v>
      </c>
      <c r="G6105">
        <v>1</v>
      </c>
      <c r="H6105">
        <v>1</v>
      </c>
      <c r="I6105" t="s">
        <v>5</v>
      </c>
      <c r="J6105">
        <v>0</v>
      </c>
    </row>
    <row r="6106" spans="2:10" x14ac:dyDescent="0.45">
      <c r="B6106">
        <v>10203</v>
      </c>
      <c r="C6106" t="s">
        <v>71</v>
      </c>
      <c r="D6106">
        <v>16</v>
      </c>
      <c r="E6106">
        <v>36</v>
      </c>
      <c r="F6106" t="s">
        <v>11</v>
      </c>
      <c r="G6106">
        <v>0</v>
      </c>
      <c r="H6106">
        <v>1</v>
      </c>
      <c r="I6106" t="s">
        <v>7</v>
      </c>
      <c r="J6106">
        <v>-1</v>
      </c>
    </row>
    <row r="6107" spans="2:10" x14ac:dyDescent="0.45">
      <c r="B6107">
        <v>10204</v>
      </c>
      <c r="C6107" t="s">
        <v>71</v>
      </c>
      <c r="D6107">
        <v>16</v>
      </c>
      <c r="E6107">
        <v>36</v>
      </c>
      <c r="F6107" t="s">
        <v>69</v>
      </c>
      <c r="G6107">
        <v>2</v>
      </c>
      <c r="H6107">
        <v>1</v>
      </c>
      <c r="I6107" t="s">
        <v>10</v>
      </c>
      <c r="J6107">
        <v>1</v>
      </c>
    </row>
    <row r="6108" spans="2:10" x14ac:dyDescent="0.45">
      <c r="B6108">
        <v>10205</v>
      </c>
      <c r="C6108" t="s">
        <v>71</v>
      </c>
      <c r="D6108">
        <v>16</v>
      </c>
      <c r="E6108">
        <v>36</v>
      </c>
      <c r="F6108" t="s">
        <v>1</v>
      </c>
      <c r="G6108">
        <v>2</v>
      </c>
      <c r="H6108">
        <v>1</v>
      </c>
      <c r="I6108" t="s">
        <v>72</v>
      </c>
      <c r="J6108">
        <v>1</v>
      </c>
    </row>
    <row r="6109" spans="2:10" x14ac:dyDescent="0.45">
      <c r="B6109">
        <v>10206</v>
      </c>
      <c r="C6109" t="s">
        <v>71</v>
      </c>
      <c r="D6109">
        <v>16</v>
      </c>
      <c r="E6109">
        <v>37</v>
      </c>
      <c r="F6109" t="s">
        <v>7</v>
      </c>
      <c r="G6109">
        <v>1</v>
      </c>
      <c r="H6109">
        <v>3</v>
      </c>
      <c r="I6109" t="s">
        <v>27</v>
      </c>
      <c r="J6109">
        <v>-1</v>
      </c>
    </row>
    <row r="6110" spans="2:10" x14ac:dyDescent="0.45">
      <c r="B6110">
        <v>10207</v>
      </c>
      <c r="C6110" t="s">
        <v>71</v>
      </c>
      <c r="D6110">
        <v>16</v>
      </c>
      <c r="E6110">
        <v>37</v>
      </c>
      <c r="F6110" t="s">
        <v>24</v>
      </c>
      <c r="G6110">
        <v>0</v>
      </c>
      <c r="H6110">
        <v>1</v>
      </c>
      <c r="I6110" t="s">
        <v>4</v>
      </c>
      <c r="J6110">
        <v>-1</v>
      </c>
    </row>
    <row r="6111" spans="2:10" x14ac:dyDescent="0.45">
      <c r="B6111">
        <v>10208</v>
      </c>
      <c r="C6111" t="s">
        <v>71</v>
      </c>
      <c r="D6111">
        <v>16</v>
      </c>
      <c r="E6111">
        <v>37</v>
      </c>
      <c r="F6111" t="s">
        <v>14</v>
      </c>
      <c r="G6111">
        <v>2</v>
      </c>
      <c r="H6111">
        <v>2</v>
      </c>
      <c r="I6111" t="s">
        <v>6</v>
      </c>
      <c r="J6111">
        <v>0</v>
      </c>
    </row>
    <row r="6112" spans="2:10" x14ac:dyDescent="0.45">
      <c r="B6112">
        <v>10209</v>
      </c>
      <c r="C6112" t="s">
        <v>71</v>
      </c>
      <c r="D6112">
        <v>16</v>
      </c>
      <c r="E6112">
        <v>37</v>
      </c>
      <c r="F6112" t="s">
        <v>10</v>
      </c>
      <c r="G6112">
        <v>2</v>
      </c>
      <c r="H6112">
        <v>1</v>
      </c>
      <c r="I6112" t="s">
        <v>12</v>
      </c>
      <c r="J6112">
        <v>1</v>
      </c>
    </row>
    <row r="6113" spans="2:10" x14ac:dyDescent="0.45">
      <c r="B6113">
        <v>10210</v>
      </c>
      <c r="C6113" t="s">
        <v>71</v>
      </c>
      <c r="D6113">
        <v>16</v>
      </c>
      <c r="E6113">
        <v>37</v>
      </c>
      <c r="F6113" t="s">
        <v>9</v>
      </c>
      <c r="G6113">
        <v>2</v>
      </c>
      <c r="H6113">
        <v>2</v>
      </c>
      <c r="I6113" t="s">
        <v>1</v>
      </c>
      <c r="J6113">
        <v>0</v>
      </c>
    </row>
    <row r="6114" spans="2:10" x14ac:dyDescent="0.45">
      <c r="B6114">
        <v>10211</v>
      </c>
      <c r="C6114" t="s">
        <v>71</v>
      </c>
      <c r="D6114">
        <v>16</v>
      </c>
      <c r="E6114">
        <v>37</v>
      </c>
      <c r="F6114" t="s">
        <v>3</v>
      </c>
      <c r="G6114">
        <v>1</v>
      </c>
      <c r="H6114">
        <v>1</v>
      </c>
      <c r="I6114" t="s">
        <v>15</v>
      </c>
      <c r="J6114">
        <v>0</v>
      </c>
    </row>
    <row r="6115" spans="2:10" x14ac:dyDescent="0.45">
      <c r="B6115">
        <v>10212</v>
      </c>
      <c r="C6115" t="s">
        <v>71</v>
      </c>
      <c r="D6115">
        <v>16</v>
      </c>
      <c r="E6115">
        <v>37</v>
      </c>
      <c r="F6115" t="s">
        <v>18</v>
      </c>
      <c r="G6115">
        <v>2</v>
      </c>
      <c r="H6115">
        <v>0</v>
      </c>
      <c r="I6115" t="s">
        <v>13</v>
      </c>
      <c r="J6115">
        <v>1</v>
      </c>
    </row>
    <row r="6116" spans="2:10" x14ac:dyDescent="0.45">
      <c r="B6116">
        <v>10213</v>
      </c>
      <c r="C6116" t="s">
        <v>71</v>
      </c>
      <c r="D6116">
        <v>16</v>
      </c>
      <c r="E6116">
        <v>37</v>
      </c>
      <c r="F6116" t="s">
        <v>72</v>
      </c>
      <c r="G6116">
        <v>1</v>
      </c>
      <c r="H6116">
        <v>5</v>
      </c>
      <c r="I6116" t="s">
        <v>69</v>
      </c>
      <c r="J6116">
        <v>-1</v>
      </c>
    </row>
    <row r="6117" spans="2:10" x14ac:dyDescent="0.45">
      <c r="B6117">
        <v>10214</v>
      </c>
      <c r="C6117" t="s">
        <v>71</v>
      </c>
      <c r="D6117">
        <v>16</v>
      </c>
      <c r="E6117">
        <v>37</v>
      </c>
      <c r="F6117" t="s">
        <v>67</v>
      </c>
      <c r="G6117">
        <v>1</v>
      </c>
      <c r="H6117">
        <v>0</v>
      </c>
      <c r="I6117" t="s">
        <v>0</v>
      </c>
      <c r="J6117">
        <v>1</v>
      </c>
    </row>
    <row r="6118" spans="2:10" x14ac:dyDescent="0.45">
      <c r="B6118">
        <v>10215</v>
      </c>
      <c r="C6118" t="s">
        <v>71</v>
      </c>
      <c r="D6118">
        <v>16</v>
      </c>
      <c r="E6118">
        <v>37</v>
      </c>
      <c r="F6118" t="s">
        <v>11</v>
      </c>
      <c r="G6118">
        <v>3</v>
      </c>
      <c r="H6118">
        <v>1</v>
      </c>
      <c r="I6118" t="s">
        <v>5</v>
      </c>
      <c r="J6118">
        <v>1</v>
      </c>
    </row>
    <row r="6119" spans="2:10" x14ac:dyDescent="0.45">
      <c r="B6119">
        <v>10216</v>
      </c>
      <c r="C6119" t="s">
        <v>71</v>
      </c>
      <c r="D6119">
        <v>16</v>
      </c>
      <c r="E6119">
        <v>38</v>
      </c>
      <c r="F6119" t="s">
        <v>13</v>
      </c>
      <c r="G6119">
        <v>1</v>
      </c>
      <c r="H6119">
        <v>3</v>
      </c>
      <c r="I6119" t="s">
        <v>10</v>
      </c>
      <c r="J6119">
        <v>-1</v>
      </c>
    </row>
    <row r="6120" spans="2:10" x14ac:dyDescent="0.45">
      <c r="B6120">
        <v>10217</v>
      </c>
      <c r="C6120" t="s">
        <v>71</v>
      </c>
      <c r="D6120">
        <v>16</v>
      </c>
      <c r="E6120">
        <v>38</v>
      </c>
      <c r="F6120" t="s">
        <v>6</v>
      </c>
      <c r="G6120">
        <v>3</v>
      </c>
      <c r="H6120">
        <v>0</v>
      </c>
      <c r="I6120" t="s">
        <v>18</v>
      </c>
      <c r="J6120">
        <v>1</v>
      </c>
    </row>
    <row r="6121" spans="2:10" x14ac:dyDescent="0.45">
      <c r="B6121">
        <v>10218</v>
      </c>
      <c r="C6121" t="s">
        <v>71</v>
      </c>
      <c r="D6121">
        <v>16</v>
      </c>
      <c r="E6121">
        <v>38</v>
      </c>
      <c r="F6121" t="s">
        <v>12</v>
      </c>
      <c r="G6121">
        <v>5</v>
      </c>
      <c r="H6121">
        <v>1</v>
      </c>
      <c r="I6121" t="s">
        <v>72</v>
      </c>
      <c r="J6121">
        <v>1</v>
      </c>
    </row>
    <row r="6122" spans="2:10" x14ac:dyDescent="0.45">
      <c r="B6122">
        <v>10219</v>
      </c>
      <c r="C6122" t="s">
        <v>71</v>
      </c>
      <c r="D6122">
        <v>16</v>
      </c>
      <c r="E6122">
        <v>38</v>
      </c>
      <c r="F6122" t="s">
        <v>0</v>
      </c>
      <c r="G6122">
        <v>2</v>
      </c>
      <c r="H6122">
        <v>1</v>
      </c>
      <c r="I6122" t="s">
        <v>3</v>
      </c>
      <c r="J6122">
        <v>1</v>
      </c>
    </row>
    <row r="6123" spans="2:10" x14ac:dyDescent="0.45">
      <c r="B6123">
        <v>10220</v>
      </c>
      <c r="C6123" t="s">
        <v>71</v>
      </c>
      <c r="D6123">
        <v>16</v>
      </c>
      <c r="E6123">
        <v>38</v>
      </c>
      <c r="F6123" t="s">
        <v>69</v>
      </c>
      <c r="G6123">
        <v>0</v>
      </c>
      <c r="H6123">
        <v>1</v>
      </c>
      <c r="I6123" t="s">
        <v>9</v>
      </c>
      <c r="J6123">
        <v>-1</v>
      </c>
    </row>
    <row r="6124" spans="2:10" x14ac:dyDescent="0.45">
      <c r="B6124">
        <v>10221</v>
      </c>
      <c r="C6124" t="s">
        <v>71</v>
      </c>
      <c r="D6124">
        <v>16</v>
      </c>
      <c r="E6124">
        <v>38</v>
      </c>
      <c r="F6124" t="s">
        <v>4</v>
      </c>
      <c r="G6124">
        <v>3</v>
      </c>
      <c r="H6124">
        <v>1</v>
      </c>
      <c r="I6124" t="s">
        <v>67</v>
      </c>
      <c r="J6124">
        <v>1</v>
      </c>
    </row>
    <row r="6125" spans="2:10" x14ac:dyDescent="0.45">
      <c r="B6125">
        <v>10222</v>
      </c>
      <c r="C6125" t="s">
        <v>71</v>
      </c>
      <c r="D6125">
        <v>16</v>
      </c>
      <c r="E6125">
        <v>38</v>
      </c>
      <c r="F6125" t="s">
        <v>27</v>
      </c>
      <c r="G6125">
        <v>4</v>
      </c>
      <c r="H6125">
        <v>1</v>
      </c>
      <c r="I6125" t="s">
        <v>11</v>
      </c>
      <c r="J6125">
        <v>1</v>
      </c>
    </row>
    <row r="6126" spans="2:10" x14ac:dyDescent="0.45">
      <c r="B6126">
        <v>10223</v>
      </c>
      <c r="C6126" t="s">
        <v>71</v>
      </c>
      <c r="D6126">
        <v>16</v>
      </c>
      <c r="E6126">
        <v>38</v>
      </c>
      <c r="F6126" t="s">
        <v>1</v>
      </c>
      <c r="G6126">
        <v>1</v>
      </c>
      <c r="H6126">
        <v>1</v>
      </c>
      <c r="I6126" t="s">
        <v>24</v>
      </c>
      <c r="J6126">
        <v>0</v>
      </c>
    </row>
    <row r="6127" spans="2:10" x14ac:dyDescent="0.45">
      <c r="B6127">
        <v>10224</v>
      </c>
      <c r="C6127" t="s">
        <v>71</v>
      </c>
      <c r="D6127">
        <v>16</v>
      </c>
      <c r="E6127">
        <v>38</v>
      </c>
      <c r="F6127" t="s">
        <v>15</v>
      </c>
      <c r="G6127">
        <v>2</v>
      </c>
      <c r="H6127">
        <v>0</v>
      </c>
      <c r="I6127" t="s">
        <v>7</v>
      </c>
      <c r="J6127">
        <v>1</v>
      </c>
    </row>
    <row r="6128" spans="2:10" x14ac:dyDescent="0.45">
      <c r="B6128">
        <v>10225</v>
      </c>
      <c r="C6128" t="s">
        <v>71</v>
      </c>
      <c r="D6128">
        <v>16</v>
      </c>
      <c r="E6128">
        <v>38</v>
      </c>
      <c r="F6128" t="s">
        <v>5</v>
      </c>
      <c r="G6128">
        <v>0</v>
      </c>
      <c r="H6128">
        <v>2</v>
      </c>
      <c r="I6128" t="s">
        <v>14</v>
      </c>
      <c r="J6128">
        <v>-1</v>
      </c>
    </row>
    <row r="6129" spans="2:10" x14ac:dyDescent="0.45">
      <c r="B6129">
        <v>9400</v>
      </c>
      <c r="C6129" t="s">
        <v>70</v>
      </c>
      <c r="D6129">
        <v>17</v>
      </c>
      <c r="E6129">
        <v>1</v>
      </c>
      <c r="F6129" t="s">
        <v>13</v>
      </c>
      <c r="G6129">
        <v>4</v>
      </c>
      <c r="H6129">
        <v>0</v>
      </c>
      <c r="I6129" t="s">
        <v>4</v>
      </c>
      <c r="J6129">
        <v>1</v>
      </c>
    </row>
    <row r="6130" spans="2:10" x14ac:dyDescent="0.45">
      <c r="B6130">
        <v>9401</v>
      </c>
      <c r="C6130" t="s">
        <v>70</v>
      </c>
      <c r="D6130">
        <v>17</v>
      </c>
      <c r="E6130">
        <v>1</v>
      </c>
      <c r="F6130" t="s">
        <v>10</v>
      </c>
      <c r="G6130">
        <v>3</v>
      </c>
      <c r="H6130">
        <v>3</v>
      </c>
      <c r="I6130" t="s">
        <v>7</v>
      </c>
      <c r="J6130">
        <v>0</v>
      </c>
    </row>
    <row r="6131" spans="2:10" x14ac:dyDescent="0.45">
      <c r="B6131">
        <v>9402</v>
      </c>
      <c r="C6131" t="s">
        <v>70</v>
      </c>
      <c r="D6131">
        <v>17</v>
      </c>
      <c r="E6131">
        <v>1</v>
      </c>
      <c r="F6131" t="s">
        <v>12</v>
      </c>
      <c r="G6131">
        <v>2</v>
      </c>
      <c r="H6131">
        <v>1</v>
      </c>
      <c r="I6131" t="s">
        <v>0</v>
      </c>
      <c r="J6131">
        <v>1</v>
      </c>
    </row>
    <row r="6132" spans="2:10" x14ac:dyDescent="0.45">
      <c r="B6132">
        <v>9403</v>
      </c>
      <c r="C6132" t="s">
        <v>70</v>
      </c>
      <c r="D6132">
        <v>17</v>
      </c>
      <c r="E6132">
        <v>1</v>
      </c>
      <c r="F6132" t="s">
        <v>69</v>
      </c>
      <c r="G6132">
        <v>1</v>
      </c>
      <c r="H6132">
        <v>2</v>
      </c>
      <c r="I6132" t="s">
        <v>5</v>
      </c>
      <c r="J6132">
        <v>-1</v>
      </c>
    </row>
    <row r="6133" spans="2:10" x14ac:dyDescent="0.45">
      <c r="B6133">
        <v>9404</v>
      </c>
      <c r="C6133" t="s">
        <v>70</v>
      </c>
      <c r="D6133">
        <v>17</v>
      </c>
      <c r="E6133">
        <v>1</v>
      </c>
      <c r="F6133" t="s">
        <v>6</v>
      </c>
      <c r="G6133">
        <v>1</v>
      </c>
      <c r="H6133">
        <v>4</v>
      </c>
      <c r="I6133" t="s">
        <v>9</v>
      </c>
      <c r="J6133">
        <v>-1</v>
      </c>
    </row>
    <row r="6134" spans="2:10" x14ac:dyDescent="0.45">
      <c r="B6134">
        <v>9405</v>
      </c>
      <c r="C6134" t="s">
        <v>70</v>
      </c>
      <c r="D6134">
        <v>17</v>
      </c>
      <c r="E6134">
        <v>1</v>
      </c>
      <c r="F6134" t="s">
        <v>15</v>
      </c>
      <c r="G6134">
        <v>0</v>
      </c>
      <c r="H6134">
        <v>1</v>
      </c>
      <c r="I6134" t="s">
        <v>17</v>
      </c>
      <c r="J6134">
        <v>-1</v>
      </c>
    </row>
    <row r="6135" spans="2:10" x14ac:dyDescent="0.45">
      <c r="B6135">
        <v>9406</v>
      </c>
      <c r="C6135" t="s">
        <v>70</v>
      </c>
      <c r="D6135">
        <v>17</v>
      </c>
      <c r="E6135">
        <v>1</v>
      </c>
      <c r="F6135" t="s">
        <v>27</v>
      </c>
      <c r="G6135">
        <v>2</v>
      </c>
      <c r="H6135">
        <v>1</v>
      </c>
      <c r="I6135" t="s">
        <v>11</v>
      </c>
      <c r="J6135">
        <v>1</v>
      </c>
    </row>
    <row r="6136" spans="2:10" x14ac:dyDescent="0.45">
      <c r="B6136">
        <v>9407</v>
      </c>
      <c r="C6136" t="s">
        <v>70</v>
      </c>
      <c r="D6136">
        <v>17</v>
      </c>
      <c r="E6136">
        <v>1</v>
      </c>
      <c r="F6136" t="s">
        <v>18</v>
      </c>
      <c r="G6136">
        <v>2</v>
      </c>
      <c r="H6136">
        <v>1</v>
      </c>
      <c r="I6136" t="s">
        <v>14</v>
      </c>
      <c r="J6136">
        <v>1</v>
      </c>
    </row>
    <row r="6137" spans="2:10" x14ac:dyDescent="0.45">
      <c r="B6137">
        <v>9408</v>
      </c>
      <c r="C6137" t="s">
        <v>70</v>
      </c>
      <c r="D6137">
        <v>17</v>
      </c>
      <c r="E6137">
        <v>1</v>
      </c>
      <c r="F6137" t="s">
        <v>1</v>
      </c>
      <c r="G6137">
        <v>0</v>
      </c>
      <c r="H6137">
        <v>1</v>
      </c>
      <c r="I6137" t="s">
        <v>24</v>
      </c>
      <c r="J6137">
        <v>-1</v>
      </c>
    </row>
    <row r="6138" spans="2:10" x14ac:dyDescent="0.45">
      <c r="B6138">
        <v>9409</v>
      </c>
      <c r="C6138" t="s">
        <v>70</v>
      </c>
      <c r="D6138">
        <v>17</v>
      </c>
      <c r="E6138">
        <v>1</v>
      </c>
      <c r="F6138" t="s">
        <v>67</v>
      </c>
      <c r="G6138">
        <v>0</v>
      </c>
      <c r="H6138">
        <v>1</v>
      </c>
      <c r="I6138" t="s">
        <v>3</v>
      </c>
      <c r="J6138">
        <v>-1</v>
      </c>
    </row>
    <row r="6139" spans="2:10" x14ac:dyDescent="0.45">
      <c r="B6139">
        <v>9410</v>
      </c>
      <c r="C6139" t="s">
        <v>70</v>
      </c>
      <c r="D6139">
        <v>17</v>
      </c>
      <c r="E6139">
        <v>2</v>
      </c>
      <c r="F6139" t="s">
        <v>24</v>
      </c>
      <c r="G6139">
        <v>1</v>
      </c>
      <c r="H6139">
        <v>1</v>
      </c>
      <c r="I6139" t="s">
        <v>6</v>
      </c>
      <c r="J6139">
        <v>0</v>
      </c>
    </row>
    <row r="6140" spans="2:10" x14ac:dyDescent="0.45">
      <c r="B6140">
        <v>9411</v>
      </c>
      <c r="C6140" t="s">
        <v>70</v>
      </c>
      <c r="D6140">
        <v>17</v>
      </c>
      <c r="E6140">
        <v>2</v>
      </c>
      <c r="F6140" t="s">
        <v>14</v>
      </c>
      <c r="G6140">
        <v>2</v>
      </c>
      <c r="H6140">
        <v>1</v>
      </c>
      <c r="I6140" t="s">
        <v>15</v>
      </c>
      <c r="J6140">
        <v>1</v>
      </c>
    </row>
    <row r="6141" spans="2:10" x14ac:dyDescent="0.45">
      <c r="B6141">
        <v>9412</v>
      </c>
      <c r="C6141" t="s">
        <v>70</v>
      </c>
      <c r="D6141">
        <v>17</v>
      </c>
      <c r="E6141">
        <v>2</v>
      </c>
      <c r="F6141" t="s">
        <v>0</v>
      </c>
      <c r="G6141">
        <v>3</v>
      </c>
      <c r="H6141">
        <v>1</v>
      </c>
      <c r="I6141" t="s">
        <v>13</v>
      </c>
      <c r="J6141">
        <v>1</v>
      </c>
    </row>
    <row r="6142" spans="2:10" x14ac:dyDescent="0.45">
      <c r="B6142">
        <v>9413</v>
      </c>
      <c r="C6142" t="s">
        <v>70</v>
      </c>
      <c r="D6142">
        <v>17</v>
      </c>
      <c r="E6142">
        <v>2</v>
      </c>
      <c r="F6142" t="s">
        <v>9</v>
      </c>
      <c r="G6142">
        <v>2</v>
      </c>
      <c r="H6142">
        <v>1</v>
      </c>
      <c r="I6142" t="s">
        <v>27</v>
      </c>
      <c r="J6142">
        <v>1</v>
      </c>
    </row>
    <row r="6143" spans="2:10" x14ac:dyDescent="0.45">
      <c r="B6143">
        <v>9414</v>
      </c>
      <c r="C6143" t="s">
        <v>70</v>
      </c>
      <c r="D6143">
        <v>17</v>
      </c>
      <c r="E6143">
        <v>2</v>
      </c>
      <c r="F6143" t="s">
        <v>4</v>
      </c>
      <c r="G6143">
        <v>2</v>
      </c>
      <c r="H6143">
        <v>0</v>
      </c>
      <c r="I6143" t="s">
        <v>18</v>
      </c>
      <c r="J6143">
        <v>1</v>
      </c>
    </row>
    <row r="6144" spans="2:10" x14ac:dyDescent="0.45">
      <c r="B6144">
        <v>9415</v>
      </c>
      <c r="C6144" t="s">
        <v>70</v>
      </c>
      <c r="D6144">
        <v>17</v>
      </c>
      <c r="E6144">
        <v>2</v>
      </c>
      <c r="F6144" t="s">
        <v>3</v>
      </c>
      <c r="G6144">
        <v>1</v>
      </c>
      <c r="H6144">
        <v>0</v>
      </c>
      <c r="I6144" t="s">
        <v>69</v>
      </c>
      <c r="J6144">
        <v>1</v>
      </c>
    </row>
    <row r="6145" spans="2:10" x14ac:dyDescent="0.45">
      <c r="B6145">
        <v>9416</v>
      </c>
      <c r="C6145" t="s">
        <v>70</v>
      </c>
      <c r="D6145">
        <v>17</v>
      </c>
      <c r="E6145">
        <v>2</v>
      </c>
      <c r="F6145" t="s">
        <v>5</v>
      </c>
      <c r="G6145">
        <v>0</v>
      </c>
      <c r="H6145">
        <v>2</v>
      </c>
      <c r="I6145" t="s">
        <v>1</v>
      </c>
      <c r="J6145">
        <v>-1</v>
      </c>
    </row>
    <row r="6146" spans="2:10" x14ac:dyDescent="0.45">
      <c r="B6146">
        <v>9417</v>
      </c>
      <c r="C6146" t="s">
        <v>70</v>
      </c>
      <c r="D6146">
        <v>17</v>
      </c>
      <c r="E6146">
        <v>2</v>
      </c>
      <c r="F6146" t="s">
        <v>17</v>
      </c>
      <c r="G6146">
        <v>1</v>
      </c>
      <c r="H6146">
        <v>0</v>
      </c>
      <c r="I6146" t="s">
        <v>10</v>
      </c>
      <c r="J6146">
        <v>1</v>
      </c>
    </row>
    <row r="6147" spans="2:10" x14ac:dyDescent="0.45">
      <c r="B6147">
        <v>9418</v>
      </c>
      <c r="C6147" t="s">
        <v>70</v>
      </c>
      <c r="D6147">
        <v>17</v>
      </c>
      <c r="E6147">
        <v>2</v>
      </c>
      <c r="F6147" t="s">
        <v>7</v>
      </c>
      <c r="G6147">
        <v>3</v>
      </c>
      <c r="H6147">
        <v>0</v>
      </c>
      <c r="I6147" t="s">
        <v>67</v>
      </c>
      <c r="J6147">
        <v>1</v>
      </c>
    </row>
    <row r="6148" spans="2:10" x14ac:dyDescent="0.45">
      <c r="B6148">
        <v>9419</v>
      </c>
      <c r="C6148" t="s">
        <v>70</v>
      </c>
      <c r="D6148">
        <v>17</v>
      </c>
      <c r="E6148">
        <v>2</v>
      </c>
      <c r="F6148" t="s">
        <v>11</v>
      </c>
      <c r="G6148">
        <v>2</v>
      </c>
      <c r="H6148">
        <v>1</v>
      </c>
      <c r="I6148" t="s">
        <v>12</v>
      </c>
      <c r="J6148">
        <v>1</v>
      </c>
    </row>
    <row r="6149" spans="2:10" x14ac:dyDescent="0.45">
      <c r="B6149">
        <v>9420</v>
      </c>
      <c r="C6149" t="s">
        <v>70</v>
      </c>
      <c r="D6149">
        <v>17</v>
      </c>
      <c r="E6149">
        <v>3</v>
      </c>
      <c r="F6149" t="s">
        <v>13</v>
      </c>
      <c r="G6149">
        <v>2</v>
      </c>
      <c r="H6149">
        <v>1</v>
      </c>
      <c r="I6149" t="s">
        <v>11</v>
      </c>
      <c r="J6149">
        <v>1</v>
      </c>
    </row>
    <row r="6150" spans="2:10" x14ac:dyDescent="0.45">
      <c r="B6150">
        <v>9421</v>
      </c>
      <c r="C6150" t="s">
        <v>70</v>
      </c>
      <c r="D6150">
        <v>17</v>
      </c>
      <c r="E6150">
        <v>3</v>
      </c>
      <c r="F6150" t="s">
        <v>12</v>
      </c>
      <c r="G6150">
        <v>3</v>
      </c>
      <c r="H6150">
        <v>0</v>
      </c>
      <c r="I6150" t="s">
        <v>9</v>
      </c>
      <c r="J6150">
        <v>1</v>
      </c>
    </row>
    <row r="6151" spans="2:10" x14ac:dyDescent="0.45">
      <c r="B6151">
        <v>9422</v>
      </c>
      <c r="C6151" t="s">
        <v>70</v>
      </c>
      <c r="D6151">
        <v>17</v>
      </c>
      <c r="E6151">
        <v>3</v>
      </c>
      <c r="F6151" t="s">
        <v>10</v>
      </c>
      <c r="G6151">
        <v>2</v>
      </c>
      <c r="H6151">
        <v>2</v>
      </c>
      <c r="I6151" t="s">
        <v>14</v>
      </c>
      <c r="J6151">
        <v>0</v>
      </c>
    </row>
    <row r="6152" spans="2:10" x14ac:dyDescent="0.45">
      <c r="B6152">
        <v>9423</v>
      </c>
      <c r="C6152" t="s">
        <v>70</v>
      </c>
      <c r="D6152">
        <v>17</v>
      </c>
      <c r="E6152">
        <v>3</v>
      </c>
      <c r="F6152" t="s">
        <v>69</v>
      </c>
      <c r="G6152">
        <v>1</v>
      </c>
      <c r="H6152">
        <v>0</v>
      </c>
      <c r="I6152" t="s">
        <v>7</v>
      </c>
      <c r="J6152">
        <v>1</v>
      </c>
    </row>
    <row r="6153" spans="2:10" x14ac:dyDescent="0.45">
      <c r="B6153">
        <v>9424</v>
      </c>
      <c r="C6153" t="s">
        <v>70</v>
      </c>
      <c r="D6153">
        <v>17</v>
      </c>
      <c r="E6153">
        <v>3</v>
      </c>
      <c r="F6153" t="s">
        <v>4</v>
      </c>
      <c r="G6153">
        <v>1</v>
      </c>
      <c r="H6153">
        <v>1</v>
      </c>
      <c r="I6153" t="s">
        <v>0</v>
      </c>
      <c r="J6153">
        <v>0</v>
      </c>
    </row>
    <row r="6154" spans="2:10" x14ac:dyDescent="0.45">
      <c r="B6154">
        <v>9425</v>
      </c>
      <c r="C6154" t="s">
        <v>70</v>
      </c>
      <c r="D6154">
        <v>17</v>
      </c>
      <c r="E6154">
        <v>3</v>
      </c>
      <c r="F6154" t="s">
        <v>27</v>
      </c>
      <c r="G6154">
        <v>4</v>
      </c>
      <c r="H6154">
        <v>0</v>
      </c>
      <c r="I6154" t="s">
        <v>24</v>
      </c>
      <c r="J6154">
        <v>1</v>
      </c>
    </row>
    <row r="6155" spans="2:10" x14ac:dyDescent="0.45">
      <c r="B6155">
        <v>9426</v>
      </c>
      <c r="C6155" t="s">
        <v>70</v>
      </c>
      <c r="D6155">
        <v>17</v>
      </c>
      <c r="E6155">
        <v>3</v>
      </c>
      <c r="F6155" t="s">
        <v>1</v>
      </c>
      <c r="G6155">
        <v>1</v>
      </c>
      <c r="H6155">
        <v>0</v>
      </c>
      <c r="I6155" t="s">
        <v>3</v>
      </c>
      <c r="J6155">
        <v>1</v>
      </c>
    </row>
    <row r="6156" spans="2:10" x14ac:dyDescent="0.45">
      <c r="B6156">
        <v>9427</v>
      </c>
      <c r="C6156" t="s">
        <v>70</v>
      </c>
      <c r="D6156">
        <v>17</v>
      </c>
      <c r="E6156">
        <v>3</v>
      </c>
      <c r="F6156" t="s">
        <v>18</v>
      </c>
      <c r="G6156">
        <v>1</v>
      </c>
      <c r="H6156">
        <v>4</v>
      </c>
      <c r="I6156" t="s">
        <v>15</v>
      </c>
      <c r="J6156">
        <v>-1</v>
      </c>
    </row>
    <row r="6157" spans="2:10" x14ac:dyDescent="0.45">
      <c r="B6157">
        <v>9428</v>
      </c>
      <c r="C6157" t="s">
        <v>70</v>
      </c>
      <c r="D6157">
        <v>17</v>
      </c>
      <c r="E6157">
        <v>3</v>
      </c>
      <c r="F6157" t="s">
        <v>6</v>
      </c>
      <c r="G6157">
        <v>3</v>
      </c>
      <c r="H6157">
        <v>1</v>
      </c>
      <c r="I6157" t="s">
        <v>5</v>
      </c>
      <c r="J6157">
        <v>1</v>
      </c>
    </row>
    <row r="6158" spans="2:10" x14ac:dyDescent="0.45">
      <c r="B6158">
        <v>9429</v>
      </c>
      <c r="C6158" t="s">
        <v>70</v>
      </c>
      <c r="D6158">
        <v>17</v>
      </c>
      <c r="E6158">
        <v>3</v>
      </c>
      <c r="F6158" t="s">
        <v>67</v>
      </c>
      <c r="G6158">
        <v>0</v>
      </c>
      <c r="H6158">
        <v>0</v>
      </c>
      <c r="I6158" t="s">
        <v>17</v>
      </c>
      <c r="J6158">
        <v>0</v>
      </c>
    </row>
    <row r="6159" spans="2:10" x14ac:dyDescent="0.45">
      <c r="B6159">
        <v>9430</v>
      </c>
      <c r="C6159" t="s">
        <v>70</v>
      </c>
      <c r="D6159">
        <v>17</v>
      </c>
      <c r="E6159">
        <v>4</v>
      </c>
      <c r="F6159" t="s">
        <v>24</v>
      </c>
      <c r="G6159">
        <v>1</v>
      </c>
      <c r="H6159">
        <v>0</v>
      </c>
      <c r="I6159" t="s">
        <v>12</v>
      </c>
      <c r="J6159">
        <v>1</v>
      </c>
    </row>
    <row r="6160" spans="2:10" x14ac:dyDescent="0.45">
      <c r="B6160">
        <v>9431</v>
      </c>
      <c r="C6160" t="s">
        <v>70</v>
      </c>
      <c r="D6160">
        <v>17</v>
      </c>
      <c r="E6160">
        <v>4</v>
      </c>
      <c r="F6160" t="s">
        <v>14</v>
      </c>
      <c r="G6160">
        <v>1</v>
      </c>
      <c r="H6160">
        <v>1</v>
      </c>
      <c r="I6160" t="s">
        <v>67</v>
      </c>
      <c r="J6160">
        <v>0</v>
      </c>
    </row>
    <row r="6161" spans="2:10" x14ac:dyDescent="0.45">
      <c r="B6161">
        <v>9432</v>
      </c>
      <c r="C6161" t="s">
        <v>70</v>
      </c>
      <c r="D6161">
        <v>17</v>
      </c>
      <c r="E6161">
        <v>4</v>
      </c>
      <c r="F6161" t="s">
        <v>9</v>
      </c>
      <c r="G6161">
        <v>1</v>
      </c>
      <c r="H6161">
        <v>0</v>
      </c>
      <c r="I6161" t="s">
        <v>13</v>
      </c>
      <c r="J6161">
        <v>1</v>
      </c>
    </row>
    <row r="6162" spans="2:10" x14ac:dyDescent="0.45">
      <c r="B6162">
        <v>9433</v>
      </c>
      <c r="C6162" t="s">
        <v>70</v>
      </c>
      <c r="D6162">
        <v>17</v>
      </c>
      <c r="E6162">
        <v>4</v>
      </c>
      <c r="F6162" t="s">
        <v>0</v>
      </c>
      <c r="G6162">
        <v>2</v>
      </c>
      <c r="H6162">
        <v>0</v>
      </c>
      <c r="I6162" t="s">
        <v>18</v>
      </c>
      <c r="J6162">
        <v>1</v>
      </c>
    </row>
    <row r="6163" spans="2:10" x14ac:dyDescent="0.45">
      <c r="B6163">
        <v>9434</v>
      </c>
      <c r="C6163" t="s">
        <v>70</v>
      </c>
      <c r="D6163">
        <v>17</v>
      </c>
      <c r="E6163">
        <v>4</v>
      </c>
      <c r="F6163" t="s">
        <v>7</v>
      </c>
      <c r="G6163">
        <v>5</v>
      </c>
      <c r="H6163">
        <v>1</v>
      </c>
      <c r="I6163" t="s">
        <v>1</v>
      </c>
      <c r="J6163">
        <v>1</v>
      </c>
    </row>
    <row r="6164" spans="2:10" x14ac:dyDescent="0.45">
      <c r="B6164">
        <v>9435</v>
      </c>
      <c r="C6164" t="s">
        <v>70</v>
      </c>
      <c r="D6164">
        <v>17</v>
      </c>
      <c r="E6164">
        <v>4</v>
      </c>
      <c r="F6164" t="s">
        <v>3</v>
      </c>
      <c r="G6164">
        <v>3</v>
      </c>
      <c r="H6164">
        <v>4</v>
      </c>
      <c r="I6164" t="s">
        <v>6</v>
      </c>
      <c r="J6164">
        <v>-1</v>
      </c>
    </row>
    <row r="6165" spans="2:10" x14ac:dyDescent="0.45">
      <c r="B6165">
        <v>9436</v>
      </c>
      <c r="C6165" t="s">
        <v>70</v>
      </c>
      <c r="D6165">
        <v>17</v>
      </c>
      <c r="E6165">
        <v>4</v>
      </c>
      <c r="F6165" t="s">
        <v>17</v>
      </c>
      <c r="G6165">
        <v>0</v>
      </c>
      <c r="H6165">
        <v>0</v>
      </c>
      <c r="I6165" t="s">
        <v>69</v>
      </c>
      <c r="J6165">
        <v>0</v>
      </c>
    </row>
    <row r="6166" spans="2:10" x14ac:dyDescent="0.45">
      <c r="B6166">
        <v>9437</v>
      </c>
      <c r="C6166" t="s">
        <v>70</v>
      </c>
      <c r="D6166">
        <v>17</v>
      </c>
      <c r="E6166">
        <v>4</v>
      </c>
      <c r="F6166" t="s">
        <v>11</v>
      </c>
      <c r="G6166">
        <v>1</v>
      </c>
      <c r="H6166">
        <v>1</v>
      </c>
      <c r="I6166" t="s">
        <v>4</v>
      </c>
      <c r="J6166">
        <v>0</v>
      </c>
    </row>
    <row r="6167" spans="2:10" x14ac:dyDescent="0.45">
      <c r="B6167">
        <v>9438</v>
      </c>
      <c r="C6167" t="s">
        <v>70</v>
      </c>
      <c r="D6167">
        <v>17</v>
      </c>
      <c r="E6167">
        <v>4</v>
      </c>
      <c r="F6167" t="s">
        <v>15</v>
      </c>
      <c r="G6167">
        <v>0</v>
      </c>
      <c r="H6167">
        <v>0</v>
      </c>
      <c r="I6167" t="s">
        <v>10</v>
      </c>
      <c r="J6167">
        <v>0</v>
      </c>
    </row>
    <row r="6168" spans="2:10" x14ac:dyDescent="0.45">
      <c r="B6168">
        <v>9439</v>
      </c>
      <c r="C6168" t="s">
        <v>70</v>
      </c>
      <c r="D6168">
        <v>17</v>
      </c>
      <c r="E6168">
        <v>4</v>
      </c>
      <c r="F6168" t="s">
        <v>5</v>
      </c>
      <c r="G6168">
        <v>2</v>
      </c>
      <c r="H6168">
        <v>2</v>
      </c>
      <c r="I6168" t="s">
        <v>27</v>
      </c>
      <c r="J6168">
        <v>0</v>
      </c>
    </row>
    <row r="6169" spans="2:10" x14ac:dyDescent="0.45">
      <c r="B6169">
        <v>9440</v>
      </c>
      <c r="C6169" t="s">
        <v>70</v>
      </c>
      <c r="D6169">
        <v>17</v>
      </c>
      <c r="E6169">
        <v>5</v>
      </c>
      <c r="F6169" t="s">
        <v>69</v>
      </c>
      <c r="G6169">
        <v>3</v>
      </c>
      <c r="H6169">
        <v>1</v>
      </c>
      <c r="I6169" t="s">
        <v>14</v>
      </c>
      <c r="J6169">
        <v>1</v>
      </c>
    </row>
    <row r="6170" spans="2:10" x14ac:dyDescent="0.45">
      <c r="B6170">
        <v>9441</v>
      </c>
      <c r="C6170" t="s">
        <v>70</v>
      </c>
      <c r="D6170">
        <v>17</v>
      </c>
      <c r="E6170">
        <v>5</v>
      </c>
      <c r="F6170" t="s">
        <v>0</v>
      </c>
      <c r="G6170">
        <v>3</v>
      </c>
      <c r="H6170">
        <v>2</v>
      </c>
      <c r="I6170" t="s">
        <v>11</v>
      </c>
      <c r="J6170">
        <v>1</v>
      </c>
    </row>
    <row r="6171" spans="2:10" x14ac:dyDescent="0.45">
      <c r="B6171">
        <v>9442</v>
      </c>
      <c r="C6171" t="s">
        <v>70</v>
      </c>
      <c r="D6171">
        <v>17</v>
      </c>
      <c r="E6171">
        <v>5</v>
      </c>
      <c r="F6171" t="s">
        <v>13</v>
      </c>
      <c r="G6171">
        <v>1</v>
      </c>
      <c r="H6171">
        <v>1</v>
      </c>
      <c r="I6171" t="s">
        <v>24</v>
      </c>
      <c r="J6171">
        <v>0</v>
      </c>
    </row>
    <row r="6172" spans="2:10" x14ac:dyDescent="0.45">
      <c r="B6172">
        <v>9443</v>
      </c>
      <c r="C6172" t="s">
        <v>70</v>
      </c>
      <c r="D6172">
        <v>17</v>
      </c>
      <c r="E6172">
        <v>5</v>
      </c>
      <c r="F6172" t="s">
        <v>12</v>
      </c>
      <c r="G6172">
        <v>2</v>
      </c>
      <c r="H6172">
        <v>0</v>
      </c>
      <c r="I6172" t="s">
        <v>5</v>
      </c>
      <c r="J6172">
        <v>1</v>
      </c>
    </row>
    <row r="6173" spans="2:10" x14ac:dyDescent="0.45">
      <c r="B6173">
        <v>9444</v>
      </c>
      <c r="C6173" t="s">
        <v>70</v>
      </c>
      <c r="D6173">
        <v>17</v>
      </c>
      <c r="E6173">
        <v>5</v>
      </c>
      <c r="F6173" t="s">
        <v>3</v>
      </c>
      <c r="G6173">
        <v>0</v>
      </c>
      <c r="H6173">
        <v>1</v>
      </c>
      <c r="I6173" t="s">
        <v>27</v>
      </c>
      <c r="J6173">
        <v>-1</v>
      </c>
    </row>
    <row r="6174" spans="2:10" x14ac:dyDescent="0.45">
      <c r="B6174">
        <v>9445</v>
      </c>
      <c r="C6174" t="s">
        <v>70</v>
      </c>
      <c r="D6174">
        <v>17</v>
      </c>
      <c r="E6174">
        <v>5</v>
      </c>
      <c r="F6174" t="s">
        <v>1</v>
      </c>
      <c r="G6174">
        <v>2</v>
      </c>
      <c r="H6174">
        <v>0</v>
      </c>
      <c r="I6174" t="s">
        <v>17</v>
      </c>
      <c r="J6174">
        <v>1</v>
      </c>
    </row>
    <row r="6175" spans="2:10" x14ac:dyDescent="0.45">
      <c r="B6175">
        <v>9446</v>
      </c>
      <c r="C6175" t="s">
        <v>70</v>
      </c>
      <c r="D6175">
        <v>17</v>
      </c>
      <c r="E6175">
        <v>5</v>
      </c>
      <c r="F6175" t="s">
        <v>18</v>
      </c>
      <c r="G6175">
        <v>0</v>
      </c>
      <c r="H6175">
        <v>2</v>
      </c>
      <c r="I6175" t="s">
        <v>10</v>
      </c>
      <c r="J6175">
        <v>-1</v>
      </c>
    </row>
    <row r="6176" spans="2:10" x14ac:dyDescent="0.45">
      <c r="B6176">
        <v>9447</v>
      </c>
      <c r="C6176" t="s">
        <v>70</v>
      </c>
      <c r="D6176">
        <v>17</v>
      </c>
      <c r="E6176">
        <v>5</v>
      </c>
      <c r="F6176" t="s">
        <v>67</v>
      </c>
      <c r="G6176">
        <v>1</v>
      </c>
      <c r="H6176">
        <v>2</v>
      </c>
      <c r="I6176" t="s">
        <v>15</v>
      </c>
      <c r="J6176">
        <v>-1</v>
      </c>
    </row>
    <row r="6177" spans="2:10" x14ac:dyDescent="0.45">
      <c r="B6177">
        <v>9448</v>
      </c>
      <c r="C6177" t="s">
        <v>70</v>
      </c>
      <c r="D6177">
        <v>17</v>
      </c>
      <c r="E6177">
        <v>5</v>
      </c>
      <c r="F6177" t="s">
        <v>6</v>
      </c>
      <c r="G6177">
        <v>0</v>
      </c>
      <c r="H6177">
        <v>0</v>
      </c>
      <c r="I6177" t="s">
        <v>7</v>
      </c>
      <c r="J6177">
        <v>0</v>
      </c>
    </row>
    <row r="6178" spans="2:10" x14ac:dyDescent="0.45">
      <c r="B6178">
        <v>9449</v>
      </c>
      <c r="C6178" t="s">
        <v>70</v>
      </c>
      <c r="D6178">
        <v>17</v>
      </c>
      <c r="E6178">
        <v>5</v>
      </c>
      <c r="F6178" t="s">
        <v>4</v>
      </c>
      <c r="G6178">
        <v>5</v>
      </c>
      <c r="H6178">
        <v>0</v>
      </c>
      <c r="I6178" t="s">
        <v>9</v>
      </c>
      <c r="J6178">
        <v>1</v>
      </c>
    </row>
    <row r="6179" spans="2:10" x14ac:dyDescent="0.45">
      <c r="B6179">
        <v>9450</v>
      </c>
      <c r="C6179" t="s">
        <v>70</v>
      </c>
      <c r="D6179">
        <v>17</v>
      </c>
      <c r="E6179">
        <v>6</v>
      </c>
      <c r="F6179" t="s">
        <v>7</v>
      </c>
      <c r="G6179">
        <v>1</v>
      </c>
      <c r="H6179">
        <v>2</v>
      </c>
      <c r="I6179" t="s">
        <v>27</v>
      </c>
      <c r="J6179">
        <v>-1</v>
      </c>
    </row>
    <row r="6180" spans="2:10" x14ac:dyDescent="0.45">
      <c r="B6180">
        <v>9451</v>
      </c>
      <c r="C6180" t="s">
        <v>70</v>
      </c>
      <c r="D6180">
        <v>17</v>
      </c>
      <c r="E6180">
        <v>6</v>
      </c>
      <c r="F6180" t="s">
        <v>24</v>
      </c>
      <c r="G6180">
        <v>0</v>
      </c>
      <c r="H6180">
        <v>0</v>
      </c>
      <c r="I6180" t="s">
        <v>4</v>
      </c>
      <c r="J6180">
        <v>0</v>
      </c>
    </row>
    <row r="6181" spans="2:10" x14ac:dyDescent="0.45">
      <c r="B6181">
        <v>9452</v>
      </c>
      <c r="C6181" t="s">
        <v>70</v>
      </c>
      <c r="D6181">
        <v>17</v>
      </c>
      <c r="E6181">
        <v>6</v>
      </c>
      <c r="F6181" t="s">
        <v>14</v>
      </c>
      <c r="G6181">
        <v>4</v>
      </c>
      <c r="H6181">
        <v>2</v>
      </c>
      <c r="I6181" t="s">
        <v>1</v>
      </c>
      <c r="J6181">
        <v>1</v>
      </c>
    </row>
    <row r="6182" spans="2:10" x14ac:dyDescent="0.45">
      <c r="B6182">
        <v>9453</v>
      </c>
      <c r="C6182" t="s">
        <v>70</v>
      </c>
      <c r="D6182">
        <v>17</v>
      </c>
      <c r="E6182">
        <v>6</v>
      </c>
      <c r="F6182" t="s">
        <v>9</v>
      </c>
      <c r="G6182">
        <v>0</v>
      </c>
      <c r="H6182">
        <v>0</v>
      </c>
      <c r="I6182" t="s">
        <v>0</v>
      </c>
      <c r="J6182">
        <v>0</v>
      </c>
    </row>
    <row r="6183" spans="2:10" x14ac:dyDescent="0.45">
      <c r="B6183">
        <v>9454</v>
      </c>
      <c r="C6183" t="s">
        <v>70</v>
      </c>
      <c r="D6183">
        <v>17</v>
      </c>
      <c r="E6183">
        <v>6</v>
      </c>
      <c r="F6183" t="s">
        <v>10</v>
      </c>
      <c r="G6183">
        <v>0</v>
      </c>
      <c r="H6183">
        <v>0</v>
      </c>
      <c r="I6183" t="s">
        <v>67</v>
      </c>
      <c r="J6183">
        <v>0</v>
      </c>
    </row>
    <row r="6184" spans="2:10" x14ac:dyDescent="0.45">
      <c r="B6184">
        <v>9455</v>
      </c>
      <c r="C6184" t="s">
        <v>70</v>
      </c>
      <c r="D6184">
        <v>17</v>
      </c>
      <c r="E6184">
        <v>6</v>
      </c>
      <c r="F6184" t="s">
        <v>3</v>
      </c>
      <c r="G6184">
        <v>1</v>
      </c>
      <c r="H6184">
        <v>0</v>
      </c>
      <c r="I6184" t="s">
        <v>12</v>
      </c>
      <c r="J6184">
        <v>1</v>
      </c>
    </row>
    <row r="6185" spans="2:10" x14ac:dyDescent="0.45">
      <c r="B6185">
        <v>9456</v>
      </c>
      <c r="C6185" t="s">
        <v>70</v>
      </c>
      <c r="D6185">
        <v>17</v>
      </c>
      <c r="E6185">
        <v>6</v>
      </c>
      <c r="F6185" t="s">
        <v>11</v>
      </c>
      <c r="G6185">
        <v>0</v>
      </c>
      <c r="H6185">
        <v>1</v>
      </c>
      <c r="I6185" t="s">
        <v>18</v>
      </c>
      <c r="J6185">
        <v>-1</v>
      </c>
    </row>
    <row r="6186" spans="2:10" x14ac:dyDescent="0.45">
      <c r="B6186">
        <v>9457</v>
      </c>
      <c r="C6186" t="s">
        <v>70</v>
      </c>
      <c r="D6186">
        <v>17</v>
      </c>
      <c r="E6186">
        <v>6</v>
      </c>
      <c r="F6186" t="s">
        <v>5</v>
      </c>
      <c r="G6186">
        <v>2</v>
      </c>
      <c r="H6186">
        <v>5</v>
      </c>
      <c r="I6186" t="s">
        <v>13</v>
      </c>
      <c r="J6186">
        <v>-1</v>
      </c>
    </row>
    <row r="6187" spans="2:10" x14ac:dyDescent="0.45">
      <c r="B6187">
        <v>9458</v>
      </c>
      <c r="C6187" t="s">
        <v>70</v>
      </c>
      <c r="D6187">
        <v>17</v>
      </c>
      <c r="E6187">
        <v>6</v>
      </c>
      <c r="F6187" t="s">
        <v>17</v>
      </c>
      <c r="G6187">
        <v>1</v>
      </c>
      <c r="H6187">
        <v>1</v>
      </c>
      <c r="I6187" t="s">
        <v>6</v>
      </c>
      <c r="J6187">
        <v>0</v>
      </c>
    </row>
    <row r="6188" spans="2:10" x14ac:dyDescent="0.45">
      <c r="B6188">
        <v>9459</v>
      </c>
      <c r="C6188" t="s">
        <v>70</v>
      </c>
      <c r="D6188">
        <v>17</v>
      </c>
      <c r="E6188">
        <v>6</v>
      </c>
      <c r="F6188" t="s">
        <v>15</v>
      </c>
      <c r="G6188">
        <v>1</v>
      </c>
      <c r="H6188">
        <v>0</v>
      </c>
      <c r="I6188" t="s">
        <v>69</v>
      </c>
      <c r="J6188">
        <v>1</v>
      </c>
    </row>
    <row r="6189" spans="2:10" x14ac:dyDescent="0.45">
      <c r="B6189">
        <v>9460</v>
      </c>
      <c r="C6189" t="s">
        <v>70</v>
      </c>
      <c r="D6189">
        <v>17</v>
      </c>
      <c r="E6189">
        <v>7</v>
      </c>
      <c r="F6189" t="s">
        <v>13</v>
      </c>
      <c r="G6189">
        <v>2</v>
      </c>
      <c r="H6189">
        <v>3</v>
      </c>
      <c r="I6189" t="s">
        <v>3</v>
      </c>
      <c r="J6189">
        <v>-1</v>
      </c>
    </row>
    <row r="6190" spans="2:10" x14ac:dyDescent="0.45">
      <c r="B6190">
        <v>9461</v>
      </c>
      <c r="C6190" t="s">
        <v>70</v>
      </c>
      <c r="D6190">
        <v>17</v>
      </c>
      <c r="E6190">
        <v>7</v>
      </c>
      <c r="F6190" t="s">
        <v>12</v>
      </c>
      <c r="G6190">
        <v>1</v>
      </c>
      <c r="H6190">
        <v>1</v>
      </c>
      <c r="I6190" t="s">
        <v>7</v>
      </c>
      <c r="J6190">
        <v>0</v>
      </c>
    </row>
    <row r="6191" spans="2:10" x14ac:dyDescent="0.45">
      <c r="B6191">
        <v>9462</v>
      </c>
      <c r="C6191" t="s">
        <v>70</v>
      </c>
      <c r="D6191">
        <v>17</v>
      </c>
      <c r="E6191">
        <v>7</v>
      </c>
      <c r="F6191" t="s">
        <v>0</v>
      </c>
      <c r="G6191">
        <v>0</v>
      </c>
      <c r="H6191">
        <v>0</v>
      </c>
      <c r="I6191" t="s">
        <v>24</v>
      </c>
      <c r="J6191">
        <v>0</v>
      </c>
    </row>
    <row r="6192" spans="2:10" x14ac:dyDescent="0.45">
      <c r="B6192">
        <v>9463</v>
      </c>
      <c r="C6192" t="s">
        <v>70</v>
      </c>
      <c r="D6192">
        <v>17</v>
      </c>
      <c r="E6192">
        <v>7</v>
      </c>
      <c r="F6192" t="s">
        <v>69</v>
      </c>
      <c r="G6192">
        <v>1</v>
      </c>
      <c r="H6192">
        <v>1</v>
      </c>
      <c r="I6192" t="s">
        <v>10</v>
      </c>
      <c r="J6192">
        <v>0</v>
      </c>
    </row>
    <row r="6193" spans="2:10" x14ac:dyDescent="0.45">
      <c r="B6193">
        <v>9464</v>
      </c>
      <c r="C6193" t="s">
        <v>70</v>
      </c>
      <c r="D6193">
        <v>17</v>
      </c>
      <c r="E6193">
        <v>7</v>
      </c>
      <c r="F6193" t="s">
        <v>4</v>
      </c>
      <c r="G6193">
        <v>0</v>
      </c>
      <c r="H6193">
        <v>0</v>
      </c>
      <c r="I6193" t="s">
        <v>5</v>
      </c>
      <c r="J6193">
        <v>0</v>
      </c>
    </row>
    <row r="6194" spans="2:10" x14ac:dyDescent="0.45">
      <c r="B6194">
        <v>9465</v>
      </c>
      <c r="C6194" t="s">
        <v>70</v>
      </c>
      <c r="D6194">
        <v>17</v>
      </c>
      <c r="E6194">
        <v>7</v>
      </c>
      <c r="F6194" t="s">
        <v>27</v>
      </c>
      <c r="G6194">
        <v>2</v>
      </c>
      <c r="H6194">
        <v>0</v>
      </c>
      <c r="I6194" t="s">
        <v>17</v>
      </c>
      <c r="J6194">
        <v>1</v>
      </c>
    </row>
    <row r="6195" spans="2:10" x14ac:dyDescent="0.45">
      <c r="B6195">
        <v>9466</v>
      </c>
      <c r="C6195" t="s">
        <v>70</v>
      </c>
      <c r="D6195">
        <v>17</v>
      </c>
      <c r="E6195">
        <v>7</v>
      </c>
      <c r="F6195" t="s">
        <v>18</v>
      </c>
      <c r="G6195">
        <v>3</v>
      </c>
      <c r="H6195">
        <v>0</v>
      </c>
      <c r="I6195" t="s">
        <v>67</v>
      </c>
      <c r="J6195">
        <v>1</v>
      </c>
    </row>
    <row r="6196" spans="2:10" x14ac:dyDescent="0.45">
      <c r="B6196">
        <v>9467</v>
      </c>
      <c r="C6196" t="s">
        <v>70</v>
      </c>
      <c r="D6196">
        <v>17</v>
      </c>
      <c r="E6196">
        <v>7</v>
      </c>
      <c r="F6196" t="s">
        <v>14</v>
      </c>
      <c r="G6196">
        <v>0</v>
      </c>
      <c r="H6196">
        <v>0</v>
      </c>
      <c r="I6196" t="s">
        <v>6</v>
      </c>
      <c r="J6196">
        <v>0</v>
      </c>
    </row>
    <row r="6197" spans="2:10" x14ac:dyDescent="0.45">
      <c r="B6197">
        <v>9468</v>
      </c>
      <c r="C6197" t="s">
        <v>70</v>
      </c>
      <c r="D6197">
        <v>17</v>
      </c>
      <c r="E6197">
        <v>7</v>
      </c>
      <c r="F6197" t="s">
        <v>1</v>
      </c>
      <c r="G6197">
        <v>0</v>
      </c>
      <c r="H6197">
        <v>0</v>
      </c>
      <c r="I6197" t="s">
        <v>15</v>
      </c>
      <c r="J6197">
        <v>0</v>
      </c>
    </row>
    <row r="6198" spans="2:10" x14ac:dyDescent="0.45">
      <c r="B6198">
        <v>9469</v>
      </c>
      <c r="C6198" t="s">
        <v>70</v>
      </c>
      <c r="D6198">
        <v>17</v>
      </c>
      <c r="E6198">
        <v>7</v>
      </c>
      <c r="F6198" t="s">
        <v>11</v>
      </c>
      <c r="G6198">
        <v>0</v>
      </c>
      <c r="H6198">
        <v>0</v>
      </c>
      <c r="I6198" t="s">
        <v>9</v>
      </c>
      <c r="J6198">
        <v>0</v>
      </c>
    </row>
    <row r="6199" spans="2:10" x14ac:dyDescent="0.45">
      <c r="B6199">
        <v>9470</v>
      </c>
      <c r="C6199" t="s">
        <v>70</v>
      </c>
      <c r="D6199">
        <v>17</v>
      </c>
      <c r="E6199">
        <v>8</v>
      </c>
      <c r="F6199" t="s">
        <v>3</v>
      </c>
      <c r="G6199">
        <v>3</v>
      </c>
      <c r="H6199">
        <v>3</v>
      </c>
      <c r="I6199" t="s">
        <v>4</v>
      </c>
      <c r="J6199">
        <v>0</v>
      </c>
    </row>
    <row r="6200" spans="2:10" x14ac:dyDescent="0.45">
      <c r="B6200">
        <v>9471</v>
      </c>
      <c r="C6200" t="s">
        <v>70</v>
      </c>
      <c r="D6200">
        <v>17</v>
      </c>
      <c r="E6200">
        <v>8</v>
      </c>
      <c r="F6200" t="s">
        <v>24</v>
      </c>
      <c r="G6200">
        <v>3</v>
      </c>
      <c r="H6200">
        <v>0</v>
      </c>
      <c r="I6200" t="s">
        <v>11</v>
      </c>
      <c r="J6200">
        <v>1</v>
      </c>
    </row>
    <row r="6201" spans="2:10" x14ac:dyDescent="0.45">
      <c r="B6201">
        <v>9472</v>
      </c>
      <c r="C6201" t="s">
        <v>70</v>
      </c>
      <c r="D6201">
        <v>17</v>
      </c>
      <c r="E6201">
        <v>8</v>
      </c>
      <c r="F6201" t="s">
        <v>14</v>
      </c>
      <c r="G6201">
        <v>3</v>
      </c>
      <c r="H6201">
        <v>4</v>
      </c>
      <c r="I6201" t="s">
        <v>27</v>
      </c>
      <c r="J6201">
        <v>-1</v>
      </c>
    </row>
    <row r="6202" spans="2:10" x14ac:dyDescent="0.45">
      <c r="B6202">
        <v>9473</v>
      </c>
      <c r="C6202" t="s">
        <v>70</v>
      </c>
      <c r="D6202">
        <v>17</v>
      </c>
      <c r="E6202">
        <v>8</v>
      </c>
      <c r="F6202" t="s">
        <v>10</v>
      </c>
      <c r="G6202">
        <v>3</v>
      </c>
      <c r="H6202">
        <v>1</v>
      </c>
      <c r="I6202" t="s">
        <v>1</v>
      </c>
      <c r="J6202">
        <v>1</v>
      </c>
    </row>
    <row r="6203" spans="2:10" x14ac:dyDescent="0.45">
      <c r="B6203">
        <v>9474</v>
      </c>
      <c r="C6203" t="s">
        <v>70</v>
      </c>
      <c r="D6203">
        <v>17</v>
      </c>
      <c r="E6203">
        <v>8</v>
      </c>
      <c r="F6203" t="s">
        <v>9</v>
      </c>
      <c r="G6203">
        <v>0</v>
      </c>
      <c r="H6203">
        <v>1</v>
      </c>
      <c r="I6203" t="s">
        <v>18</v>
      </c>
      <c r="J6203">
        <v>-1</v>
      </c>
    </row>
    <row r="6204" spans="2:10" x14ac:dyDescent="0.45">
      <c r="B6204">
        <v>9475</v>
      </c>
      <c r="C6204" t="s">
        <v>70</v>
      </c>
      <c r="D6204">
        <v>17</v>
      </c>
      <c r="E6204">
        <v>8</v>
      </c>
      <c r="F6204" t="s">
        <v>7</v>
      </c>
      <c r="G6204">
        <v>3</v>
      </c>
      <c r="H6204">
        <v>3</v>
      </c>
      <c r="I6204" t="s">
        <v>13</v>
      </c>
      <c r="J6204">
        <v>0</v>
      </c>
    </row>
    <row r="6205" spans="2:10" x14ac:dyDescent="0.45">
      <c r="B6205">
        <v>9476</v>
      </c>
      <c r="C6205" t="s">
        <v>70</v>
      </c>
      <c r="D6205">
        <v>17</v>
      </c>
      <c r="E6205">
        <v>8</v>
      </c>
      <c r="F6205" t="s">
        <v>17</v>
      </c>
      <c r="G6205">
        <v>0</v>
      </c>
      <c r="H6205">
        <v>0</v>
      </c>
      <c r="I6205" t="s">
        <v>12</v>
      </c>
      <c r="J6205">
        <v>0</v>
      </c>
    </row>
    <row r="6206" spans="2:10" x14ac:dyDescent="0.45">
      <c r="B6206">
        <v>9477</v>
      </c>
      <c r="C6206" t="s">
        <v>70</v>
      </c>
      <c r="D6206">
        <v>17</v>
      </c>
      <c r="E6206">
        <v>8</v>
      </c>
      <c r="F6206" t="s">
        <v>15</v>
      </c>
      <c r="G6206">
        <v>2</v>
      </c>
      <c r="H6206">
        <v>1</v>
      </c>
      <c r="I6206" t="s">
        <v>6</v>
      </c>
      <c r="J6206">
        <v>1</v>
      </c>
    </row>
    <row r="6207" spans="2:10" x14ac:dyDescent="0.45">
      <c r="B6207">
        <v>9478</v>
      </c>
      <c r="C6207" t="s">
        <v>70</v>
      </c>
      <c r="D6207">
        <v>17</v>
      </c>
      <c r="E6207">
        <v>8</v>
      </c>
      <c r="F6207" t="s">
        <v>5</v>
      </c>
      <c r="G6207">
        <v>1</v>
      </c>
      <c r="H6207">
        <v>1</v>
      </c>
      <c r="I6207" t="s">
        <v>0</v>
      </c>
      <c r="J6207">
        <v>0</v>
      </c>
    </row>
    <row r="6208" spans="2:10" x14ac:dyDescent="0.45">
      <c r="B6208">
        <v>9479</v>
      </c>
      <c r="C6208" t="s">
        <v>70</v>
      </c>
      <c r="D6208">
        <v>17</v>
      </c>
      <c r="E6208">
        <v>8</v>
      </c>
      <c r="F6208" t="s">
        <v>67</v>
      </c>
      <c r="G6208">
        <v>3</v>
      </c>
      <c r="H6208">
        <v>1</v>
      </c>
      <c r="I6208" t="s">
        <v>69</v>
      </c>
      <c r="J6208">
        <v>1</v>
      </c>
    </row>
    <row r="6209" spans="2:10" x14ac:dyDescent="0.45">
      <c r="B6209">
        <v>9480</v>
      </c>
      <c r="C6209" t="s">
        <v>70</v>
      </c>
      <c r="D6209">
        <v>17</v>
      </c>
      <c r="E6209">
        <v>9</v>
      </c>
      <c r="F6209" t="s">
        <v>13</v>
      </c>
      <c r="G6209">
        <v>2</v>
      </c>
      <c r="H6209">
        <v>1</v>
      </c>
      <c r="I6209" t="s">
        <v>17</v>
      </c>
      <c r="J6209">
        <v>1</v>
      </c>
    </row>
    <row r="6210" spans="2:10" x14ac:dyDescent="0.45">
      <c r="B6210">
        <v>9481</v>
      </c>
      <c r="C6210" t="s">
        <v>70</v>
      </c>
      <c r="D6210">
        <v>17</v>
      </c>
      <c r="E6210">
        <v>9</v>
      </c>
      <c r="F6210" t="s">
        <v>12</v>
      </c>
      <c r="G6210">
        <v>0</v>
      </c>
      <c r="H6210">
        <v>3</v>
      </c>
      <c r="I6210" t="s">
        <v>14</v>
      </c>
      <c r="J6210">
        <v>-1</v>
      </c>
    </row>
    <row r="6211" spans="2:10" x14ac:dyDescent="0.45">
      <c r="B6211">
        <v>9482</v>
      </c>
      <c r="C6211" t="s">
        <v>70</v>
      </c>
      <c r="D6211">
        <v>17</v>
      </c>
      <c r="E6211">
        <v>9</v>
      </c>
      <c r="F6211" t="s">
        <v>6</v>
      </c>
      <c r="G6211">
        <v>1</v>
      </c>
      <c r="H6211">
        <v>3</v>
      </c>
      <c r="I6211" t="s">
        <v>10</v>
      </c>
      <c r="J6211">
        <v>-1</v>
      </c>
    </row>
    <row r="6212" spans="2:10" x14ac:dyDescent="0.45">
      <c r="B6212">
        <v>9483</v>
      </c>
      <c r="C6212" t="s">
        <v>70</v>
      </c>
      <c r="D6212">
        <v>17</v>
      </c>
      <c r="E6212">
        <v>9</v>
      </c>
      <c r="F6212" t="s">
        <v>0</v>
      </c>
      <c r="G6212">
        <v>3</v>
      </c>
      <c r="H6212">
        <v>1</v>
      </c>
      <c r="I6212" t="s">
        <v>3</v>
      </c>
      <c r="J6212">
        <v>1</v>
      </c>
    </row>
    <row r="6213" spans="2:10" x14ac:dyDescent="0.45">
      <c r="B6213">
        <v>9484</v>
      </c>
      <c r="C6213" t="s">
        <v>70</v>
      </c>
      <c r="D6213">
        <v>17</v>
      </c>
      <c r="E6213">
        <v>9</v>
      </c>
      <c r="F6213" t="s">
        <v>9</v>
      </c>
      <c r="G6213">
        <v>2</v>
      </c>
      <c r="H6213">
        <v>3</v>
      </c>
      <c r="I6213" t="s">
        <v>24</v>
      </c>
      <c r="J6213">
        <v>-1</v>
      </c>
    </row>
    <row r="6214" spans="2:10" x14ac:dyDescent="0.45">
      <c r="B6214">
        <v>9485</v>
      </c>
      <c r="C6214" t="s">
        <v>70</v>
      </c>
      <c r="D6214">
        <v>17</v>
      </c>
      <c r="E6214">
        <v>9</v>
      </c>
      <c r="F6214" t="s">
        <v>4</v>
      </c>
      <c r="G6214">
        <v>3</v>
      </c>
      <c r="H6214">
        <v>1</v>
      </c>
      <c r="I6214" t="s">
        <v>7</v>
      </c>
      <c r="J6214">
        <v>1</v>
      </c>
    </row>
    <row r="6215" spans="2:10" x14ac:dyDescent="0.45">
      <c r="B6215">
        <v>9486</v>
      </c>
      <c r="C6215" t="s">
        <v>70</v>
      </c>
      <c r="D6215">
        <v>17</v>
      </c>
      <c r="E6215">
        <v>9</v>
      </c>
      <c r="F6215" t="s">
        <v>27</v>
      </c>
      <c r="G6215">
        <v>3</v>
      </c>
      <c r="H6215">
        <v>0</v>
      </c>
      <c r="I6215" t="s">
        <v>15</v>
      </c>
      <c r="J6215">
        <v>1</v>
      </c>
    </row>
    <row r="6216" spans="2:10" x14ac:dyDescent="0.45">
      <c r="B6216">
        <v>9487</v>
      </c>
      <c r="C6216" t="s">
        <v>70</v>
      </c>
      <c r="D6216">
        <v>17</v>
      </c>
      <c r="E6216">
        <v>9</v>
      </c>
      <c r="F6216" t="s">
        <v>18</v>
      </c>
      <c r="G6216">
        <v>1</v>
      </c>
      <c r="H6216">
        <v>1</v>
      </c>
      <c r="I6216" t="s">
        <v>69</v>
      </c>
      <c r="J6216">
        <v>0</v>
      </c>
    </row>
    <row r="6217" spans="2:10" x14ac:dyDescent="0.45">
      <c r="B6217">
        <v>9488</v>
      </c>
      <c r="C6217" t="s">
        <v>70</v>
      </c>
      <c r="D6217">
        <v>17</v>
      </c>
      <c r="E6217">
        <v>9</v>
      </c>
      <c r="F6217" t="s">
        <v>1</v>
      </c>
      <c r="G6217">
        <v>1</v>
      </c>
      <c r="H6217">
        <v>0</v>
      </c>
      <c r="I6217" t="s">
        <v>67</v>
      </c>
      <c r="J6217">
        <v>1</v>
      </c>
    </row>
    <row r="6218" spans="2:10" x14ac:dyDescent="0.45">
      <c r="B6218">
        <v>9489</v>
      </c>
      <c r="C6218" t="s">
        <v>70</v>
      </c>
      <c r="D6218">
        <v>17</v>
      </c>
      <c r="E6218">
        <v>9</v>
      </c>
      <c r="F6218" t="s">
        <v>11</v>
      </c>
      <c r="G6218">
        <v>1</v>
      </c>
      <c r="H6218">
        <v>1</v>
      </c>
      <c r="I6218" t="s">
        <v>5</v>
      </c>
      <c r="J6218">
        <v>0</v>
      </c>
    </row>
    <row r="6219" spans="2:10" x14ac:dyDescent="0.45">
      <c r="B6219">
        <v>9490</v>
      </c>
      <c r="C6219" t="s">
        <v>70</v>
      </c>
      <c r="D6219">
        <v>17</v>
      </c>
      <c r="E6219">
        <v>10</v>
      </c>
      <c r="F6219" t="s">
        <v>24</v>
      </c>
      <c r="G6219">
        <v>3</v>
      </c>
      <c r="H6219">
        <v>0</v>
      </c>
      <c r="I6219" t="s">
        <v>18</v>
      </c>
      <c r="J6219">
        <v>1</v>
      </c>
    </row>
    <row r="6220" spans="2:10" x14ac:dyDescent="0.45">
      <c r="B6220">
        <v>9491</v>
      </c>
      <c r="C6220" t="s">
        <v>70</v>
      </c>
      <c r="D6220">
        <v>17</v>
      </c>
      <c r="E6220">
        <v>10</v>
      </c>
      <c r="F6220" t="s">
        <v>14</v>
      </c>
      <c r="G6220">
        <v>2</v>
      </c>
      <c r="H6220">
        <v>0</v>
      </c>
      <c r="I6220" t="s">
        <v>13</v>
      </c>
      <c r="J6220">
        <v>1</v>
      </c>
    </row>
    <row r="6221" spans="2:10" x14ac:dyDescent="0.45">
      <c r="B6221">
        <v>9492</v>
      </c>
      <c r="C6221" t="s">
        <v>70</v>
      </c>
      <c r="D6221">
        <v>17</v>
      </c>
      <c r="E6221">
        <v>10</v>
      </c>
      <c r="F6221" t="s">
        <v>10</v>
      </c>
      <c r="G6221">
        <v>2</v>
      </c>
      <c r="H6221">
        <v>2</v>
      </c>
      <c r="I6221" t="s">
        <v>27</v>
      </c>
      <c r="J6221">
        <v>0</v>
      </c>
    </row>
    <row r="6222" spans="2:10" x14ac:dyDescent="0.45">
      <c r="B6222">
        <v>9493</v>
      </c>
      <c r="C6222" t="s">
        <v>70</v>
      </c>
      <c r="D6222">
        <v>17</v>
      </c>
      <c r="E6222">
        <v>10</v>
      </c>
      <c r="F6222" t="s">
        <v>69</v>
      </c>
      <c r="G6222">
        <v>2</v>
      </c>
      <c r="H6222">
        <v>1</v>
      </c>
      <c r="I6222" t="s">
        <v>1</v>
      </c>
      <c r="J6222">
        <v>1</v>
      </c>
    </row>
    <row r="6223" spans="2:10" x14ac:dyDescent="0.45">
      <c r="B6223">
        <v>9494</v>
      </c>
      <c r="C6223" t="s">
        <v>70</v>
      </c>
      <c r="D6223">
        <v>17</v>
      </c>
      <c r="E6223">
        <v>10</v>
      </c>
      <c r="F6223" t="s">
        <v>7</v>
      </c>
      <c r="G6223">
        <v>1</v>
      </c>
      <c r="H6223">
        <v>1</v>
      </c>
      <c r="I6223" t="s">
        <v>0</v>
      </c>
      <c r="J6223">
        <v>0</v>
      </c>
    </row>
    <row r="6224" spans="2:10" x14ac:dyDescent="0.45">
      <c r="B6224">
        <v>9495</v>
      </c>
      <c r="C6224" t="s">
        <v>70</v>
      </c>
      <c r="D6224">
        <v>17</v>
      </c>
      <c r="E6224">
        <v>10</v>
      </c>
      <c r="F6224" t="s">
        <v>17</v>
      </c>
      <c r="G6224">
        <v>3</v>
      </c>
      <c r="H6224">
        <v>2</v>
      </c>
      <c r="I6224" t="s">
        <v>4</v>
      </c>
      <c r="J6224">
        <v>1</v>
      </c>
    </row>
    <row r="6225" spans="2:10" x14ac:dyDescent="0.45">
      <c r="B6225">
        <v>9496</v>
      </c>
      <c r="C6225" t="s">
        <v>70</v>
      </c>
      <c r="D6225">
        <v>17</v>
      </c>
      <c r="E6225">
        <v>10</v>
      </c>
      <c r="F6225" t="s">
        <v>15</v>
      </c>
      <c r="G6225">
        <v>4</v>
      </c>
      <c r="H6225">
        <v>0</v>
      </c>
      <c r="I6225" t="s">
        <v>12</v>
      </c>
      <c r="J6225">
        <v>1</v>
      </c>
    </row>
    <row r="6226" spans="2:10" x14ac:dyDescent="0.45">
      <c r="B6226">
        <v>9497</v>
      </c>
      <c r="C6226" t="s">
        <v>70</v>
      </c>
      <c r="D6226">
        <v>17</v>
      </c>
      <c r="E6226">
        <v>10</v>
      </c>
      <c r="F6226" t="s">
        <v>5</v>
      </c>
      <c r="G6226">
        <v>2</v>
      </c>
      <c r="H6226">
        <v>1</v>
      </c>
      <c r="I6226" t="s">
        <v>9</v>
      </c>
      <c r="J6226">
        <v>1</v>
      </c>
    </row>
    <row r="6227" spans="2:10" x14ac:dyDescent="0.45">
      <c r="B6227">
        <v>9498</v>
      </c>
      <c r="C6227" t="s">
        <v>70</v>
      </c>
      <c r="D6227">
        <v>17</v>
      </c>
      <c r="E6227">
        <v>10</v>
      </c>
      <c r="F6227" t="s">
        <v>67</v>
      </c>
      <c r="G6227">
        <v>2</v>
      </c>
      <c r="H6227">
        <v>4</v>
      </c>
      <c r="I6227" t="s">
        <v>6</v>
      </c>
      <c r="J6227">
        <v>-1</v>
      </c>
    </row>
    <row r="6228" spans="2:10" x14ac:dyDescent="0.45">
      <c r="B6228">
        <v>9499</v>
      </c>
      <c r="C6228" t="s">
        <v>70</v>
      </c>
      <c r="D6228">
        <v>17</v>
      </c>
      <c r="E6228">
        <v>10</v>
      </c>
      <c r="F6228" t="s">
        <v>3</v>
      </c>
      <c r="G6228">
        <v>2</v>
      </c>
      <c r="H6228">
        <v>2</v>
      </c>
      <c r="I6228" t="s">
        <v>11</v>
      </c>
      <c r="J6228">
        <v>0</v>
      </c>
    </row>
    <row r="6229" spans="2:10" x14ac:dyDescent="0.45">
      <c r="B6229">
        <v>9500</v>
      </c>
      <c r="C6229" t="s">
        <v>70</v>
      </c>
      <c r="D6229">
        <v>17</v>
      </c>
      <c r="E6229">
        <v>11</v>
      </c>
      <c r="F6229" t="s">
        <v>27</v>
      </c>
      <c r="G6229">
        <v>3</v>
      </c>
      <c r="H6229">
        <v>1</v>
      </c>
      <c r="I6229" t="s">
        <v>67</v>
      </c>
      <c r="J6229">
        <v>1</v>
      </c>
    </row>
    <row r="6230" spans="2:10" x14ac:dyDescent="0.45">
      <c r="B6230">
        <v>9501</v>
      </c>
      <c r="C6230" t="s">
        <v>70</v>
      </c>
      <c r="D6230">
        <v>17</v>
      </c>
      <c r="E6230">
        <v>11</v>
      </c>
      <c r="F6230" t="s">
        <v>12</v>
      </c>
      <c r="G6230">
        <v>3</v>
      </c>
      <c r="H6230">
        <v>4</v>
      </c>
      <c r="I6230" t="s">
        <v>10</v>
      </c>
      <c r="J6230">
        <v>-1</v>
      </c>
    </row>
    <row r="6231" spans="2:10" x14ac:dyDescent="0.45">
      <c r="B6231">
        <v>9502</v>
      </c>
      <c r="C6231" t="s">
        <v>70</v>
      </c>
      <c r="D6231">
        <v>17</v>
      </c>
      <c r="E6231">
        <v>11</v>
      </c>
      <c r="F6231" t="s">
        <v>0</v>
      </c>
      <c r="G6231">
        <v>2</v>
      </c>
      <c r="H6231">
        <v>1</v>
      </c>
      <c r="I6231" t="s">
        <v>17</v>
      </c>
      <c r="J6231">
        <v>1</v>
      </c>
    </row>
    <row r="6232" spans="2:10" x14ac:dyDescent="0.45">
      <c r="B6232">
        <v>9503</v>
      </c>
      <c r="C6232" t="s">
        <v>70</v>
      </c>
      <c r="D6232">
        <v>17</v>
      </c>
      <c r="E6232">
        <v>11</v>
      </c>
      <c r="F6232" t="s">
        <v>9</v>
      </c>
      <c r="G6232">
        <v>1</v>
      </c>
      <c r="H6232">
        <v>1</v>
      </c>
      <c r="I6232" t="s">
        <v>3</v>
      </c>
      <c r="J6232">
        <v>0</v>
      </c>
    </row>
    <row r="6233" spans="2:10" x14ac:dyDescent="0.45">
      <c r="B6233">
        <v>9504</v>
      </c>
      <c r="C6233" t="s">
        <v>70</v>
      </c>
      <c r="D6233">
        <v>17</v>
      </c>
      <c r="E6233">
        <v>11</v>
      </c>
      <c r="F6233" t="s">
        <v>13</v>
      </c>
      <c r="G6233">
        <v>3</v>
      </c>
      <c r="H6233">
        <v>2</v>
      </c>
      <c r="I6233" t="s">
        <v>15</v>
      </c>
      <c r="J6233">
        <v>1</v>
      </c>
    </row>
    <row r="6234" spans="2:10" x14ac:dyDescent="0.45">
      <c r="B6234">
        <v>9505</v>
      </c>
      <c r="C6234" t="s">
        <v>70</v>
      </c>
      <c r="D6234">
        <v>17</v>
      </c>
      <c r="E6234">
        <v>11</v>
      </c>
      <c r="F6234" t="s">
        <v>4</v>
      </c>
      <c r="G6234">
        <v>0</v>
      </c>
      <c r="H6234">
        <v>1</v>
      </c>
      <c r="I6234" t="s">
        <v>14</v>
      </c>
      <c r="J6234">
        <v>-1</v>
      </c>
    </row>
    <row r="6235" spans="2:10" x14ac:dyDescent="0.45">
      <c r="B6235">
        <v>9506</v>
      </c>
      <c r="C6235" t="s">
        <v>70</v>
      </c>
      <c r="D6235">
        <v>17</v>
      </c>
      <c r="E6235">
        <v>11</v>
      </c>
      <c r="F6235" t="s">
        <v>6</v>
      </c>
      <c r="G6235">
        <v>2</v>
      </c>
      <c r="H6235">
        <v>0</v>
      </c>
      <c r="I6235" t="s">
        <v>69</v>
      </c>
      <c r="J6235">
        <v>1</v>
      </c>
    </row>
    <row r="6236" spans="2:10" x14ac:dyDescent="0.45">
      <c r="B6236">
        <v>9507</v>
      </c>
      <c r="C6236" t="s">
        <v>70</v>
      </c>
      <c r="D6236">
        <v>17</v>
      </c>
      <c r="E6236">
        <v>11</v>
      </c>
      <c r="F6236" t="s">
        <v>24</v>
      </c>
      <c r="G6236">
        <v>2</v>
      </c>
      <c r="H6236">
        <v>0</v>
      </c>
      <c r="I6236" t="s">
        <v>5</v>
      </c>
      <c r="J6236">
        <v>1</v>
      </c>
    </row>
    <row r="6237" spans="2:10" x14ac:dyDescent="0.45">
      <c r="B6237">
        <v>9508</v>
      </c>
      <c r="C6237" t="s">
        <v>70</v>
      </c>
      <c r="D6237">
        <v>17</v>
      </c>
      <c r="E6237">
        <v>11</v>
      </c>
      <c r="F6237" t="s">
        <v>18</v>
      </c>
      <c r="G6237">
        <v>1</v>
      </c>
      <c r="H6237">
        <v>2</v>
      </c>
      <c r="I6237" t="s">
        <v>1</v>
      </c>
      <c r="J6237">
        <v>-1</v>
      </c>
    </row>
    <row r="6238" spans="2:10" x14ac:dyDescent="0.45">
      <c r="B6238">
        <v>9509</v>
      </c>
      <c r="C6238" t="s">
        <v>70</v>
      </c>
      <c r="D6238">
        <v>17</v>
      </c>
      <c r="E6238">
        <v>11</v>
      </c>
      <c r="F6238" t="s">
        <v>11</v>
      </c>
      <c r="G6238">
        <v>2</v>
      </c>
      <c r="H6238">
        <v>1</v>
      </c>
      <c r="I6238" t="s">
        <v>7</v>
      </c>
      <c r="J6238">
        <v>1</v>
      </c>
    </row>
    <row r="6239" spans="2:10" x14ac:dyDescent="0.45">
      <c r="B6239">
        <v>9510</v>
      </c>
      <c r="C6239" t="s">
        <v>70</v>
      </c>
      <c r="D6239">
        <v>17</v>
      </c>
      <c r="E6239">
        <v>12</v>
      </c>
      <c r="F6239" t="s">
        <v>7</v>
      </c>
      <c r="G6239">
        <v>1</v>
      </c>
      <c r="H6239">
        <v>2</v>
      </c>
      <c r="I6239" t="s">
        <v>9</v>
      </c>
      <c r="J6239">
        <v>-1</v>
      </c>
    </row>
    <row r="6240" spans="2:10" x14ac:dyDescent="0.45">
      <c r="B6240">
        <v>9511</v>
      </c>
      <c r="C6240" t="s">
        <v>70</v>
      </c>
      <c r="D6240">
        <v>17</v>
      </c>
      <c r="E6240">
        <v>12</v>
      </c>
      <c r="F6240" t="s">
        <v>14</v>
      </c>
      <c r="G6240">
        <v>1</v>
      </c>
      <c r="H6240">
        <v>2</v>
      </c>
      <c r="I6240" t="s">
        <v>0</v>
      </c>
      <c r="J6240">
        <v>-1</v>
      </c>
    </row>
    <row r="6241" spans="2:10" x14ac:dyDescent="0.45">
      <c r="B6241">
        <v>9512</v>
      </c>
      <c r="C6241" t="s">
        <v>70</v>
      </c>
      <c r="D6241">
        <v>17</v>
      </c>
      <c r="E6241">
        <v>12</v>
      </c>
      <c r="F6241" t="s">
        <v>10</v>
      </c>
      <c r="G6241">
        <v>2</v>
      </c>
      <c r="H6241">
        <v>2</v>
      </c>
      <c r="I6241" t="s">
        <v>13</v>
      </c>
      <c r="J6241">
        <v>0</v>
      </c>
    </row>
    <row r="6242" spans="2:10" x14ac:dyDescent="0.45">
      <c r="B6242">
        <v>9513</v>
      </c>
      <c r="C6242" t="s">
        <v>70</v>
      </c>
      <c r="D6242">
        <v>17</v>
      </c>
      <c r="E6242">
        <v>12</v>
      </c>
      <c r="F6242" t="s">
        <v>69</v>
      </c>
      <c r="G6242">
        <v>0</v>
      </c>
      <c r="H6242">
        <v>3</v>
      </c>
      <c r="I6242" t="s">
        <v>27</v>
      </c>
      <c r="J6242">
        <v>-1</v>
      </c>
    </row>
    <row r="6243" spans="2:10" x14ac:dyDescent="0.45">
      <c r="B6243">
        <v>9514</v>
      </c>
      <c r="C6243" t="s">
        <v>70</v>
      </c>
      <c r="D6243">
        <v>17</v>
      </c>
      <c r="E6243">
        <v>12</v>
      </c>
      <c r="F6243" t="s">
        <v>67</v>
      </c>
      <c r="G6243">
        <v>1</v>
      </c>
      <c r="H6243">
        <v>3</v>
      </c>
      <c r="I6243" t="s">
        <v>12</v>
      </c>
      <c r="J6243">
        <v>-1</v>
      </c>
    </row>
    <row r="6244" spans="2:10" x14ac:dyDescent="0.45">
      <c r="B6244">
        <v>9515</v>
      </c>
      <c r="C6244" t="s">
        <v>70</v>
      </c>
      <c r="D6244">
        <v>17</v>
      </c>
      <c r="E6244">
        <v>12</v>
      </c>
      <c r="F6244" t="s">
        <v>5</v>
      </c>
      <c r="G6244">
        <v>0</v>
      </c>
      <c r="H6244">
        <v>0</v>
      </c>
      <c r="I6244" t="s">
        <v>18</v>
      </c>
      <c r="J6244">
        <v>0</v>
      </c>
    </row>
    <row r="6245" spans="2:10" x14ac:dyDescent="0.45">
      <c r="B6245">
        <v>9516</v>
      </c>
      <c r="C6245" t="s">
        <v>70</v>
      </c>
      <c r="D6245">
        <v>17</v>
      </c>
      <c r="E6245">
        <v>12</v>
      </c>
      <c r="F6245" t="s">
        <v>15</v>
      </c>
      <c r="G6245">
        <v>3</v>
      </c>
      <c r="H6245">
        <v>2</v>
      </c>
      <c r="I6245" t="s">
        <v>4</v>
      </c>
      <c r="J6245">
        <v>1</v>
      </c>
    </row>
    <row r="6246" spans="2:10" x14ac:dyDescent="0.45">
      <c r="B6246">
        <v>9517</v>
      </c>
      <c r="C6246" t="s">
        <v>70</v>
      </c>
      <c r="D6246">
        <v>17</v>
      </c>
      <c r="E6246">
        <v>12</v>
      </c>
      <c r="F6246" t="s">
        <v>3</v>
      </c>
      <c r="G6246">
        <v>2</v>
      </c>
      <c r="H6246">
        <v>1</v>
      </c>
      <c r="I6246" t="s">
        <v>24</v>
      </c>
      <c r="J6246">
        <v>1</v>
      </c>
    </row>
    <row r="6247" spans="2:10" x14ac:dyDescent="0.45">
      <c r="B6247">
        <v>9518</v>
      </c>
      <c r="C6247" t="s">
        <v>70</v>
      </c>
      <c r="D6247">
        <v>17</v>
      </c>
      <c r="E6247">
        <v>12</v>
      </c>
      <c r="F6247" t="s">
        <v>1</v>
      </c>
      <c r="G6247">
        <v>0</v>
      </c>
      <c r="H6247">
        <v>1</v>
      </c>
      <c r="I6247" t="s">
        <v>6</v>
      </c>
      <c r="J6247">
        <v>-1</v>
      </c>
    </row>
    <row r="6248" spans="2:10" x14ac:dyDescent="0.45">
      <c r="B6248">
        <v>9519</v>
      </c>
      <c r="C6248" t="s">
        <v>70</v>
      </c>
      <c r="D6248">
        <v>17</v>
      </c>
      <c r="E6248">
        <v>12</v>
      </c>
      <c r="F6248" t="s">
        <v>17</v>
      </c>
      <c r="G6248">
        <v>2</v>
      </c>
      <c r="H6248">
        <v>0</v>
      </c>
      <c r="I6248" t="s">
        <v>11</v>
      </c>
      <c r="J6248">
        <v>1</v>
      </c>
    </row>
    <row r="6249" spans="2:10" x14ac:dyDescent="0.45">
      <c r="B6249">
        <v>9520</v>
      </c>
      <c r="C6249" t="s">
        <v>70</v>
      </c>
      <c r="D6249">
        <v>17</v>
      </c>
      <c r="E6249">
        <v>13</v>
      </c>
      <c r="F6249" t="s">
        <v>13</v>
      </c>
      <c r="G6249">
        <v>3</v>
      </c>
      <c r="H6249">
        <v>0</v>
      </c>
      <c r="I6249" t="s">
        <v>67</v>
      </c>
      <c r="J6249">
        <v>1</v>
      </c>
    </row>
    <row r="6250" spans="2:10" x14ac:dyDescent="0.45">
      <c r="B6250">
        <v>9521</v>
      </c>
      <c r="C6250" t="s">
        <v>70</v>
      </c>
      <c r="D6250">
        <v>17</v>
      </c>
      <c r="E6250">
        <v>13</v>
      </c>
      <c r="F6250" t="s">
        <v>27</v>
      </c>
      <c r="G6250">
        <v>3</v>
      </c>
      <c r="H6250">
        <v>1</v>
      </c>
      <c r="I6250" t="s">
        <v>1</v>
      </c>
      <c r="J6250">
        <v>1</v>
      </c>
    </row>
    <row r="6251" spans="2:10" x14ac:dyDescent="0.45">
      <c r="B6251">
        <v>9522</v>
      </c>
      <c r="C6251" t="s">
        <v>70</v>
      </c>
      <c r="D6251">
        <v>17</v>
      </c>
      <c r="E6251">
        <v>13</v>
      </c>
      <c r="F6251" t="s">
        <v>24</v>
      </c>
      <c r="G6251">
        <v>2</v>
      </c>
      <c r="H6251">
        <v>0</v>
      </c>
      <c r="I6251" t="s">
        <v>7</v>
      </c>
      <c r="J6251">
        <v>1</v>
      </c>
    </row>
    <row r="6252" spans="2:10" x14ac:dyDescent="0.45">
      <c r="B6252">
        <v>9523</v>
      </c>
      <c r="C6252" t="s">
        <v>70</v>
      </c>
      <c r="D6252">
        <v>17</v>
      </c>
      <c r="E6252">
        <v>13</v>
      </c>
      <c r="F6252" t="s">
        <v>4</v>
      </c>
      <c r="G6252">
        <v>2</v>
      </c>
      <c r="H6252">
        <v>1</v>
      </c>
      <c r="I6252" t="s">
        <v>10</v>
      </c>
      <c r="J6252">
        <v>1</v>
      </c>
    </row>
    <row r="6253" spans="2:10" x14ac:dyDescent="0.45">
      <c r="B6253">
        <v>9524</v>
      </c>
      <c r="C6253" t="s">
        <v>70</v>
      </c>
      <c r="D6253">
        <v>17</v>
      </c>
      <c r="E6253">
        <v>13</v>
      </c>
      <c r="F6253" t="s">
        <v>5</v>
      </c>
      <c r="G6253">
        <v>1</v>
      </c>
      <c r="H6253">
        <v>2</v>
      </c>
      <c r="I6253" t="s">
        <v>3</v>
      </c>
      <c r="J6253">
        <v>-1</v>
      </c>
    </row>
    <row r="6254" spans="2:10" x14ac:dyDescent="0.45">
      <c r="B6254">
        <v>9525</v>
      </c>
      <c r="C6254" t="s">
        <v>70</v>
      </c>
      <c r="D6254">
        <v>17</v>
      </c>
      <c r="E6254">
        <v>13</v>
      </c>
      <c r="F6254" t="s">
        <v>11</v>
      </c>
      <c r="G6254">
        <v>1</v>
      </c>
      <c r="H6254">
        <v>0</v>
      </c>
      <c r="I6254" t="s">
        <v>14</v>
      </c>
      <c r="J6254">
        <v>1</v>
      </c>
    </row>
    <row r="6255" spans="2:10" x14ac:dyDescent="0.45">
      <c r="B6255">
        <v>9526</v>
      </c>
      <c r="C6255" t="s">
        <v>70</v>
      </c>
      <c r="D6255">
        <v>17</v>
      </c>
      <c r="E6255">
        <v>13</v>
      </c>
      <c r="F6255" t="s">
        <v>12</v>
      </c>
      <c r="G6255">
        <v>2</v>
      </c>
      <c r="H6255">
        <v>5</v>
      </c>
      <c r="I6255" t="s">
        <v>69</v>
      </c>
      <c r="J6255">
        <v>-1</v>
      </c>
    </row>
    <row r="6256" spans="2:10" x14ac:dyDescent="0.45">
      <c r="B6256">
        <v>9527</v>
      </c>
      <c r="C6256" t="s">
        <v>70</v>
      </c>
      <c r="D6256">
        <v>17</v>
      </c>
      <c r="E6256">
        <v>13</v>
      </c>
      <c r="F6256" t="s">
        <v>9</v>
      </c>
      <c r="G6256">
        <v>1</v>
      </c>
      <c r="H6256">
        <v>1</v>
      </c>
      <c r="I6256" t="s">
        <v>17</v>
      </c>
      <c r="J6256">
        <v>0</v>
      </c>
    </row>
    <row r="6257" spans="2:10" x14ac:dyDescent="0.45">
      <c r="B6257">
        <v>9528</v>
      </c>
      <c r="C6257" t="s">
        <v>70</v>
      </c>
      <c r="D6257">
        <v>17</v>
      </c>
      <c r="E6257">
        <v>13</v>
      </c>
      <c r="F6257" t="s">
        <v>18</v>
      </c>
      <c r="G6257">
        <v>2</v>
      </c>
      <c r="H6257">
        <v>2</v>
      </c>
      <c r="I6257" t="s">
        <v>6</v>
      </c>
      <c r="J6257">
        <v>0</v>
      </c>
    </row>
    <row r="6258" spans="2:10" x14ac:dyDescent="0.45">
      <c r="B6258">
        <v>9529</v>
      </c>
      <c r="C6258" t="s">
        <v>70</v>
      </c>
      <c r="D6258">
        <v>17</v>
      </c>
      <c r="E6258">
        <v>13</v>
      </c>
      <c r="F6258" t="s">
        <v>0</v>
      </c>
      <c r="G6258">
        <v>1</v>
      </c>
      <c r="H6258">
        <v>1</v>
      </c>
      <c r="I6258" t="s">
        <v>15</v>
      </c>
      <c r="J6258">
        <v>0</v>
      </c>
    </row>
    <row r="6259" spans="2:10" x14ac:dyDescent="0.45">
      <c r="B6259">
        <v>9530</v>
      </c>
      <c r="C6259" t="s">
        <v>70</v>
      </c>
      <c r="D6259">
        <v>17</v>
      </c>
      <c r="E6259">
        <v>14</v>
      </c>
      <c r="F6259" t="s">
        <v>14</v>
      </c>
      <c r="G6259">
        <v>2</v>
      </c>
      <c r="H6259">
        <v>0</v>
      </c>
      <c r="I6259" t="s">
        <v>9</v>
      </c>
      <c r="J6259">
        <v>1</v>
      </c>
    </row>
    <row r="6260" spans="2:10" x14ac:dyDescent="0.45">
      <c r="B6260">
        <v>9531</v>
      </c>
      <c r="C6260" t="s">
        <v>70</v>
      </c>
      <c r="D6260">
        <v>17</v>
      </c>
      <c r="E6260">
        <v>14</v>
      </c>
      <c r="F6260" t="s">
        <v>10</v>
      </c>
      <c r="G6260">
        <v>1</v>
      </c>
      <c r="H6260">
        <v>2</v>
      </c>
      <c r="I6260" t="s">
        <v>0</v>
      </c>
      <c r="J6260">
        <v>-1</v>
      </c>
    </row>
    <row r="6261" spans="2:10" x14ac:dyDescent="0.45">
      <c r="B6261">
        <v>9532</v>
      </c>
      <c r="C6261" t="s">
        <v>70</v>
      </c>
      <c r="D6261">
        <v>17</v>
      </c>
      <c r="E6261">
        <v>14</v>
      </c>
      <c r="F6261" t="s">
        <v>67</v>
      </c>
      <c r="G6261">
        <v>0</v>
      </c>
      <c r="H6261">
        <v>0</v>
      </c>
      <c r="I6261" t="s">
        <v>4</v>
      </c>
      <c r="J6261">
        <v>0</v>
      </c>
    </row>
    <row r="6262" spans="2:10" x14ac:dyDescent="0.45">
      <c r="B6262">
        <v>9533</v>
      </c>
      <c r="C6262" t="s">
        <v>70</v>
      </c>
      <c r="D6262">
        <v>17</v>
      </c>
      <c r="E6262">
        <v>14</v>
      </c>
      <c r="F6262" t="s">
        <v>69</v>
      </c>
      <c r="G6262">
        <v>1</v>
      </c>
      <c r="H6262">
        <v>1</v>
      </c>
      <c r="I6262" t="s">
        <v>13</v>
      </c>
      <c r="J6262">
        <v>0</v>
      </c>
    </row>
    <row r="6263" spans="2:10" x14ac:dyDescent="0.45">
      <c r="B6263">
        <v>9534</v>
      </c>
      <c r="C6263" t="s">
        <v>70</v>
      </c>
      <c r="D6263">
        <v>17</v>
      </c>
      <c r="E6263">
        <v>14</v>
      </c>
      <c r="F6263" t="s">
        <v>3</v>
      </c>
      <c r="G6263">
        <v>1</v>
      </c>
      <c r="H6263">
        <v>0</v>
      </c>
      <c r="I6263" t="s">
        <v>18</v>
      </c>
      <c r="J6263">
        <v>1</v>
      </c>
    </row>
    <row r="6264" spans="2:10" x14ac:dyDescent="0.45">
      <c r="B6264">
        <v>9535</v>
      </c>
      <c r="C6264" t="s">
        <v>70</v>
      </c>
      <c r="D6264">
        <v>17</v>
      </c>
      <c r="E6264">
        <v>14</v>
      </c>
      <c r="F6264" t="s">
        <v>17</v>
      </c>
      <c r="G6264">
        <v>0</v>
      </c>
      <c r="H6264">
        <v>0</v>
      </c>
      <c r="I6264" t="s">
        <v>24</v>
      </c>
      <c r="J6264">
        <v>0</v>
      </c>
    </row>
    <row r="6265" spans="2:10" x14ac:dyDescent="0.45">
      <c r="B6265">
        <v>9536</v>
      </c>
      <c r="C6265" t="s">
        <v>70</v>
      </c>
      <c r="D6265">
        <v>17</v>
      </c>
      <c r="E6265">
        <v>14</v>
      </c>
      <c r="F6265" t="s">
        <v>15</v>
      </c>
      <c r="G6265">
        <v>7</v>
      </c>
      <c r="H6265">
        <v>1</v>
      </c>
      <c r="I6265" t="s">
        <v>11</v>
      </c>
      <c r="J6265">
        <v>1</v>
      </c>
    </row>
    <row r="6266" spans="2:10" x14ac:dyDescent="0.45">
      <c r="B6266">
        <v>9537</v>
      </c>
      <c r="C6266" t="s">
        <v>70</v>
      </c>
      <c r="D6266">
        <v>17</v>
      </c>
      <c r="E6266">
        <v>14</v>
      </c>
      <c r="F6266" t="s">
        <v>1</v>
      </c>
      <c r="G6266">
        <v>3</v>
      </c>
      <c r="H6266">
        <v>0</v>
      </c>
      <c r="I6266" t="s">
        <v>12</v>
      </c>
      <c r="J6266">
        <v>1</v>
      </c>
    </row>
    <row r="6267" spans="2:10" x14ac:dyDescent="0.45">
      <c r="B6267">
        <v>9538</v>
      </c>
      <c r="C6267" t="s">
        <v>70</v>
      </c>
      <c r="D6267">
        <v>17</v>
      </c>
      <c r="E6267">
        <v>14</v>
      </c>
      <c r="F6267" t="s">
        <v>7</v>
      </c>
      <c r="G6267">
        <v>2</v>
      </c>
      <c r="H6267">
        <v>0</v>
      </c>
      <c r="I6267" t="s">
        <v>5</v>
      </c>
      <c r="J6267">
        <v>1</v>
      </c>
    </row>
    <row r="6268" spans="2:10" x14ac:dyDescent="0.45">
      <c r="B6268">
        <v>9539</v>
      </c>
      <c r="C6268" t="s">
        <v>70</v>
      </c>
      <c r="D6268">
        <v>17</v>
      </c>
      <c r="E6268">
        <v>14</v>
      </c>
      <c r="F6268" t="s">
        <v>6</v>
      </c>
      <c r="G6268">
        <v>2</v>
      </c>
      <c r="H6268">
        <v>3</v>
      </c>
      <c r="I6268" t="s">
        <v>27</v>
      </c>
      <c r="J6268">
        <v>-1</v>
      </c>
    </row>
    <row r="6269" spans="2:10" x14ac:dyDescent="0.45">
      <c r="B6269">
        <v>9540</v>
      </c>
      <c r="C6269" t="s">
        <v>70</v>
      </c>
      <c r="D6269">
        <v>17</v>
      </c>
      <c r="E6269">
        <v>15</v>
      </c>
      <c r="F6269" t="s">
        <v>4</v>
      </c>
      <c r="G6269">
        <v>0</v>
      </c>
      <c r="H6269">
        <v>0</v>
      </c>
      <c r="I6269" t="s">
        <v>69</v>
      </c>
      <c r="J6269">
        <v>0</v>
      </c>
    </row>
    <row r="6270" spans="2:10" x14ac:dyDescent="0.45">
      <c r="B6270">
        <v>9541</v>
      </c>
      <c r="C6270" t="s">
        <v>70</v>
      </c>
      <c r="D6270">
        <v>17</v>
      </c>
      <c r="E6270">
        <v>15</v>
      </c>
      <c r="F6270" t="s">
        <v>24</v>
      </c>
      <c r="G6270">
        <v>1</v>
      </c>
      <c r="H6270">
        <v>1</v>
      </c>
      <c r="I6270" t="s">
        <v>14</v>
      </c>
      <c r="J6270">
        <v>0</v>
      </c>
    </row>
    <row r="6271" spans="2:10" x14ac:dyDescent="0.45">
      <c r="B6271">
        <v>9542</v>
      </c>
      <c r="C6271" t="s">
        <v>70</v>
      </c>
      <c r="D6271">
        <v>17</v>
      </c>
      <c r="E6271">
        <v>15</v>
      </c>
      <c r="F6271" t="s">
        <v>12</v>
      </c>
      <c r="G6271">
        <v>4</v>
      </c>
      <c r="H6271">
        <v>0</v>
      </c>
      <c r="I6271" t="s">
        <v>6</v>
      </c>
      <c r="J6271">
        <v>1</v>
      </c>
    </row>
    <row r="6272" spans="2:10" x14ac:dyDescent="0.45">
      <c r="B6272">
        <v>9543</v>
      </c>
      <c r="C6272" t="s">
        <v>70</v>
      </c>
      <c r="D6272">
        <v>17</v>
      </c>
      <c r="E6272">
        <v>15</v>
      </c>
      <c r="F6272" t="s">
        <v>5</v>
      </c>
      <c r="G6272">
        <v>1</v>
      </c>
      <c r="H6272">
        <v>0</v>
      </c>
      <c r="I6272" t="s">
        <v>17</v>
      </c>
      <c r="J6272">
        <v>1</v>
      </c>
    </row>
    <row r="6273" spans="2:10" x14ac:dyDescent="0.45">
      <c r="B6273">
        <v>9544</v>
      </c>
      <c r="C6273" t="s">
        <v>70</v>
      </c>
      <c r="D6273">
        <v>17</v>
      </c>
      <c r="E6273">
        <v>15</v>
      </c>
      <c r="F6273" t="s">
        <v>0</v>
      </c>
      <c r="G6273">
        <v>1</v>
      </c>
      <c r="H6273">
        <v>0</v>
      </c>
      <c r="I6273" t="s">
        <v>67</v>
      </c>
      <c r="J6273">
        <v>1</v>
      </c>
    </row>
    <row r="6274" spans="2:10" x14ac:dyDescent="0.45">
      <c r="B6274">
        <v>9545</v>
      </c>
      <c r="C6274" t="s">
        <v>70</v>
      </c>
      <c r="D6274">
        <v>17</v>
      </c>
      <c r="E6274">
        <v>15</v>
      </c>
      <c r="F6274" t="s">
        <v>18</v>
      </c>
      <c r="G6274">
        <v>1</v>
      </c>
      <c r="H6274">
        <v>0</v>
      </c>
      <c r="I6274" t="s">
        <v>27</v>
      </c>
      <c r="J6274">
        <v>1</v>
      </c>
    </row>
    <row r="6275" spans="2:10" x14ac:dyDescent="0.45">
      <c r="B6275">
        <v>9546</v>
      </c>
      <c r="C6275" t="s">
        <v>70</v>
      </c>
      <c r="D6275">
        <v>17</v>
      </c>
      <c r="E6275">
        <v>15</v>
      </c>
      <c r="F6275" t="s">
        <v>9</v>
      </c>
      <c r="G6275">
        <v>1</v>
      </c>
      <c r="H6275">
        <v>3</v>
      </c>
      <c r="I6275" t="s">
        <v>15</v>
      </c>
      <c r="J6275">
        <v>-1</v>
      </c>
    </row>
    <row r="6276" spans="2:10" x14ac:dyDescent="0.45">
      <c r="B6276">
        <v>9547</v>
      </c>
      <c r="C6276" t="s">
        <v>70</v>
      </c>
      <c r="D6276">
        <v>17</v>
      </c>
      <c r="E6276">
        <v>15</v>
      </c>
      <c r="F6276" t="s">
        <v>11</v>
      </c>
      <c r="G6276">
        <v>2</v>
      </c>
      <c r="H6276">
        <v>1</v>
      </c>
      <c r="I6276" t="s">
        <v>10</v>
      </c>
      <c r="J6276">
        <v>1</v>
      </c>
    </row>
    <row r="6277" spans="2:10" x14ac:dyDescent="0.45">
      <c r="B6277">
        <v>9548</v>
      </c>
      <c r="C6277" t="s">
        <v>70</v>
      </c>
      <c r="D6277">
        <v>17</v>
      </c>
      <c r="E6277">
        <v>15</v>
      </c>
      <c r="F6277" t="s">
        <v>3</v>
      </c>
      <c r="G6277">
        <v>0</v>
      </c>
      <c r="H6277">
        <v>2</v>
      </c>
      <c r="I6277" t="s">
        <v>7</v>
      </c>
      <c r="J6277">
        <v>-1</v>
      </c>
    </row>
    <row r="6278" spans="2:10" x14ac:dyDescent="0.45">
      <c r="B6278">
        <v>9549</v>
      </c>
      <c r="C6278" t="s">
        <v>70</v>
      </c>
      <c r="D6278">
        <v>17</v>
      </c>
      <c r="E6278">
        <v>15</v>
      </c>
      <c r="F6278" t="s">
        <v>13</v>
      </c>
      <c r="G6278">
        <v>1</v>
      </c>
      <c r="H6278">
        <v>2</v>
      </c>
      <c r="I6278" t="s">
        <v>1</v>
      </c>
      <c r="J6278">
        <v>-1</v>
      </c>
    </row>
    <row r="6279" spans="2:10" x14ac:dyDescent="0.45">
      <c r="B6279">
        <v>9550</v>
      </c>
      <c r="C6279" t="s">
        <v>70</v>
      </c>
      <c r="D6279">
        <v>17</v>
      </c>
      <c r="E6279">
        <v>16</v>
      </c>
      <c r="F6279" t="s">
        <v>27</v>
      </c>
      <c r="G6279">
        <v>1</v>
      </c>
      <c r="H6279">
        <v>1</v>
      </c>
      <c r="I6279" t="s">
        <v>12</v>
      </c>
      <c r="J6279">
        <v>0</v>
      </c>
    </row>
    <row r="6280" spans="2:10" x14ac:dyDescent="0.45">
      <c r="B6280">
        <v>9551</v>
      </c>
      <c r="C6280" t="s">
        <v>70</v>
      </c>
      <c r="D6280">
        <v>17</v>
      </c>
      <c r="E6280">
        <v>16</v>
      </c>
      <c r="F6280" t="s">
        <v>14</v>
      </c>
      <c r="G6280">
        <v>2</v>
      </c>
      <c r="H6280">
        <v>2</v>
      </c>
      <c r="I6280" t="s">
        <v>5</v>
      </c>
      <c r="J6280">
        <v>0</v>
      </c>
    </row>
    <row r="6281" spans="2:10" x14ac:dyDescent="0.45">
      <c r="B6281">
        <v>9552</v>
      </c>
      <c r="C6281" t="s">
        <v>70</v>
      </c>
      <c r="D6281">
        <v>17</v>
      </c>
      <c r="E6281">
        <v>16</v>
      </c>
      <c r="F6281" t="s">
        <v>10</v>
      </c>
      <c r="G6281">
        <v>1</v>
      </c>
      <c r="H6281">
        <v>0</v>
      </c>
      <c r="I6281" t="s">
        <v>9</v>
      </c>
      <c r="J6281">
        <v>1</v>
      </c>
    </row>
    <row r="6282" spans="2:10" x14ac:dyDescent="0.45">
      <c r="B6282">
        <v>9553</v>
      </c>
      <c r="C6282" t="s">
        <v>70</v>
      </c>
      <c r="D6282">
        <v>17</v>
      </c>
      <c r="E6282">
        <v>16</v>
      </c>
      <c r="F6282" t="s">
        <v>17</v>
      </c>
      <c r="G6282">
        <v>5</v>
      </c>
      <c r="H6282">
        <v>0</v>
      </c>
      <c r="I6282" t="s">
        <v>3</v>
      </c>
      <c r="J6282">
        <v>1</v>
      </c>
    </row>
    <row r="6283" spans="2:10" x14ac:dyDescent="0.45">
      <c r="B6283">
        <v>9554</v>
      </c>
      <c r="C6283" t="s">
        <v>70</v>
      </c>
      <c r="D6283">
        <v>17</v>
      </c>
      <c r="E6283">
        <v>16</v>
      </c>
      <c r="F6283" t="s">
        <v>6</v>
      </c>
      <c r="G6283">
        <v>3</v>
      </c>
      <c r="H6283">
        <v>0</v>
      </c>
      <c r="I6283" t="s">
        <v>13</v>
      </c>
      <c r="J6283">
        <v>1</v>
      </c>
    </row>
    <row r="6284" spans="2:10" x14ac:dyDescent="0.45">
      <c r="B6284">
        <v>9555</v>
      </c>
      <c r="C6284" t="s">
        <v>70</v>
      </c>
      <c r="D6284">
        <v>17</v>
      </c>
      <c r="E6284">
        <v>16</v>
      </c>
      <c r="F6284" t="s">
        <v>15</v>
      </c>
      <c r="G6284">
        <v>1</v>
      </c>
      <c r="H6284">
        <v>1</v>
      </c>
      <c r="I6284" t="s">
        <v>24</v>
      </c>
      <c r="J6284">
        <v>0</v>
      </c>
    </row>
    <row r="6285" spans="2:10" x14ac:dyDescent="0.45">
      <c r="B6285">
        <v>9556</v>
      </c>
      <c r="C6285" t="s">
        <v>70</v>
      </c>
      <c r="D6285">
        <v>17</v>
      </c>
      <c r="E6285">
        <v>16</v>
      </c>
      <c r="F6285" t="s">
        <v>69</v>
      </c>
      <c r="G6285">
        <v>0</v>
      </c>
      <c r="H6285">
        <v>1</v>
      </c>
      <c r="I6285" t="s">
        <v>0</v>
      </c>
      <c r="J6285">
        <v>-1</v>
      </c>
    </row>
    <row r="6286" spans="2:10" x14ac:dyDescent="0.45">
      <c r="B6286">
        <v>9557</v>
      </c>
      <c r="C6286" t="s">
        <v>70</v>
      </c>
      <c r="D6286">
        <v>17</v>
      </c>
      <c r="E6286">
        <v>16</v>
      </c>
      <c r="F6286" t="s">
        <v>67</v>
      </c>
      <c r="G6286">
        <v>0</v>
      </c>
      <c r="H6286">
        <v>0</v>
      </c>
      <c r="I6286" t="s">
        <v>11</v>
      </c>
      <c r="J6286">
        <v>0</v>
      </c>
    </row>
    <row r="6287" spans="2:10" x14ac:dyDescent="0.45">
      <c r="B6287">
        <v>9558</v>
      </c>
      <c r="C6287" t="s">
        <v>70</v>
      </c>
      <c r="D6287">
        <v>17</v>
      </c>
      <c r="E6287">
        <v>16</v>
      </c>
      <c r="F6287" t="s">
        <v>1</v>
      </c>
      <c r="G6287">
        <v>0</v>
      </c>
      <c r="H6287">
        <v>0</v>
      </c>
      <c r="I6287" t="s">
        <v>4</v>
      </c>
      <c r="J6287">
        <v>0</v>
      </c>
    </row>
    <row r="6288" spans="2:10" x14ac:dyDescent="0.45">
      <c r="B6288">
        <v>9559</v>
      </c>
      <c r="C6288" t="s">
        <v>70</v>
      </c>
      <c r="D6288">
        <v>17</v>
      </c>
      <c r="E6288">
        <v>16</v>
      </c>
      <c r="F6288" t="s">
        <v>7</v>
      </c>
      <c r="G6288">
        <v>0</v>
      </c>
      <c r="H6288">
        <v>0</v>
      </c>
      <c r="I6288" t="s">
        <v>18</v>
      </c>
      <c r="J6288">
        <v>0</v>
      </c>
    </row>
    <row r="6289" spans="2:10" x14ac:dyDescent="0.45">
      <c r="B6289">
        <v>9560</v>
      </c>
      <c r="C6289" t="s">
        <v>70</v>
      </c>
      <c r="D6289">
        <v>17</v>
      </c>
      <c r="E6289">
        <v>17</v>
      </c>
      <c r="F6289" t="s">
        <v>13</v>
      </c>
      <c r="G6289">
        <v>2</v>
      </c>
      <c r="H6289">
        <v>3</v>
      </c>
      <c r="I6289" t="s">
        <v>27</v>
      </c>
      <c r="J6289">
        <v>-1</v>
      </c>
    </row>
    <row r="6290" spans="2:10" x14ac:dyDescent="0.45">
      <c r="B6290">
        <v>9561</v>
      </c>
      <c r="C6290" t="s">
        <v>70</v>
      </c>
      <c r="D6290">
        <v>17</v>
      </c>
      <c r="E6290">
        <v>17</v>
      </c>
      <c r="F6290" t="s">
        <v>24</v>
      </c>
      <c r="G6290">
        <v>2</v>
      </c>
      <c r="H6290">
        <v>1</v>
      </c>
      <c r="I6290" t="s">
        <v>10</v>
      </c>
      <c r="J6290">
        <v>1</v>
      </c>
    </row>
    <row r="6291" spans="2:10" x14ac:dyDescent="0.45">
      <c r="B6291">
        <v>9562</v>
      </c>
      <c r="C6291" t="s">
        <v>70</v>
      </c>
      <c r="D6291">
        <v>17</v>
      </c>
      <c r="E6291">
        <v>17</v>
      </c>
      <c r="F6291" t="s">
        <v>4</v>
      </c>
      <c r="G6291">
        <v>4</v>
      </c>
      <c r="H6291">
        <v>0</v>
      </c>
      <c r="I6291" t="s">
        <v>6</v>
      </c>
      <c r="J6291">
        <v>1</v>
      </c>
    </row>
    <row r="6292" spans="2:10" x14ac:dyDescent="0.45">
      <c r="B6292">
        <v>9563</v>
      </c>
      <c r="C6292" t="s">
        <v>70</v>
      </c>
      <c r="D6292">
        <v>17</v>
      </c>
      <c r="E6292">
        <v>17</v>
      </c>
      <c r="F6292" t="s">
        <v>7</v>
      </c>
      <c r="G6292">
        <v>5</v>
      </c>
      <c r="H6292">
        <v>2</v>
      </c>
      <c r="I6292" t="s">
        <v>17</v>
      </c>
      <c r="J6292">
        <v>1</v>
      </c>
    </row>
    <row r="6293" spans="2:10" x14ac:dyDescent="0.45">
      <c r="B6293">
        <v>9564</v>
      </c>
      <c r="C6293" t="s">
        <v>70</v>
      </c>
      <c r="D6293">
        <v>17</v>
      </c>
      <c r="E6293">
        <v>17</v>
      </c>
      <c r="F6293" t="s">
        <v>0</v>
      </c>
      <c r="G6293">
        <v>2</v>
      </c>
      <c r="H6293">
        <v>2</v>
      </c>
      <c r="I6293" t="s">
        <v>1</v>
      </c>
      <c r="J6293">
        <v>0</v>
      </c>
    </row>
    <row r="6294" spans="2:10" x14ac:dyDescent="0.45">
      <c r="B6294">
        <v>9565</v>
      </c>
      <c r="C6294" t="s">
        <v>70</v>
      </c>
      <c r="D6294">
        <v>17</v>
      </c>
      <c r="E6294">
        <v>17</v>
      </c>
      <c r="F6294" t="s">
        <v>18</v>
      </c>
      <c r="G6294">
        <v>0</v>
      </c>
      <c r="H6294">
        <v>3</v>
      </c>
      <c r="I6294" t="s">
        <v>12</v>
      </c>
      <c r="J6294">
        <v>-1</v>
      </c>
    </row>
    <row r="6295" spans="2:10" x14ac:dyDescent="0.45">
      <c r="B6295">
        <v>9566</v>
      </c>
      <c r="C6295" t="s">
        <v>70</v>
      </c>
      <c r="D6295">
        <v>17</v>
      </c>
      <c r="E6295">
        <v>17</v>
      </c>
      <c r="F6295" t="s">
        <v>9</v>
      </c>
      <c r="G6295">
        <v>2</v>
      </c>
      <c r="H6295">
        <v>0</v>
      </c>
      <c r="I6295" t="s">
        <v>67</v>
      </c>
      <c r="J6295">
        <v>1</v>
      </c>
    </row>
    <row r="6296" spans="2:10" x14ac:dyDescent="0.45">
      <c r="B6296">
        <v>9567</v>
      </c>
      <c r="C6296" t="s">
        <v>70</v>
      </c>
      <c r="D6296">
        <v>17</v>
      </c>
      <c r="E6296">
        <v>17</v>
      </c>
      <c r="F6296" t="s">
        <v>3</v>
      </c>
      <c r="G6296">
        <v>3</v>
      </c>
      <c r="H6296">
        <v>1</v>
      </c>
      <c r="I6296" t="s">
        <v>14</v>
      </c>
      <c r="J6296">
        <v>1</v>
      </c>
    </row>
    <row r="6297" spans="2:10" x14ac:dyDescent="0.45">
      <c r="B6297">
        <v>9568</v>
      </c>
      <c r="C6297" t="s">
        <v>70</v>
      </c>
      <c r="D6297">
        <v>17</v>
      </c>
      <c r="E6297">
        <v>17</v>
      </c>
      <c r="F6297" t="s">
        <v>5</v>
      </c>
      <c r="G6297">
        <v>1</v>
      </c>
      <c r="H6297">
        <v>1</v>
      </c>
      <c r="I6297" t="s">
        <v>15</v>
      </c>
      <c r="J6297">
        <v>0</v>
      </c>
    </row>
    <row r="6298" spans="2:10" x14ac:dyDescent="0.45">
      <c r="B6298">
        <v>9569</v>
      </c>
      <c r="C6298" t="s">
        <v>70</v>
      </c>
      <c r="D6298">
        <v>17</v>
      </c>
      <c r="E6298">
        <v>17</v>
      </c>
      <c r="F6298" t="s">
        <v>11</v>
      </c>
      <c r="G6298">
        <v>1</v>
      </c>
      <c r="H6298">
        <v>1</v>
      </c>
      <c r="I6298" t="s">
        <v>69</v>
      </c>
      <c r="J6298">
        <v>0</v>
      </c>
    </row>
    <row r="6299" spans="2:10" x14ac:dyDescent="0.45">
      <c r="B6299">
        <v>9570</v>
      </c>
      <c r="C6299" t="s">
        <v>70</v>
      </c>
      <c r="D6299">
        <v>17</v>
      </c>
      <c r="E6299">
        <v>18</v>
      </c>
      <c r="F6299" t="s">
        <v>1</v>
      </c>
      <c r="G6299">
        <v>0</v>
      </c>
      <c r="H6299">
        <v>0</v>
      </c>
      <c r="I6299" t="s">
        <v>11</v>
      </c>
      <c r="J6299">
        <v>0</v>
      </c>
    </row>
    <row r="6300" spans="2:10" x14ac:dyDescent="0.45">
      <c r="B6300">
        <v>9571</v>
      </c>
      <c r="C6300" t="s">
        <v>70</v>
      </c>
      <c r="D6300">
        <v>17</v>
      </c>
      <c r="E6300">
        <v>18</v>
      </c>
      <c r="F6300" t="s">
        <v>27</v>
      </c>
      <c r="G6300">
        <v>2</v>
      </c>
      <c r="H6300">
        <v>1</v>
      </c>
      <c r="I6300" t="s">
        <v>4</v>
      </c>
      <c r="J6300">
        <v>1</v>
      </c>
    </row>
    <row r="6301" spans="2:10" x14ac:dyDescent="0.45">
      <c r="B6301">
        <v>9572</v>
      </c>
      <c r="C6301" t="s">
        <v>70</v>
      </c>
      <c r="D6301">
        <v>17</v>
      </c>
      <c r="E6301">
        <v>18</v>
      </c>
      <c r="F6301" t="s">
        <v>6</v>
      </c>
      <c r="G6301">
        <v>1</v>
      </c>
      <c r="H6301">
        <v>0</v>
      </c>
      <c r="I6301" t="s">
        <v>0</v>
      </c>
      <c r="J6301">
        <v>1</v>
      </c>
    </row>
    <row r="6302" spans="2:10" x14ac:dyDescent="0.45">
      <c r="B6302">
        <v>9573</v>
      </c>
      <c r="C6302" t="s">
        <v>70</v>
      </c>
      <c r="D6302">
        <v>17</v>
      </c>
      <c r="E6302">
        <v>18</v>
      </c>
      <c r="F6302" t="s">
        <v>14</v>
      </c>
      <c r="G6302">
        <v>1</v>
      </c>
      <c r="H6302">
        <v>2</v>
      </c>
      <c r="I6302" t="s">
        <v>7</v>
      </c>
      <c r="J6302">
        <v>-1</v>
      </c>
    </row>
    <row r="6303" spans="2:10" x14ac:dyDescent="0.45">
      <c r="B6303">
        <v>9574</v>
      </c>
      <c r="C6303" t="s">
        <v>70</v>
      </c>
      <c r="D6303">
        <v>17</v>
      </c>
      <c r="E6303">
        <v>18</v>
      </c>
      <c r="F6303" t="s">
        <v>12</v>
      </c>
      <c r="G6303">
        <v>3</v>
      </c>
      <c r="H6303">
        <v>0</v>
      </c>
      <c r="I6303" t="s">
        <v>13</v>
      </c>
      <c r="J6303">
        <v>1</v>
      </c>
    </row>
    <row r="6304" spans="2:10" x14ac:dyDescent="0.45">
      <c r="B6304">
        <v>9575</v>
      </c>
      <c r="C6304" t="s">
        <v>70</v>
      </c>
      <c r="D6304">
        <v>17</v>
      </c>
      <c r="E6304">
        <v>18</v>
      </c>
      <c r="F6304" t="s">
        <v>10</v>
      </c>
      <c r="G6304">
        <v>2</v>
      </c>
      <c r="H6304">
        <v>0</v>
      </c>
      <c r="I6304" t="s">
        <v>5</v>
      </c>
      <c r="J6304">
        <v>1</v>
      </c>
    </row>
    <row r="6305" spans="2:10" x14ac:dyDescent="0.45">
      <c r="B6305">
        <v>9576</v>
      </c>
      <c r="C6305" t="s">
        <v>70</v>
      </c>
      <c r="D6305">
        <v>17</v>
      </c>
      <c r="E6305">
        <v>18</v>
      </c>
      <c r="F6305" t="s">
        <v>18</v>
      </c>
      <c r="G6305">
        <v>1</v>
      </c>
      <c r="H6305">
        <v>0</v>
      </c>
      <c r="I6305" t="s">
        <v>17</v>
      </c>
      <c r="J6305">
        <v>1</v>
      </c>
    </row>
    <row r="6306" spans="2:10" x14ac:dyDescent="0.45">
      <c r="B6306">
        <v>9577</v>
      </c>
      <c r="C6306" t="s">
        <v>70</v>
      </c>
      <c r="D6306">
        <v>17</v>
      </c>
      <c r="E6306">
        <v>18</v>
      </c>
      <c r="F6306" t="s">
        <v>67</v>
      </c>
      <c r="G6306">
        <v>0</v>
      </c>
      <c r="H6306">
        <v>0</v>
      </c>
      <c r="I6306" t="s">
        <v>24</v>
      </c>
      <c r="J6306">
        <v>0</v>
      </c>
    </row>
    <row r="6307" spans="2:10" x14ac:dyDescent="0.45">
      <c r="B6307">
        <v>9578</v>
      </c>
      <c r="C6307" t="s">
        <v>70</v>
      </c>
      <c r="D6307">
        <v>17</v>
      </c>
      <c r="E6307">
        <v>18</v>
      </c>
      <c r="F6307" t="s">
        <v>15</v>
      </c>
      <c r="G6307">
        <v>1</v>
      </c>
      <c r="H6307">
        <v>1</v>
      </c>
      <c r="I6307" t="s">
        <v>3</v>
      </c>
      <c r="J6307">
        <v>0</v>
      </c>
    </row>
    <row r="6308" spans="2:10" x14ac:dyDescent="0.45">
      <c r="B6308">
        <v>9579</v>
      </c>
      <c r="C6308" t="s">
        <v>70</v>
      </c>
      <c r="D6308">
        <v>17</v>
      </c>
      <c r="E6308">
        <v>18</v>
      </c>
      <c r="F6308" t="s">
        <v>69</v>
      </c>
      <c r="G6308">
        <v>2</v>
      </c>
      <c r="H6308">
        <v>7</v>
      </c>
      <c r="I6308" t="s">
        <v>9</v>
      </c>
      <c r="J6308">
        <v>-1</v>
      </c>
    </row>
    <row r="6309" spans="2:10" x14ac:dyDescent="0.45">
      <c r="B6309">
        <v>9580</v>
      </c>
      <c r="C6309" t="s">
        <v>70</v>
      </c>
      <c r="D6309">
        <v>17</v>
      </c>
      <c r="E6309">
        <v>19</v>
      </c>
      <c r="F6309" t="s">
        <v>7</v>
      </c>
      <c r="G6309">
        <v>0</v>
      </c>
      <c r="H6309">
        <v>1</v>
      </c>
      <c r="I6309" t="s">
        <v>15</v>
      </c>
      <c r="J6309">
        <v>-1</v>
      </c>
    </row>
    <row r="6310" spans="2:10" x14ac:dyDescent="0.45">
      <c r="B6310">
        <v>9581</v>
      </c>
      <c r="C6310" t="s">
        <v>70</v>
      </c>
      <c r="D6310">
        <v>17</v>
      </c>
      <c r="E6310">
        <v>19</v>
      </c>
      <c r="F6310" t="s">
        <v>24</v>
      </c>
      <c r="G6310">
        <v>3</v>
      </c>
      <c r="H6310">
        <v>0</v>
      </c>
      <c r="I6310" t="s">
        <v>69</v>
      </c>
      <c r="J6310">
        <v>1</v>
      </c>
    </row>
    <row r="6311" spans="2:10" x14ac:dyDescent="0.45">
      <c r="B6311">
        <v>9582</v>
      </c>
      <c r="C6311" t="s">
        <v>70</v>
      </c>
      <c r="D6311">
        <v>17</v>
      </c>
      <c r="E6311">
        <v>19</v>
      </c>
      <c r="F6311" t="s">
        <v>3</v>
      </c>
      <c r="G6311">
        <v>0</v>
      </c>
      <c r="H6311">
        <v>1</v>
      </c>
      <c r="I6311" t="s">
        <v>10</v>
      </c>
      <c r="J6311">
        <v>-1</v>
      </c>
    </row>
    <row r="6312" spans="2:10" x14ac:dyDescent="0.45">
      <c r="B6312">
        <v>9583</v>
      </c>
      <c r="C6312" t="s">
        <v>70</v>
      </c>
      <c r="D6312">
        <v>17</v>
      </c>
      <c r="E6312">
        <v>19</v>
      </c>
      <c r="F6312" t="s">
        <v>0</v>
      </c>
      <c r="G6312">
        <v>1</v>
      </c>
      <c r="H6312">
        <v>0</v>
      </c>
      <c r="I6312" t="s">
        <v>27</v>
      </c>
      <c r="J6312">
        <v>1</v>
      </c>
    </row>
    <row r="6313" spans="2:10" x14ac:dyDescent="0.45">
      <c r="B6313">
        <v>9584</v>
      </c>
      <c r="C6313" t="s">
        <v>70</v>
      </c>
      <c r="D6313">
        <v>17</v>
      </c>
      <c r="E6313">
        <v>19</v>
      </c>
      <c r="F6313" t="s">
        <v>9</v>
      </c>
      <c r="G6313">
        <v>2</v>
      </c>
      <c r="H6313">
        <v>1</v>
      </c>
      <c r="I6313" t="s">
        <v>1</v>
      </c>
      <c r="J6313">
        <v>1</v>
      </c>
    </row>
    <row r="6314" spans="2:10" x14ac:dyDescent="0.45">
      <c r="B6314">
        <v>9585</v>
      </c>
      <c r="C6314" t="s">
        <v>70</v>
      </c>
      <c r="D6314">
        <v>17</v>
      </c>
      <c r="E6314">
        <v>19</v>
      </c>
      <c r="F6314" t="s">
        <v>13</v>
      </c>
      <c r="G6314">
        <v>1</v>
      </c>
      <c r="H6314">
        <v>0</v>
      </c>
      <c r="I6314" t="s">
        <v>18</v>
      </c>
      <c r="J6314">
        <v>1</v>
      </c>
    </row>
    <row r="6315" spans="2:10" x14ac:dyDescent="0.45">
      <c r="B6315">
        <v>9586</v>
      </c>
      <c r="C6315" t="s">
        <v>70</v>
      </c>
      <c r="D6315">
        <v>17</v>
      </c>
      <c r="E6315">
        <v>19</v>
      </c>
      <c r="F6315" t="s">
        <v>4</v>
      </c>
      <c r="G6315">
        <v>1</v>
      </c>
      <c r="H6315">
        <v>1</v>
      </c>
      <c r="I6315" t="s">
        <v>12</v>
      </c>
      <c r="J6315">
        <v>0</v>
      </c>
    </row>
    <row r="6316" spans="2:10" x14ac:dyDescent="0.45">
      <c r="B6316">
        <v>9587</v>
      </c>
      <c r="C6316" t="s">
        <v>70</v>
      </c>
      <c r="D6316">
        <v>17</v>
      </c>
      <c r="E6316">
        <v>19</v>
      </c>
      <c r="F6316" t="s">
        <v>17</v>
      </c>
      <c r="G6316">
        <v>0</v>
      </c>
      <c r="H6316">
        <v>1</v>
      </c>
      <c r="I6316" t="s">
        <v>14</v>
      </c>
      <c r="J6316">
        <v>-1</v>
      </c>
    </row>
    <row r="6317" spans="2:10" x14ac:dyDescent="0.45">
      <c r="B6317">
        <v>9588</v>
      </c>
      <c r="C6317" t="s">
        <v>70</v>
      </c>
      <c r="D6317">
        <v>17</v>
      </c>
      <c r="E6317">
        <v>19</v>
      </c>
      <c r="F6317" t="s">
        <v>5</v>
      </c>
      <c r="G6317">
        <v>4</v>
      </c>
      <c r="H6317">
        <v>1</v>
      </c>
      <c r="I6317" t="s">
        <v>67</v>
      </c>
      <c r="J6317">
        <v>1</v>
      </c>
    </row>
    <row r="6318" spans="2:10" x14ac:dyDescent="0.45">
      <c r="B6318">
        <v>9589</v>
      </c>
      <c r="C6318" t="s">
        <v>70</v>
      </c>
      <c r="D6318">
        <v>17</v>
      </c>
      <c r="E6318">
        <v>19</v>
      </c>
      <c r="F6318" t="s">
        <v>11</v>
      </c>
      <c r="G6318">
        <v>2</v>
      </c>
      <c r="H6318">
        <v>2</v>
      </c>
      <c r="I6318" t="s">
        <v>6</v>
      </c>
      <c r="J6318">
        <v>0</v>
      </c>
    </row>
    <row r="6319" spans="2:10" x14ac:dyDescent="0.45">
      <c r="B6319">
        <v>9590</v>
      </c>
      <c r="C6319" t="s">
        <v>70</v>
      </c>
      <c r="D6319">
        <v>17</v>
      </c>
      <c r="E6319">
        <v>20</v>
      </c>
      <c r="F6319" t="s">
        <v>14</v>
      </c>
      <c r="G6319">
        <v>6</v>
      </c>
      <c r="H6319">
        <v>0</v>
      </c>
      <c r="I6319" t="s">
        <v>18</v>
      </c>
      <c r="J6319">
        <v>1</v>
      </c>
    </row>
    <row r="6320" spans="2:10" x14ac:dyDescent="0.45">
      <c r="B6320">
        <v>9591</v>
      </c>
      <c r="C6320" t="s">
        <v>70</v>
      </c>
      <c r="D6320">
        <v>17</v>
      </c>
      <c r="E6320">
        <v>20</v>
      </c>
      <c r="F6320" t="s">
        <v>0</v>
      </c>
      <c r="G6320">
        <v>1</v>
      </c>
      <c r="H6320">
        <v>1</v>
      </c>
      <c r="I6320" t="s">
        <v>12</v>
      </c>
      <c r="J6320">
        <v>0</v>
      </c>
    </row>
    <row r="6321" spans="2:10" x14ac:dyDescent="0.45">
      <c r="B6321">
        <v>9592</v>
      </c>
      <c r="C6321" t="s">
        <v>70</v>
      </c>
      <c r="D6321">
        <v>17</v>
      </c>
      <c r="E6321">
        <v>20</v>
      </c>
      <c r="F6321" t="s">
        <v>9</v>
      </c>
      <c r="G6321">
        <v>2</v>
      </c>
      <c r="H6321">
        <v>1</v>
      </c>
      <c r="I6321" t="s">
        <v>6</v>
      </c>
      <c r="J6321">
        <v>1</v>
      </c>
    </row>
    <row r="6322" spans="2:10" x14ac:dyDescent="0.45">
      <c r="B6322">
        <v>9593</v>
      </c>
      <c r="C6322" t="s">
        <v>70</v>
      </c>
      <c r="D6322">
        <v>17</v>
      </c>
      <c r="E6322">
        <v>20</v>
      </c>
      <c r="F6322" t="s">
        <v>4</v>
      </c>
      <c r="G6322">
        <v>1</v>
      </c>
      <c r="H6322">
        <v>3</v>
      </c>
      <c r="I6322" t="s">
        <v>13</v>
      </c>
      <c r="J6322">
        <v>-1</v>
      </c>
    </row>
    <row r="6323" spans="2:10" x14ac:dyDescent="0.45">
      <c r="B6323">
        <v>9594</v>
      </c>
      <c r="C6323" t="s">
        <v>70</v>
      </c>
      <c r="D6323">
        <v>17</v>
      </c>
      <c r="E6323">
        <v>20</v>
      </c>
      <c r="F6323" t="s">
        <v>7</v>
      </c>
      <c r="G6323">
        <v>1</v>
      </c>
      <c r="H6323">
        <v>1</v>
      </c>
      <c r="I6323" t="s">
        <v>10</v>
      </c>
      <c r="J6323">
        <v>0</v>
      </c>
    </row>
    <row r="6324" spans="2:10" x14ac:dyDescent="0.45">
      <c r="B6324">
        <v>9595</v>
      </c>
      <c r="C6324" t="s">
        <v>70</v>
      </c>
      <c r="D6324">
        <v>17</v>
      </c>
      <c r="E6324">
        <v>20</v>
      </c>
      <c r="F6324" t="s">
        <v>5</v>
      </c>
      <c r="G6324">
        <v>2</v>
      </c>
      <c r="H6324">
        <v>1</v>
      </c>
      <c r="I6324" t="s">
        <v>69</v>
      </c>
      <c r="J6324">
        <v>1</v>
      </c>
    </row>
    <row r="6325" spans="2:10" x14ac:dyDescent="0.45">
      <c r="B6325">
        <v>9596</v>
      </c>
      <c r="C6325" t="s">
        <v>70</v>
      </c>
      <c r="D6325">
        <v>17</v>
      </c>
      <c r="E6325">
        <v>20</v>
      </c>
      <c r="F6325" t="s">
        <v>24</v>
      </c>
      <c r="G6325">
        <v>1</v>
      </c>
      <c r="H6325">
        <v>0</v>
      </c>
      <c r="I6325" t="s">
        <v>1</v>
      </c>
      <c r="J6325">
        <v>1</v>
      </c>
    </row>
    <row r="6326" spans="2:10" x14ac:dyDescent="0.45">
      <c r="B6326">
        <v>9597</v>
      </c>
      <c r="C6326" t="s">
        <v>70</v>
      </c>
      <c r="D6326">
        <v>17</v>
      </c>
      <c r="E6326">
        <v>20</v>
      </c>
      <c r="F6326" t="s">
        <v>17</v>
      </c>
      <c r="G6326">
        <v>1</v>
      </c>
      <c r="H6326">
        <v>1</v>
      </c>
      <c r="I6326" t="s">
        <v>15</v>
      </c>
      <c r="J6326">
        <v>0</v>
      </c>
    </row>
    <row r="6327" spans="2:10" x14ac:dyDescent="0.45">
      <c r="B6327">
        <v>9598</v>
      </c>
      <c r="C6327" t="s">
        <v>70</v>
      </c>
      <c r="D6327">
        <v>17</v>
      </c>
      <c r="E6327">
        <v>20</v>
      </c>
      <c r="F6327" t="s">
        <v>11</v>
      </c>
      <c r="G6327">
        <v>0</v>
      </c>
      <c r="H6327">
        <v>3</v>
      </c>
      <c r="I6327" t="s">
        <v>27</v>
      </c>
      <c r="J6327">
        <v>-1</v>
      </c>
    </row>
    <row r="6328" spans="2:10" x14ac:dyDescent="0.45">
      <c r="B6328">
        <v>9599</v>
      </c>
      <c r="C6328" t="s">
        <v>70</v>
      </c>
      <c r="D6328">
        <v>17</v>
      </c>
      <c r="E6328">
        <v>20</v>
      </c>
      <c r="F6328" t="s">
        <v>3</v>
      </c>
      <c r="G6328">
        <v>1</v>
      </c>
      <c r="H6328">
        <v>0</v>
      </c>
      <c r="I6328" t="s">
        <v>67</v>
      </c>
      <c r="J6328">
        <v>1</v>
      </c>
    </row>
    <row r="6329" spans="2:10" x14ac:dyDescent="0.45">
      <c r="B6329">
        <v>9600</v>
      </c>
      <c r="C6329" t="s">
        <v>70</v>
      </c>
      <c r="D6329">
        <v>17</v>
      </c>
      <c r="E6329">
        <v>21</v>
      </c>
      <c r="F6329" t="s">
        <v>12</v>
      </c>
      <c r="G6329">
        <v>3</v>
      </c>
      <c r="H6329">
        <v>2</v>
      </c>
      <c r="I6329" t="s">
        <v>11</v>
      </c>
      <c r="J6329">
        <v>1</v>
      </c>
    </row>
    <row r="6330" spans="2:10" x14ac:dyDescent="0.45">
      <c r="B6330">
        <v>9601</v>
      </c>
      <c r="C6330" t="s">
        <v>70</v>
      </c>
      <c r="D6330">
        <v>17</v>
      </c>
      <c r="E6330">
        <v>21</v>
      </c>
      <c r="F6330" t="s">
        <v>69</v>
      </c>
      <c r="G6330">
        <v>1</v>
      </c>
      <c r="H6330">
        <v>1</v>
      </c>
      <c r="I6330" t="s">
        <v>3</v>
      </c>
      <c r="J6330">
        <v>0</v>
      </c>
    </row>
    <row r="6331" spans="2:10" x14ac:dyDescent="0.45">
      <c r="B6331">
        <v>9602</v>
      </c>
      <c r="C6331" t="s">
        <v>70</v>
      </c>
      <c r="D6331">
        <v>17</v>
      </c>
      <c r="E6331">
        <v>21</v>
      </c>
      <c r="F6331" t="s">
        <v>10</v>
      </c>
      <c r="G6331">
        <v>3</v>
      </c>
      <c r="H6331">
        <v>2</v>
      </c>
      <c r="I6331" t="s">
        <v>17</v>
      </c>
      <c r="J6331">
        <v>1</v>
      </c>
    </row>
    <row r="6332" spans="2:10" x14ac:dyDescent="0.45">
      <c r="B6332">
        <v>9603</v>
      </c>
      <c r="C6332" t="s">
        <v>70</v>
      </c>
      <c r="D6332">
        <v>17</v>
      </c>
      <c r="E6332">
        <v>21</v>
      </c>
      <c r="F6332" t="s">
        <v>18</v>
      </c>
      <c r="G6332">
        <v>3</v>
      </c>
      <c r="H6332">
        <v>1</v>
      </c>
      <c r="I6332" t="s">
        <v>4</v>
      </c>
      <c r="J6332">
        <v>1</v>
      </c>
    </row>
    <row r="6333" spans="2:10" x14ac:dyDescent="0.45">
      <c r="B6333">
        <v>9604</v>
      </c>
      <c r="C6333" t="s">
        <v>70</v>
      </c>
      <c r="D6333">
        <v>17</v>
      </c>
      <c r="E6333">
        <v>21</v>
      </c>
      <c r="F6333" t="s">
        <v>1</v>
      </c>
      <c r="G6333">
        <v>1</v>
      </c>
      <c r="H6333">
        <v>1</v>
      </c>
      <c r="I6333" t="s">
        <v>5</v>
      </c>
      <c r="J6333">
        <v>0</v>
      </c>
    </row>
    <row r="6334" spans="2:10" x14ac:dyDescent="0.45">
      <c r="B6334">
        <v>9605</v>
      </c>
      <c r="C6334" t="s">
        <v>70</v>
      </c>
      <c r="D6334">
        <v>17</v>
      </c>
      <c r="E6334">
        <v>21</v>
      </c>
      <c r="F6334" t="s">
        <v>67</v>
      </c>
      <c r="G6334">
        <v>0</v>
      </c>
      <c r="H6334">
        <v>2</v>
      </c>
      <c r="I6334" t="s">
        <v>7</v>
      </c>
      <c r="J6334">
        <v>-1</v>
      </c>
    </row>
    <row r="6335" spans="2:10" x14ac:dyDescent="0.45">
      <c r="B6335">
        <v>9606</v>
      </c>
      <c r="C6335" t="s">
        <v>70</v>
      </c>
      <c r="D6335">
        <v>17</v>
      </c>
      <c r="E6335">
        <v>21</v>
      </c>
      <c r="F6335" t="s">
        <v>13</v>
      </c>
      <c r="G6335">
        <v>3</v>
      </c>
      <c r="H6335">
        <v>0</v>
      </c>
      <c r="I6335" t="s">
        <v>0</v>
      </c>
      <c r="J6335">
        <v>1</v>
      </c>
    </row>
    <row r="6336" spans="2:10" x14ac:dyDescent="0.45">
      <c r="B6336">
        <v>9607</v>
      </c>
      <c r="C6336" t="s">
        <v>70</v>
      </c>
      <c r="D6336">
        <v>17</v>
      </c>
      <c r="E6336">
        <v>21</v>
      </c>
      <c r="F6336" t="s">
        <v>6</v>
      </c>
      <c r="G6336">
        <v>2</v>
      </c>
      <c r="H6336">
        <v>1</v>
      </c>
      <c r="I6336" t="s">
        <v>24</v>
      </c>
      <c r="J6336">
        <v>1</v>
      </c>
    </row>
    <row r="6337" spans="2:10" x14ac:dyDescent="0.45">
      <c r="B6337">
        <v>9608</v>
      </c>
      <c r="C6337" t="s">
        <v>70</v>
      </c>
      <c r="D6337">
        <v>17</v>
      </c>
      <c r="E6337">
        <v>21</v>
      </c>
      <c r="F6337" t="s">
        <v>15</v>
      </c>
      <c r="G6337">
        <v>3</v>
      </c>
      <c r="H6337">
        <v>1</v>
      </c>
      <c r="I6337" t="s">
        <v>14</v>
      </c>
      <c r="J6337">
        <v>1</v>
      </c>
    </row>
    <row r="6338" spans="2:10" x14ac:dyDescent="0.45">
      <c r="B6338">
        <v>9609</v>
      </c>
      <c r="C6338" t="s">
        <v>70</v>
      </c>
      <c r="D6338">
        <v>17</v>
      </c>
      <c r="E6338">
        <v>21</v>
      </c>
      <c r="F6338" t="s">
        <v>27</v>
      </c>
      <c r="G6338">
        <v>4</v>
      </c>
      <c r="H6338">
        <v>3</v>
      </c>
      <c r="I6338" t="s">
        <v>9</v>
      </c>
      <c r="J6338">
        <v>1</v>
      </c>
    </row>
    <row r="6339" spans="2:10" x14ac:dyDescent="0.45">
      <c r="B6339">
        <v>9610</v>
      </c>
      <c r="C6339" t="s">
        <v>70</v>
      </c>
      <c r="D6339">
        <v>17</v>
      </c>
      <c r="E6339">
        <v>22</v>
      </c>
      <c r="F6339" t="s">
        <v>0</v>
      </c>
      <c r="G6339">
        <v>2</v>
      </c>
      <c r="H6339">
        <v>2</v>
      </c>
      <c r="I6339" t="s">
        <v>4</v>
      </c>
      <c r="J6339">
        <v>0</v>
      </c>
    </row>
    <row r="6340" spans="2:10" x14ac:dyDescent="0.45">
      <c r="B6340">
        <v>9611</v>
      </c>
      <c r="C6340" t="s">
        <v>70</v>
      </c>
      <c r="D6340">
        <v>17</v>
      </c>
      <c r="E6340">
        <v>22</v>
      </c>
      <c r="F6340" t="s">
        <v>14</v>
      </c>
      <c r="G6340">
        <v>4</v>
      </c>
      <c r="H6340">
        <v>2</v>
      </c>
      <c r="I6340" t="s">
        <v>10</v>
      </c>
      <c r="J6340">
        <v>1</v>
      </c>
    </row>
    <row r="6341" spans="2:10" x14ac:dyDescent="0.45">
      <c r="B6341">
        <v>9612</v>
      </c>
      <c r="C6341" t="s">
        <v>70</v>
      </c>
      <c r="D6341">
        <v>17</v>
      </c>
      <c r="E6341">
        <v>22</v>
      </c>
      <c r="F6341" t="s">
        <v>9</v>
      </c>
      <c r="G6341">
        <v>1</v>
      </c>
      <c r="H6341">
        <v>1</v>
      </c>
      <c r="I6341" t="s">
        <v>12</v>
      </c>
      <c r="J6341">
        <v>0</v>
      </c>
    </row>
    <row r="6342" spans="2:10" x14ac:dyDescent="0.45">
      <c r="B6342">
        <v>9613</v>
      </c>
      <c r="C6342" t="s">
        <v>70</v>
      </c>
      <c r="D6342">
        <v>17</v>
      </c>
      <c r="E6342">
        <v>22</v>
      </c>
      <c r="F6342" t="s">
        <v>5</v>
      </c>
      <c r="G6342">
        <v>2</v>
      </c>
      <c r="H6342">
        <v>0</v>
      </c>
      <c r="I6342" t="s">
        <v>6</v>
      </c>
      <c r="J6342">
        <v>1</v>
      </c>
    </row>
    <row r="6343" spans="2:10" x14ac:dyDescent="0.45">
      <c r="B6343">
        <v>9614</v>
      </c>
      <c r="C6343" t="s">
        <v>70</v>
      </c>
      <c r="D6343">
        <v>17</v>
      </c>
      <c r="E6343">
        <v>22</v>
      </c>
      <c r="F6343" t="s">
        <v>15</v>
      </c>
      <c r="G6343">
        <v>5</v>
      </c>
      <c r="H6343">
        <v>0</v>
      </c>
      <c r="I6343" t="s">
        <v>18</v>
      </c>
      <c r="J6343">
        <v>1</v>
      </c>
    </row>
    <row r="6344" spans="2:10" x14ac:dyDescent="0.45">
      <c r="B6344">
        <v>9615</v>
      </c>
      <c r="C6344" t="s">
        <v>70</v>
      </c>
      <c r="D6344">
        <v>17</v>
      </c>
      <c r="E6344">
        <v>22</v>
      </c>
      <c r="F6344" t="s">
        <v>11</v>
      </c>
      <c r="G6344">
        <v>1</v>
      </c>
      <c r="H6344">
        <v>1</v>
      </c>
      <c r="I6344" t="s">
        <v>13</v>
      </c>
      <c r="J6344">
        <v>0</v>
      </c>
    </row>
    <row r="6345" spans="2:10" x14ac:dyDescent="0.45">
      <c r="B6345">
        <v>9616</v>
      </c>
      <c r="C6345" t="s">
        <v>70</v>
      </c>
      <c r="D6345">
        <v>17</v>
      </c>
      <c r="E6345">
        <v>22</v>
      </c>
      <c r="F6345" t="s">
        <v>24</v>
      </c>
      <c r="G6345">
        <v>0</v>
      </c>
      <c r="H6345">
        <v>0</v>
      </c>
      <c r="I6345" t="s">
        <v>27</v>
      </c>
      <c r="J6345">
        <v>0</v>
      </c>
    </row>
    <row r="6346" spans="2:10" x14ac:dyDescent="0.45">
      <c r="B6346">
        <v>9617</v>
      </c>
      <c r="C6346" t="s">
        <v>70</v>
      </c>
      <c r="D6346">
        <v>17</v>
      </c>
      <c r="E6346">
        <v>22</v>
      </c>
      <c r="F6346" t="s">
        <v>17</v>
      </c>
      <c r="G6346">
        <v>1</v>
      </c>
      <c r="H6346">
        <v>0</v>
      </c>
      <c r="I6346" t="s">
        <v>67</v>
      </c>
      <c r="J6346">
        <v>1</v>
      </c>
    </row>
    <row r="6347" spans="2:10" x14ac:dyDescent="0.45">
      <c r="B6347">
        <v>9618</v>
      </c>
      <c r="C6347" t="s">
        <v>70</v>
      </c>
      <c r="D6347">
        <v>17</v>
      </c>
      <c r="E6347">
        <v>22</v>
      </c>
      <c r="F6347" t="s">
        <v>3</v>
      </c>
      <c r="G6347">
        <v>2</v>
      </c>
      <c r="H6347">
        <v>1</v>
      </c>
      <c r="I6347" t="s">
        <v>1</v>
      </c>
      <c r="J6347">
        <v>1</v>
      </c>
    </row>
    <row r="6348" spans="2:10" x14ac:dyDescent="0.45">
      <c r="B6348">
        <v>9619</v>
      </c>
      <c r="C6348" t="s">
        <v>70</v>
      </c>
      <c r="D6348">
        <v>17</v>
      </c>
      <c r="E6348">
        <v>22</v>
      </c>
      <c r="F6348" t="s">
        <v>7</v>
      </c>
      <c r="G6348">
        <v>1</v>
      </c>
      <c r="H6348">
        <v>0</v>
      </c>
      <c r="I6348" t="s">
        <v>69</v>
      </c>
      <c r="J6348">
        <v>1</v>
      </c>
    </row>
    <row r="6349" spans="2:10" x14ac:dyDescent="0.45">
      <c r="B6349">
        <v>9620</v>
      </c>
      <c r="C6349" t="s">
        <v>70</v>
      </c>
      <c r="D6349">
        <v>17</v>
      </c>
      <c r="E6349">
        <v>23</v>
      </c>
      <c r="F6349" t="s">
        <v>13</v>
      </c>
      <c r="G6349">
        <v>2</v>
      </c>
      <c r="H6349">
        <v>2</v>
      </c>
      <c r="I6349" t="s">
        <v>9</v>
      </c>
      <c r="J6349">
        <v>0</v>
      </c>
    </row>
    <row r="6350" spans="2:10" x14ac:dyDescent="0.45">
      <c r="B6350">
        <v>9621</v>
      </c>
      <c r="C6350" t="s">
        <v>70</v>
      </c>
      <c r="D6350">
        <v>17</v>
      </c>
      <c r="E6350">
        <v>23</v>
      </c>
      <c r="F6350" t="s">
        <v>69</v>
      </c>
      <c r="G6350">
        <v>2</v>
      </c>
      <c r="H6350">
        <v>0</v>
      </c>
      <c r="I6350" t="s">
        <v>17</v>
      </c>
      <c r="J6350">
        <v>1</v>
      </c>
    </row>
    <row r="6351" spans="2:10" x14ac:dyDescent="0.45">
      <c r="B6351">
        <v>9622</v>
      </c>
      <c r="C6351" t="s">
        <v>70</v>
      </c>
      <c r="D6351">
        <v>17</v>
      </c>
      <c r="E6351">
        <v>23</v>
      </c>
      <c r="F6351" t="s">
        <v>12</v>
      </c>
      <c r="G6351">
        <v>0</v>
      </c>
      <c r="H6351">
        <v>1</v>
      </c>
      <c r="I6351" t="s">
        <v>24</v>
      </c>
      <c r="J6351">
        <v>-1</v>
      </c>
    </row>
    <row r="6352" spans="2:10" x14ac:dyDescent="0.45">
      <c r="B6352">
        <v>9623</v>
      </c>
      <c r="C6352" t="s">
        <v>70</v>
      </c>
      <c r="D6352">
        <v>17</v>
      </c>
      <c r="E6352">
        <v>23</v>
      </c>
      <c r="F6352" t="s">
        <v>10</v>
      </c>
      <c r="G6352">
        <v>1</v>
      </c>
      <c r="H6352">
        <v>1</v>
      </c>
      <c r="I6352" t="s">
        <v>15</v>
      </c>
      <c r="J6352">
        <v>0</v>
      </c>
    </row>
    <row r="6353" spans="2:10" x14ac:dyDescent="0.45">
      <c r="B6353">
        <v>9624</v>
      </c>
      <c r="C6353" t="s">
        <v>70</v>
      </c>
      <c r="D6353">
        <v>17</v>
      </c>
      <c r="E6353">
        <v>23</v>
      </c>
      <c r="F6353" t="s">
        <v>18</v>
      </c>
      <c r="G6353">
        <v>0</v>
      </c>
      <c r="H6353">
        <v>1</v>
      </c>
      <c r="I6353" t="s">
        <v>0</v>
      </c>
      <c r="J6353">
        <v>-1</v>
      </c>
    </row>
    <row r="6354" spans="2:10" x14ac:dyDescent="0.45">
      <c r="B6354">
        <v>9625</v>
      </c>
      <c r="C6354" t="s">
        <v>70</v>
      </c>
      <c r="D6354">
        <v>17</v>
      </c>
      <c r="E6354">
        <v>23</v>
      </c>
      <c r="F6354" t="s">
        <v>4</v>
      </c>
      <c r="G6354">
        <v>0</v>
      </c>
      <c r="H6354">
        <v>1</v>
      </c>
      <c r="I6354" t="s">
        <v>11</v>
      </c>
      <c r="J6354">
        <v>-1</v>
      </c>
    </row>
    <row r="6355" spans="2:10" x14ac:dyDescent="0.45">
      <c r="B6355">
        <v>9626</v>
      </c>
      <c r="C6355" t="s">
        <v>70</v>
      </c>
      <c r="D6355">
        <v>17</v>
      </c>
      <c r="E6355">
        <v>23</v>
      </c>
      <c r="F6355" t="s">
        <v>6</v>
      </c>
      <c r="G6355">
        <v>0</v>
      </c>
      <c r="H6355">
        <v>0</v>
      </c>
      <c r="I6355" t="s">
        <v>3</v>
      </c>
      <c r="J6355">
        <v>0</v>
      </c>
    </row>
    <row r="6356" spans="2:10" x14ac:dyDescent="0.45">
      <c r="B6356">
        <v>9627</v>
      </c>
      <c r="C6356" t="s">
        <v>70</v>
      </c>
      <c r="D6356">
        <v>17</v>
      </c>
      <c r="E6356">
        <v>23</v>
      </c>
      <c r="F6356" t="s">
        <v>67</v>
      </c>
      <c r="G6356">
        <v>0</v>
      </c>
      <c r="H6356">
        <v>2</v>
      </c>
      <c r="I6356" t="s">
        <v>14</v>
      </c>
      <c r="J6356">
        <v>-1</v>
      </c>
    </row>
    <row r="6357" spans="2:10" x14ac:dyDescent="0.45">
      <c r="B6357">
        <v>9628</v>
      </c>
      <c r="C6357" t="s">
        <v>70</v>
      </c>
      <c r="D6357">
        <v>17</v>
      </c>
      <c r="E6357">
        <v>23</v>
      </c>
      <c r="F6357" t="s">
        <v>27</v>
      </c>
      <c r="G6357">
        <v>5</v>
      </c>
      <c r="H6357">
        <v>1</v>
      </c>
      <c r="I6357" t="s">
        <v>5</v>
      </c>
      <c r="J6357">
        <v>1</v>
      </c>
    </row>
    <row r="6358" spans="2:10" x14ac:dyDescent="0.45">
      <c r="B6358">
        <v>9629</v>
      </c>
      <c r="C6358" t="s">
        <v>70</v>
      </c>
      <c r="D6358">
        <v>17</v>
      </c>
      <c r="E6358">
        <v>23</v>
      </c>
      <c r="F6358" t="s">
        <v>1</v>
      </c>
      <c r="G6358">
        <v>3</v>
      </c>
      <c r="H6358">
        <v>3</v>
      </c>
      <c r="I6358" t="s">
        <v>7</v>
      </c>
      <c r="J6358">
        <v>0</v>
      </c>
    </row>
    <row r="6359" spans="2:10" x14ac:dyDescent="0.45">
      <c r="B6359">
        <v>9630</v>
      </c>
      <c r="C6359" t="s">
        <v>70</v>
      </c>
      <c r="D6359">
        <v>17</v>
      </c>
      <c r="E6359">
        <v>24</v>
      </c>
      <c r="F6359" t="s">
        <v>14</v>
      </c>
      <c r="G6359">
        <v>1</v>
      </c>
      <c r="H6359">
        <v>2</v>
      </c>
      <c r="I6359" t="s">
        <v>69</v>
      </c>
      <c r="J6359">
        <v>-1</v>
      </c>
    </row>
    <row r="6360" spans="2:10" x14ac:dyDescent="0.45">
      <c r="B6360">
        <v>9631</v>
      </c>
      <c r="C6360" t="s">
        <v>70</v>
      </c>
      <c r="D6360">
        <v>17</v>
      </c>
      <c r="E6360">
        <v>24</v>
      </c>
      <c r="F6360" t="s">
        <v>10</v>
      </c>
      <c r="G6360">
        <v>1</v>
      </c>
      <c r="H6360">
        <v>0</v>
      </c>
      <c r="I6360" t="s">
        <v>18</v>
      </c>
      <c r="J6360">
        <v>1</v>
      </c>
    </row>
    <row r="6361" spans="2:10" x14ac:dyDescent="0.45">
      <c r="B6361">
        <v>9632</v>
      </c>
      <c r="C6361" t="s">
        <v>70</v>
      </c>
      <c r="D6361">
        <v>17</v>
      </c>
      <c r="E6361">
        <v>24</v>
      </c>
      <c r="F6361" t="s">
        <v>9</v>
      </c>
      <c r="G6361">
        <v>1</v>
      </c>
      <c r="H6361">
        <v>0</v>
      </c>
      <c r="I6361" t="s">
        <v>4</v>
      </c>
      <c r="J6361">
        <v>1</v>
      </c>
    </row>
    <row r="6362" spans="2:10" x14ac:dyDescent="0.45">
      <c r="B6362">
        <v>9633</v>
      </c>
      <c r="C6362" t="s">
        <v>70</v>
      </c>
      <c r="D6362">
        <v>17</v>
      </c>
      <c r="E6362">
        <v>24</v>
      </c>
      <c r="F6362" t="s">
        <v>7</v>
      </c>
      <c r="G6362">
        <v>2</v>
      </c>
      <c r="H6362">
        <v>1</v>
      </c>
      <c r="I6362" t="s">
        <v>6</v>
      </c>
      <c r="J6362">
        <v>1</v>
      </c>
    </row>
    <row r="6363" spans="2:10" x14ac:dyDescent="0.45">
      <c r="B6363">
        <v>9634</v>
      </c>
      <c r="C6363" t="s">
        <v>70</v>
      </c>
      <c r="D6363">
        <v>17</v>
      </c>
      <c r="E6363">
        <v>24</v>
      </c>
      <c r="F6363" t="s">
        <v>17</v>
      </c>
      <c r="G6363">
        <v>0</v>
      </c>
      <c r="H6363">
        <v>1</v>
      </c>
      <c r="I6363" t="s">
        <v>1</v>
      </c>
      <c r="J6363">
        <v>-1</v>
      </c>
    </row>
    <row r="6364" spans="2:10" x14ac:dyDescent="0.45">
      <c r="B6364">
        <v>9635</v>
      </c>
      <c r="C6364" t="s">
        <v>70</v>
      </c>
      <c r="D6364">
        <v>17</v>
      </c>
      <c r="E6364">
        <v>24</v>
      </c>
      <c r="F6364" t="s">
        <v>15</v>
      </c>
      <c r="G6364">
        <v>4</v>
      </c>
      <c r="H6364">
        <v>0</v>
      </c>
      <c r="I6364" t="s">
        <v>67</v>
      </c>
      <c r="J6364">
        <v>1</v>
      </c>
    </row>
    <row r="6365" spans="2:10" x14ac:dyDescent="0.45">
      <c r="B6365">
        <v>9636</v>
      </c>
      <c r="C6365" t="s">
        <v>70</v>
      </c>
      <c r="D6365">
        <v>17</v>
      </c>
      <c r="E6365">
        <v>24</v>
      </c>
      <c r="F6365" t="s">
        <v>24</v>
      </c>
      <c r="G6365">
        <v>0</v>
      </c>
      <c r="H6365">
        <v>1</v>
      </c>
      <c r="I6365" t="s">
        <v>13</v>
      </c>
      <c r="J6365">
        <v>-1</v>
      </c>
    </row>
    <row r="6366" spans="2:10" x14ac:dyDescent="0.45">
      <c r="B6366">
        <v>9637</v>
      </c>
      <c r="C6366" t="s">
        <v>70</v>
      </c>
      <c r="D6366">
        <v>17</v>
      </c>
      <c r="E6366">
        <v>24</v>
      </c>
      <c r="F6366" t="s">
        <v>5</v>
      </c>
      <c r="G6366">
        <v>2</v>
      </c>
      <c r="H6366">
        <v>1</v>
      </c>
      <c r="I6366" t="s">
        <v>12</v>
      </c>
      <c r="J6366">
        <v>1</v>
      </c>
    </row>
    <row r="6367" spans="2:10" x14ac:dyDescent="0.45">
      <c r="B6367">
        <v>9638</v>
      </c>
      <c r="C6367" t="s">
        <v>70</v>
      </c>
      <c r="D6367">
        <v>17</v>
      </c>
      <c r="E6367">
        <v>24</v>
      </c>
      <c r="F6367" t="s">
        <v>11</v>
      </c>
      <c r="G6367">
        <v>0</v>
      </c>
      <c r="H6367">
        <v>3</v>
      </c>
      <c r="I6367" t="s">
        <v>0</v>
      </c>
      <c r="J6367">
        <v>-1</v>
      </c>
    </row>
    <row r="6368" spans="2:10" x14ac:dyDescent="0.45">
      <c r="B6368">
        <v>9639</v>
      </c>
      <c r="C6368" t="s">
        <v>70</v>
      </c>
      <c r="D6368">
        <v>17</v>
      </c>
      <c r="E6368">
        <v>24</v>
      </c>
      <c r="F6368" t="s">
        <v>3</v>
      </c>
      <c r="G6368">
        <v>1</v>
      </c>
      <c r="H6368">
        <v>0</v>
      </c>
      <c r="I6368" t="s">
        <v>27</v>
      </c>
      <c r="J6368">
        <v>1</v>
      </c>
    </row>
    <row r="6369" spans="2:10" x14ac:dyDescent="0.45">
      <c r="B6369">
        <v>9640</v>
      </c>
      <c r="C6369" t="s">
        <v>70</v>
      </c>
      <c r="D6369">
        <v>17</v>
      </c>
      <c r="E6369">
        <v>25</v>
      </c>
      <c r="F6369" t="s">
        <v>69</v>
      </c>
      <c r="G6369">
        <v>1</v>
      </c>
      <c r="H6369">
        <v>0</v>
      </c>
      <c r="I6369" t="s">
        <v>15</v>
      </c>
      <c r="J6369">
        <v>1</v>
      </c>
    </row>
    <row r="6370" spans="2:10" x14ac:dyDescent="0.45">
      <c r="B6370">
        <v>9641</v>
      </c>
      <c r="C6370" t="s">
        <v>70</v>
      </c>
      <c r="D6370">
        <v>17</v>
      </c>
      <c r="E6370">
        <v>25</v>
      </c>
      <c r="F6370" t="s">
        <v>12</v>
      </c>
      <c r="G6370">
        <v>3</v>
      </c>
      <c r="H6370">
        <v>0</v>
      </c>
      <c r="I6370" t="s">
        <v>3</v>
      </c>
      <c r="J6370">
        <v>1</v>
      </c>
    </row>
    <row r="6371" spans="2:10" x14ac:dyDescent="0.45">
      <c r="B6371">
        <v>9642</v>
      </c>
      <c r="C6371" t="s">
        <v>70</v>
      </c>
      <c r="D6371">
        <v>17</v>
      </c>
      <c r="E6371">
        <v>25</v>
      </c>
      <c r="F6371" t="s">
        <v>13</v>
      </c>
      <c r="G6371">
        <v>1</v>
      </c>
      <c r="H6371">
        <v>0</v>
      </c>
      <c r="I6371" t="s">
        <v>5</v>
      </c>
      <c r="J6371">
        <v>1</v>
      </c>
    </row>
    <row r="6372" spans="2:10" x14ac:dyDescent="0.45">
      <c r="B6372">
        <v>9643</v>
      </c>
      <c r="C6372" t="s">
        <v>70</v>
      </c>
      <c r="D6372">
        <v>17</v>
      </c>
      <c r="E6372">
        <v>25</v>
      </c>
      <c r="F6372" t="s">
        <v>0</v>
      </c>
      <c r="G6372">
        <v>1</v>
      </c>
      <c r="H6372">
        <v>1</v>
      </c>
      <c r="I6372" t="s">
        <v>9</v>
      </c>
      <c r="J6372">
        <v>0</v>
      </c>
    </row>
    <row r="6373" spans="2:10" x14ac:dyDescent="0.45">
      <c r="B6373">
        <v>9644</v>
      </c>
      <c r="C6373" t="s">
        <v>70</v>
      </c>
      <c r="D6373">
        <v>17</v>
      </c>
      <c r="E6373">
        <v>25</v>
      </c>
      <c r="F6373" t="s">
        <v>6</v>
      </c>
      <c r="G6373">
        <v>3</v>
      </c>
      <c r="H6373">
        <v>1</v>
      </c>
      <c r="I6373" t="s">
        <v>17</v>
      </c>
      <c r="J6373">
        <v>1</v>
      </c>
    </row>
    <row r="6374" spans="2:10" x14ac:dyDescent="0.45">
      <c r="B6374">
        <v>9645</v>
      </c>
      <c r="C6374" t="s">
        <v>70</v>
      </c>
      <c r="D6374">
        <v>17</v>
      </c>
      <c r="E6374">
        <v>25</v>
      </c>
      <c r="F6374" t="s">
        <v>1</v>
      </c>
      <c r="G6374">
        <v>2</v>
      </c>
      <c r="H6374">
        <v>2</v>
      </c>
      <c r="I6374" t="s">
        <v>14</v>
      </c>
      <c r="J6374">
        <v>0</v>
      </c>
    </row>
    <row r="6375" spans="2:10" x14ac:dyDescent="0.45">
      <c r="B6375">
        <v>9646</v>
      </c>
      <c r="C6375" t="s">
        <v>70</v>
      </c>
      <c r="D6375">
        <v>17</v>
      </c>
      <c r="E6375">
        <v>25</v>
      </c>
      <c r="F6375" t="s">
        <v>18</v>
      </c>
      <c r="G6375">
        <v>0</v>
      </c>
      <c r="H6375">
        <v>0</v>
      </c>
      <c r="I6375" t="s">
        <v>11</v>
      </c>
      <c r="J6375">
        <v>0</v>
      </c>
    </row>
    <row r="6376" spans="2:10" x14ac:dyDescent="0.45">
      <c r="B6376">
        <v>9647</v>
      </c>
      <c r="C6376" t="s">
        <v>70</v>
      </c>
      <c r="D6376">
        <v>17</v>
      </c>
      <c r="E6376">
        <v>25</v>
      </c>
      <c r="F6376" t="s">
        <v>4</v>
      </c>
      <c r="G6376">
        <v>1</v>
      </c>
      <c r="H6376">
        <v>2</v>
      </c>
      <c r="I6376" t="s">
        <v>24</v>
      </c>
      <c r="J6376">
        <v>-1</v>
      </c>
    </row>
    <row r="6377" spans="2:10" x14ac:dyDescent="0.45">
      <c r="B6377">
        <v>9648</v>
      </c>
      <c r="C6377" t="s">
        <v>70</v>
      </c>
      <c r="D6377">
        <v>17</v>
      </c>
      <c r="E6377">
        <v>25</v>
      </c>
      <c r="F6377" t="s">
        <v>27</v>
      </c>
      <c r="G6377">
        <v>3</v>
      </c>
      <c r="H6377">
        <v>2</v>
      </c>
      <c r="I6377" t="s">
        <v>7</v>
      </c>
      <c r="J6377">
        <v>1</v>
      </c>
    </row>
    <row r="6378" spans="2:10" x14ac:dyDescent="0.45">
      <c r="B6378">
        <v>9649</v>
      </c>
      <c r="C6378" t="s">
        <v>70</v>
      </c>
      <c r="D6378">
        <v>17</v>
      </c>
      <c r="E6378">
        <v>25</v>
      </c>
      <c r="F6378" t="s">
        <v>67</v>
      </c>
      <c r="G6378">
        <v>0</v>
      </c>
      <c r="H6378">
        <v>0</v>
      </c>
      <c r="I6378" t="s">
        <v>10</v>
      </c>
      <c r="J6378">
        <v>0</v>
      </c>
    </row>
    <row r="6379" spans="2:10" x14ac:dyDescent="0.45">
      <c r="B6379">
        <v>9650</v>
      </c>
      <c r="C6379" t="s">
        <v>70</v>
      </c>
      <c r="D6379">
        <v>17</v>
      </c>
      <c r="E6379">
        <v>26</v>
      </c>
      <c r="F6379" t="s">
        <v>24</v>
      </c>
      <c r="G6379">
        <v>1</v>
      </c>
      <c r="H6379">
        <v>1</v>
      </c>
      <c r="I6379" t="s">
        <v>0</v>
      </c>
      <c r="J6379">
        <v>0</v>
      </c>
    </row>
    <row r="6380" spans="2:10" x14ac:dyDescent="0.45">
      <c r="B6380">
        <v>9651</v>
      </c>
      <c r="C6380" t="s">
        <v>70</v>
      </c>
      <c r="D6380">
        <v>17</v>
      </c>
      <c r="E6380">
        <v>26</v>
      </c>
      <c r="F6380" t="s">
        <v>10</v>
      </c>
      <c r="G6380">
        <v>4</v>
      </c>
      <c r="H6380">
        <v>3</v>
      </c>
      <c r="I6380" t="s">
        <v>69</v>
      </c>
      <c r="J6380">
        <v>1</v>
      </c>
    </row>
    <row r="6381" spans="2:10" x14ac:dyDescent="0.45">
      <c r="B6381">
        <v>9652</v>
      </c>
      <c r="C6381" t="s">
        <v>70</v>
      </c>
      <c r="D6381">
        <v>17</v>
      </c>
      <c r="E6381">
        <v>26</v>
      </c>
      <c r="F6381" t="s">
        <v>14</v>
      </c>
      <c r="G6381">
        <v>0</v>
      </c>
      <c r="H6381">
        <v>1</v>
      </c>
      <c r="I6381" t="s">
        <v>6</v>
      </c>
      <c r="J6381">
        <v>-1</v>
      </c>
    </row>
    <row r="6382" spans="2:10" x14ac:dyDescent="0.45">
      <c r="B6382">
        <v>9653</v>
      </c>
      <c r="C6382" t="s">
        <v>70</v>
      </c>
      <c r="D6382">
        <v>17</v>
      </c>
      <c r="E6382">
        <v>26</v>
      </c>
      <c r="F6382" t="s">
        <v>9</v>
      </c>
      <c r="G6382">
        <v>1</v>
      </c>
      <c r="H6382">
        <v>0</v>
      </c>
      <c r="I6382" t="s">
        <v>11</v>
      </c>
      <c r="J6382">
        <v>1</v>
      </c>
    </row>
    <row r="6383" spans="2:10" x14ac:dyDescent="0.45">
      <c r="B6383">
        <v>9654</v>
      </c>
      <c r="C6383" t="s">
        <v>70</v>
      </c>
      <c r="D6383">
        <v>17</v>
      </c>
      <c r="E6383">
        <v>26</v>
      </c>
      <c r="F6383" t="s">
        <v>17</v>
      </c>
      <c r="G6383">
        <v>3</v>
      </c>
      <c r="H6383">
        <v>4</v>
      </c>
      <c r="I6383" t="s">
        <v>27</v>
      </c>
      <c r="J6383">
        <v>-1</v>
      </c>
    </row>
    <row r="6384" spans="2:10" x14ac:dyDescent="0.45">
      <c r="B6384">
        <v>9655</v>
      </c>
      <c r="C6384" t="s">
        <v>70</v>
      </c>
      <c r="D6384">
        <v>17</v>
      </c>
      <c r="E6384">
        <v>26</v>
      </c>
      <c r="F6384" t="s">
        <v>67</v>
      </c>
      <c r="G6384">
        <v>2</v>
      </c>
      <c r="H6384">
        <v>0</v>
      </c>
      <c r="I6384" t="s">
        <v>18</v>
      </c>
      <c r="J6384">
        <v>1</v>
      </c>
    </row>
    <row r="6385" spans="2:10" x14ac:dyDescent="0.45">
      <c r="B6385">
        <v>9656</v>
      </c>
      <c r="C6385" t="s">
        <v>70</v>
      </c>
      <c r="D6385">
        <v>17</v>
      </c>
      <c r="E6385">
        <v>26</v>
      </c>
      <c r="F6385" t="s">
        <v>5</v>
      </c>
      <c r="G6385">
        <v>2</v>
      </c>
      <c r="H6385">
        <v>2</v>
      </c>
      <c r="I6385" t="s">
        <v>4</v>
      </c>
      <c r="J6385">
        <v>0</v>
      </c>
    </row>
    <row r="6386" spans="2:10" x14ac:dyDescent="0.45">
      <c r="B6386">
        <v>9657</v>
      </c>
      <c r="C6386" t="s">
        <v>70</v>
      </c>
      <c r="D6386">
        <v>17</v>
      </c>
      <c r="E6386">
        <v>26</v>
      </c>
      <c r="F6386" t="s">
        <v>15</v>
      </c>
      <c r="G6386">
        <v>0</v>
      </c>
      <c r="H6386">
        <v>2</v>
      </c>
      <c r="I6386" t="s">
        <v>1</v>
      </c>
      <c r="J6386">
        <v>-1</v>
      </c>
    </row>
    <row r="6387" spans="2:10" x14ac:dyDescent="0.45">
      <c r="B6387">
        <v>9658</v>
      </c>
      <c r="C6387" t="s">
        <v>70</v>
      </c>
      <c r="D6387">
        <v>17</v>
      </c>
      <c r="E6387">
        <v>26</v>
      </c>
      <c r="F6387" t="s">
        <v>3</v>
      </c>
      <c r="G6387">
        <v>2</v>
      </c>
      <c r="H6387">
        <v>2</v>
      </c>
      <c r="I6387" t="s">
        <v>13</v>
      </c>
      <c r="J6387">
        <v>0</v>
      </c>
    </row>
    <row r="6388" spans="2:10" x14ac:dyDescent="0.45">
      <c r="B6388">
        <v>9659</v>
      </c>
      <c r="C6388" t="s">
        <v>70</v>
      </c>
      <c r="D6388">
        <v>17</v>
      </c>
      <c r="E6388">
        <v>26</v>
      </c>
      <c r="F6388" t="s">
        <v>7</v>
      </c>
      <c r="G6388">
        <v>1</v>
      </c>
      <c r="H6388">
        <v>3</v>
      </c>
      <c r="I6388" t="s">
        <v>12</v>
      </c>
      <c r="J6388">
        <v>-1</v>
      </c>
    </row>
    <row r="6389" spans="2:10" x14ac:dyDescent="0.45">
      <c r="B6389">
        <v>9660</v>
      </c>
      <c r="C6389" t="s">
        <v>70</v>
      </c>
      <c r="D6389">
        <v>17</v>
      </c>
      <c r="E6389">
        <v>27</v>
      </c>
      <c r="F6389" t="s">
        <v>13</v>
      </c>
      <c r="G6389">
        <v>3</v>
      </c>
      <c r="H6389">
        <v>3</v>
      </c>
      <c r="I6389" t="s">
        <v>7</v>
      </c>
      <c r="J6389">
        <v>0</v>
      </c>
    </row>
    <row r="6390" spans="2:10" x14ac:dyDescent="0.45">
      <c r="B6390">
        <v>9661</v>
      </c>
      <c r="C6390" t="s">
        <v>70</v>
      </c>
      <c r="D6390">
        <v>17</v>
      </c>
      <c r="E6390">
        <v>27</v>
      </c>
      <c r="F6390" t="s">
        <v>12</v>
      </c>
      <c r="G6390">
        <v>2</v>
      </c>
      <c r="H6390">
        <v>1</v>
      </c>
      <c r="I6390" t="s">
        <v>17</v>
      </c>
      <c r="J6390">
        <v>1</v>
      </c>
    </row>
    <row r="6391" spans="2:10" x14ac:dyDescent="0.45">
      <c r="B6391">
        <v>9662</v>
      </c>
      <c r="C6391" t="s">
        <v>70</v>
      </c>
      <c r="D6391">
        <v>17</v>
      </c>
      <c r="E6391">
        <v>27</v>
      </c>
      <c r="F6391" t="s">
        <v>0</v>
      </c>
      <c r="G6391">
        <v>2</v>
      </c>
      <c r="H6391">
        <v>1</v>
      </c>
      <c r="I6391" t="s">
        <v>5</v>
      </c>
      <c r="J6391">
        <v>1</v>
      </c>
    </row>
    <row r="6392" spans="2:10" x14ac:dyDescent="0.45">
      <c r="B6392">
        <v>9663</v>
      </c>
      <c r="C6392" t="s">
        <v>70</v>
      </c>
      <c r="D6392">
        <v>17</v>
      </c>
      <c r="E6392">
        <v>27</v>
      </c>
      <c r="F6392" t="s">
        <v>69</v>
      </c>
      <c r="G6392">
        <v>0</v>
      </c>
      <c r="H6392">
        <v>0</v>
      </c>
      <c r="I6392" t="s">
        <v>67</v>
      </c>
      <c r="J6392">
        <v>0</v>
      </c>
    </row>
    <row r="6393" spans="2:10" x14ac:dyDescent="0.45">
      <c r="B6393">
        <v>9664</v>
      </c>
      <c r="C6393" t="s">
        <v>70</v>
      </c>
      <c r="D6393">
        <v>17</v>
      </c>
      <c r="E6393">
        <v>27</v>
      </c>
      <c r="F6393" t="s">
        <v>4</v>
      </c>
      <c r="G6393">
        <v>1</v>
      </c>
      <c r="H6393">
        <v>2</v>
      </c>
      <c r="I6393" t="s">
        <v>3</v>
      </c>
      <c r="J6393">
        <v>-1</v>
      </c>
    </row>
    <row r="6394" spans="2:10" x14ac:dyDescent="0.45">
      <c r="B6394">
        <v>9665</v>
      </c>
      <c r="C6394" t="s">
        <v>70</v>
      </c>
      <c r="D6394">
        <v>17</v>
      </c>
      <c r="E6394">
        <v>27</v>
      </c>
      <c r="F6394" t="s">
        <v>27</v>
      </c>
      <c r="G6394">
        <v>0</v>
      </c>
      <c r="H6394">
        <v>0</v>
      </c>
      <c r="I6394" t="s">
        <v>14</v>
      </c>
      <c r="J6394">
        <v>0</v>
      </c>
    </row>
    <row r="6395" spans="2:10" x14ac:dyDescent="0.45">
      <c r="B6395">
        <v>9666</v>
      </c>
      <c r="C6395" t="s">
        <v>70</v>
      </c>
      <c r="D6395">
        <v>17</v>
      </c>
      <c r="E6395">
        <v>27</v>
      </c>
      <c r="F6395" t="s">
        <v>18</v>
      </c>
      <c r="G6395">
        <v>2</v>
      </c>
      <c r="H6395">
        <v>1</v>
      </c>
      <c r="I6395" t="s">
        <v>9</v>
      </c>
      <c r="J6395">
        <v>1</v>
      </c>
    </row>
    <row r="6396" spans="2:10" x14ac:dyDescent="0.45">
      <c r="B6396">
        <v>9667</v>
      </c>
      <c r="C6396" t="s">
        <v>70</v>
      </c>
      <c r="D6396">
        <v>17</v>
      </c>
      <c r="E6396">
        <v>27</v>
      </c>
      <c r="F6396" t="s">
        <v>6</v>
      </c>
      <c r="G6396">
        <v>1</v>
      </c>
      <c r="H6396">
        <v>1</v>
      </c>
      <c r="I6396" t="s">
        <v>15</v>
      </c>
      <c r="J6396">
        <v>0</v>
      </c>
    </row>
    <row r="6397" spans="2:10" x14ac:dyDescent="0.45">
      <c r="B6397">
        <v>9668</v>
      </c>
      <c r="C6397" t="s">
        <v>70</v>
      </c>
      <c r="D6397">
        <v>17</v>
      </c>
      <c r="E6397">
        <v>27</v>
      </c>
      <c r="F6397" t="s">
        <v>1</v>
      </c>
      <c r="G6397">
        <v>1</v>
      </c>
      <c r="H6397">
        <v>2</v>
      </c>
      <c r="I6397" t="s">
        <v>10</v>
      </c>
      <c r="J6397">
        <v>-1</v>
      </c>
    </row>
    <row r="6398" spans="2:10" x14ac:dyDescent="0.45">
      <c r="B6398">
        <v>9669</v>
      </c>
      <c r="C6398" t="s">
        <v>70</v>
      </c>
      <c r="D6398">
        <v>17</v>
      </c>
      <c r="E6398">
        <v>27</v>
      </c>
      <c r="F6398" t="s">
        <v>11</v>
      </c>
      <c r="G6398">
        <v>1</v>
      </c>
      <c r="H6398">
        <v>1</v>
      </c>
      <c r="I6398" t="s">
        <v>24</v>
      </c>
      <c r="J6398">
        <v>0</v>
      </c>
    </row>
    <row r="6399" spans="2:10" x14ac:dyDescent="0.45">
      <c r="B6399">
        <v>9670</v>
      </c>
      <c r="C6399" t="s">
        <v>70</v>
      </c>
      <c r="D6399">
        <v>17</v>
      </c>
      <c r="E6399">
        <v>28</v>
      </c>
      <c r="F6399" t="s">
        <v>10</v>
      </c>
      <c r="G6399">
        <v>1</v>
      </c>
      <c r="H6399">
        <v>1</v>
      </c>
      <c r="I6399" t="s">
        <v>6</v>
      </c>
      <c r="J6399">
        <v>0</v>
      </c>
    </row>
    <row r="6400" spans="2:10" x14ac:dyDescent="0.45">
      <c r="B6400">
        <v>9671</v>
      </c>
      <c r="C6400" t="s">
        <v>70</v>
      </c>
      <c r="D6400">
        <v>17</v>
      </c>
      <c r="E6400">
        <v>28</v>
      </c>
      <c r="F6400" t="s">
        <v>69</v>
      </c>
      <c r="G6400">
        <v>1</v>
      </c>
      <c r="H6400">
        <v>0</v>
      </c>
      <c r="I6400" t="s">
        <v>18</v>
      </c>
      <c r="J6400">
        <v>1</v>
      </c>
    </row>
    <row r="6401" spans="2:10" x14ac:dyDescent="0.45">
      <c r="B6401">
        <v>9672</v>
      </c>
      <c r="C6401" t="s">
        <v>70</v>
      </c>
      <c r="D6401">
        <v>17</v>
      </c>
      <c r="E6401">
        <v>28</v>
      </c>
      <c r="F6401" t="s">
        <v>14</v>
      </c>
      <c r="G6401">
        <v>3</v>
      </c>
      <c r="H6401">
        <v>1</v>
      </c>
      <c r="I6401" t="s">
        <v>12</v>
      </c>
      <c r="J6401">
        <v>1</v>
      </c>
    </row>
    <row r="6402" spans="2:10" x14ac:dyDescent="0.45">
      <c r="B6402">
        <v>9673</v>
      </c>
      <c r="C6402" t="s">
        <v>70</v>
      </c>
      <c r="D6402">
        <v>17</v>
      </c>
      <c r="E6402">
        <v>28</v>
      </c>
      <c r="F6402" t="s">
        <v>5</v>
      </c>
      <c r="G6402">
        <v>3</v>
      </c>
      <c r="H6402">
        <v>0</v>
      </c>
      <c r="I6402" t="s">
        <v>11</v>
      </c>
      <c r="J6402">
        <v>1</v>
      </c>
    </row>
    <row r="6403" spans="2:10" x14ac:dyDescent="0.45">
      <c r="B6403">
        <v>9674</v>
      </c>
      <c r="C6403" t="s">
        <v>70</v>
      </c>
      <c r="D6403">
        <v>17</v>
      </c>
      <c r="E6403">
        <v>28</v>
      </c>
      <c r="F6403" t="s">
        <v>7</v>
      </c>
      <c r="G6403">
        <v>3</v>
      </c>
      <c r="H6403">
        <v>2</v>
      </c>
      <c r="I6403" t="s">
        <v>4</v>
      </c>
      <c r="J6403">
        <v>1</v>
      </c>
    </row>
    <row r="6404" spans="2:10" x14ac:dyDescent="0.45">
      <c r="B6404">
        <v>9675</v>
      </c>
      <c r="C6404" t="s">
        <v>70</v>
      </c>
      <c r="D6404">
        <v>17</v>
      </c>
      <c r="E6404">
        <v>28</v>
      </c>
      <c r="F6404" t="s">
        <v>15</v>
      </c>
      <c r="G6404">
        <v>1</v>
      </c>
      <c r="H6404">
        <v>0</v>
      </c>
      <c r="I6404" t="s">
        <v>27</v>
      </c>
      <c r="J6404">
        <v>1</v>
      </c>
    </row>
    <row r="6405" spans="2:10" x14ac:dyDescent="0.45">
      <c r="B6405">
        <v>9676</v>
      </c>
      <c r="C6405" t="s">
        <v>70</v>
      </c>
      <c r="D6405">
        <v>17</v>
      </c>
      <c r="E6405">
        <v>28</v>
      </c>
      <c r="F6405" t="s">
        <v>24</v>
      </c>
      <c r="G6405">
        <v>0</v>
      </c>
      <c r="H6405">
        <v>2</v>
      </c>
      <c r="I6405" t="s">
        <v>9</v>
      </c>
      <c r="J6405">
        <v>-1</v>
      </c>
    </row>
    <row r="6406" spans="2:10" x14ac:dyDescent="0.45">
      <c r="B6406">
        <v>9677</v>
      </c>
      <c r="C6406" t="s">
        <v>70</v>
      </c>
      <c r="D6406">
        <v>17</v>
      </c>
      <c r="E6406">
        <v>28</v>
      </c>
      <c r="F6406" t="s">
        <v>67</v>
      </c>
      <c r="G6406">
        <v>1</v>
      </c>
      <c r="H6406">
        <v>1</v>
      </c>
      <c r="I6406" t="s">
        <v>1</v>
      </c>
      <c r="J6406">
        <v>0</v>
      </c>
    </row>
    <row r="6407" spans="2:10" x14ac:dyDescent="0.45">
      <c r="B6407">
        <v>9678</v>
      </c>
      <c r="C6407" t="s">
        <v>70</v>
      </c>
      <c r="D6407">
        <v>17</v>
      </c>
      <c r="E6407">
        <v>28</v>
      </c>
      <c r="F6407" t="s">
        <v>17</v>
      </c>
      <c r="G6407">
        <v>0</v>
      </c>
      <c r="H6407">
        <v>2</v>
      </c>
      <c r="I6407" t="s">
        <v>13</v>
      </c>
      <c r="J6407">
        <v>-1</v>
      </c>
    </row>
    <row r="6408" spans="2:10" x14ac:dyDescent="0.45">
      <c r="B6408">
        <v>9679</v>
      </c>
      <c r="C6408" t="s">
        <v>70</v>
      </c>
      <c r="D6408">
        <v>17</v>
      </c>
      <c r="E6408">
        <v>28</v>
      </c>
      <c r="F6408" t="s">
        <v>3</v>
      </c>
      <c r="G6408">
        <v>0</v>
      </c>
      <c r="H6408">
        <v>0</v>
      </c>
      <c r="I6408" t="s">
        <v>0</v>
      </c>
      <c r="J6408">
        <v>0</v>
      </c>
    </row>
    <row r="6409" spans="2:10" x14ac:dyDescent="0.45">
      <c r="B6409">
        <v>9680</v>
      </c>
      <c r="C6409" t="s">
        <v>70</v>
      </c>
      <c r="D6409">
        <v>17</v>
      </c>
      <c r="E6409">
        <v>29</v>
      </c>
      <c r="F6409" t="s">
        <v>12</v>
      </c>
      <c r="G6409">
        <v>0</v>
      </c>
      <c r="H6409">
        <v>1</v>
      </c>
      <c r="I6409" t="s">
        <v>15</v>
      </c>
      <c r="J6409">
        <v>-1</v>
      </c>
    </row>
    <row r="6410" spans="2:10" x14ac:dyDescent="0.45">
      <c r="B6410">
        <v>9681</v>
      </c>
      <c r="C6410" t="s">
        <v>70</v>
      </c>
      <c r="D6410">
        <v>17</v>
      </c>
      <c r="E6410">
        <v>29</v>
      </c>
      <c r="F6410" t="s">
        <v>0</v>
      </c>
      <c r="G6410">
        <v>1</v>
      </c>
      <c r="H6410">
        <v>2</v>
      </c>
      <c r="I6410" t="s">
        <v>7</v>
      </c>
      <c r="J6410">
        <v>-1</v>
      </c>
    </row>
    <row r="6411" spans="2:10" x14ac:dyDescent="0.45">
      <c r="B6411">
        <v>9682</v>
      </c>
      <c r="C6411" t="s">
        <v>70</v>
      </c>
      <c r="D6411">
        <v>17</v>
      </c>
      <c r="E6411">
        <v>29</v>
      </c>
      <c r="F6411" t="s">
        <v>9</v>
      </c>
      <c r="G6411">
        <v>1</v>
      </c>
      <c r="H6411">
        <v>1</v>
      </c>
      <c r="I6411" t="s">
        <v>5</v>
      </c>
      <c r="J6411">
        <v>0</v>
      </c>
    </row>
    <row r="6412" spans="2:10" x14ac:dyDescent="0.45">
      <c r="B6412">
        <v>9683</v>
      </c>
      <c r="C6412" t="s">
        <v>70</v>
      </c>
      <c r="D6412">
        <v>17</v>
      </c>
      <c r="E6412">
        <v>29</v>
      </c>
      <c r="F6412" t="s">
        <v>4</v>
      </c>
      <c r="G6412">
        <v>2</v>
      </c>
      <c r="H6412">
        <v>3</v>
      </c>
      <c r="I6412" t="s">
        <v>17</v>
      </c>
      <c r="J6412">
        <v>-1</v>
      </c>
    </row>
    <row r="6413" spans="2:10" x14ac:dyDescent="0.45">
      <c r="B6413">
        <v>9684</v>
      </c>
      <c r="C6413" t="s">
        <v>70</v>
      </c>
      <c r="D6413">
        <v>17</v>
      </c>
      <c r="E6413">
        <v>29</v>
      </c>
      <c r="F6413" t="s">
        <v>13</v>
      </c>
      <c r="G6413">
        <v>1</v>
      </c>
      <c r="H6413">
        <v>0</v>
      </c>
      <c r="I6413" t="s">
        <v>14</v>
      </c>
      <c r="J6413">
        <v>1</v>
      </c>
    </row>
    <row r="6414" spans="2:10" x14ac:dyDescent="0.45">
      <c r="B6414">
        <v>9685</v>
      </c>
      <c r="C6414" t="s">
        <v>70</v>
      </c>
      <c r="D6414">
        <v>17</v>
      </c>
      <c r="E6414">
        <v>29</v>
      </c>
      <c r="F6414" t="s">
        <v>18</v>
      </c>
      <c r="G6414">
        <v>0</v>
      </c>
      <c r="H6414">
        <v>0</v>
      </c>
      <c r="I6414" t="s">
        <v>24</v>
      </c>
      <c r="J6414">
        <v>0</v>
      </c>
    </row>
    <row r="6415" spans="2:10" x14ac:dyDescent="0.45">
      <c r="B6415">
        <v>9686</v>
      </c>
      <c r="C6415" t="s">
        <v>70</v>
      </c>
      <c r="D6415">
        <v>17</v>
      </c>
      <c r="E6415">
        <v>29</v>
      </c>
      <c r="F6415" t="s">
        <v>1</v>
      </c>
      <c r="G6415">
        <v>1</v>
      </c>
      <c r="H6415">
        <v>1</v>
      </c>
      <c r="I6415" t="s">
        <v>69</v>
      </c>
      <c r="J6415">
        <v>0</v>
      </c>
    </row>
    <row r="6416" spans="2:10" x14ac:dyDescent="0.45">
      <c r="B6416">
        <v>9687</v>
      </c>
      <c r="C6416" t="s">
        <v>70</v>
      </c>
      <c r="D6416">
        <v>17</v>
      </c>
      <c r="E6416">
        <v>29</v>
      </c>
      <c r="F6416" t="s">
        <v>6</v>
      </c>
      <c r="G6416">
        <v>1</v>
      </c>
      <c r="H6416">
        <v>1</v>
      </c>
      <c r="I6416" t="s">
        <v>67</v>
      </c>
      <c r="J6416">
        <v>0</v>
      </c>
    </row>
    <row r="6417" spans="2:10" x14ac:dyDescent="0.45">
      <c r="B6417">
        <v>9688</v>
      </c>
      <c r="C6417" t="s">
        <v>70</v>
      </c>
      <c r="D6417">
        <v>17</v>
      </c>
      <c r="E6417">
        <v>29</v>
      </c>
      <c r="F6417" t="s">
        <v>11</v>
      </c>
      <c r="G6417">
        <v>1</v>
      </c>
      <c r="H6417">
        <v>3</v>
      </c>
      <c r="I6417" t="s">
        <v>3</v>
      </c>
      <c r="J6417">
        <v>-1</v>
      </c>
    </row>
    <row r="6418" spans="2:10" x14ac:dyDescent="0.45">
      <c r="B6418">
        <v>9689</v>
      </c>
      <c r="C6418" t="s">
        <v>70</v>
      </c>
      <c r="D6418">
        <v>17</v>
      </c>
      <c r="E6418">
        <v>29</v>
      </c>
      <c r="F6418" t="s">
        <v>27</v>
      </c>
      <c r="G6418">
        <v>2</v>
      </c>
      <c r="H6418">
        <v>2</v>
      </c>
      <c r="I6418" t="s">
        <v>10</v>
      </c>
      <c r="J6418">
        <v>0</v>
      </c>
    </row>
    <row r="6419" spans="2:10" x14ac:dyDescent="0.45">
      <c r="B6419">
        <v>9690</v>
      </c>
      <c r="C6419" t="s">
        <v>70</v>
      </c>
      <c r="D6419">
        <v>17</v>
      </c>
      <c r="E6419">
        <v>30</v>
      </c>
      <c r="F6419" t="s">
        <v>7</v>
      </c>
      <c r="G6419">
        <v>3</v>
      </c>
      <c r="H6419">
        <v>1</v>
      </c>
      <c r="I6419" t="s">
        <v>11</v>
      </c>
      <c r="J6419">
        <v>1</v>
      </c>
    </row>
    <row r="6420" spans="2:10" x14ac:dyDescent="0.45">
      <c r="B6420">
        <v>9691</v>
      </c>
      <c r="C6420" t="s">
        <v>70</v>
      </c>
      <c r="D6420">
        <v>17</v>
      </c>
      <c r="E6420">
        <v>30</v>
      </c>
      <c r="F6420" t="s">
        <v>14</v>
      </c>
      <c r="G6420">
        <v>0</v>
      </c>
      <c r="H6420">
        <v>0</v>
      </c>
      <c r="I6420" t="s">
        <v>4</v>
      </c>
      <c r="J6420">
        <v>0</v>
      </c>
    </row>
    <row r="6421" spans="2:10" x14ac:dyDescent="0.45">
      <c r="B6421">
        <v>9692</v>
      </c>
      <c r="C6421" t="s">
        <v>70</v>
      </c>
      <c r="D6421">
        <v>17</v>
      </c>
      <c r="E6421">
        <v>30</v>
      </c>
      <c r="F6421" t="s">
        <v>10</v>
      </c>
      <c r="G6421">
        <v>2</v>
      </c>
      <c r="H6421">
        <v>1</v>
      </c>
      <c r="I6421" t="s">
        <v>12</v>
      </c>
      <c r="J6421">
        <v>1</v>
      </c>
    </row>
    <row r="6422" spans="2:10" x14ac:dyDescent="0.45">
      <c r="B6422">
        <v>9693</v>
      </c>
      <c r="C6422" t="s">
        <v>70</v>
      </c>
      <c r="D6422">
        <v>17</v>
      </c>
      <c r="E6422">
        <v>30</v>
      </c>
      <c r="F6422" t="s">
        <v>15</v>
      </c>
      <c r="G6422">
        <v>3</v>
      </c>
      <c r="H6422">
        <v>2</v>
      </c>
      <c r="I6422" t="s">
        <v>13</v>
      </c>
      <c r="J6422">
        <v>1</v>
      </c>
    </row>
    <row r="6423" spans="2:10" x14ac:dyDescent="0.45">
      <c r="B6423">
        <v>9694</v>
      </c>
      <c r="C6423" t="s">
        <v>70</v>
      </c>
      <c r="D6423">
        <v>17</v>
      </c>
      <c r="E6423">
        <v>30</v>
      </c>
      <c r="F6423" t="s">
        <v>69</v>
      </c>
      <c r="G6423">
        <v>1</v>
      </c>
      <c r="H6423">
        <v>1</v>
      </c>
      <c r="I6423" t="s">
        <v>6</v>
      </c>
      <c r="J6423">
        <v>0</v>
      </c>
    </row>
    <row r="6424" spans="2:10" x14ac:dyDescent="0.45">
      <c r="B6424">
        <v>9695</v>
      </c>
      <c r="C6424" t="s">
        <v>70</v>
      </c>
      <c r="D6424">
        <v>17</v>
      </c>
      <c r="E6424">
        <v>30</v>
      </c>
      <c r="F6424" t="s">
        <v>3</v>
      </c>
      <c r="G6424">
        <v>2</v>
      </c>
      <c r="H6424">
        <v>0</v>
      </c>
      <c r="I6424" t="s">
        <v>9</v>
      </c>
      <c r="J6424">
        <v>1</v>
      </c>
    </row>
    <row r="6425" spans="2:10" x14ac:dyDescent="0.45">
      <c r="B6425">
        <v>9696</v>
      </c>
      <c r="C6425" t="s">
        <v>70</v>
      </c>
      <c r="D6425">
        <v>17</v>
      </c>
      <c r="E6425">
        <v>30</v>
      </c>
      <c r="F6425" t="s">
        <v>17</v>
      </c>
      <c r="G6425">
        <v>1</v>
      </c>
      <c r="H6425">
        <v>1</v>
      </c>
      <c r="I6425" t="s">
        <v>0</v>
      </c>
      <c r="J6425">
        <v>0</v>
      </c>
    </row>
    <row r="6426" spans="2:10" x14ac:dyDescent="0.45">
      <c r="B6426">
        <v>9697</v>
      </c>
      <c r="C6426" t="s">
        <v>70</v>
      </c>
      <c r="D6426">
        <v>17</v>
      </c>
      <c r="E6426">
        <v>30</v>
      </c>
      <c r="F6426" t="s">
        <v>1</v>
      </c>
      <c r="G6426">
        <v>0</v>
      </c>
      <c r="H6426">
        <v>2</v>
      </c>
      <c r="I6426" t="s">
        <v>18</v>
      </c>
      <c r="J6426">
        <v>-1</v>
      </c>
    </row>
    <row r="6427" spans="2:10" x14ac:dyDescent="0.45">
      <c r="B6427">
        <v>9698</v>
      </c>
      <c r="C6427" t="s">
        <v>70</v>
      </c>
      <c r="D6427">
        <v>17</v>
      </c>
      <c r="E6427">
        <v>30</v>
      </c>
      <c r="F6427" t="s">
        <v>5</v>
      </c>
      <c r="G6427">
        <v>1</v>
      </c>
      <c r="H6427">
        <v>1</v>
      </c>
      <c r="I6427" t="s">
        <v>24</v>
      </c>
      <c r="J6427">
        <v>0</v>
      </c>
    </row>
    <row r="6428" spans="2:10" x14ac:dyDescent="0.45">
      <c r="B6428">
        <v>9699</v>
      </c>
      <c r="C6428" t="s">
        <v>70</v>
      </c>
      <c r="D6428">
        <v>17</v>
      </c>
      <c r="E6428">
        <v>30</v>
      </c>
      <c r="F6428" t="s">
        <v>67</v>
      </c>
      <c r="G6428">
        <v>2</v>
      </c>
      <c r="H6428">
        <v>0</v>
      </c>
      <c r="I6428" t="s">
        <v>27</v>
      </c>
      <c r="J6428">
        <v>1</v>
      </c>
    </row>
    <row r="6429" spans="2:10" x14ac:dyDescent="0.45">
      <c r="B6429">
        <v>9700</v>
      </c>
      <c r="C6429" t="s">
        <v>70</v>
      </c>
      <c r="D6429">
        <v>17</v>
      </c>
      <c r="E6429">
        <v>31</v>
      </c>
      <c r="F6429" t="s">
        <v>24</v>
      </c>
      <c r="G6429">
        <v>1</v>
      </c>
      <c r="H6429">
        <v>0</v>
      </c>
      <c r="I6429" t="s">
        <v>3</v>
      </c>
      <c r="J6429">
        <v>1</v>
      </c>
    </row>
    <row r="6430" spans="2:10" x14ac:dyDescent="0.45">
      <c r="B6430">
        <v>9701</v>
      </c>
      <c r="C6430" t="s">
        <v>70</v>
      </c>
      <c r="D6430">
        <v>17</v>
      </c>
      <c r="E6430">
        <v>31</v>
      </c>
      <c r="F6430" t="s">
        <v>13</v>
      </c>
      <c r="G6430">
        <v>6</v>
      </c>
      <c r="H6430">
        <v>0</v>
      </c>
      <c r="I6430" t="s">
        <v>10</v>
      </c>
      <c r="J6430">
        <v>1</v>
      </c>
    </row>
    <row r="6431" spans="2:10" x14ac:dyDescent="0.45">
      <c r="B6431">
        <v>9702</v>
      </c>
      <c r="C6431" t="s">
        <v>70</v>
      </c>
      <c r="D6431">
        <v>17</v>
      </c>
      <c r="E6431">
        <v>31</v>
      </c>
      <c r="F6431" t="s">
        <v>12</v>
      </c>
      <c r="G6431">
        <v>3</v>
      </c>
      <c r="H6431">
        <v>2</v>
      </c>
      <c r="I6431" t="s">
        <v>67</v>
      </c>
      <c r="J6431">
        <v>1</v>
      </c>
    </row>
    <row r="6432" spans="2:10" x14ac:dyDescent="0.45">
      <c r="B6432">
        <v>9703</v>
      </c>
      <c r="C6432" t="s">
        <v>70</v>
      </c>
      <c r="D6432">
        <v>17</v>
      </c>
      <c r="E6432">
        <v>31</v>
      </c>
      <c r="F6432" t="s">
        <v>0</v>
      </c>
      <c r="G6432">
        <v>0</v>
      </c>
      <c r="H6432">
        <v>2</v>
      </c>
      <c r="I6432" t="s">
        <v>14</v>
      </c>
      <c r="J6432">
        <v>-1</v>
      </c>
    </row>
    <row r="6433" spans="2:10" x14ac:dyDescent="0.45">
      <c r="B6433">
        <v>9704</v>
      </c>
      <c r="C6433" t="s">
        <v>70</v>
      </c>
      <c r="D6433">
        <v>17</v>
      </c>
      <c r="E6433">
        <v>31</v>
      </c>
      <c r="F6433" t="s">
        <v>9</v>
      </c>
      <c r="G6433">
        <v>2</v>
      </c>
      <c r="H6433">
        <v>2</v>
      </c>
      <c r="I6433" t="s">
        <v>7</v>
      </c>
      <c r="J6433">
        <v>0</v>
      </c>
    </row>
    <row r="6434" spans="2:10" x14ac:dyDescent="0.45">
      <c r="B6434">
        <v>9705</v>
      </c>
      <c r="C6434" t="s">
        <v>70</v>
      </c>
      <c r="D6434">
        <v>17</v>
      </c>
      <c r="E6434">
        <v>31</v>
      </c>
      <c r="F6434" t="s">
        <v>4</v>
      </c>
      <c r="G6434">
        <v>0</v>
      </c>
      <c r="H6434">
        <v>0</v>
      </c>
      <c r="I6434" t="s">
        <v>15</v>
      </c>
      <c r="J6434">
        <v>0</v>
      </c>
    </row>
    <row r="6435" spans="2:10" x14ac:dyDescent="0.45">
      <c r="B6435">
        <v>9706</v>
      </c>
      <c r="C6435" t="s">
        <v>70</v>
      </c>
      <c r="D6435">
        <v>17</v>
      </c>
      <c r="E6435">
        <v>31</v>
      </c>
      <c r="F6435" t="s">
        <v>27</v>
      </c>
      <c r="G6435">
        <v>2</v>
      </c>
      <c r="H6435">
        <v>1</v>
      </c>
      <c r="I6435" t="s">
        <v>69</v>
      </c>
      <c r="J6435">
        <v>1</v>
      </c>
    </row>
    <row r="6436" spans="2:10" x14ac:dyDescent="0.45">
      <c r="B6436">
        <v>9707</v>
      </c>
      <c r="C6436" t="s">
        <v>70</v>
      </c>
      <c r="D6436">
        <v>17</v>
      </c>
      <c r="E6436">
        <v>31</v>
      </c>
      <c r="F6436" t="s">
        <v>18</v>
      </c>
      <c r="G6436">
        <v>4</v>
      </c>
      <c r="H6436">
        <v>0</v>
      </c>
      <c r="I6436" t="s">
        <v>5</v>
      </c>
      <c r="J6436">
        <v>1</v>
      </c>
    </row>
    <row r="6437" spans="2:10" x14ac:dyDescent="0.45">
      <c r="B6437">
        <v>9708</v>
      </c>
      <c r="C6437" t="s">
        <v>70</v>
      </c>
      <c r="D6437">
        <v>17</v>
      </c>
      <c r="E6437">
        <v>31</v>
      </c>
      <c r="F6437" t="s">
        <v>6</v>
      </c>
      <c r="G6437">
        <v>4</v>
      </c>
      <c r="H6437">
        <v>1</v>
      </c>
      <c r="I6437" t="s">
        <v>1</v>
      </c>
      <c r="J6437">
        <v>1</v>
      </c>
    </row>
    <row r="6438" spans="2:10" x14ac:dyDescent="0.45">
      <c r="B6438">
        <v>9709</v>
      </c>
      <c r="C6438" t="s">
        <v>70</v>
      </c>
      <c r="D6438">
        <v>17</v>
      </c>
      <c r="E6438">
        <v>31</v>
      </c>
      <c r="F6438" t="s">
        <v>11</v>
      </c>
      <c r="G6438">
        <v>2</v>
      </c>
      <c r="H6438">
        <v>1</v>
      </c>
      <c r="I6438" t="s">
        <v>17</v>
      </c>
      <c r="J6438">
        <v>1</v>
      </c>
    </row>
    <row r="6439" spans="2:10" x14ac:dyDescent="0.45">
      <c r="B6439">
        <v>9710</v>
      </c>
      <c r="C6439" t="s">
        <v>70</v>
      </c>
      <c r="D6439">
        <v>17</v>
      </c>
      <c r="E6439">
        <v>32</v>
      </c>
      <c r="F6439" t="s">
        <v>3</v>
      </c>
      <c r="G6439">
        <v>2</v>
      </c>
      <c r="H6439">
        <v>1</v>
      </c>
      <c r="I6439" t="s">
        <v>5</v>
      </c>
      <c r="J6439">
        <v>1</v>
      </c>
    </row>
    <row r="6440" spans="2:10" x14ac:dyDescent="0.45">
      <c r="B6440">
        <v>9711</v>
      </c>
      <c r="C6440" t="s">
        <v>70</v>
      </c>
      <c r="D6440">
        <v>17</v>
      </c>
      <c r="E6440">
        <v>32</v>
      </c>
      <c r="F6440" t="s">
        <v>14</v>
      </c>
      <c r="G6440">
        <v>2</v>
      </c>
      <c r="H6440">
        <v>1</v>
      </c>
      <c r="I6440" t="s">
        <v>11</v>
      </c>
      <c r="J6440">
        <v>1</v>
      </c>
    </row>
    <row r="6441" spans="2:10" x14ac:dyDescent="0.45">
      <c r="B6441">
        <v>9712</v>
      </c>
      <c r="C6441" t="s">
        <v>70</v>
      </c>
      <c r="D6441">
        <v>17</v>
      </c>
      <c r="E6441">
        <v>32</v>
      </c>
      <c r="F6441" t="s">
        <v>10</v>
      </c>
      <c r="G6441">
        <v>2</v>
      </c>
      <c r="H6441">
        <v>0</v>
      </c>
      <c r="I6441" t="s">
        <v>4</v>
      </c>
      <c r="J6441">
        <v>1</v>
      </c>
    </row>
    <row r="6442" spans="2:10" x14ac:dyDescent="0.45">
      <c r="B6442">
        <v>9713</v>
      </c>
      <c r="C6442" t="s">
        <v>70</v>
      </c>
      <c r="D6442">
        <v>17</v>
      </c>
      <c r="E6442">
        <v>32</v>
      </c>
      <c r="F6442" t="s">
        <v>69</v>
      </c>
      <c r="G6442">
        <v>1</v>
      </c>
      <c r="H6442">
        <v>1</v>
      </c>
      <c r="I6442" t="s">
        <v>12</v>
      </c>
      <c r="J6442">
        <v>0</v>
      </c>
    </row>
    <row r="6443" spans="2:10" x14ac:dyDescent="0.45">
      <c r="B6443">
        <v>9714</v>
      </c>
      <c r="C6443" t="s">
        <v>70</v>
      </c>
      <c r="D6443">
        <v>17</v>
      </c>
      <c r="E6443">
        <v>32</v>
      </c>
      <c r="F6443" t="s">
        <v>7</v>
      </c>
      <c r="G6443">
        <v>2</v>
      </c>
      <c r="H6443">
        <v>0</v>
      </c>
      <c r="I6443" t="s">
        <v>24</v>
      </c>
      <c r="J6443">
        <v>1</v>
      </c>
    </row>
    <row r="6444" spans="2:10" x14ac:dyDescent="0.45">
      <c r="B6444">
        <v>9715</v>
      </c>
      <c r="C6444" t="s">
        <v>70</v>
      </c>
      <c r="D6444">
        <v>17</v>
      </c>
      <c r="E6444">
        <v>32</v>
      </c>
      <c r="F6444" t="s">
        <v>17</v>
      </c>
      <c r="G6444">
        <v>2</v>
      </c>
      <c r="H6444">
        <v>1</v>
      </c>
      <c r="I6444" t="s">
        <v>9</v>
      </c>
      <c r="J6444">
        <v>1</v>
      </c>
    </row>
    <row r="6445" spans="2:10" x14ac:dyDescent="0.45">
      <c r="B6445">
        <v>9716</v>
      </c>
      <c r="C6445" t="s">
        <v>70</v>
      </c>
      <c r="D6445">
        <v>17</v>
      </c>
      <c r="E6445">
        <v>32</v>
      </c>
      <c r="F6445" t="s">
        <v>6</v>
      </c>
      <c r="G6445">
        <v>2</v>
      </c>
      <c r="H6445">
        <v>1</v>
      </c>
      <c r="I6445" t="s">
        <v>18</v>
      </c>
      <c r="J6445">
        <v>1</v>
      </c>
    </row>
    <row r="6446" spans="2:10" x14ac:dyDescent="0.45">
      <c r="B6446">
        <v>9717</v>
      </c>
      <c r="C6446" t="s">
        <v>70</v>
      </c>
      <c r="D6446">
        <v>17</v>
      </c>
      <c r="E6446">
        <v>32</v>
      </c>
      <c r="F6446" t="s">
        <v>15</v>
      </c>
      <c r="G6446">
        <v>3</v>
      </c>
      <c r="H6446">
        <v>2</v>
      </c>
      <c r="I6446" t="s">
        <v>0</v>
      </c>
      <c r="J6446">
        <v>1</v>
      </c>
    </row>
    <row r="6447" spans="2:10" x14ac:dyDescent="0.45">
      <c r="B6447">
        <v>9718</v>
      </c>
      <c r="C6447" t="s">
        <v>70</v>
      </c>
      <c r="D6447">
        <v>17</v>
      </c>
      <c r="E6447">
        <v>32</v>
      </c>
      <c r="F6447" t="s">
        <v>1</v>
      </c>
      <c r="G6447">
        <v>0</v>
      </c>
      <c r="H6447">
        <v>2</v>
      </c>
      <c r="I6447" t="s">
        <v>27</v>
      </c>
      <c r="J6447">
        <v>-1</v>
      </c>
    </row>
    <row r="6448" spans="2:10" x14ac:dyDescent="0.45">
      <c r="B6448">
        <v>9719</v>
      </c>
      <c r="C6448" t="s">
        <v>70</v>
      </c>
      <c r="D6448">
        <v>17</v>
      </c>
      <c r="E6448">
        <v>32</v>
      </c>
      <c r="F6448" t="s">
        <v>67</v>
      </c>
      <c r="G6448">
        <v>2</v>
      </c>
      <c r="H6448">
        <v>0</v>
      </c>
      <c r="I6448" t="s">
        <v>13</v>
      </c>
      <c r="J6448">
        <v>1</v>
      </c>
    </row>
    <row r="6449" spans="2:10" x14ac:dyDescent="0.45">
      <c r="B6449">
        <v>9720</v>
      </c>
      <c r="C6449" t="s">
        <v>70</v>
      </c>
      <c r="D6449">
        <v>17</v>
      </c>
      <c r="E6449">
        <v>33</v>
      </c>
      <c r="F6449" t="s">
        <v>24</v>
      </c>
      <c r="G6449">
        <v>3</v>
      </c>
      <c r="H6449">
        <v>0</v>
      </c>
      <c r="I6449" t="s">
        <v>17</v>
      </c>
      <c r="J6449">
        <v>1</v>
      </c>
    </row>
    <row r="6450" spans="2:10" x14ac:dyDescent="0.45">
      <c r="B6450">
        <v>9721</v>
      </c>
      <c r="C6450" t="s">
        <v>70</v>
      </c>
      <c r="D6450">
        <v>17</v>
      </c>
      <c r="E6450">
        <v>33</v>
      </c>
      <c r="F6450" t="s">
        <v>13</v>
      </c>
      <c r="G6450">
        <v>1</v>
      </c>
      <c r="H6450">
        <v>0</v>
      </c>
      <c r="I6450" t="s">
        <v>69</v>
      </c>
      <c r="J6450">
        <v>1</v>
      </c>
    </row>
    <row r="6451" spans="2:10" x14ac:dyDescent="0.45">
      <c r="B6451">
        <v>9722</v>
      </c>
      <c r="C6451" t="s">
        <v>70</v>
      </c>
      <c r="D6451">
        <v>17</v>
      </c>
      <c r="E6451">
        <v>33</v>
      </c>
      <c r="F6451" t="s">
        <v>12</v>
      </c>
      <c r="G6451">
        <v>1</v>
      </c>
      <c r="H6451">
        <v>3</v>
      </c>
      <c r="I6451" t="s">
        <v>1</v>
      </c>
      <c r="J6451">
        <v>-1</v>
      </c>
    </row>
    <row r="6452" spans="2:10" x14ac:dyDescent="0.45">
      <c r="B6452">
        <v>9723</v>
      </c>
      <c r="C6452" t="s">
        <v>70</v>
      </c>
      <c r="D6452">
        <v>17</v>
      </c>
      <c r="E6452">
        <v>33</v>
      </c>
      <c r="F6452" t="s">
        <v>0</v>
      </c>
      <c r="G6452">
        <v>1</v>
      </c>
      <c r="H6452">
        <v>0</v>
      </c>
      <c r="I6452" t="s">
        <v>10</v>
      </c>
      <c r="J6452">
        <v>1</v>
      </c>
    </row>
    <row r="6453" spans="2:10" x14ac:dyDescent="0.45">
      <c r="B6453">
        <v>9724</v>
      </c>
      <c r="C6453" t="s">
        <v>70</v>
      </c>
      <c r="D6453">
        <v>17</v>
      </c>
      <c r="E6453">
        <v>33</v>
      </c>
      <c r="F6453" t="s">
        <v>9</v>
      </c>
      <c r="G6453">
        <v>0</v>
      </c>
      <c r="H6453">
        <v>3</v>
      </c>
      <c r="I6453" t="s">
        <v>14</v>
      </c>
      <c r="J6453">
        <v>-1</v>
      </c>
    </row>
    <row r="6454" spans="2:10" x14ac:dyDescent="0.45">
      <c r="B6454">
        <v>9725</v>
      </c>
      <c r="C6454" t="s">
        <v>70</v>
      </c>
      <c r="D6454">
        <v>17</v>
      </c>
      <c r="E6454">
        <v>33</v>
      </c>
      <c r="F6454" t="s">
        <v>4</v>
      </c>
      <c r="G6454">
        <v>2</v>
      </c>
      <c r="H6454">
        <v>0</v>
      </c>
      <c r="I6454" t="s">
        <v>67</v>
      </c>
      <c r="J6454">
        <v>1</v>
      </c>
    </row>
    <row r="6455" spans="2:10" x14ac:dyDescent="0.45">
      <c r="B6455">
        <v>9726</v>
      </c>
      <c r="C6455" t="s">
        <v>70</v>
      </c>
      <c r="D6455">
        <v>17</v>
      </c>
      <c r="E6455">
        <v>33</v>
      </c>
      <c r="F6455" t="s">
        <v>27</v>
      </c>
      <c r="G6455">
        <v>4</v>
      </c>
      <c r="H6455">
        <v>1</v>
      </c>
      <c r="I6455" t="s">
        <v>6</v>
      </c>
      <c r="J6455">
        <v>1</v>
      </c>
    </row>
    <row r="6456" spans="2:10" x14ac:dyDescent="0.45">
      <c r="B6456">
        <v>9727</v>
      </c>
      <c r="C6456" t="s">
        <v>70</v>
      </c>
      <c r="D6456">
        <v>17</v>
      </c>
      <c r="E6456">
        <v>33</v>
      </c>
      <c r="F6456" t="s">
        <v>18</v>
      </c>
      <c r="G6456">
        <v>1</v>
      </c>
      <c r="H6456">
        <v>2</v>
      </c>
      <c r="I6456" t="s">
        <v>3</v>
      </c>
      <c r="J6456">
        <v>-1</v>
      </c>
    </row>
    <row r="6457" spans="2:10" x14ac:dyDescent="0.45">
      <c r="B6457">
        <v>9728</v>
      </c>
      <c r="C6457" t="s">
        <v>70</v>
      </c>
      <c r="D6457">
        <v>17</v>
      </c>
      <c r="E6457">
        <v>33</v>
      </c>
      <c r="F6457" t="s">
        <v>5</v>
      </c>
      <c r="G6457">
        <v>1</v>
      </c>
      <c r="H6457">
        <v>1</v>
      </c>
      <c r="I6457" t="s">
        <v>7</v>
      </c>
      <c r="J6457">
        <v>0</v>
      </c>
    </row>
    <row r="6458" spans="2:10" x14ac:dyDescent="0.45">
      <c r="B6458">
        <v>9729</v>
      </c>
      <c r="C6458" t="s">
        <v>70</v>
      </c>
      <c r="D6458">
        <v>17</v>
      </c>
      <c r="E6458">
        <v>33</v>
      </c>
      <c r="F6458" t="s">
        <v>11</v>
      </c>
      <c r="G6458">
        <v>0</v>
      </c>
      <c r="H6458">
        <v>0</v>
      </c>
      <c r="I6458" t="s">
        <v>15</v>
      </c>
      <c r="J6458">
        <v>0</v>
      </c>
    </row>
    <row r="6459" spans="2:10" x14ac:dyDescent="0.45">
      <c r="B6459">
        <v>9730</v>
      </c>
      <c r="C6459" t="s">
        <v>70</v>
      </c>
      <c r="D6459">
        <v>17</v>
      </c>
      <c r="E6459">
        <v>34</v>
      </c>
      <c r="F6459" t="s">
        <v>10</v>
      </c>
      <c r="G6459">
        <v>0</v>
      </c>
      <c r="H6459">
        <v>0</v>
      </c>
      <c r="I6459" t="s">
        <v>11</v>
      </c>
      <c r="J6459">
        <v>0</v>
      </c>
    </row>
    <row r="6460" spans="2:10" x14ac:dyDescent="0.45">
      <c r="B6460">
        <v>9731</v>
      </c>
      <c r="C6460" t="s">
        <v>70</v>
      </c>
      <c r="D6460">
        <v>17</v>
      </c>
      <c r="E6460">
        <v>34</v>
      </c>
      <c r="F6460" t="s">
        <v>14</v>
      </c>
      <c r="G6460">
        <v>5</v>
      </c>
      <c r="H6460">
        <v>1</v>
      </c>
      <c r="I6460" t="s">
        <v>24</v>
      </c>
      <c r="J6460">
        <v>1</v>
      </c>
    </row>
    <row r="6461" spans="2:10" x14ac:dyDescent="0.45">
      <c r="B6461">
        <v>9732</v>
      </c>
      <c r="C6461" t="s">
        <v>70</v>
      </c>
      <c r="D6461">
        <v>17</v>
      </c>
      <c r="E6461">
        <v>34</v>
      </c>
      <c r="F6461" t="s">
        <v>69</v>
      </c>
      <c r="G6461">
        <v>0</v>
      </c>
      <c r="H6461">
        <v>1</v>
      </c>
      <c r="I6461" t="s">
        <v>4</v>
      </c>
      <c r="J6461">
        <v>-1</v>
      </c>
    </row>
    <row r="6462" spans="2:10" x14ac:dyDescent="0.45">
      <c r="B6462">
        <v>9733</v>
      </c>
      <c r="C6462" t="s">
        <v>70</v>
      </c>
      <c r="D6462">
        <v>17</v>
      </c>
      <c r="E6462">
        <v>34</v>
      </c>
      <c r="F6462" t="s">
        <v>67</v>
      </c>
      <c r="G6462">
        <v>2</v>
      </c>
      <c r="H6462">
        <v>2</v>
      </c>
      <c r="I6462" t="s">
        <v>0</v>
      </c>
      <c r="J6462">
        <v>0</v>
      </c>
    </row>
    <row r="6463" spans="2:10" x14ac:dyDescent="0.45">
      <c r="B6463">
        <v>9734</v>
      </c>
      <c r="C6463" t="s">
        <v>70</v>
      </c>
      <c r="D6463">
        <v>17</v>
      </c>
      <c r="E6463">
        <v>34</v>
      </c>
      <c r="F6463" t="s">
        <v>15</v>
      </c>
      <c r="G6463">
        <v>0</v>
      </c>
      <c r="H6463">
        <v>1</v>
      </c>
      <c r="I6463" t="s">
        <v>9</v>
      </c>
      <c r="J6463">
        <v>-1</v>
      </c>
    </row>
    <row r="6464" spans="2:10" x14ac:dyDescent="0.45">
      <c r="B6464">
        <v>9735</v>
      </c>
      <c r="C6464" t="s">
        <v>70</v>
      </c>
      <c r="D6464">
        <v>17</v>
      </c>
      <c r="E6464">
        <v>34</v>
      </c>
      <c r="F6464" t="s">
        <v>7</v>
      </c>
      <c r="G6464">
        <v>1</v>
      </c>
      <c r="H6464">
        <v>1</v>
      </c>
      <c r="I6464" t="s">
        <v>3</v>
      </c>
      <c r="J6464">
        <v>0</v>
      </c>
    </row>
    <row r="6465" spans="2:10" x14ac:dyDescent="0.45">
      <c r="B6465">
        <v>9736</v>
      </c>
      <c r="C6465" t="s">
        <v>70</v>
      </c>
      <c r="D6465">
        <v>17</v>
      </c>
      <c r="E6465">
        <v>34</v>
      </c>
      <c r="F6465" t="s">
        <v>17</v>
      </c>
      <c r="G6465">
        <v>3</v>
      </c>
      <c r="H6465">
        <v>1</v>
      </c>
      <c r="I6465" t="s">
        <v>5</v>
      </c>
      <c r="J6465">
        <v>1</v>
      </c>
    </row>
    <row r="6466" spans="2:10" x14ac:dyDescent="0.45">
      <c r="B6466">
        <v>9737</v>
      </c>
      <c r="C6466" t="s">
        <v>70</v>
      </c>
      <c r="D6466">
        <v>17</v>
      </c>
      <c r="E6466">
        <v>34</v>
      </c>
      <c r="F6466" t="s">
        <v>6</v>
      </c>
      <c r="G6466">
        <v>2</v>
      </c>
      <c r="H6466">
        <v>0</v>
      </c>
      <c r="I6466" t="s">
        <v>12</v>
      </c>
      <c r="J6466">
        <v>1</v>
      </c>
    </row>
    <row r="6467" spans="2:10" x14ac:dyDescent="0.45">
      <c r="B6467">
        <v>9738</v>
      </c>
      <c r="C6467" t="s">
        <v>70</v>
      </c>
      <c r="D6467">
        <v>17</v>
      </c>
      <c r="E6467">
        <v>34</v>
      </c>
      <c r="F6467" t="s">
        <v>1</v>
      </c>
      <c r="G6467">
        <v>3</v>
      </c>
      <c r="H6467">
        <v>1</v>
      </c>
      <c r="I6467" t="s">
        <v>13</v>
      </c>
      <c r="J6467">
        <v>1</v>
      </c>
    </row>
    <row r="6468" spans="2:10" x14ac:dyDescent="0.45">
      <c r="B6468">
        <v>9739</v>
      </c>
      <c r="C6468" t="s">
        <v>70</v>
      </c>
      <c r="D6468">
        <v>17</v>
      </c>
      <c r="E6468">
        <v>34</v>
      </c>
      <c r="F6468" t="s">
        <v>27</v>
      </c>
      <c r="G6468">
        <v>2</v>
      </c>
      <c r="H6468">
        <v>1</v>
      </c>
      <c r="I6468" t="s">
        <v>18</v>
      </c>
      <c r="J6468">
        <v>1</v>
      </c>
    </row>
    <row r="6469" spans="2:10" x14ac:dyDescent="0.45">
      <c r="B6469">
        <v>9740</v>
      </c>
      <c r="C6469" t="s">
        <v>70</v>
      </c>
      <c r="D6469">
        <v>17</v>
      </c>
      <c r="E6469">
        <v>35</v>
      </c>
      <c r="F6469" t="s">
        <v>13</v>
      </c>
      <c r="G6469">
        <v>3</v>
      </c>
      <c r="H6469">
        <v>1</v>
      </c>
      <c r="I6469" t="s">
        <v>6</v>
      </c>
      <c r="J6469">
        <v>1</v>
      </c>
    </row>
    <row r="6470" spans="2:10" x14ac:dyDescent="0.45">
      <c r="B6470">
        <v>9741</v>
      </c>
      <c r="C6470" t="s">
        <v>70</v>
      </c>
      <c r="D6470">
        <v>17</v>
      </c>
      <c r="E6470">
        <v>35</v>
      </c>
      <c r="F6470" t="s">
        <v>12</v>
      </c>
      <c r="G6470">
        <v>2</v>
      </c>
      <c r="H6470">
        <v>2</v>
      </c>
      <c r="I6470" t="s">
        <v>27</v>
      </c>
      <c r="J6470">
        <v>0</v>
      </c>
    </row>
    <row r="6471" spans="2:10" x14ac:dyDescent="0.45">
      <c r="B6471">
        <v>9742</v>
      </c>
      <c r="C6471" t="s">
        <v>70</v>
      </c>
      <c r="D6471">
        <v>17</v>
      </c>
      <c r="E6471">
        <v>35</v>
      </c>
      <c r="F6471" t="s">
        <v>0</v>
      </c>
      <c r="G6471">
        <v>5</v>
      </c>
      <c r="H6471">
        <v>1</v>
      </c>
      <c r="I6471" t="s">
        <v>69</v>
      </c>
      <c r="J6471">
        <v>1</v>
      </c>
    </row>
    <row r="6472" spans="2:10" x14ac:dyDescent="0.45">
      <c r="B6472">
        <v>9743</v>
      </c>
      <c r="C6472" t="s">
        <v>70</v>
      </c>
      <c r="D6472">
        <v>17</v>
      </c>
      <c r="E6472">
        <v>35</v>
      </c>
      <c r="F6472" t="s">
        <v>18</v>
      </c>
      <c r="G6472">
        <v>1</v>
      </c>
      <c r="H6472">
        <v>1</v>
      </c>
      <c r="I6472" t="s">
        <v>7</v>
      </c>
      <c r="J6472">
        <v>0</v>
      </c>
    </row>
    <row r="6473" spans="2:10" x14ac:dyDescent="0.45">
      <c r="B6473">
        <v>9744</v>
      </c>
      <c r="C6473" t="s">
        <v>70</v>
      </c>
      <c r="D6473">
        <v>17</v>
      </c>
      <c r="E6473">
        <v>35</v>
      </c>
      <c r="F6473" t="s">
        <v>9</v>
      </c>
      <c r="G6473">
        <v>1</v>
      </c>
      <c r="H6473">
        <v>1</v>
      </c>
      <c r="I6473" t="s">
        <v>10</v>
      </c>
      <c r="J6473">
        <v>0</v>
      </c>
    </row>
    <row r="6474" spans="2:10" x14ac:dyDescent="0.45">
      <c r="B6474">
        <v>9745</v>
      </c>
      <c r="C6474" t="s">
        <v>70</v>
      </c>
      <c r="D6474">
        <v>17</v>
      </c>
      <c r="E6474">
        <v>35</v>
      </c>
      <c r="F6474" t="s">
        <v>4</v>
      </c>
      <c r="G6474">
        <v>2</v>
      </c>
      <c r="H6474">
        <v>0</v>
      </c>
      <c r="I6474" t="s">
        <v>1</v>
      </c>
      <c r="J6474">
        <v>1</v>
      </c>
    </row>
    <row r="6475" spans="2:10" x14ac:dyDescent="0.45">
      <c r="B6475">
        <v>9746</v>
      </c>
      <c r="C6475" t="s">
        <v>70</v>
      </c>
      <c r="D6475">
        <v>17</v>
      </c>
      <c r="E6475">
        <v>35</v>
      </c>
      <c r="F6475" t="s">
        <v>3</v>
      </c>
      <c r="G6475">
        <v>2</v>
      </c>
      <c r="H6475">
        <v>0</v>
      </c>
      <c r="I6475" t="s">
        <v>17</v>
      </c>
      <c r="J6475">
        <v>1</v>
      </c>
    </row>
    <row r="6476" spans="2:10" x14ac:dyDescent="0.45">
      <c r="B6476">
        <v>9747</v>
      </c>
      <c r="C6476" t="s">
        <v>70</v>
      </c>
      <c r="D6476">
        <v>17</v>
      </c>
      <c r="E6476">
        <v>35</v>
      </c>
      <c r="F6476" t="s">
        <v>5</v>
      </c>
      <c r="G6476">
        <v>0</v>
      </c>
      <c r="H6476">
        <v>0</v>
      </c>
      <c r="I6476" t="s">
        <v>14</v>
      </c>
      <c r="J6476">
        <v>0</v>
      </c>
    </row>
    <row r="6477" spans="2:10" x14ac:dyDescent="0.45">
      <c r="B6477">
        <v>9748</v>
      </c>
      <c r="C6477" t="s">
        <v>70</v>
      </c>
      <c r="D6477">
        <v>17</v>
      </c>
      <c r="E6477">
        <v>35</v>
      </c>
      <c r="F6477" t="s">
        <v>11</v>
      </c>
      <c r="G6477">
        <v>0</v>
      </c>
      <c r="H6477">
        <v>0</v>
      </c>
      <c r="I6477" t="s">
        <v>67</v>
      </c>
      <c r="J6477">
        <v>0</v>
      </c>
    </row>
    <row r="6478" spans="2:10" x14ac:dyDescent="0.45">
      <c r="B6478">
        <v>9749</v>
      </c>
      <c r="C6478" t="s">
        <v>70</v>
      </c>
      <c r="D6478">
        <v>17</v>
      </c>
      <c r="E6478">
        <v>35</v>
      </c>
      <c r="F6478" t="s">
        <v>24</v>
      </c>
      <c r="G6478">
        <v>1</v>
      </c>
      <c r="H6478">
        <v>1</v>
      </c>
      <c r="I6478" t="s">
        <v>15</v>
      </c>
      <c r="J6478">
        <v>0</v>
      </c>
    </row>
    <row r="6479" spans="2:10" x14ac:dyDescent="0.45">
      <c r="B6479">
        <v>9750</v>
      </c>
      <c r="C6479" t="s">
        <v>70</v>
      </c>
      <c r="D6479">
        <v>17</v>
      </c>
      <c r="E6479">
        <v>36</v>
      </c>
      <c r="F6479" t="s">
        <v>27</v>
      </c>
      <c r="G6479">
        <v>0</v>
      </c>
      <c r="H6479">
        <v>0</v>
      </c>
      <c r="I6479" t="s">
        <v>13</v>
      </c>
      <c r="J6479">
        <v>0</v>
      </c>
    </row>
    <row r="6480" spans="2:10" x14ac:dyDescent="0.45">
      <c r="B6480">
        <v>9751</v>
      </c>
      <c r="C6480" t="s">
        <v>70</v>
      </c>
      <c r="D6480">
        <v>17</v>
      </c>
      <c r="E6480">
        <v>36</v>
      </c>
      <c r="F6480" t="s">
        <v>1</v>
      </c>
      <c r="G6480">
        <v>0</v>
      </c>
      <c r="H6480">
        <v>0</v>
      </c>
      <c r="I6480" t="s">
        <v>0</v>
      </c>
      <c r="J6480">
        <v>0</v>
      </c>
    </row>
    <row r="6481" spans="2:10" x14ac:dyDescent="0.45">
      <c r="B6481">
        <v>9752</v>
      </c>
      <c r="C6481" t="s">
        <v>70</v>
      </c>
      <c r="D6481">
        <v>17</v>
      </c>
      <c r="E6481">
        <v>36</v>
      </c>
      <c r="F6481" t="s">
        <v>17</v>
      </c>
      <c r="G6481">
        <v>0</v>
      </c>
      <c r="H6481">
        <v>2</v>
      </c>
      <c r="I6481" t="s">
        <v>7</v>
      </c>
      <c r="J6481">
        <v>-1</v>
      </c>
    </row>
    <row r="6482" spans="2:10" x14ac:dyDescent="0.45">
      <c r="B6482">
        <v>9753</v>
      </c>
      <c r="C6482" t="s">
        <v>70</v>
      </c>
      <c r="D6482">
        <v>17</v>
      </c>
      <c r="E6482">
        <v>36</v>
      </c>
      <c r="F6482" t="s">
        <v>6</v>
      </c>
      <c r="G6482">
        <v>3</v>
      </c>
      <c r="H6482">
        <v>3</v>
      </c>
      <c r="I6482" t="s">
        <v>4</v>
      </c>
      <c r="J6482">
        <v>0</v>
      </c>
    </row>
    <row r="6483" spans="2:10" x14ac:dyDescent="0.45">
      <c r="B6483">
        <v>9754</v>
      </c>
      <c r="C6483" t="s">
        <v>70</v>
      </c>
      <c r="D6483">
        <v>17</v>
      </c>
      <c r="E6483">
        <v>36</v>
      </c>
      <c r="F6483" t="s">
        <v>12</v>
      </c>
      <c r="G6483">
        <v>1</v>
      </c>
      <c r="H6483">
        <v>0</v>
      </c>
      <c r="I6483" t="s">
        <v>18</v>
      </c>
      <c r="J6483">
        <v>1</v>
      </c>
    </row>
    <row r="6484" spans="2:10" x14ac:dyDescent="0.45">
      <c r="B6484">
        <v>9755</v>
      </c>
      <c r="C6484" t="s">
        <v>70</v>
      </c>
      <c r="D6484">
        <v>17</v>
      </c>
      <c r="E6484">
        <v>36</v>
      </c>
      <c r="F6484" t="s">
        <v>10</v>
      </c>
      <c r="G6484">
        <v>1</v>
      </c>
      <c r="H6484">
        <v>1</v>
      </c>
      <c r="I6484" t="s">
        <v>24</v>
      </c>
      <c r="J6484">
        <v>0</v>
      </c>
    </row>
    <row r="6485" spans="2:10" x14ac:dyDescent="0.45">
      <c r="B6485">
        <v>9756</v>
      </c>
      <c r="C6485" t="s">
        <v>70</v>
      </c>
      <c r="D6485">
        <v>17</v>
      </c>
      <c r="E6485">
        <v>36</v>
      </c>
      <c r="F6485" t="s">
        <v>67</v>
      </c>
      <c r="G6485">
        <v>1</v>
      </c>
      <c r="H6485">
        <v>1</v>
      </c>
      <c r="I6485" t="s">
        <v>9</v>
      </c>
      <c r="J6485">
        <v>0</v>
      </c>
    </row>
    <row r="6486" spans="2:10" x14ac:dyDescent="0.45">
      <c r="B6486">
        <v>9757</v>
      </c>
      <c r="C6486" t="s">
        <v>70</v>
      </c>
      <c r="D6486">
        <v>17</v>
      </c>
      <c r="E6486">
        <v>36</v>
      </c>
      <c r="F6486" t="s">
        <v>15</v>
      </c>
      <c r="G6486">
        <v>2</v>
      </c>
      <c r="H6486">
        <v>2</v>
      </c>
      <c r="I6486" t="s">
        <v>5</v>
      </c>
      <c r="J6486">
        <v>0</v>
      </c>
    </row>
    <row r="6487" spans="2:10" x14ac:dyDescent="0.45">
      <c r="B6487">
        <v>9758</v>
      </c>
      <c r="C6487" t="s">
        <v>70</v>
      </c>
      <c r="D6487">
        <v>17</v>
      </c>
      <c r="E6487">
        <v>36</v>
      </c>
      <c r="F6487" t="s">
        <v>69</v>
      </c>
      <c r="G6487">
        <v>1</v>
      </c>
      <c r="H6487">
        <v>1</v>
      </c>
      <c r="I6487" t="s">
        <v>11</v>
      </c>
      <c r="J6487">
        <v>0</v>
      </c>
    </row>
    <row r="6488" spans="2:10" x14ac:dyDescent="0.45">
      <c r="B6488">
        <v>9759</v>
      </c>
      <c r="C6488" t="s">
        <v>70</v>
      </c>
      <c r="D6488">
        <v>17</v>
      </c>
      <c r="E6488">
        <v>36</v>
      </c>
      <c r="F6488" t="s">
        <v>14</v>
      </c>
      <c r="G6488">
        <v>1</v>
      </c>
      <c r="H6488">
        <v>1</v>
      </c>
      <c r="I6488" t="s">
        <v>3</v>
      </c>
      <c r="J6488">
        <v>0</v>
      </c>
    </row>
    <row r="6489" spans="2:10" x14ac:dyDescent="0.45">
      <c r="B6489">
        <v>9760</v>
      </c>
      <c r="C6489" t="s">
        <v>70</v>
      </c>
      <c r="D6489">
        <v>17</v>
      </c>
      <c r="E6489">
        <v>37</v>
      </c>
      <c r="F6489" t="s">
        <v>13</v>
      </c>
      <c r="G6489">
        <v>1</v>
      </c>
      <c r="H6489">
        <v>1</v>
      </c>
      <c r="I6489" t="s">
        <v>12</v>
      </c>
      <c r="J6489">
        <v>0</v>
      </c>
    </row>
    <row r="6490" spans="2:10" x14ac:dyDescent="0.45">
      <c r="B6490">
        <v>9761</v>
      </c>
      <c r="C6490" t="s">
        <v>70</v>
      </c>
      <c r="D6490">
        <v>17</v>
      </c>
      <c r="E6490">
        <v>37</v>
      </c>
      <c r="F6490" t="s">
        <v>24</v>
      </c>
      <c r="G6490">
        <v>1</v>
      </c>
      <c r="H6490">
        <v>0</v>
      </c>
      <c r="I6490" t="s">
        <v>67</v>
      </c>
      <c r="J6490">
        <v>1</v>
      </c>
    </row>
    <row r="6491" spans="2:10" x14ac:dyDescent="0.45">
      <c r="B6491">
        <v>9762</v>
      </c>
      <c r="C6491" t="s">
        <v>70</v>
      </c>
      <c r="D6491">
        <v>17</v>
      </c>
      <c r="E6491">
        <v>37</v>
      </c>
      <c r="F6491" t="s">
        <v>7</v>
      </c>
      <c r="G6491">
        <v>2</v>
      </c>
      <c r="H6491">
        <v>4</v>
      </c>
      <c r="I6491" t="s">
        <v>14</v>
      </c>
      <c r="J6491">
        <v>-1</v>
      </c>
    </row>
    <row r="6492" spans="2:10" x14ac:dyDescent="0.45">
      <c r="B6492">
        <v>9763</v>
      </c>
      <c r="C6492" t="s">
        <v>70</v>
      </c>
      <c r="D6492">
        <v>17</v>
      </c>
      <c r="E6492">
        <v>37</v>
      </c>
      <c r="F6492" t="s">
        <v>17</v>
      </c>
      <c r="G6492">
        <v>1</v>
      </c>
      <c r="H6492">
        <v>0</v>
      </c>
      <c r="I6492" t="s">
        <v>18</v>
      </c>
      <c r="J6492">
        <v>1</v>
      </c>
    </row>
    <row r="6493" spans="2:10" x14ac:dyDescent="0.45">
      <c r="B6493">
        <v>9764</v>
      </c>
      <c r="C6493" t="s">
        <v>70</v>
      </c>
      <c r="D6493">
        <v>17</v>
      </c>
      <c r="E6493">
        <v>37</v>
      </c>
      <c r="F6493" t="s">
        <v>5</v>
      </c>
      <c r="G6493">
        <v>1</v>
      </c>
      <c r="H6493">
        <v>2</v>
      </c>
      <c r="I6493" t="s">
        <v>10</v>
      </c>
      <c r="J6493">
        <v>-1</v>
      </c>
    </row>
    <row r="6494" spans="2:10" x14ac:dyDescent="0.45">
      <c r="B6494">
        <v>9765</v>
      </c>
      <c r="C6494" t="s">
        <v>70</v>
      </c>
      <c r="D6494">
        <v>17</v>
      </c>
      <c r="E6494">
        <v>37</v>
      </c>
      <c r="F6494" t="s">
        <v>0</v>
      </c>
      <c r="G6494">
        <v>0</v>
      </c>
      <c r="H6494">
        <v>1</v>
      </c>
      <c r="I6494" t="s">
        <v>6</v>
      </c>
      <c r="J6494">
        <v>-1</v>
      </c>
    </row>
    <row r="6495" spans="2:10" x14ac:dyDescent="0.45">
      <c r="B6495">
        <v>9766</v>
      </c>
      <c r="C6495" t="s">
        <v>70</v>
      </c>
      <c r="D6495">
        <v>17</v>
      </c>
      <c r="E6495">
        <v>37</v>
      </c>
      <c r="F6495" t="s">
        <v>4</v>
      </c>
      <c r="G6495">
        <v>1</v>
      </c>
      <c r="H6495">
        <v>0</v>
      </c>
      <c r="I6495" t="s">
        <v>27</v>
      </c>
      <c r="J6495">
        <v>1</v>
      </c>
    </row>
    <row r="6496" spans="2:10" x14ac:dyDescent="0.45">
      <c r="B6496">
        <v>9767</v>
      </c>
      <c r="C6496" t="s">
        <v>70</v>
      </c>
      <c r="D6496">
        <v>17</v>
      </c>
      <c r="E6496">
        <v>37</v>
      </c>
      <c r="F6496" t="s">
        <v>9</v>
      </c>
      <c r="G6496">
        <v>0</v>
      </c>
      <c r="H6496">
        <v>0</v>
      </c>
      <c r="I6496" t="s">
        <v>69</v>
      </c>
      <c r="J6496">
        <v>0</v>
      </c>
    </row>
    <row r="6497" spans="2:10" x14ac:dyDescent="0.45">
      <c r="B6497">
        <v>9768</v>
      </c>
      <c r="C6497" t="s">
        <v>70</v>
      </c>
      <c r="D6497">
        <v>17</v>
      </c>
      <c r="E6497">
        <v>37</v>
      </c>
      <c r="F6497" t="s">
        <v>11</v>
      </c>
      <c r="G6497">
        <v>2</v>
      </c>
      <c r="H6497">
        <v>0</v>
      </c>
      <c r="I6497" t="s">
        <v>1</v>
      </c>
      <c r="J6497">
        <v>1</v>
      </c>
    </row>
    <row r="6498" spans="2:10" x14ac:dyDescent="0.45">
      <c r="B6498">
        <v>9769</v>
      </c>
      <c r="C6498" t="s">
        <v>70</v>
      </c>
      <c r="D6498">
        <v>17</v>
      </c>
      <c r="E6498">
        <v>37</v>
      </c>
      <c r="F6498" t="s">
        <v>3</v>
      </c>
      <c r="G6498">
        <v>2</v>
      </c>
      <c r="H6498">
        <v>1</v>
      </c>
      <c r="I6498" t="s">
        <v>15</v>
      </c>
      <c r="J6498">
        <v>1</v>
      </c>
    </row>
    <row r="6499" spans="2:10" x14ac:dyDescent="0.45">
      <c r="B6499">
        <v>9770</v>
      </c>
      <c r="C6499" t="s">
        <v>70</v>
      </c>
      <c r="D6499">
        <v>17</v>
      </c>
      <c r="E6499">
        <v>38</v>
      </c>
      <c r="F6499" t="s">
        <v>69</v>
      </c>
      <c r="G6499">
        <v>1</v>
      </c>
      <c r="H6499">
        <v>1</v>
      </c>
      <c r="I6499" t="s">
        <v>24</v>
      </c>
      <c r="J6499">
        <v>0</v>
      </c>
    </row>
    <row r="6500" spans="2:10" x14ac:dyDescent="0.45">
      <c r="B6500">
        <v>9771</v>
      </c>
      <c r="C6500" t="s">
        <v>70</v>
      </c>
      <c r="D6500">
        <v>17</v>
      </c>
      <c r="E6500">
        <v>38</v>
      </c>
      <c r="F6500" t="s">
        <v>1</v>
      </c>
      <c r="G6500">
        <v>1</v>
      </c>
      <c r="H6500">
        <v>1</v>
      </c>
      <c r="I6500" t="s">
        <v>9</v>
      </c>
      <c r="J6500">
        <v>0</v>
      </c>
    </row>
    <row r="6501" spans="2:10" x14ac:dyDescent="0.45">
      <c r="B6501">
        <v>9772</v>
      </c>
      <c r="C6501" t="s">
        <v>70</v>
      </c>
      <c r="D6501">
        <v>17</v>
      </c>
      <c r="E6501">
        <v>38</v>
      </c>
      <c r="F6501" t="s">
        <v>10</v>
      </c>
      <c r="G6501">
        <v>2</v>
      </c>
      <c r="H6501">
        <v>2</v>
      </c>
      <c r="I6501" t="s">
        <v>3</v>
      </c>
      <c r="J6501">
        <v>0</v>
      </c>
    </row>
    <row r="6502" spans="2:10" x14ac:dyDescent="0.45">
      <c r="B6502">
        <v>9773</v>
      </c>
      <c r="C6502" t="s">
        <v>70</v>
      </c>
      <c r="D6502">
        <v>17</v>
      </c>
      <c r="E6502">
        <v>38</v>
      </c>
      <c r="F6502" t="s">
        <v>12</v>
      </c>
      <c r="G6502">
        <v>2</v>
      </c>
      <c r="H6502">
        <v>1</v>
      </c>
      <c r="I6502" t="s">
        <v>4</v>
      </c>
      <c r="J6502">
        <v>1</v>
      </c>
    </row>
    <row r="6503" spans="2:10" x14ac:dyDescent="0.45">
      <c r="B6503">
        <v>9774</v>
      </c>
      <c r="C6503" t="s">
        <v>70</v>
      </c>
      <c r="D6503">
        <v>17</v>
      </c>
      <c r="E6503">
        <v>38</v>
      </c>
      <c r="F6503" t="s">
        <v>14</v>
      </c>
      <c r="G6503">
        <v>4</v>
      </c>
      <c r="H6503">
        <v>2</v>
      </c>
      <c r="I6503" t="s">
        <v>17</v>
      </c>
      <c r="J6503">
        <v>1</v>
      </c>
    </row>
    <row r="6504" spans="2:10" x14ac:dyDescent="0.45">
      <c r="B6504">
        <v>9775</v>
      </c>
      <c r="C6504" t="s">
        <v>70</v>
      </c>
      <c r="D6504">
        <v>17</v>
      </c>
      <c r="E6504">
        <v>38</v>
      </c>
      <c r="F6504" t="s">
        <v>27</v>
      </c>
      <c r="G6504">
        <v>2</v>
      </c>
      <c r="H6504">
        <v>1</v>
      </c>
      <c r="I6504" t="s">
        <v>0</v>
      </c>
      <c r="J6504">
        <v>1</v>
      </c>
    </row>
    <row r="6505" spans="2:10" x14ac:dyDescent="0.45">
      <c r="B6505">
        <v>9776</v>
      </c>
      <c r="C6505" t="s">
        <v>70</v>
      </c>
      <c r="D6505">
        <v>17</v>
      </c>
      <c r="E6505">
        <v>38</v>
      </c>
      <c r="F6505" t="s">
        <v>6</v>
      </c>
      <c r="G6505">
        <v>3</v>
      </c>
      <c r="H6505">
        <v>1</v>
      </c>
      <c r="I6505" t="s">
        <v>11</v>
      </c>
      <c r="J6505">
        <v>1</v>
      </c>
    </row>
    <row r="6506" spans="2:10" x14ac:dyDescent="0.45">
      <c r="B6506">
        <v>9777</v>
      </c>
      <c r="C6506" t="s">
        <v>70</v>
      </c>
      <c r="D6506">
        <v>17</v>
      </c>
      <c r="E6506">
        <v>38</v>
      </c>
      <c r="F6506" t="s">
        <v>67</v>
      </c>
      <c r="G6506">
        <v>2</v>
      </c>
      <c r="H6506">
        <v>1</v>
      </c>
      <c r="I6506" t="s">
        <v>5</v>
      </c>
      <c r="J6506">
        <v>1</v>
      </c>
    </row>
    <row r="6507" spans="2:10" x14ac:dyDescent="0.45">
      <c r="B6507">
        <v>9778</v>
      </c>
      <c r="C6507" t="s">
        <v>70</v>
      </c>
      <c r="D6507">
        <v>17</v>
      </c>
      <c r="E6507">
        <v>38</v>
      </c>
      <c r="F6507" t="s">
        <v>15</v>
      </c>
      <c r="G6507">
        <v>3</v>
      </c>
      <c r="H6507">
        <v>1</v>
      </c>
      <c r="I6507" t="s">
        <v>7</v>
      </c>
      <c r="J6507">
        <v>1</v>
      </c>
    </row>
    <row r="6508" spans="2:10" x14ac:dyDescent="0.45">
      <c r="B6508">
        <v>9779</v>
      </c>
      <c r="C6508" t="s">
        <v>70</v>
      </c>
      <c r="D6508">
        <v>17</v>
      </c>
      <c r="E6508">
        <v>38</v>
      </c>
      <c r="F6508" t="s">
        <v>18</v>
      </c>
      <c r="G6508">
        <v>1</v>
      </c>
      <c r="H6508">
        <v>3</v>
      </c>
      <c r="I6508" t="s">
        <v>13</v>
      </c>
      <c r="J6508">
        <v>-1</v>
      </c>
    </row>
    <row r="6509" spans="2:10" x14ac:dyDescent="0.45">
      <c r="B6509">
        <v>8936</v>
      </c>
      <c r="C6509" t="s">
        <v>68</v>
      </c>
      <c r="D6509">
        <v>18</v>
      </c>
      <c r="E6509">
        <v>1</v>
      </c>
      <c r="F6509" t="s">
        <v>24</v>
      </c>
      <c r="G6509">
        <v>1</v>
      </c>
      <c r="H6509">
        <v>1</v>
      </c>
      <c r="I6509" t="s">
        <v>69</v>
      </c>
      <c r="J6509">
        <v>0</v>
      </c>
    </row>
    <row r="6510" spans="2:10" x14ac:dyDescent="0.45">
      <c r="B6510">
        <v>8937</v>
      </c>
      <c r="C6510" t="s">
        <v>68</v>
      </c>
      <c r="D6510">
        <v>18</v>
      </c>
      <c r="E6510">
        <v>1</v>
      </c>
      <c r="F6510" t="s">
        <v>12</v>
      </c>
      <c r="G6510">
        <v>1</v>
      </c>
      <c r="H6510">
        <v>1</v>
      </c>
      <c r="I6510" t="s">
        <v>10</v>
      </c>
      <c r="J6510">
        <v>0</v>
      </c>
    </row>
    <row r="6511" spans="2:10" x14ac:dyDescent="0.45">
      <c r="B6511">
        <v>8938</v>
      </c>
      <c r="C6511" t="s">
        <v>68</v>
      </c>
      <c r="D6511">
        <v>18</v>
      </c>
      <c r="E6511">
        <v>1</v>
      </c>
      <c r="F6511" t="s">
        <v>0</v>
      </c>
      <c r="G6511">
        <v>3</v>
      </c>
      <c r="H6511">
        <v>1</v>
      </c>
      <c r="I6511" t="s">
        <v>7</v>
      </c>
      <c r="J6511">
        <v>1</v>
      </c>
    </row>
    <row r="6512" spans="2:10" x14ac:dyDescent="0.45">
      <c r="B6512">
        <v>8939</v>
      </c>
      <c r="C6512" t="s">
        <v>68</v>
      </c>
      <c r="D6512">
        <v>18</v>
      </c>
      <c r="E6512">
        <v>1</v>
      </c>
      <c r="F6512" t="s">
        <v>9</v>
      </c>
      <c r="G6512">
        <v>1</v>
      </c>
      <c r="H6512">
        <v>2</v>
      </c>
      <c r="I6512" t="s">
        <v>11</v>
      </c>
      <c r="J6512">
        <v>-1</v>
      </c>
    </row>
    <row r="6513" spans="2:10" x14ac:dyDescent="0.45">
      <c r="B6513">
        <v>8940</v>
      </c>
      <c r="C6513" t="s">
        <v>68</v>
      </c>
      <c r="D6513">
        <v>18</v>
      </c>
      <c r="E6513">
        <v>1</v>
      </c>
      <c r="F6513" t="s">
        <v>67</v>
      </c>
      <c r="G6513">
        <v>0</v>
      </c>
      <c r="H6513">
        <v>1</v>
      </c>
      <c r="I6513" t="s">
        <v>13</v>
      </c>
      <c r="J6513">
        <v>-1</v>
      </c>
    </row>
    <row r="6514" spans="2:10" x14ac:dyDescent="0.45">
      <c r="B6514">
        <v>8941</v>
      </c>
      <c r="C6514" t="s">
        <v>68</v>
      </c>
      <c r="D6514">
        <v>18</v>
      </c>
      <c r="E6514">
        <v>1</v>
      </c>
      <c r="F6514" t="s">
        <v>3</v>
      </c>
      <c r="G6514">
        <v>2</v>
      </c>
      <c r="H6514">
        <v>0</v>
      </c>
      <c r="I6514" t="s">
        <v>5</v>
      </c>
      <c r="J6514">
        <v>1</v>
      </c>
    </row>
    <row r="6515" spans="2:10" x14ac:dyDescent="0.45">
      <c r="B6515">
        <v>8942</v>
      </c>
      <c r="C6515" t="s">
        <v>68</v>
      </c>
      <c r="D6515">
        <v>18</v>
      </c>
      <c r="E6515">
        <v>1</v>
      </c>
      <c r="F6515" t="s">
        <v>6</v>
      </c>
      <c r="G6515">
        <v>3</v>
      </c>
      <c r="H6515">
        <v>5</v>
      </c>
      <c r="I6515" t="s">
        <v>1</v>
      </c>
      <c r="J6515">
        <v>-1</v>
      </c>
    </row>
    <row r="6516" spans="2:10" x14ac:dyDescent="0.45">
      <c r="B6516">
        <v>8943</v>
      </c>
      <c r="C6516" t="s">
        <v>68</v>
      </c>
      <c r="D6516">
        <v>18</v>
      </c>
      <c r="E6516">
        <v>1</v>
      </c>
      <c r="F6516" t="s">
        <v>4</v>
      </c>
      <c r="G6516">
        <v>2</v>
      </c>
      <c r="H6516">
        <v>3</v>
      </c>
      <c r="I6516" t="s">
        <v>14</v>
      </c>
      <c r="J6516">
        <v>-1</v>
      </c>
    </row>
    <row r="6517" spans="2:10" x14ac:dyDescent="0.45">
      <c r="B6517">
        <v>8944</v>
      </c>
      <c r="C6517" t="s">
        <v>68</v>
      </c>
      <c r="D6517">
        <v>18</v>
      </c>
      <c r="E6517">
        <v>1</v>
      </c>
      <c r="F6517" t="s">
        <v>15</v>
      </c>
      <c r="G6517">
        <v>2</v>
      </c>
      <c r="H6517">
        <v>1</v>
      </c>
      <c r="I6517" t="s">
        <v>18</v>
      </c>
      <c r="J6517">
        <v>1</v>
      </c>
    </row>
    <row r="6518" spans="2:10" x14ac:dyDescent="0.45">
      <c r="B6518">
        <v>8945</v>
      </c>
      <c r="C6518" t="s">
        <v>68</v>
      </c>
      <c r="D6518">
        <v>18</v>
      </c>
      <c r="E6518">
        <v>1</v>
      </c>
      <c r="F6518" t="s">
        <v>27</v>
      </c>
      <c r="G6518">
        <v>1</v>
      </c>
      <c r="H6518">
        <v>1</v>
      </c>
      <c r="I6518" t="s">
        <v>56</v>
      </c>
      <c r="J6518">
        <v>0</v>
      </c>
    </row>
    <row r="6519" spans="2:10" x14ac:dyDescent="0.45">
      <c r="B6519">
        <v>8946</v>
      </c>
      <c r="C6519" t="s">
        <v>68</v>
      </c>
      <c r="D6519">
        <v>18</v>
      </c>
      <c r="E6519">
        <v>2</v>
      </c>
      <c r="F6519" t="s">
        <v>7</v>
      </c>
      <c r="G6519">
        <v>0</v>
      </c>
      <c r="H6519">
        <v>1</v>
      </c>
      <c r="I6519" t="s">
        <v>4</v>
      </c>
      <c r="J6519">
        <v>-1</v>
      </c>
    </row>
    <row r="6520" spans="2:10" x14ac:dyDescent="0.45">
      <c r="B6520">
        <v>8947</v>
      </c>
      <c r="C6520" t="s">
        <v>68</v>
      </c>
      <c r="D6520">
        <v>18</v>
      </c>
      <c r="E6520">
        <v>2</v>
      </c>
      <c r="F6520" t="s">
        <v>14</v>
      </c>
      <c r="G6520">
        <v>0</v>
      </c>
      <c r="H6520">
        <v>0</v>
      </c>
      <c r="I6520" t="s">
        <v>9</v>
      </c>
      <c r="J6520">
        <v>0</v>
      </c>
    </row>
    <row r="6521" spans="2:10" x14ac:dyDescent="0.45">
      <c r="B6521">
        <v>8948</v>
      </c>
      <c r="C6521" t="s">
        <v>68</v>
      </c>
      <c r="D6521">
        <v>18</v>
      </c>
      <c r="E6521">
        <v>2</v>
      </c>
      <c r="F6521" t="s">
        <v>18</v>
      </c>
      <c r="G6521">
        <v>1</v>
      </c>
      <c r="H6521">
        <v>3</v>
      </c>
      <c r="I6521" t="s">
        <v>0</v>
      </c>
      <c r="J6521">
        <v>-1</v>
      </c>
    </row>
    <row r="6522" spans="2:10" x14ac:dyDescent="0.45">
      <c r="B6522">
        <v>8949</v>
      </c>
      <c r="C6522" t="s">
        <v>68</v>
      </c>
      <c r="D6522">
        <v>18</v>
      </c>
      <c r="E6522">
        <v>2</v>
      </c>
      <c r="F6522" t="s">
        <v>10</v>
      </c>
      <c r="G6522">
        <v>4</v>
      </c>
      <c r="H6522">
        <v>2</v>
      </c>
      <c r="I6522" t="s">
        <v>3</v>
      </c>
      <c r="J6522">
        <v>1</v>
      </c>
    </row>
    <row r="6523" spans="2:10" x14ac:dyDescent="0.45">
      <c r="B6523">
        <v>8950</v>
      </c>
      <c r="C6523" t="s">
        <v>68</v>
      </c>
      <c r="D6523">
        <v>18</v>
      </c>
      <c r="E6523">
        <v>2</v>
      </c>
      <c r="F6523" t="s">
        <v>69</v>
      </c>
      <c r="G6523">
        <v>1</v>
      </c>
      <c r="H6523">
        <v>0</v>
      </c>
      <c r="I6523" t="s">
        <v>6</v>
      </c>
      <c r="J6523">
        <v>1</v>
      </c>
    </row>
    <row r="6524" spans="2:10" x14ac:dyDescent="0.45">
      <c r="B6524">
        <v>8951</v>
      </c>
      <c r="C6524" t="s">
        <v>68</v>
      </c>
      <c r="D6524">
        <v>18</v>
      </c>
      <c r="E6524">
        <v>2</v>
      </c>
      <c r="F6524" t="s">
        <v>13</v>
      </c>
      <c r="G6524">
        <v>5</v>
      </c>
      <c r="H6524">
        <v>1</v>
      </c>
      <c r="I6524" t="s">
        <v>15</v>
      </c>
      <c r="J6524">
        <v>1</v>
      </c>
    </row>
    <row r="6525" spans="2:10" x14ac:dyDescent="0.45">
      <c r="B6525">
        <v>8952</v>
      </c>
      <c r="C6525" t="s">
        <v>68</v>
      </c>
      <c r="D6525">
        <v>18</v>
      </c>
      <c r="E6525">
        <v>2</v>
      </c>
      <c r="F6525" t="s">
        <v>5</v>
      </c>
      <c r="G6525">
        <v>2</v>
      </c>
      <c r="H6525">
        <v>1</v>
      </c>
      <c r="I6525" t="s">
        <v>67</v>
      </c>
      <c r="J6525">
        <v>1</v>
      </c>
    </row>
    <row r="6526" spans="2:10" x14ac:dyDescent="0.45">
      <c r="B6526">
        <v>8953</v>
      </c>
      <c r="C6526" t="s">
        <v>68</v>
      </c>
      <c r="D6526">
        <v>18</v>
      </c>
      <c r="E6526">
        <v>2</v>
      </c>
      <c r="F6526" t="s">
        <v>11</v>
      </c>
      <c r="G6526">
        <v>0</v>
      </c>
      <c r="H6526">
        <v>3</v>
      </c>
      <c r="I6526" t="s">
        <v>24</v>
      </c>
      <c r="J6526">
        <v>-1</v>
      </c>
    </row>
    <row r="6527" spans="2:10" x14ac:dyDescent="0.45">
      <c r="B6527">
        <v>8954</v>
      </c>
      <c r="C6527" t="s">
        <v>68</v>
      </c>
      <c r="D6527">
        <v>18</v>
      </c>
      <c r="E6527">
        <v>2</v>
      </c>
      <c r="F6527" t="s">
        <v>1</v>
      </c>
      <c r="G6527">
        <v>1</v>
      </c>
      <c r="H6527">
        <v>0</v>
      </c>
      <c r="I6527" t="s">
        <v>27</v>
      </c>
      <c r="J6527">
        <v>1</v>
      </c>
    </row>
    <row r="6528" spans="2:10" x14ac:dyDescent="0.45">
      <c r="B6528">
        <v>8955</v>
      </c>
      <c r="C6528" t="s">
        <v>68</v>
      </c>
      <c r="D6528">
        <v>18</v>
      </c>
      <c r="E6528">
        <v>2</v>
      </c>
      <c r="F6528" t="s">
        <v>56</v>
      </c>
      <c r="G6528">
        <v>3</v>
      </c>
      <c r="H6528">
        <v>1</v>
      </c>
      <c r="I6528" t="s">
        <v>12</v>
      </c>
      <c r="J6528">
        <v>1</v>
      </c>
    </row>
    <row r="6529" spans="2:10" x14ac:dyDescent="0.45">
      <c r="B6529">
        <v>8956</v>
      </c>
      <c r="C6529" t="s">
        <v>68</v>
      </c>
      <c r="D6529">
        <v>18</v>
      </c>
      <c r="E6529">
        <v>3</v>
      </c>
      <c r="F6529" t="s">
        <v>24</v>
      </c>
      <c r="G6529">
        <v>1</v>
      </c>
      <c r="H6529">
        <v>0</v>
      </c>
      <c r="I6529" t="s">
        <v>14</v>
      </c>
      <c r="J6529">
        <v>1</v>
      </c>
    </row>
    <row r="6530" spans="2:10" x14ac:dyDescent="0.45">
      <c r="B6530">
        <v>8957</v>
      </c>
      <c r="C6530" t="s">
        <v>68</v>
      </c>
      <c r="D6530">
        <v>18</v>
      </c>
      <c r="E6530">
        <v>3</v>
      </c>
      <c r="F6530" t="s">
        <v>12</v>
      </c>
      <c r="G6530">
        <v>1</v>
      </c>
      <c r="H6530">
        <v>3</v>
      </c>
      <c r="I6530" t="s">
        <v>1</v>
      </c>
      <c r="J6530">
        <v>-1</v>
      </c>
    </row>
    <row r="6531" spans="2:10" x14ac:dyDescent="0.45">
      <c r="B6531">
        <v>8958</v>
      </c>
      <c r="C6531" t="s">
        <v>68</v>
      </c>
      <c r="D6531">
        <v>18</v>
      </c>
      <c r="E6531">
        <v>3</v>
      </c>
      <c r="F6531" t="s">
        <v>0</v>
      </c>
      <c r="G6531">
        <v>3</v>
      </c>
      <c r="H6531">
        <v>2</v>
      </c>
      <c r="I6531" t="s">
        <v>13</v>
      </c>
      <c r="J6531">
        <v>1</v>
      </c>
    </row>
    <row r="6532" spans="2:10" x14ac:dyDescent="0.45">
      <c r="B6532">
        <v>8959</v>
      </c>
      <c r="C6532" t="s">
        <v>68</v>
      </c>
      <c r="D6532">
        <v>18</v>
      </c>
      <c r="E6532">
        <v>3</v>
      </c>
      <c r="F6532" t="s">
        <v>9</v>
      </c>
      <c r="G6532">
        <v>2</v>
      </c>
      <c r="H6532">
        <v>0</v>
      </c>
      <c r="I6532" t="s">
        <v>7</v>
      </c>
      <c r="J6532">
        <v>1</v>
      </c>
    </row>
    <row r="6533" spans="2:10" x14ac:dyDescent="0.45">
      <c r="B6533">
        <v>8960</v>
      </c>
      <c r="C6533" t="s">
        <v>68</v>
      </c>
      <c r="D6533">
        <v>18</v>
      </c>
      <c r="E6533">
        <v>3</v>
      </c>
      <c r="F6533" t="s">
        <v>27</v>
      </c>
      <c r="G6533">
        <v>3</v>
      </c>
      <c r="H6533">
        <v>2</v>
      </c>
      <c r="I6533" t="s">
        <v>69</v>
      </c>
      <c r="J6533">
        <v>1</v>
      </c>
    </row>
    <row r="6534" spans="2:10" x14ac:dyDescent="0.45">
      <c r="B6534">
        <v>8961</v>
      </c>
      <c r="C6534" t="s">
        <v>68</v>
      </c>
      <c r="D6534">
        <v>18</v>
      </c>
      <c r="E6534">
        <v>3</v>
      </c>
      <c r="F6534" t="s">
        <v>5</v>
      </c>
      <c r="G6534">
        <v>2</v>
      </c>
      <c r="H6534">
        <v>0</v>
      </c>
      <c r="I6534" t="s">
        <v>10</v>
      </c>
      <c r="J6534">
        <v>1</v>
      </c>
    </row>
    <row r="6535" spans="2:10" x14ac:dyDescent="0.45">
      <c r="B6535">
        <v>8962</v>
      </c>
      <c r="C6535" t="s">
        <v>68</v>
      </c>
      <c r="D6535">
        <v>18</v>
      </c>
      <c r="E6535">
        <v>3</v>
      </c>
      <c r="F6535" t="s">
        <v>4</v>
      </c>
      <c r="G6535">
        <v>3</v>
      </c>
      <c r="H6535">
        <v>0</v>
      </c>
      <c r="I6535" t="s">
        <v>18</v>
      </c>
      <c r="J6535">
        <v>1</v>
      </c>
    </row>
    <row r="6536" spans="2:10" x14ac:dyDescent="0.45">
      <c r="B6536">
        <v>8963</v>
      </c>
      <c r="C6536" t="s">
        <v>68</v>
      </c>
      <c r="D6536">
        <v>18</v>
      </c>
      <c r="E6536">
        <v>3</v>
      </c>
      <c r="F6536" t="s">
        <v>67</v>
      </c>
      <c r="G6536">
        <v>1</v>
      </c>
      <c r="H6536">
        <v>0</v>
      </c>
      <c r="I6536" t="s">
        <v>15</v>
      </c>
      <c r="J6536">
        <v>1</v>
      </c>
    </row>
    <row r="6537" spans="2:10" x14ac:dyDescent="0.45">
      <c r="B6537">
        <v>8964</v>
      </c>
      <c r="C6537" t="s">
        <v>68</v>
      </c>
      <c r="D6537">
        <v>18</v>
      </c>
      <c r="E6537">
        <v>3</v>
      </c>
      <c r="F6537" t="s">
        <v>6</v>
      </c>
      <c r="G6537">
        <v>3</v>
      </c>
      <c r="H6537">
        <v>0</v>
      </c>
      <c r="I6537" t="s">
        <v>11</v>
      </c>
      <c r="J6537">
        <v>1</v>
      </c>
    </row>
    <row r="6538" spans="2:10" x14ac:dyDescent="0.45">
      <c r="B6538">
        <v>8965</v>
      </c>
      <c r="C6538" t="s">
        <v>68</v>
      </c>
      <c r="D6538">
        <v>18</v>
      </c>
      <c r="E6538">
        <v>3</v>
      </c>
      <c r="F6538" t="s">
        <v>3</v>
      </c>
      <c r="G6538">
        <v>2</v>
      </c>
      <c r="H6538">
        <v>3</v>
      </c>
      <c r="I6538" t="s">
        <v>56</v>
      </c>
      <c r="J6538">
        <v>-1</v>
      </c>
    </row>
    <row r="6539" spans="2:10" x14ac:dyDescent="0.45">
      <c r="B6539">
        <v>8966</v>
      </c>
      <c r="C6539" t="s">
        <v>68</v>
      </c>
      <c r="D6539">
        <v>18</v>
      </c>
      <c r="E6539">
        <v>4</v>
      </c>
      <c r="F6539" t="s">
        <v>13</v>
      </c>
      <c r="G6539">
        <v>0</v>
      </c>
      <c r="H6539">
        <v>1</v>
      </c>
      <c r="I6539" t="s">
        <v>4</v>
      </c>
      <c r="J6539">
        <v>-1</v>
      </c>
    </row>
    <row r="6540" spans="2:10" x14ac:dyDescent="0.45">
      <c r="B6540">
        <v>8967</v>
      </c>
      <c r="C6540" t="s">
        <v>68</v>
      </c>
      <c r="D6540">
        <v>18</v>
      </c>
      <c r="E6540">
        <v>4</v>
      </c>
      <c r="F6540" t="s">
        <v>10</v>
      </c>
      <c r="G6540">
        <v>2</v>
      </c>
      <c r="H6540">
        <v>2</v>
      </c>
      <c r="I6540" t="s">
        <v>67</v>
      </c>
      <c r="J6540">
        <v>0</v>
      </c>
    </row>
    <row r="6541" spans="2:10" x14ac:dyDescent="0.45">
      <c r="B6541">
        <v>8968</v>
      </c>
      <c r="C6541" t="s">
        <v>68</v>
      </c>
      <c r="D6541">
        <v>18</v>
      </c>
      <c r="E6541">
        <v>4</v>
      </c>
      <c r="F6541" t="s">
        <v>7</v>
      </c>
      <c r="G6541">
        <v>0</v>
      </c>
      <c r="H6541">
        <v>1</v>
      </c>
      <c r="I6541" t="s">
        <v>24</v>
      </c>
      <c r="J6541">
        <v>-1</v>
      </c>
    </row>
    <row r="6542" spans="2:10" x14ac:dyDescent="0.45">
      <c r="B6542">
        <v>8969</v>
      </c>
      <c r="C6542" t="s">
        <v>68</v>
      </c>
      <c r="D6542">
        <v>18</v>
      </c>
      <c r="E6542">
        <v>4</v>
      </c>
      <c r="F6542" t="s">
        <v>18</v>
      </c>
      <c r="G6542">
        <v>1</v>
      </c>
      <c r="H6542">
        <v>1</v>
      </c>
      <c r="I6542" t="s">
        <v>9</v>
      </c>
      <c r="J6542">
        <v>0</v>
      </c>
    </row>
    <row r="6543" spans="2:10" x14ac:dyDescent="0.45">
      <c r="B6543">
        <v>8970</v>
      </c>
      <c r="C6543" t="s">
        <v>68</v>
      </c>
      <c r="D6543">
        <v>18</v>
      </c>
      <c r="E6543">
        <v>4</v>
      </c>
      <c r="F6543" t="s">
        <v>69</v>
      </c>
      <c r="G6543">
        <v>1</v>
      </c>
      <c r="H6543">
        <v>0</v>
      </c>
      <c r="I6543" t="s">
        <v>12</v>
      </c>
      <c r="J6543">
        <v>1</v>
      </c>
    </row>
    <row r="6544" spans="2:10" x14ac:dyDescent="0.45">
      <c r="B6544">
        <v>8971</v>
      </c>
      <c r="C6544" t="s">
        <v>68</v>
      </c>
      <c r="D6544">
        <v>18</v>
      </c>
      <c r="E6544">
        <v>4</v>
      </c>
      <c r="F6544" t="s">
        <v>14</v>
      </c>
      <c r="G6544">
        <v>1</v>
      </c>
      <c r="H6544">
        <v>0</v>
      </c>
      <c r="I6544" t="s">
        <v>6</v>
      </c>
      <c r="J6544">
        <v>1</v>
      </c>
    </row>
    <row r="6545" spans="2:10" x14ac:dyDescent="0.45">
      <c r="B6545">
        <v>8972</v>
      </c>
      <c r="C6545" t="s">
        <v>68</v>
      </c>
      <c r="D6545">
        <v>18</v>
      </c>
      <c r="E6545">
        <v>4</v>
      </c>
      <c r="F6545" t="s">
        <v>11</v>
      </c>
      <c r="G6545">
        <v>3</v>
      </c>
      <c r="H6545">
        <v>3</v>
      </c>
      <c r="I6545" t="s">
        <v>27</v>
      </c>
      <c r="J6545">
        <v>0</v>
      </c>
    </row>
    <row r="6546" spans="2:10" x14ac:dyDescent="0.45">
      <c r="B6546">
        <v>8973</v>
      </c>
      <c r="C6546" t="s">
        <v>68</v>
      </c>
      <c r="D6546">
        <v>18</v>
      </c>
      <c r="E6546">
        <v>4</v>
      </c>
      <c r="F6546" t="s">
        <v>56</v>
      </c>
      <c r="G6546">
        <v>3</v>
      </c>
      <c r="H6546">
        <v>1</v>
      </c>
      <c r="I6546" t="s">
        <v>5</v>
      </c>
      <c r="J6546">
        <v>1</v>
      </c>
    </row>
    <row r="6547" spans="2:10" x14ac:dyDescent="0.45">
      <c r="B6547">
        <v>8974</v>
      </c>
      <c r="C6547" t="s">
        <v>68</v>
      </c>
      <c r="D6547">
        <v>18</v>
      </c>
      <c r="E6547">
        <v>4</v>
      </c>
      <c r="F6547" t="s">
        <v>15</v>
      </c>
      <c r="G6547">
        <v>2</v>
      </c>
      <c r="H6547">
        <v>2</v>
      </c>
      <c r="I6547" t="s">
        <v>0</v>
      </c>
      <c r="J6547">
        <v>0</v>
      </c>
    </row>
    <row r="6548" spans="2:10" x14ac:dyDescent="0.45">
      <c r="B6548">
        <v>8975</v>
      </c>
      <c r="C6548" t="s">
        <v>68</v>
      </c>
      <c r="D6548">
        <v>18</v>
      </c>
      <c r="E6548">
        <v>4</v>
      </c>
      <c r="F6548" t="s">
        <v>1</v>
      </c>
      <c r="G6548">
        <v>0</v>
      </c>
      <c r="H6548">
        <v>0</v>
      </c>
      <c r="I6548" t="s">
        <v>3</v>
      </c>
      <c r="J6548">
        <v>0</v>
      </c>
    </row>
    <row r="6549" spans="2:10" x14ac:dyDescent="0.45">
      <c r="B6549">
        <v>8976</v>
      </c>
      <c r="C6549" t="s">
        <v>68</v>
      </c>
      <c r="D6549">
        <v>18</v>
      </c>
      <c r="E6549">
        <v>5</v>
      </c>
      <c r="F6549" t="s">
        <v>27</v>
      </c>
      <c r="G6549">
        <v>2</v>
      </c>
      <c r="H6549">
        <v>1</v>
      </c>
      <c r="I6549" t="s">
        <v>14</v>
      </c>
      <c r="J6549">
        <v>1</v>
      </c>
    </row>
    <row r="6550" spans="2:10" x14ac:dyDescent="0.45">
      <c r="B6550">
        <v>8977</v>
      </c>
      <c r="C6550" t="s">
        <v>68</v>
      </c>
      <c r="D6550">
        <v>18</v>
      </c>
      <c r="E6550">
        <v>5</v>
      </c>
      <c r="F6550" t="s">
        <v>4</v>
      </c>
      <c r="G6550">
        <v>1</v>
      </c>
      <c r="H6550">
        <v>1</v>
      </c>
      <c r="I6550" t="s">
        <v>15</v>
      </c>
      <c r="J6550">
        <v>0</v>
      </c>
    </row>
    <row r="6551" spans="2:10" x14ac:dyDescent="0.45">
      <c r="B6551">
        <v>8978</v>
      </c>
      <c r="C6551" t="s">
        <v>68</v>
      </c>
      <c r="D6551">
        <v>18</v>
      </c>
      <c r="E6551">
        <v>5</v>
      </c>
      <c r="F6551" t="s">
        <v>6</v>
      </c>
      <c r="G6551">
        <v>2</v>
      </c>
      <c r="H6551">
        <v>2</v>
      </c>
      <c r="I6551" t="s">
        <v>7</v>
      </c>
      <c r="J6551">
        <v>0</v>
      </c>
    </row>
    <row r="6552" spans="2:10" x14ac:dyDescent="0.45">
      <c r="B6552">
        <v>8979</v>
      </c>
      <c r="C6552" t="s">
        <v>68</v>
      </c>
      <c r="D6552">
        <v>18</v>
      </c>
      <c r="E6552">
        <v>5</v>
      </c>
      <c r="F6552" t="s">
        <v>12</v>
      </c>
      <c r="G6552">
        <v>3</v>
      </c>
      <c r="H6552">
        <v>1</v>
      </c>
      <c r="I6552" t="s">
        <v>11</v>
      </c>
      <c r="J6552">
        <v>1</v>
      </c>
    </row>
    <row r="6553" spans="2:10" x14ac:dyDescent="0.45">
      <c r="B6553">
        <v>8980</v>
      </c>
      <c r="C6553" t="s">
        <v>68</v>
      </c>
      <c r="D6553">
        <v>18</v>
      </c>
      <c r="E6553">
        <v>5</v>
      </c>
      <c r="F6553" t="s">
        <v>24</v>
      </c>
      <c r="G6553">
        <v>2</v>
      </c>
      <c r="H6553">
        <v>0</v>
      </c>
      <c r="I6553" t="s">
        <v>18</v>
      </c>
      <c r="J6553">
        <v>1</v>
      </c>
    </row>
    <row r="6554" spans="2:10" x14ac:dyDescent="0.45">
      <c r="B6554">
        <v>8981</v>
      </c>
      <c r="C6554" t="s">
        <v>68</v>
      </c>
      <c r="D6554">
        <v>18</v>
      </c>
      <c r="E6554">
        <v>5</v>
      </c>
      <c r="F6554" t="s">
        <v>10</v>
      </c>
      <c r="G6554">
        <v>1</v>
      </c>
      <c r="H6554">
        <v>1</v>
      </c>
      <c r="I6554" t="s">
        <v>56</v>
      </c>
      <c r="J6554">
        <v>0</v>
      </c>
    </row>
    <row r="6555" spans="2:10" x14ac:dyDescent="0.45">
      <c r="B6555">
        <v>8982</v>
      </c>
      <c r="C6555" t="s">
        <v>68</v>
      </c>
      <c r="D6555">
        <v>18</v>
      </c>
      <c r="E6555">
        <v>5</v>
      </c>
      <c r="F6555" t="s">
        <v>67</v>
      </c>
      <c r="G6555">
        <v>1</v>
      </c>
      <c r="H6555">
        <v>0</v>
      </c>
      <c r="I6555" t="s">
        <v>0</v>
      </c>
      <c r="J6555">
        <v>1</v>
      </c>
    </row>
    <row r="6556" spans="2:10" x14ac:dyDescent="0.45">
      <c r="B6556">
        <v>8983</v>
      </c>
      <c r="C6556" t="s">
        <v>68</v>
      </c>
      <c r="D6556">
        <v>18</v>
      </c>
      <c r="E6556">
        <v>5</v>
      </c>
      <c r="F6556" t="s">
        <v>5</v>
      </c>
      <c r="G6556">
        <v>1</v>
      </c>
      <c r="H6556">
        <v>2</v>
      </c>
      <c r="I6556" t="s">
        <v>1</v>
      </c>
      <c r="J6556">
        <v>-1</v>
      </c>
    </row>
    <row r="6557" spans="2:10" x14ac:dyDescent="0.45">
      <c r="B6557">
        <v>8984</v>
      </c>
      <c r="C6557" t="s">
        <v>68</v>
      </c>
      <c r="D6557">
        <v>18</v>
      </c>
      <c r="E6557">
        <v>5</v>
      </c>
      <c r="F6557" t="s">
        <v>3</v>
      </c>
      <c r="G6557">
        <v>4</v>
      </c>
      <c r="H6557">
        <v>1</v>
      </c>
      <c r="I6557" t="s">
        <v>69</v>
      </c>
      <c r="J6557">
        <v>1</v>
      </c>
    </row>
    <row r="6558" spans="2:10" x14ac:dyDescent="0.45">
      <c r="B6558">
        <v>8985</v>
      </c>
      <c r="C6558" t="s">
        <v>68</v>
      </c>
      <c r="D6558">
        <v>18</v>
      </c>
      <c r="E6558">
        <v>5</v>
      </c>
      <c r="F6558" t="s">
        <v>9</v>
      </c>
      <c r="G6558">
        <v>3</v>
      </c>
      <c r="H6558">
        <v>1</v>
      </c>
      <c r="I6558" t="s">
        <v>13</v>
      </c>
      <c r="J6558">
        <v>1</v>
      </c>
    </row>
    <row r="6559" spans="2:10" x14ac:dyDescent="0.45">
      <c r="B6559">
        <v>8986</v>
      </c>
      <c r="C6559" t="s">
        <v>68</v>
      </c>
      <c r="D6559">
        <v>18</v>
      </c>
      <c r="E6559">
        <v>6</v>
      </c>
      <c r="F6559" t="s">
        <v>14</v>
      </c>
      <c r="G6559">
        <v>4</v>
      </c>
      <c r="H6559">
        <v>1</v>
      </c>
      <c r="I6559" t="s">
        <v>12</v>
      </c>
      <c r="J6559">
        <v>1</v>
      </c>
    </row>
    <row r="6560" spans="2:10" x14ac:dyDescent="0.45">
      <c r="B6560">
        <v>8987</v>
      </c>
      <c r="C6560" t="s">
        <v>68</v>
      </c>
      <c r="D6560">
        <v>18</v>
      </c>
      <c r="E6560">
        <v>6</v>
      </c>
      <c r="F6560" t="s">
        <v>0</v>
      </c>
      <c r="G6560">
        <v>1</v>
      </c>
      <c r="H6560">
        <v>1</v>
      </c>
      <c r="I6560" t="s">
        <v>4</v>
      </c>
      <c r="J6560">
        <v>0</v>
      </c>
    </row>
    <row r="6561" spans="2:10" x14ac:dyDescent="0.45">
      <c r="B6561">
        <v>8988</v>
      </c>
      <c r="C6561" t="s">
        <v>68</v>
      </c>
      <c r="D6561">
        <v>18</v>
      </c>
      <c r="E6561">
        <v>6</v>
      </c>
      <c r="F6561" t="s">
        <v>18</v>
      </c>
      <c r="G6561">
        <v>1</v>
      </c>
      <c r="H6561">
        <v>1</v>
      </c>
      <c r="I6561" t="s">
        <v>6</v>
      </c>
      <c r="J6561">
        <v>0</v>
      </c>
    </row>
    <row r="6562" spans="2:10" x14ac:dyDescent="0.45">
      <c r="B6562">
        <v>8989</v>
      </c>
      <c r="C6562" t="s">
        <v>68</v>
      </c>
      <c r="D6562">
        <v>18</v>
      </c>
      <c r="E6562">
        <v>6</v>
      </c>
      <c r="F6562" t="s">
        <v>7</v>
      </c>
      <c r="G6562">
        <v>4</v>
      </c>
      <c r="H6562">
        <v>1</v>
      </c>
      <c r="I6562" t="s">
        <v>27</v>
      </c>
      <c r="J6562">
        <v>1</v>
      </c>
    </row>
    <row r="6563" spans="2:10" x14ac:dyDescent="0.45">
      <c r="B6563">
        <v>8990</v>
      </c>
      <c r="C6563" t="s">
        <v>68</v>
      </c>
      <c r="D6563">
        <v>18</v>
      </c>
      <c r="E6563">
        <v>6</v>
      </c>
      <c r="F6563" t="s">
        <v>11</v>
      </c>
      <c r="G6563">
        <v>4</v>
      </c>
      <c r="H6563">
        <v>2</v>
      </c>
      <c r="I6563" t="s">
        <v>3</v>
      </c>
      <c r="J6563">
        <v>1</v>
      </c>
    </row>
    <row r="6564" spans="2:10" x14ac:dyDescent="0.45">
      <c r="B6564">
        <v>8991</v>
      </c>
      <c r="C6564" t="s">
        <v>68</v>
      </c>
      <c r="D6564">
        <v>18</v>
      </c>
      <c r="E6564">
        <v>6</v>
      </c>
      <c r="F6564" t="s">
        <v>1</v>
      </c>
      <c r="G6564">
        <v>3</v>
      </c>
      <c r="H6564">
        <v>0</v>
      </c>
      <c r="I6564" t="s">
        <v>10</v>
      </c>
      <c r="J6564">
        <v>1</v>
      </c>
    </row>
    <row r="6565" spans="2:10" x14ac:dyDescent="0.45">
      <c r="B6565">
        <v>8992</v>
      </c>
      <c r="C6565" t="s">
        <v>68</v>
      </c>
      <c r="D6565">
        <v>18</v>
      </c>
      <c r="E6565">
        <v>6</v>
      </c>
      <c r="F6565" t="s">
        <v>15</v>
      </c>
      <c r="G6565">
        <v>2</v>
      </c>
      <c r="H6565">
        <v>1</v>
      </c>
      <c r="I6565" t="s">
        <v>9</v>
      </c>
      <c r="J6565">
        <v>1</v>
      </c>
    </row>
    <row r="6566" spans="2:10" x14ac:dyDescent="0.45">
      <c r="B6566">
        <v>8993</v>
      </c>
      <c r="C6566" t="s">
        <v>68</v>
      </c>
      <c r="D6566">
        <v>18</v>
      </c>
      <c r="E6566">
        <v>6</v>
      </c>
      <c r="F6566" t="s">
        <v>67</v>
      </c>
      <c r="G6566">
        <v>2</v>
      </c>
      <c r="H6566">
        <v>1</v>
      </c>
      <c r="I6566" t="s">
        <v>56</v>
      </c>
      <c r="J6566">
        <v>1</v>
      </c>
    </row>
    <row r="6567" spans="2:10" x14ac:dyDescent="0.45">
      <c r="B6567">
        <v>8994</v>
      </c>
      <c r="C6567" t="s">
        <v>68</v>
      </c>
      <c r="D6567">
        <v>18</v>
      </c>
      <c r="E6567">
        <v>6</v>
      </c>
      <c r="F6567" t="s">
        <v>13</v>
      </c>
      <c r="G6567">
        <v>0</v>
      </c>
      <c r="H6567">
        <v>0</v>
      </c>
      <c r="I6567" t="s">
        <v>24</v>
      </c>
      <c r="J6567">
        <v>0</v>
      </c>
    </row>
    <row r="6568" spans="2:10" x14ac:dyDescent="0.45">
      <c r="B6568">
        <v>8995</v>
      </c>
      <c r="C6568" t="s">
        <v>68</v>
      </c>
      <c r="D6568">
        <v>18</v>
      </c>
      <c r="E6568">
        <v>6</v>
      </c>
      <c r="F6568" t="s">
        <v>69</v>
      </c>
      <c r="G6568">
        <v>3</v>
      </c>
      <c r="H6568">
        <v>2</v>
      </c>
      <c r="I6568" t="s">
        <v>5</v>
      </c>
      <c r="J6568">
        <v>1</v>
      </c>
    </row>
    <row r="6569" spans="2:10" x14ac:dyDescent="0.45">
      <c r="B6569">
        <v>8996</v>
      </c>
      <c r="C6569" t="s">
        <v>68</v>
      </c>
      <c r="D6569">
        <v>18</v>
      </c>
      <c r="E6569">
        <v>7</v>
      </c>
      <c r="F6569" t="s">
        <v>27</v>
      </c>
      <c r="G6569">
        <v>2</v>
      </c>
      <c r="H6569">
        <v>0</v>
      </c>
      <c r="I6569" t="s">
        <v>18</v>
      </c>
      <c r="J6569">
        <v>1</v>
      </c>
    </row>
    <row r="6570" spans="2:10" x14ac:dyDescent="0.45">
      <c r="B6570">
        <v>8997</v>
      </c>
      <c r="C6570" t="s">
        <v>68</v>
      </c>
      <c r="D6570">
        <v>18</v>
      </c>
      <c r="E6570">
        <v>7</v>
      </c>
      <c r="F6570" t="s">
        <v>9</v>
      </c>
      <c r="G6570">
        <v>1</v>
      </c>
      <c r="H6570">
        <v>2</v>
      </c>
      <c r="I6570" t="s">
        <v>0</v>
      </c>
      <c r="J6570">
        <v>-1</v>
      </c>
    </row>
    <row r="6571" spans="2:10" x14ac:dyDescent="0.45">
      <c r="B6571">
        <v>8998</v>
      </c>
      <c r="C6571" t="s">
        <v>68</v>
      </c>
      <c r="D6571">
        <v>18</v>
      </c>
      <c r="E6571">
        <v>7</v>
      </c>
      <c r="F6571" t="s">
        <v>10</v>
      </c>
      <c r="G6571">
        <v>0</v>
      </c>
      <c r="H6571">
        <v>0</v>
      </c>
      <c r="I6571" t="s">
        <v>69</v>
      </c>
      <c r="J6571">
        <v>0</v>
      </c>
    </row>
    <row r="6572" spans="2:10" x14ac:dyDescent="0.45">
      <c r="B6572">
        <v>8999</v>
      </c>
      <c r="C6572" t="s">
        <v>68</v>
      </c>
      <c r="D6572">
        <v>18</v>
      </c>
      <c r="E6572">
        <v>7</v>
      </c>
      <c r="F6572" t="s">
        <v>12</v>
      </c>
      <c r="G6572">
        <v>2</v>
      </c>
      <c r="H6572">
        <v>4</v>
      </c>
      <c r="I6572" t="s">
        <v>7</v>
      </c>
      <c r="J6572">
        <v>-1</v>
      </c>
    </row>
    <row r="6573" spans="2:10" x14ac:dyDescent="0.45">
      <c r="B6573">
        <v>9000</v>
      </c>
      <c r="C6573" t="s">
        <v>68</v>
      </c>
      <c r="D6573">
        <v>18</v>
      </c>
      <c r="E6573">
        <v>7</v>
      </c>
      <c r="F6573" t="s">
        <v>67</v>
      </c>
      <c r="G6573">
        <v>1</v>
      </c>
      <c r="H6573">
        <v>1</v>
      </c>
      <c r="I6573" t="s">
        <v>4</v>
      </c>
      <c r="J6573">
        <v>0</v>
      </c>
    </row>
    <row r="6574" spans="2:10" x14ac:dyDescent="0.45">
      <c r="B6574">
        <v>9001</v>
      </c>
      <c r="C6574" t="s">
        <v>68</v>
      </c>
      <c r="D6574">
        <v>18</v>
      </c>
      <c r="E6574">
        <v>7</v>
      </c>
      <c r="F6574" t="s">
        <v>3</v>
      </c>
      <c r="G6574">
        <v>0</v>
      </c>
      <c r="H6574">
        <v>3</v>
      </c>
      <c r="I6574" t="s">
        <v>14</v>
      </c>
      <c r="J6574">
        <v>-1</v>
      </c>
    </row>
    <row r="6575" spans="2:10" x14ac:dyDescent="0.45">
      <c r="B6575">
        <v>9002</v>
      </c>
      <c r="C6575" t="s">
        <v>68</v>
      </c>
      <c r="D6575">
        <v>18</v>
      </c>
      <c r="E6575">
        <v>7</v>
      </c>
      <c r="F6575" t="s">
        <v>6</v>
      </c>
      <c r="G6575">
        <v>2</v>
      </c>
      <c r="H6575">
        <v>1</v>
      </c>
      <c r="I6575" t="s">
        <v>13</v>
      </c>
      <c r="J6575">
        <v>1</v>
      </c>
    </row>
    <row r="6576" spans="2:10" x14ac:dyDescent="0.45">
      <c r="B6576">
        <v>9003</v>
      </c>
      <c r="C6576" t="s">
        <v>68</v>
      </c>
      <c r="D6576">
        <v>18</v>
      </c>
      <c r="E6576">
        <v>7</v>
      </c>
      <c r="F6576" t="s">
        <v>5</v>
      </c>
      <c r="G6576">
        <v>1</v>
      </c>
      <c r="H6576">
        <v>1</v>
      </c>
      <c r="I6576" t="s">
        <v>11</v>
      </c>
      <c r="J6576">
        <v>0</v>
      </c>
    </row>
    <row r="6577" spans="2:10" x14ac:dyDescent="0.45">
      <c r="B6577">
        <v>9004</v>
      </c>
      <c r="C6577" t="s">
        <v>68</v>
      </c>
      <c r="D6577">
        <v>18</v>
      </c>
      <c r="E6577">
        <v>7</v>
      </c>
      <c r="F6577" t="s">
        <v>56</v>
      </c>
      <c r="G6577">
        <v>1</v>
      </c>
      <c r="H6577">
        <v>0</v>
      </c>
      <c r="I6577" t="s">
        <v>1</v>
      </c>
      <c r="J6577">
        <v>1</v>
      </c>
    </row>
    <row r="6578" spans="2:10" x14ac:dyDescent="0.45">
      <c r="B6578">
        <v>9005</v>
      </c>
      <c r="C6578" t="s">
        <v>68</v>
      </c>
      <c r="D6578">
        <v>18</v>
      </c>
      <c r="E6578">
        <v>7</v>
      </c>
      <c r="F6578" t="s">
        <v>24</v>
      </c>
      <c r="G6578">
        <v>2</v>
      </c>
      <c r="H6578">
        <v>0</v>
      </c>
      <c r="I6578" t="s">
        <v>15</v>
      </c>
      <c r="J6578">
        <v>1</v>
      </c>
    </row>
    <row r="6579" spans="2:10" x14ac:dyDescent="0.45">
      <c r="B6579">
        <v>9006</v>
      </c>
      <c r="C6579" t="s">
        <v>68</v>
      </c>
      <c r="D6579">
        <v>18</v>
      </c>
      <c r="E6579">
        <v>8</v>
      </c>
      <c r="F6579" t="s">
        <v>14</v>
      </c>
      <c r="G6579">
        <v>1</v>
      </c>
      <c r="H6579">
        <v>1</v>
      </c>
      <c r="I6579" t="s">
        <v>5</v>
      </c>
      <c r="J6579">
        <v>0</v>
      </c>
    </row>
    <row r="6580" spans="2:10" x14ac:dyDescent="0.45">
      <c r="B6580">
        <v>9007</v>
      </c>
      <c r="C6580" t="s">
        <v>68</v>
      </c>
      <c r="D6580">
        <v>18</v>
      </c>
      <c r="E6580">
        <v>8</v>
      </c>
      <c r="F6580" t="s">
        <v>13</v>
      </c>
      <c r="G6580">
        <v>2</v>
      </c>
      <c r="H6580">
        <v>0</v>
      </c>
      <c r="I6580" t="s">
        <v>27</v>
      </c>
      <c r="J6580">
        <v>1</v>
      </c>
    </row>
    <row r="6581" spans="2:10" x14ac:dyDescent="0.45">
      <c r="B6581">
        <v>9008</v>
      </c>
      <c r="C6581" t="s">
        <v>68</v>
      </c>
      <c r="D6581">
        <v>18</v>
      </c>
      <c r="E6581">
        <v>8</v>
      </c>
      <c r="F6581" t="s">
        <v>11</v>
      </c>
      <c r="G6581">
        <v>0</v>
      </c>
      <c r="H6581">
        <v>0</v>
      </c>
      <c r="I6581" t="s">
        <v>10</v>
      </c>
      <c r="J6581">
        <v>0</v>
      </c>
    </row>
    <row r="6582" spans="2:10" x14ac:dyDescent="0.45">
      <c r="B6582">
        <v>9009</v>
      </c>
      <c r="C6582" t="s">
        <v>68</v>
      </c>
      <c r="D6582">
        <v>18</v>
      </c>
      <c r="E6582">
        <v>8</v>
      </c>
      <c r="F6582" t="s">
        <v>0</v>
      </c>
      <c r="G6582">
        <v>2</v>
      </c>
      <c r="H6582">
        <v>3</v>
      </c>
      <c r="I6582" t="s">
        <v>24</v>
      </c>
      <c r="J6582">
        <v>-1</v>
      </c>
    </row>
    <row r="6583" spans="2:10" x14ac:dyDescent="0.45">
      <c r="B6583">
        <v>9010</v>
      </c>
      <c r="C6583" t="s">
        <v>68</v>
      </c>
      <c r="D6583">
        <v>18</v>
      </c>
      <c r="E6583">
        <v>8</v>
      </c>
      <c r="F6583" t="s">
        <v>69</v>
      </c>
      <c r="G6583">
        <v>5</v>
      </c>
      <c r="H6583">
        <v>2</v>
      </c>
      <c r="I6583" t="s">
        <v>56</v>
      </c>
      <c r="J6583">
        <v>1</v>
      </c>
    </row>
    <row r="6584" spans="2:10" x14ac:dyDescent="0.45">
      <c r="B6584">
        <v>9011</v>
      </c>
      <c r="C6584" t="s">
        <v>68</v>
      </c>
      <c r="D6584">
        <v>18</v>
      </c>
      <c r="E6584">
        <v>8</v>
      </c>
      <c r="F6584" t="s">
        <v>18</v>
      </c>
      <c r="G6584">
        <v>2</v>
      </c>
      <c r="H6584">
        <v>2</v>
      </c>
      <c r="I6584" t="s">
        <v>12</v>
      </c>
      <c r="J6584">
        <v>0</v>
      </c>
    </row>
    <row r="6585" spans="2:10" x14ac:dyDescent="0.45">
      <c r="B6585">
        <v>9012</v>
      </c>
      <c r="C6585" t="s">
        <v>68</v>
      </c>
      <c r="D6585">
        <v>18</v>
      </c>
      <c r="E6585">
        <v>8</v>
      </c>
      <c r="F6585" t="s">
        <v>7</v>
      </c>
      <c r="G6585">
        <v>0</v>
      </c>
      <c r="H6585">
        <v>3</v>
      </c>
      <c r="I6585" t="s">
        <v>3</v>
      </c>
      <c r="J6585">
        <v>-1</v>
      </c>
    </row>
    <row r="6586" spans="2:10" x14ac:dyDescent="0.45">
      <c r="B6586">
        <v>9013</v>
      </c>
      <c r="C6586" t="s">
        <v>68</v>
      </c>
      <c r="D6586">
        <v>18</v>
      </c>
      <c r="E6586">
        <v>8</v>
      </c>
      <c r="F6586" t="s">
        <v>15</v>
      </c>
      <c r="G6586">
        <v>1</v>
      </c>
      <c r="H6586">
        <v>1</v>
      </c>
      <c r="I6586" t="s">
        <v>6</v>
      </c>
      <c r="J6586">
        <v>0</v>
      </c>
    </row>
    <row r="6587" spans="2:10" x14ac:dyDescent="0.45">
      <c r="B6587">
        <v>9014</v>
      </c>
      <c r="C6587" t="s">
        <v>68</v>
      </c>
      <c r="D6587">
        <v>18</v>
      </c>
      <c r="E6587">
        <v>8</v>
      </c>
      <c r="F6587" t="s">
        <v>1</v>
      </c>
      <c r="G6587">
        <v>4</v>
      </c>
      <c r="H6587">
        <v>0</v>
      </c>
      <c r="I6587" t="s">
        <v>67</v>
      </c>
      <c r="J6587">
        <v>1</v>
      </c>
    </row>
    <row r="6588" spans="2:10" x14ac:dyDescent="0.45">
      <c r="B6588">
        <v>9015</v>
      </c>
      <c r="C6588" t="s">
        <v>68</v>
      </c>
      <c r="D6588">
        <v>18</v>
      </c>
      <c r="E6588">
        <v>8</v>
      </c>
      <c r="F6588" t="s">
        <v>4</v>
      </c>
      <c r="G6588">
        <v>2</v>
      </c>
      <c r="H6588">
        <v>0</v>
      </c>
      <c r="I6588" t="s">
        <v>9</v>
      </c>
      <c r="J6588">
        <v>1</v>
      </c>
    </row>
    <row r="6589" spans="2:10" x14ac:dyDescent="0.45">
      <c r="B6589">
        <v>9016</v>
      </c>
      <c r="C6589" t="s">
        <v>68</v>
      </c>
      <c r="D6589">
        <v>18</v>
      </c>
      <c r="E6589">
        <v>9</v>
      </c>
      <c r="F6589" t="s">
        <v>24</v>
      </c>
      <c r="G6589">
        <v>0</v>
      </c>
      <c r="H6589">
        <v>0</v>
      </c>
      <c r="I6589" t="s">
        <v>4</v>
      </c>
      <c r="J6589">
        <v>0</v>
      </c>
    </row>
    <row r="6590" spans="2:10" x14ac:dyDescent="0.45">
      <c r="B6590">
        <v>9017</v>
      </c>
      <c r="C6590" t="s">
        <v>68</v>
      </c>
      <c r="D6590">
        <v>18</v>
      </c>
      <c r="E6590">
        <v>9</v>
      </c>
      <c r="F6590" t="s">
        <v>12</v>
      </c>
      <c r="G6590">
        <v>1</v>
      </c>
      <c r="H6590">
        <v>4</v>
      </c>
      <c r="I6590" t="s">
        <v>13</v>
      </c>
      <c r="J6590">
        <v>-1</v>
      </c>
    </row>
    <row r="6591" spans="2:10" x14ac:dyDescent="0.45">
      <c r="B6591">
        <v>9018</v>
      </c>
      <c r="C6591" t="s">
        <v>68</v>
      </c>
      <c r="D6591">
        <v>18</v>
      </c>
      <c r="E6591">
        <v>9</v>
      </c>
      <c r="F6591" t="s">
        <v>10</v>
      </c>
      <c r="G6591">
        <v>1</v>
      </c>
      <c r="H6591">
        <v>0</v>
      </c>
      <c r="I6591" t="s">
        <v>14</v>
      </c>
      <c r="J6591">
        <v>1</v>
      </c>
    </row>
    <row r="6592" spans="2:10" x14ac:dyDescent="0.45">
      <c r="B6592">
        <v>9019</v>
      </c>
      <c r="C6592" t="s">
        <v>68</v>
      </c>
      <c r="D6592">
        <v>18</v>
      </c>
      <c r="E6592">
        <v>9</v>
      </c>
      <c r="F6592" t="s">
        <v>1</v>
      </c>
      <c r="G6592">
        <v>1</v>
      </c>
      <c r="H6592">
        <v>1</v>
      </c>
      <c r="I6592" t="s">
        <v>69</v>
      </c>
      <c r="J6592">
        <v>0</v>
      </c>
    </row>
    <row r="6593" spans="2:10" x14ac:dyDescent="0.45">
      <c r="B6593">
        <v>9020</v>
      </c>
      <c r="C6593" t="s">
        <v>68</v>
      </c>
      <c r="D6593">
        <v>18</v>
      </c>
      <c r="E6593">
        <v>9</v>
      </c>
      <c r="F6593" t="s">
        <v>27</v>
      </c>
      <c r="G6593">
        <v>1</v>
      </c>
      <c r="H6593">
        <v>1</v>
      </c>
      <c r="I6593" t="s">
        <v>15</v>
      </c>
      <c r="J6593">
        <v>0</v>
      </c>
    </row>
    <row r="6594" spans="2:10" x14ac:dyDescent="0.45">
      <c r="B6594">
        <v>9021</v>
      </c>
      <c r="C6594" t="s">
        <v>68</v>
      </c>
      <c r="D6594">
        <v>18</v>
      </c>
      <c r="E6594">
        <v>9</v>
      </c>
      <c r="F6594" t="s">
        <v>67</v>
      </c>
      <c r="G6594">
        <v>1</v>
      </c>
      <c r="H6594">
        <v>2</v>
      </c>
      <c r="I6594" t="s">
        <v>9</v>
      </c>
      <c r="J6594">
        <v>-1</v>
      </c>
    </row>
    <row r="6595" spans="2:10" x14ac:dyDescent="0.45">
      <c r="B6595">
        <v>9022</v>
      </c>
      <c r="C6595" t="s">
        <v>68</v>
      </c>
      <c r="D6595">
        <v>18</v>
      </c>
      <c r="E6595">
        <v>9</v>
      </c>
      <c r="F6595" t="s">
        <v>6</v>
      </c>
      <c r="G6595">
        <v>1</v>
      </c>
      <c r="H6595">
        <v>0</v>
      </c>
      <c r="I6595" t="s">
        <v>0</v>
      </c>
      <c r="J6595">
        <v>1</v>
      </c>
    </row>
    <row r="6596" spans="2:10" x14ac:dyDescent="0.45">
      <c r="B6596">
        <v>9023</v>
      </c>
      <c r="C6596" t="s">
        <v>68</v>
      </c>
      <c r="D6596">
        <v>18</v>
      </c>
      <c r="E6596">
        <v>9</v>
      </c>
      <c r="F6596" t="s">
        <v>5</v>
      </c>
      <c r="G6596">
        <v>3</v>
      </c>
      <c r="H6596">
        <v>2</v>
      </c>
      <c r="I6596" t="s">
        <v>7</v>
      </c>
      <c r="J6596">
        <v>1</v>
      </c>
    </row>
    <row r="6597" spans="2:10" x14ac:dyDescent="0.45">
      <c r="B6597">
        <v>9024</v>
      </c>
      <c r="C6597" t="s">
        <v>68</v>
      </c>
      <c r="D6597">
        <v>18</v>
      </c>
      <c r="E6597">
        <v>9</v>
      </c>
      <c r="F6597" t="s">
        <v>56</v>
      </c>
      <c r="G6597">
        <v>0</v>
      </c>
      <c r="H6597">
        <v>2</v>
      </c>
      <c r="I6597" t="s">
        <v>11</v>
      </c>
      <c r="J6597">
        <v>-1</v>
      </c>
    </row>
    <row r="6598" spans="2:10" x14ac:dyDescent="0.45">
      <c r="B6598">
        <v>9025</v>
      </c>
      <c r="C6598" t="s">
        <v>68</v>
      </c>
      <c r="D6598">
        <v>18</v>
      </c>
      <c r="E6598">
        <v>9</v>
      </c>
      <c r="F6598" t="s">
        <v>3</v>
      </c>
      <c r="G6598">
        <v>3</v>
      </c>
      <c r="H6598">
        <v>0</v>
      </c>
      <c r="I6598" t="s">
        <v>18</v>
      </c>
      <c r="J6598">
        <v>1</v>
      </c>
    </row>
    <row r="6599" spans="2:10" x14ac:dyDescent="0.45">
      <c r="B6599">
        <v>9026</v>
      </c>
      <c r="C6599" t="s">
        <v>68</v>
      </c>
      <c r="D6599">
        <v>18</v>
      </c>
      <c r="E6599">
        <v>10</v>
      </c>
      <c r="F6599" t="s">
        <v>9</v>
      </c>
      <c r="G6599">
        <v>1</v>
      </c>
      <c r="H6599">
        <v>1</v>
      </c>
      <c r="I6599" t="s">
        <v>24</v>
      </c>
      <c r="J6599">
        <v>0</v>
      </c>
    </row>
    <row r="6600" spans="2:10" x14ac:dyDescent="0.45">
      <c r="B6600">
        <v>9027</v>
      </c>
      <c r="C6600" t="s">
        <v>68</v>
      </c>
      <c r="D6600">
        <v>18</v>
      </c>
      <c r="E6600">
        <v>10</v>
      </c>
      <c r="F6600" t="s">
        <v>7</v>
      </c>
      <c r="G6600">
        <v>4</v>
      </c>
      <c r="H6600">
        <v>1</v>
      </c>
      <c r="I6600" t="s">
        <v>10</v>
      </c>
      <c r="J6600">
        <v>1</v>
      </c>
    </row>
    <row r="6601" spans="2:10" x14ac:dyDescent="0.45">
      <c r="B6601">
        <v>9028</v>
      </c>
      <c r="C6601" t="s">
        <v>68</v>
      </c>
      <c r="D6601">
        <v>18</v>
      </c>
      <c r="E6601">
        <v>10</v>
      </c>
      <c r="F6601" t="s">
        <v>14</v>
      </c>
      <c r="G6601">
        <v>0</v>
      </c>
      <c r="H6601">
        <v>1</v>
      </c>
      <c r="I6601" t="s">
        <v>56</v>
      </c>
      <c r="J6601">
        <v>-1</v>
      </c>
    </row>
    <row r="6602" spans="2:10" x14ac:dyDescent="0.45">
      <c r="B6602">
        <v>9029</v>
      </c>
      <c r="C6602" t="s">
        <v>68</v>
      </c>
      <c r="D6602">
        <v>18</v>
      </c>
      <c r="E6602">
        <v>10</v>
      </c>
      <c r="F6602" t="s">
        <v>0</v>
      </c>
      <c r="G6602">
        <v>1</v>
      </c>
      <c r="H6602">
        <v>1</v>
      </c>
      <c r="I6602" t="s">
        <v>27</v>
      </c>
      <c r="J6602">
        <v>0</v>
      </c>
    </row>
    <row r="6603" spans="2:10" x14ac:dyDescent="0.45">
      <c r="B6603">
        <v>9030</v>
      </c>
      <c r="C6603" t="s">
        <v>68</v>
      </c>
      <c r="D6603">
        <v>18</v>
      </c>
      <c r="E6603">
        <v>10</v>
      </c>
      <c r="F6603" t="s">
        <v>18</v>
      </c>
      <c r="G6603">
        <v>2</v>
      </c>
      <c r="H6603">
        <v>0</v>
      </c>
      <c r="I6603" t="s">
        <v>5</v>
      </c>
      <c r="J6603">
        <v>1</v>
      </c>
    </row>
    <row r="6604" spans="2:10" x14ac:dyDescent="0.45">
      <c r="B6604">
        <v>9031</v>
      </c>
      <c r="C6604" t="s">
        <v>68</v>
      </c>
      <c r="D6604">
        <v>18</v>
      </c>
      <c r="E6604">
        <v>10</v>
      </c>
      <c r="F6604" t="s">
        <v>69</v>
      </c>
      <c r="G6604">
        <v>2</v>
      </c>
      <c r="H6604">
        <v>1</v>
      </c>
      <c r="I6604" t="s">
        <v>67</v>
      </c>
      <c r="J6604">
        <v>1</v>
      </c>
    </row>
    <row r="6605" spans="2:10" x14ac:dyDescent="0.45">
      <c r="B6605">
        <v>9032</v>
      </c>
      <c r="C6605" t="s">
        <v>68</v>
      </c>
      <c r="D6605">
        <v>18</v>
      </c>
      <c r="E6605">
        <v>10</v>
      </c>
      <c r="F6605" t="s">
        <v>4</v>
      </c>
      <c r="G6605">
        <v>3</v>
      </c>
      <c r="H6605">
        <v>1</v>
      </c>
      <c r="I6605" t="s">
        <v>6</v>
      </c>
      <c r="J6605">
        <v>1</v>
      </c>
    </row>
    <row r="6606" spans="2:10" x14ac:dyDescent="0.45">
      <c r="B6606">
        <v>9033</v>
      </c>
      <c r="C6606" t="s">
        <v>68</v>
      </c>
      <c r="D6606">
        <v>18</v>
      </c>
      <c r="E6606">
        <v>10</v>
      </c>
      <c r="F6606" t="s">
        <v>13</v>
      </c>
      <c r="G6606">
        <v>2</v>
      </c>
      <c r="H6606">
        <v>3</v>
      </c>
      <c r="I6606" t="s">
        <v>3</v>
      </c>
      <c r="J6606">
        <v>-1</v>
      </c>
    </row>
    <row r="6607" spans="2:10" x14ac:dyDescent="0.45">
      <c r="B6607">
        <v>9034</v>
      </c>
      <c r="C6607" t="s">
        <v>68</v>
      </c>
      <c r="D6607">
        <v>18</v>
      </c>
      <c r="E6607">
        <v>10</v>
      </c>
      <c r="F6607" t="s">
        <v>15</v>
      </c>
      <c r="G6607">
        <v>3</v>
      </c>
      <c r="H6607">
        <v>0</v>
      </c>
      <c r="I6607" t="s">
        <v>12</v>
      </c>
      <c r="J6607">
        <v>1</v>
      </c>
    </row>
    <row r="6608" spans="2:10" x14ac:dyDescent="0.45">
      <c r="B6608">
        <v>9035</v>
      </c>
      <c r="C6608" t="s">
        <v>68</v>
      </c>
      <c r="D6608">
        <v>18</v>
      </c>
      <c r="E6608">
        <v>10</v>
      </c>
      <c r="F6608" t="s">
        <v>11</v>
      </c>
      <c r="G6608">
        <v>1</v>
      </c>
      <c r="H6608">
        <v>2</v>
      </c>
      <c r="I6608" t="s">
        <v>1</v>
      </c>
      <c r="J6608">
        <v>-1</v>
      </c>
    </row>
    <row r="6609" spans="2:10" x14ac:dyDescent="0.45">
      <c r="B6609">
        <v>9036</v>
      </c>
      <c r="C6609" t="s">
        <v>68</v>
      </c>
      <c r="D6609">
        <v>18</v>
      </c>
      <c r="E6609">
        <v>11</v>
      </c>
      <c r="F6609" t="s">
        <v>12</v>
      </c>
      <c r="G6609">
        <v>4</v>
      </c>
      <c r="H6609">
        <v>1</v>
      </c>
      <c r="I6609" t="s">
        <v>0</v>
      </c>
      <c r="J6609">
        <v>1</v>
      </c>
    </row>
    <row r="6610" spans="2:10" x14ac:dyDescent="0.45">
      <c r="B6610">
        <v>9037</v>
      </c>
      <c r="C6610" t="s">
        <v>68</v>
      </c>
      <c r="D6610">
        <v>18</v>
      </c>
      <c r="E6610">
        <v>11</v>
      </c>
      <c r="F6610" t="s">
        <v>27</v>
      </c>
      <c r="G6610">
        <v>4</v>
      </c>
      <c r="H6610">
        <v>1</v>
      </c>
      <c r="I6610" t="s">
        <v>4</v>
      </c>
      <c r="J6610">
        <v>1</v>
      </c>
    </row>
    <row r="6611" spans="2:10" x14ac:dyDescent="0.45">
      <c r="B6611">
        <v>9038</v>
      </c>
      <c r="C6611" t="s">
        <v>68</v>
      </c>
      <c r="D6611">
        <v>18</v>
      </c>
      <c r="E6611">
        <v>11</v>
      </c>
      <c r="F6611" t="s">
        <v>10</v>
      </c>
      <c r="G6611">
        <v>2</v>
      </c>
      <c r="H6611">
        <v>2</v>
      </c>
      <c r="I6611" t="s">
        <v>18</v>
      </c>
      <c r="J6611">
        <v>0</v>
      </c>
    </row>
    <row r="6612" spans="2:10" x14ac:dyDescent="0.45">
      <c r="B6612">
        <v>9039</v>
      </c>
      <c r="C6612" t="s">
        <v>68</v>
      </c>
      <c r="D6612">
        <v>18</v>
      </c>
      <c r="E6612">
        <v>11</v>
      </c>
      <c r="F6612" t="s">
        <v>69</v>
      </c>
      <c r="G6612">
        <v>2</v>
      </c>
      <c r="H6612">
        <v>2</v>
      </c>
      <c r="I6612" t="s">
        <v>11</v>
      </c>
      <c r="J6612">
        <v>0</v>
      </c>
    </row>
    <row r="6613" spans="2:10" x14ac:dyDescent="0.45">
      <c r="B6613">
        <v>9040</v>
      </c>
      <c r="C6613" t="s">
        <v>68</v>
      </c>
      <c r="D6613">
        <v>18</v>
      </c>
      <c r="E6613">
        <v>11</v>
      </c>
      <c r="F6613" t="s">
        <v>3</v>
      </c>
      <c r="G6613">
        <v>2</v>
      </c>
      <c r="H6613">
        <v>0</v>
      </c>
      <c r="I6613" t="s">
        <v>15</v>
      </c>
      <c r="J6613">
        <v>1</v>
      </c>
    </row>
    <row r="6614" spans="2:10" x14ac:dyDescent="0.45">
      <c r="B6614">
        <v>9041</v>
      </c>
      <c r="C6614" t="s">
        <v>68</v>
      </c>
      <c r="D6614">
        <v>18</v>
      </c>
      <c r="E6614">
        <v>11</v>
      </c>
      <c r="F6614" t="s">
        <v>56</v>
      </c>
      <c r="G6614">
        <v>1</v>
      </c>
      <c r="H6614">
        <v>0</v>
      </c>
      <c r="I6614" t="s">
        <v>7</v>
      </c>
      <c r="J6614">
        <v>1</v>
      </c>
    </row>
    <row r="6615" spans="2:10" x14ac:dyDescent="0.45">
      <c r="B6615">
        <v>9042</v>
      </c>
      <c r="C6615" t="s">
        <v>68</v>
      </c>
      <c r="D6615">
        <v>18</v>
      </c>
      <c r="E6615">
        <v>11</v>
      </c>
      <c r="F6615" t="s">
        <v>6</v>
      </c>
      <c r="G6615">
        <v>2</v>
      </c>
      <c r="H6615">
        <v>0</v>
      </c>
      <c r="I6615" t="s">
        <v>9</v>
      </c>
      <c r="J6615">
        <v>1</v>
      </c>
    </row>
    <row r="6616" spans="2:10" x14ac:dyDescent="0.45">
      <c r="B6616">
        <v>9043</v>
      </c>
      <c r="C6616" t="s">
        <v>68</v>
      </c>
      <c r="D6616">
        <v>18</v>
      </c>
      <c r="E6616">
        <v>11</v>
      </c>
      <c r="F6616" t="s">
        <v>1</v>
      </c>
      <c r="G6616">
        <v>1</v>
      </c>
      <c r="H6616">
        <v>4</v>
      </c>
      <c r="I6616" t="s">
        <v>14</v>
      </c>
      <c r="J6616">
        <v>-1</v>
      </c>
    </row>
    <row r="6617" spans="2:10" x14ac:dyDescent="0.45">
      <c r="B6617">
        <v>9044</v>
      </c>
      <c r="C6617" t="s">
        <v>68</v>
      </c>
      <c r="D6617">
        <v>18</v>
      </c>
      <c r="E6617">
        <v>11</v>
      </c>
      <c r="F6617" t="s">
        <v>5</v>
      </c>
      <c r="G6617">
        <v>1</v>
      </c>
      <c r="H6617">
        <v>4</v>
      </c>
      <c r="I6617" t="s">
        <v>13</v>
      </c>
      <c r="J6617">
        <v>-1</v>
      </c>
    </row>
    <row r="6618" spans="2:10" x14ac:dyDescent="0.45">
      <c r="B6618">
        <v>9045</v>
      </c>
      <c r="C6618" t="s">
        <v>68</v>
      </c>
      <c r="D6618">
        <v>18</v>
      </c>
      <c r="E6618">
        <v>11</v>
      </c>
      <c r="F6618" t="s">
        <v>67</v>
      </c>
      <c r="G6618">
        <v>1</v>
      </c>
      <c r="H6618">
        <v>1</v>
      </c>
      <c r="I6618" t="s">
        <v>24</v>
      </c>
      <c r="J6618">
        <v>0</v>
      </c>
    </row>
    <row r="6619" spans="2:10" x14ac:dyDescent="0.45">
      <c r="B6619">
        <v>9046</v>
      </c>
      <c r="C6619" t="s">
        <v>68</v>
      </c>
      <c r="D6619">
        <v>18</v>
      </c>
      <c r="E6619">
        <v>12</v>
      </c>
      <c r="F6619" t="s">
        <v>24</v>
      </c>
      <c r="G6619">
        <v>2</v>
      </c>
      <c r="H6619">
        <v>2</v>
      </c>
      <c r="I6619" t="s">
        <v>6</v>
      </c>
      <c r="J6619">
        <v>0</v>
      </c>
    </row>
    <row r="6620" spans="2:10" x14ac:dyDescent="0.45">
      <c r="B6620">
        <v>9047</v>
      </c>
      <c r="C6620" t="s">
        <v>68</v>
      </c>
      <c r="D6620">
        <v>18</v>
      </c>
      <c r="E6620">
        <v>12</v>
      </c>
      <c r="F6620" t="s">
        <v>13</v>
      </c>
      <c r="G6620">
        <v>1</v>
      </c>
      <c r="H6620">
        <v>1</v>
      </c>
      <c r="I6620" t="s">
        <v>10</v>
      </c>
      <c r="J6620">
        <v>0</v>
      </c>
    </row>
    <row r="6621" spans="2:10" x14ac:dyDescent="0.45">
      <c r="B6621">
        <v>9048</v>
      </c>
      <c r="C6621" t="s">
        <v>68</v>
      </c>
      <c r="D6621">
        <v>18</v>
      </c>
      <c r="E6621">
        <v>12</v>
      </c>
      <c r="F6621" t="s">
        <v>14</v>
      </c>
      <c r="G6621">
        <v>1</v>
      </c>
      <c r="H6621">
        <v>1</v>
      </c>
      <c r="I6621" t="s">
        <v>69</v>
      </c>
      <c r="J6621">
        <v>0</v>
      </c>
    </row>
    <row r="6622" spans="2:10" x14ac:dyDescent="0.45">
      <c r="B6622">
        <v>9049</v>
      </c>
      <c r="C6622" t="s">
        <v>68</v>
      </c>
      <c r="D6622">
        <v>18</v>
      </c>
      <c r="E6622">
        <v>12</v>
      </c>
      <c r="F6622" t="s">
        <v>0</v>
      </c>
      <c r="G6622">
        <v>1</v>
      </c>
      <c r="H6622">
        <v>2</v>
      </c>
      <c r="I6622" t="s">
        <v>3</v>
      </c>
      <c r="J6622">
        <v>-1</v>
      </c>
    </row>
    <row r="6623" spans="2:10" x14ac:dyDescent="0.45">
      <c r="B6623">
        <v>9050</v>
      </c>
      <c r="C6623" t="s">
        <v>68</v>
      </c>
      <c r="D6623">
        <v>18</v>
      </c>
      <c r="E6623">
        <v>12</v>
      </c>
      <c r="F6623" t="s">
        <v>9</v>
      </c>
      <c r="G6623">
        <v>2</v>
      </c>
      <c r="H6623">
        <v>1</v>
      </c>
      <c r="I6623" t="s">
        <v>27</v>
      </c>
      <c r="J6623">
        <v>1</v>
      </c>
    </row>
    <row r="6624" spans="2:10" x14ac:dyDescent="0.45">
      <c r="B6624">
        <v>9051</v>
      </c>
      <c r="C6624" t="s">
        <v>68</v>
      </c>
      <c r="D6624">
        <v>18</v>
      </c>
      <c r="E6624">
        <v>12</v>
      </c>
      <c r="F6624" t="s">
        <v>18</v>
      </c>
      <c r="G6624">
        <v>1</v>
      </c>
      <c r="H6624">
        <v>1</v>
      </c>
      <c r="I6624" t="s">
        <v>56</v>
      </c>
      <c r="J6624">
        <v>0</v>
      </c>
    </row>
    <row r="6625" spans="2:10" x14ac:dyDescent="0.45">
      <c r="B6625">
        <v>9052</v>
      </c>
      <c r="C6625" t="s">
        <v>68</v>
      </c>
      <c r="D6625">
        <v>18</v>
      </c>
      <c r="E6625">
        <v>12</v>
      </c>
      <c r="F6625" t="s">
        <v>7</v>
      </c>
      <c r="G6625">
        <v>3</v>
      </c>
      <c r="H6625">
        <v>0</v>
      </c>
      <c r="I6625" t="s">
        <v>1</v>
      </c>
      <c r="J6625">
        <v>1</v>
      </c>
    </row>
    <row r="6626" spans="2:10" x14ac:dyDescent="0.45">
      <c r="B6626">
        <v>9053</v>
      </c>
      <c r="C6626" t="s">
        <v>68</v>
      </c>
      <c r="D6626">
        <v>18</v>
      </c>
      <c r="E6626">
        <v>12</v>
      </c>
      <c r="F6626" t="s">
        <v>4</v>
      </c>
      <c r="G6626">
        <v>2</v>
      </c>
      <c r="H6626">
        <v>0</v>
      </c>
      <c r="I6626" t="s">
        <v>12</v>
      </c>
      <c r="J6626">
        <v>1</v>
      </c>
    </row>
    <row r="6627" spans="2:10" x14ac:dyDescent="0.45">
      <c r="B6627">
        <v>9054</v>
      </c>
      <c r="C6627" t="s">
        <v>68</v>
      </c>
      <c r="D6627">
        <v>18</v>
      </c>
      <c r="E6627">
        <v>12</v>
      </c>
      <c r="F6627" t="s">
        <v>15</v>
      </c>
      <c r="G6627">
        <v>2</v>
      </c>
      <c r="H6627">
        <v>1</v>
      </c>
      <c r="I6627" t="s">
        <v>5</v>
      </c>
      <c r="J6627">
        <v>1</v>
      </c>
    </row>
    <row r="6628" spans="2:10" x14ac:dyDescent="0.45">
      <c r="B6628">
        <v>9055</v>
      </c>
      <c r="C6628" t="s">
        <v>68</v>
      </c>
      <c r="D6628">
        <v>18</v>
      </c>
      <c r="E6628">
        <v>12</v>
      </c>
      <c r="F6628" t="s">
        <v>11</v>
      </c>
      <c r="G6628">
        <v>1</v>
      </c>
      <c r="H6628">
        <v>1</v>
      </c>
      <c r="I6628" t="s">
        <v>67</v>
      </c>
      <c r="J6628">
        <v>0</v>
      </c>
    </row>
    <row r="6629" spans="2:10" x14ac:dyDescent="0.45">
      <c r="B6629">
        <v>9056</v>
      </c>
      <c r="C6629" t="s">
        <v>68</v>
      </c>
      <c r="D6629">
        <v>18</v>
      </c>
      <c r="E6629">
        <v>13</v>
      </c>
      <c r="F6629" t="s">
        <v>10</v>
      </c>
      <c r="G6629">
        <v>0</v>
      </c>
      <c r="H6629">
        <v>0</v>
      </c>
      <c r="I6629" t="s">
        <v>15</v>
      </c>
      <c r="J6629">
        <v>0</v>
      </c>
    </row>
    <row r="6630" spans="2:10" x14ac:dyDescent="0.45">
      <c r="B6630">
        <v>9057</v>
      </c>
      <c r="C6630" t="s">
        <v>68</v>
      </c>
      <c r="D6630">
        <v>18</v>
      </c>
      <c r="E6630">
        <v>13</v>
      </c>
      <c r="F6630" t="s">
        <v>12</v>
      </c>
      <c r="G6630">
        <v>1</v>
      </c>
      <c r="H6630">
        <v>1</v>
      </c>
      <c r="I6630" t="s">
        <v>9</v>
      </c>
      <c r="J6630">
        <v>0</v>
      </c>
    </row>
    <row r="6631" spans="2:10" x14ac:dyDescent="0.45">
      <c r="B6631">
        <v>9058</v>
      </c>
      <c r="C6631" t="s">
        <v>68</v>
      </c>
      <c r="D6631">
        <v>18</v>
      </c>
      <c r="E6631">
        <v>13</v>
      </c>
      <c r="F6631" t="s">
        <v>69</v>
      </c>
      <c r="G6631">
        <v>1</v>
      </c>
      <c r="H6631">
        <v>2</v>
      </c>
      <c r="I6631" t="s">
        <v>7</v>
      </c>
      <c r="J6631">
        <v>-1</v>
      </c>
    </row>
    <row r="6632" spans="2:10" x14ac:dyDescent="0.45">
      <c r="B6632">
        <v>9059</v>
      </c>
      <c r="C6632" t="s">
        <v>68</v>
      </c>
      <c r="D6632">
        <v>18</v>
      </c>
      <c r="E6632">
        <v>13</v>
      </c>
      <c r="F6632" t="s">
        <v>3</v>
      </c>
      <c r="G6632">
        <v>2</v>
      </c>
      <c r="H6632">
        <v>1</v>
      </c>
      <c r="I6632" t="s">
        <v>4</v>
      </c>
      <c r="J6632">
        <v>1</v>
      </c>
    </row>
    <row r="6633" spans="2:10" x14ac:dyDescent="0.45">
      <c r="B6633">
        <v>9060</v>
      </c>
      <c r="C6633" t="s">
        <v>68</v>
      </c>
      <c r="D6633">
        <v>18</v>
      </c>
      <c r="E6633">
        <v>13</v>
      </c>
      <c r="F6633" t="s">
        <v>56</v>
      </c>
      <c r="G6633">
        <v>1</v>
      </c>
      <c r="H6633">
        <v>1</v>
      </c>
      <c r="I6633" t="s">
        <v>13</v>
      </c>
      <c r="J6633">
        <v>0</v>
      </c>
    </row>
    <row r="6634" spans="2:10" x14ac:dyDescent="0.45">
      <c r="B6634">
        <v>9061</v>
      </c>
      <c r="C6634" t="s">
        <v>68</v>
      </c>
      <c r="D6634">
        <v>18</v>
      </c>
      <c r="E6634">
        <v>13</v>
      </c>
      <c r="F6634" t="s">
        <v>1</v>
      </c>
      <c r="G6634">
        <v>1</v>
      </c>
      <c r="H6634">
        <v>0</v>
      </c>
      <c r="I6634" t="s">
        <v>18</v>
      </c>
      <c r="J6634">
        <v>1</v>
      </c>
    </row>
    <row r="6635" spans="2:10" x14ac:dyDescent="0.45">
      <c r="B6635">
        <v>9062</v>
      </c>
      <c r="C6635" t="s">
        <v>68</v>
      </c>
      <c r="D6635">
        <v>18</v>
      </c>
      <c r="E6635">
        <v>13</v>
      </c>
      <c r="F6635" t="s">
        <v>5</v>
      </c>
      <c r="G6635">
        <v>5</v>
      </c>
      <c r="H6635">
        <v>2</v>
      </c>
      <c r="I6635" t="s">
        <v>0</v>
      </c>
      <c r="J6635">
        <v>1</v>
      </c>
    </row>
    <row r="6636" spans="2:10" x14ac:dyDescent="0.45">
      <c r="B6636">
        <v>9063</v>
      </c>
      <c r="C6636" t="s">
        <v>68</v>
      </c>
      <c r="D6636">
        <v>18</v>
      </c>
      <c r="E6636">
        <v>13</v>
      </c>
      <c r="F6636" t="s">
        <v>67</v>
      </c>
      <c r="G6636">
        <v>0</v>
      </c>
      <c r="H6636">
        <v>0</v>
      </c>
      <c r="I6636" t="s">
        <v>6</v>
      </c>
      <c r="J6636">
        <v>0</v>
      </c>
    </row>
    <row r="6637" spans="2:10" x14ac:dyDescent="0.45">
      <c r="B6637">
        <v>9064</v>
      </c>
      <c r="C6637" t="s">
        <v>68</v>
      </c>
      <c r="D6637">
        <v>18</v>
      </c>
      <c r="E6637">
        <v>13</v>
      </c>
      <c r="F6637" t="s">
        <v>11</v>
      </c>
      <c r="G6637">
        <v>2</v>
      </c>
      <c r="H6637">
        <v>0</v>
      </c>
      <c r="I6637" t="s">
        <v>14</v>
      </c>
      <c r="J6637">
        <v>1</v>
      </c>
    </row>
    <row r="6638" spans="2:10" x14ac:dyDescent="0.45">
      <c r="B6638">
        <v>9065</v>
      </c>
      <c r="C6638" t="s">
        <v>68</v>
      </c>
      <c r="D6638">
        <v>18</v>
      </c>
      <c r="E6638">
        <v>13</v>
      </c>
      <c r="F6638" t="s">
        <v>27</v>
      </c>
      <c r="G6638">
        <v>0</v>
      </c>
      <c r="H6638">
        <v>0</v>
      </c>
      <c r="I6638" t="s">
        <v>24</v>
      </c>
      <c r="J6638">
        <v>0</v>
      </c>
    </row>
    <row r="6639" spans="2:10" x14ac:dyDescent="0.45">
      <c r="B6639">
        <v>9066</v>
      </c>
      <c r="C6639" t="s">
        <v>68</v>
      </c>
      <c r="D6639">
        <v>18</v>
      </c>
      <c r="E6639">
        <v>14</v>
      </c>
      <c r="F6639" t="s">
        <v>7</v>
      </c>
      <c r="G6639">
        <v>1</v>
      </c>
      <c r="H6639">
        <v>1</v>
      </c>
      <c r="I6639" t="s">
        <v>11</v>
      </c>
      <c r="J6639">
        <v>0</v>
      </c>
    </row>
    <row r="6640" spans="2:10" x14ac:dyDescent="0.45">
      <c r="B6640">
        <v>9067</v>
      </c>
      <c r="C6640" t="s">
        <v>68</v>
      </c>
      <c r="D6640">
        <v>18</v>
      </c>
      <c r="E6640">
        <v>14</v>
      </c>
      <c r="F6640" t="s">
        <v>24</v>
      </c>
      <c r="G6640">
        <v>0</v>
      </c>
      <c r="H6640">
        <v>0</v>
      </c>
      <c r="I6640" t="s">
        <v>12</v>
      </c>
      <c r="J6640">
        <v>0</v>
      </c>
    </row>
    <row r="6641" spans="2:10" x14ac:dyDescent="0.45">
      <c r="B6641">
        <v>9068</v>
      </c>
      <c r="C6641" t="s">
        <v>68</v>
      </c>
      <c r="D6641">
        <v>18</v>
      </c>
      <c r="E6641">
        <v>14</v>
      </c>
      <c r="F6641" t="s">
        <v>0</v>
      </c>
      <c r="G6641">
        <v>1</v>
      </c>
      <c r="H6641">
        <v>0</v>
      </c>
      <c r="I6641" t="s">
        <v>10</v>
      </c>
      <c r="J6641">
        <v>1</v>
      </c>
    </row>
    <row r="6642" spans="2:10" x14ac:dyDescent="0.45">
      <c r="B6642">
        <v>9069</v>
      </c>
      <c r="C6642" t="s">
        <v>68</v>
      </c>
      <c r="D6642">
        <v>18</v>
      </c>
      <c r="E6642">
        <v>14</v>
      </c>
      <c r="F6642" t="s">
        <v>18</v>
      </c>
      <c r="G6642">
        <v>0</v>
      </c>
      <c r="H6642">
        <v>0</v>
      </c>
      <c r="I6642" t="s">
        <v>69</v>
      </c>
      <c r="J6642">
        <v>0</v>
      </c>
    </row>
    <row r="6643" spans="2:10" x14ac:dyDescent="0.45">
      <c r="B6643">
        <v>9070</v>
      </c>
      <c r="C6643" t="s">
        <v>68</v>
      </c>
      <c r="D6643">
        <v>18</v>
      </c>
      <c r="E6643">
        <v>14</v>
      </c>
      <c r="F6643" t="s">
        <v>9</v>
      </c>
      <c r="G6643">
        <v>1</v>
      </c>
      <c r="H6643">
        <v>2</v>
      </c>
      <c r="I6643" t="s">
        <v>3</v>
      </c>
      <c r="J6643">
        <v>-1</v>
      </c>
    </row>
    <row r="6644" spans="2:10" x14ac:dyDescent="0.45">
      <c r="B6644">
        <v>9071</v>
      </c>
      <c r="C6644" t="s">
        <v>68</v>
      </c>
      <c r="D6644">
        <v>18</v>
      </c>
      <c r="E6644">
        <v>14</v>
      </c>
      <c r="F6644" t="s">
        <v>15</v>
      </c>
      <c r="G6644">
        <v>0</v>
      </c>
      <c r="H6644">
        <v>0</v>
      </c>
      <c r="I6644" t="s">
        <v>56</v>
      </c>
      <c r="J6644">
        <v>0</v>
      </c>
    </row>
    <row r="6645" spans="2:10" x14ac:dyDescent="0.45">
      <c r="B6645">
        <v>9072</v>
      </c>
      <c r="C6645" t="s">
        <v>68</v>
      </c>
      <c r="D6645">
        <v>18</v>
      </c>
      <c r="E6645">
        <v>14</v>
      </c>
      <c r="F6645" t="s">
        <v>14</v>
      </c>
      <c r="G6645">
        <v>2</v>
      </c>
      <c r="H6645">
        <v>1</v>
      </c>
      <c r="I6645" t="s">
        <v>67</v>
      </c>
      <c r="J6645">
        <v>1</v>
      </c>
    </row>
    <row r="6646" spans="2:10" x14ac:dyDescent="0.45">
      <c r="B6646">
        <v>9073</v>
      </c>
      <c r="C6646" t="s">
        <v>68</v>
      </c>
      <c r="D6646">
        <v>18</v>
      </c>
      <c r="E6646">
        <v>14</v>
      </c>
      <c r="F6646" t="s">
        <v>4</v>
      </c>
      <c r="G6646">
        <v>0</v>
      </c>
      <c r="H6646">
        <v>1</v>
      </c>
      <c r="I6646" t="s">
        <v>5</v>
      </c>
      <c r="J6646">
        <v>-1</v>
      </c>
    </row>
    <row r="6647" spans="2:10" x14ac:dyDescent="0.45">
      <c r="B6647">
        <v>9074</v>
      </c>
      <c r="C6647" t="s">
        <v>68</v>
      </c>
      <c r="D6647">
        <v>18</v>
      </c>
      <c r="E6647">
        <v>14</v>
      </c>
      <c r="F6647" t="s">
        <v>6</v>
      </c>
      <c r="G6647">
        <v>0</v>
      </c>
      <c r="H6647">
        <v>0</v>
      </c>
      <c r="I6647" t="s">
        <v>27</v>
      </c>
      <c r="J6647">
        <v>0</v>
      </c>
    </row>
    <row r="6648" spans="2:10" x14ac:dyDescent="0.45">
      <c r="B6648">
        <v>9075</v>
      </c>
      <c r="C6648" t="s">
        <v>68</v>
      </c>
      <c r="D6648">
        <v>18</v>
      </c>
      <c r="E6648">
        <v>14</v>
      </c>
      <c r="F6648" t="s">
        <v>13</v>
      </c>
      <c r="G6648">
        <v>0</v>
      </c>
      <c r="H6648">
        <v>1</v>
      </c>
      <c r="I6648" t="s">
        <v>1</v>
      </c>
      <c r="J6648">
        <v>-1</v>
      </c>
    </row>
    <row r="6649" spans="2:10" x14ac:dyDescent="0.45">
      <c r="B6649">
        <v>9076</v>
      </c>
      <c r="C6649" t="s">
        <v>68</v>
      </c>
      <c r="D6649">
        <v>18</v>
      </c>
      <c r="E6649">
        <v>15</v>
      </c>
      <c r="F6649" t="s">
        <v>3</v>
      </c>
      <c r="G6649">
        <v>3</v>
      </c>
      <c r="H6649">
        <v>1</v>
      </c>
      <c r="I6649" t="s">
        <v>24</v>
      </c>
      <c r="J6649">
        <v>1</v>
      </c>
    </row>
    <row r="6650" spans="2:10" x14ac:dyDescent="0.45">
      <c r="B6650">
        <v>9077</v>
      </c>
      <c r="C6650" t="s">
        <v>68</v>
      </c>
      <c r="D6650">
        <v>18</v>
      </c>
      <c r="E6650">
        <v>15</v>
      </c>
      <c r="F6650" t="s">
        <v>14</v>
      </c>
      <c r="G6650">
        <v>2</v>
      </c>
      <c r="H6650">
        <v>1</v>
      </c>
      <c r="I6650" t="s">
        <v>7</v>
      </c>
      <c r="J6650">
        <v>1</v>
      </c>
    </row>
    <row r="6651" spans="2:10" x14ac:dyDescent="0.45">
      <c r="B6651">
        <v>9078</v>
      </c>
      <c r="C6651" t="s">
        <v>68</v>
      </c>
      <c r="D6651">
        <v>18</v>
      </c>
      <c r="E6651">
        <v>15</v>
      </c>
      <c r="F6651" t="s">
        <v>13</v>
      </c>
      <c r="G6651">
        <v>3</v>
      </c>
      <c r="H6651">
        <v>0</v>
      </c>
      <c r="I6651" t="s">
        <v>69</v>
      </c>
      <c r="J6651">
        <v>1</v>
      </c>
    </row>
    <row r="6652" spans="2:10" x14ac:dyDescent="0.45">
      <c r="B6652">
        <v>9079</v>
      </c>
      <c r="C6652" t="s">
        <v>68</v>
      </c>
      <c r="D6652">
        <v>18</v>
      </c>
      <c r="E6652">
        <v>15</v>
      </c>
      <c r="F6652" t="s">
        <v>10</v>
      </c>
      <c r="G6652">
        <v>1</v>
      </c>
      <c r="H6652">
        <v>2</v>
      </c>
      <c r="I6652" t="s">
        <v>4</v>
      </c>
      <c r="J6652">
        <v>-1</v>
      </c>
    </row>
    <row r="6653" spans="2:10" x14ac:dyDescent="0.45">
      <c r="B6653">
        <v>9080</v>
      </c>
      <c r="C6653" t="s">
        <v>68</v>
      </c>
      <c r="D6653">
        <v>18</v>
      </c>
      <c r="E6653">
        <v>15</v>
      </c>
      <c r="F6653" t="s">
        <v>12</v>
      </c>
      <c r="G6653">
        <v>1</v>
      </c>
      <c r="H6653">
        <v>1</v>
      </c>
      <c r="I6653" t="s">
        <v>6</v>
      </c>
      <c r="J6653">
        <v>0</v>
      </c>
    </row>
    <row r="6654" spans="2:10" x14ac:dyDescent="0.45">
      <c r="B6654">
        <v>9081</v>
      </c>
      <c r="C6654" t="s">
        <v>68</v>
      </c>
      <c r="D6654">
        <v>18</v>
      </c>
      <c r="E6654">
        <v>15</v>
      </c>
      <c r="F6654" t="s">
        <v>11</v>
      </c>
      <c r="G6654">
        <v>2</v>
      </c>
      <c r="H6654">
        <v>2</v>
      </c>
      <c r="I6654" t="s">
        <v>18</v>
      </c>
      <c r="J6654">
        <v>0</v>
      </c>
    </row>
    <row r="6655" spans="2:10" x14ac:dyDescent="0.45">
      <c r="B6655">
        <v>9082</v>
      </c>
      <c r="C6655" t="s">
        <v>68</v>
      </c>
      <c r="D6655">
        <v>18</v>
      </c>
      <c r="E6655">
        <v>15</v>
      </c>
      <c r="F6655" t="s">
        <v>67</v>
      </c>
      <c r="G6655">
        <v>2</v>
      </c>
      <c r="H6655">
        <v>2</v>
      </c>
      <c r="I6655" t="s">
        <v>27</v>
      </c>
      <c r="J6655">
        <v>0</v>
      </c>
    </row>
    <row r="6656" spans="2:10" x14ac:dyDescent="0.45">
      <c r="B6656">
        <v>9083</v>
      </c>
      <c r="C6656" t="s">
        <v>68</v>
      </c>
      <c r="D6656">
        <v>18</v>
      </c>
      <c r="E6656">
        <v>15</v>
      </c>
      <c r="F6656" t="s">
        <v>56</v>
      </c>
      <c r="G6656">
        <v>1</v>
      </c>
      <c r="H6656">
        <v>2</v>
      </c>
      <c r="I6656" t="s">
        <v>0</v>
      </c>
      <c r="J6656">
        <v>-1</v>
      </c>
    </row>
    <row r="6657" spans="2:10" x14ac:dyDescent="0.45">
      <c r="B6657">
        <v>9084</v>
      </c>
      <c r="C6657" t="s">
        <v>68</v>
      </c>
      <c r="D6657">
        <v>18</v>
      </c>
      <c r="E6657">
        <v>15</v>
      </c>
      <c r="F6657" t="s">
        <v>1</v>
      </c>
      <c r="G6657">
        <v>4</v>
      </c>
      <c r="H6657">
        <v>1</v>
      </c>
      <c r="I6657" t="s">
        <v>15</v>
      </c>
      <c r="J6657">
        <v>1</v>
      </c>
    </row>
    <row r="6658" spans="2:10" x14ac:dyDescent="0.45">
      <c r="B6658">
        <v>9085</v>
      </c>
      <c r="C6658" t="s">
        <v>68</v>
      </c>
      <c r="D6658">
        <v>18</v>
      </c>
      <c r="E6658">
        <v>15</v>
      </c>
      <c r="F6658" t="s">
        <v>5</v>
      </c>
      <c r="G6658">
        <v>0</v>
      </c>
      <c r="H6658">
        <v>2</v>
      </c>
      <c r="I6658" t="s">
        <v>9</v>
      </c>
      <c r="J6658">
        <v>-1</v>
      </c>
    </row>
    <row r="6659" spans="2:10" x14ac:dyDescent="0.45">
      <c r="B6659">
        <v>9086</v>
      </c>
      <c r="C6659" t="s">
        <v>68</v>
      </c>
      <c r="D6659">
        <v>18</v>
      </c>
      <c r="E6659">
        <v>16</v>
      </c>
      <c r="F6659" t="s">
        <v>7</v>
      </c>
      <c r="G6659">
        <v>1</v>
      </c>
      <c r="H6659">
        <v>1</v>
      </c>
      <c r="I6659" t="s">
        <v>67</v>
      </c>
      <c r="J6659">
        <v>0</v>
      </c>
    </row>
    <row r="6660" spans="2:10" x14ac:dyDescent="0.45">
      <c r="B6660">
        <v>9087</v>
      </c>
      <c r="C6660" t="s">
        <v>68</v>
      </c>
      <c r="D6660">
        <v>18</v>
      </c>
      <c r="E6660">
        <v>16</v>
      </c>
      <c r="F6660" t="s">
        <v>15</v>
      </c>
      <c r="G6660">
        <v>1</v>
      </c>
      <c r="H6660">
        <v>2</v>
      </c>
      <c r="I6660" t="s">
        <v>69</v>
      </c>
      <c r="J6660">
        <v>-1</v>
      </c>
    </row>
    <row r="6661" spans="2:10" x14ac:dyDescent="0.45">
      <c r="B6661">
        <v>9088</v>
      </c>
      <c r="C6661" t="s">
        <v>68</v>
      </c>
      <c r="D6661">
        <v>18</v>
      </c>
      <c r="E6661">
        <v>16</v>
      </c>
      <c r="F6661" t="s">
        <v>0</v>
      </c>
      <c r="G6661">
        <v>0</v>
      </c>
      <c r="H6661">
        <v>1</v>
      </c>
      <c r="I6661" t="s">
        <v>1</v>
      </c>
      <c r="J6661">
        <v>-1</v>
      </c>
    </row>
    <row r="6662" spans="2:10" x14ac:dyDescent="0.45">
      <c r="B6662">
        <v>9089</v>
      </c>
      <c r="C6662" t="s">
        <v>68</v>
      </c>
      <c r="D6662">
        <v>18</v>
      </c>
      <c r="E6662">
        <v>16</v>
      </c>
      <c r="F6662" t="s">
        <v>6</v>
      </c>
      <c r="G6662">
        <v>1</v>
      </c>
      <c r="H6662">
        <v>0</v>
      </c>
      <c r="I6662" t="s">
        <v>3</v>
      </c>
      <c r="J6662">
        <v>1</v>
      </c>
    </row>
    <row r="6663" spans="2:10" x14ac:dyDescent="0.45">
      <c r="B6663">
        <v>9090</v>
      </c>
      <c r="C6663" t="s">
        <v>68</v>
      </c>
      <c r="D6663">
        <v>18</v>
      </c>
      <c r="E6663">
        <v>16</v>
      </c>
      <c r="F6663" t="s">
        <v>18</v>
      </c>
      <c r="G6663">
        <v>2</v>
      </c>
      <c r="H6663">
        <v>1</v>
      </c>
      <c r="I6663" t="s">
        <v>14</v>
      </c>
      <c r="J6663">
        <v>1</v>
      </c>
    </row>
    <row r="6664" spans="2:10" x14ac:dyDescent="0.45">
      <c r="B6664">
        <v>9091</v>
      </c>
      <c r="C6664" t="s">
        <v>68</v>
      </c>
      <c r="D6664">
        <v>18</v>
      </c>
      <c r="E6664">
        <v>16</v>
      </c>
      <c r="F6664" t="s">
        <v>4</v>
      </c>
      <c r="G6664">
        <v>1</v>
      </c>
      <c r="H6664">
        <v>2</v>
      </c>
      <c r="I6664" t="s">
        <v>56</v>
      </c>
      <c r="J6664">
        <v>-1</v>
      </c>
    </row>
    <row r="6665" spans="2:10" x14ac:dyDescent="0.45">
      <c r="B6665">
        <v>9092</v>
      </c>
      <c r="C6665" t="s">
        <v>68</v>
      </c>
      <c r="D6665">
        <v>18</v>
      </c>
      <c r="E6665">
        <v>16</v>
      </c>
      <c r="F6665" t="s">
        <v>24</v>
      </c>
      <c r="G6665">
        <v>2</v>
      </c>
      <c r="H6665">
        <v>1</v>
      </c>
      <c r="I6665" t="s">
        <v>5</v>
      </c>
      <c r="J6665">
        <v>1</v>
      </c>
    </row>
    <row r="6666" spans="2:10" x14ac:dyDescent="0.45">
      <c r="B6666">
        <v>9093</v>
      </c>
      <c r="C6666" t="s">
        <v>68</v>
      </c>
      <c r="D6666">
        <v>18</v>
      </c>
      <c r="E6666">
        <v>16</v>
      </c>
      <c r="F6666" t="s">
        <v>13</v>
      </c>
      <c r="G6666">
        <v>3</v>
      </c>
      <c r="H6666">
        <v>1</v>
      </c>
      <c r="I6666" t="s">
        <v>11</v>
      </c>
      <c r="J6666">
        <v>1</v>
      </c>
    </row>
    <row r="6667" spans="2:10" x14ac:dyDescent="0.45">
      <c r="B6667">
        <v>9094</v>
      </c>
      <c r="C6667" t="s">
        <v>68</v>
      </c>
      <c r="D6667">
        <v>18</v>
      </c>
      <c r="E6667">
        <v>16</v>
      </c>
      <c r="F6667" t="s">
        <v>9</v>
      </c>
      <c r="G6667">
        <v>2</v>
      </c>
      <c r="H6667">
        <v>0</v>
      </c>
      <c r="I6667" t="s">
        <v>10</v>
      </c>
      <c r="J6667">
        <v>1</v>
      </c>
    </row>
    <row r="6668" spans="2:10" x14ac:dyDescent="0.45">
      <c r="B6668">
        <v>9095</v>
      </c>
      <c r="C6668" t="s">
        <v>68</v>
      </c>
      <c r="D6668">
        <v>18</v>
      </c>
      <c r="E6668">
        <v>16</v>
      </c>
      <c r="F6668" t="s">
        <v>27</v>
      </c>
      <c r="G6668">
        <v>3</v>
      </c>
      <c r="H6668">
        <v>2</v>
      </c>
      <c r="I6668" t="s">
        <v>12</v>
      </c>
      <c r="J6668">
        <v>1</v>
      </c>
    </row>
    <row r="6669" spans="2:10" x14ac:dyDescent="0.45">
      <c r="B6669">
        <v>9096</v>
      </c>
      <c r="C6669" t="s">
        <v>68</v>
      </c>
      <c r="D6669">
        <v>18</v>
      </c>
      <c r="E6669">
        <v>17</v>
      </c>
      <c r="F6669" t="s">
        <v>14</v>
      </c>
      <c r="G6669">
        <v>4</v>
      </c>
      <c r="H6669">
        <v>0</v>
      </c>
      <c r="I6669" t="s">
        <v>13</v>
      </c>
      <c r="J6669">
        <v>1</v>
      </c>
    </row>
    <row r="6670" spans="2:10" x14ac:dyDescent="0.45">
      <c r="B6670">
        <v>9097</v>
      </c>
      <c r="C6670" t="s">
        <v>68</v>
      </c>
      <c r="D6670">
        <v>18</v>
      </c>
      <c r="E6670">
        <v>17</v>
      </c>
      <c r="F6670" t="s">
        <v>10</v>
      </c>
      <c r="G6670">
        <v>1</v>
      </c>
      <c r="H6670">
        <v>1</v>
      </c>
      <c r="I6670" t="s">
        <v>24</v>
      </c>
      <c r="J6670">
        <v>0</v>
      </c>
    </row>
    <row r="6671" spans="2:10" x14ac:dyDescent="0.45">
      <c r="B6671">
        <v>9098</v>
      </c>
      <c r="C6671" t="s">
        <v>68</v>
      </c>
      <c r="D6671">
        <v>18</v>
      </c>
      <c r="E6671">
        <v>17</v>
      </c>
      <c r="F6671" t="s">
        <v>69</v>
      </c>
      <c r="G6671">
        <v>1</v>
      </c>
      <c r="H6671">
        <v>0</v>
      </c>
      <c r="I6671" t="s">
        <v>0</v>
      </c>
      <c r="J6671">
        <v>1</v>
      </c>
    </row>
    <row r="6672" spans="2:10" x14ac:dyDescent="0.45">
      <c r="B6672">
        <v>9099</v>
      </c>
      <c r="C6672" t="s">
        <v>68</v>
      </c>
      <c r="D6672">
        <v>18</v>
      </c>
      <c r="E6672">
        <v>17</v>
      </c>
      <c r="F6672" t="s">
        <v>3</v>
      </c>
      <c r="G6672">
        <v>0</v>
      </c>
      <c r="H6672">
        <v>1</v>
      </c>
      <c r="I6672" t="s">
        <v>27</v>
      </c>
      <c r="J6672">
        <v>-1</v>
      </c>
    </row>
    <row r="6673" spans="2:10" x14ac:dyDescent="0.45">
      <c r="B6673">
        <v>9100</v>
      </c>
      <c r="C6673" t="s">
        <v>68</v>
      </c>
      <c r="D6673">
        <v>18</v>
      </c>
      <c r="E6673">
        <v>17</v>
      </c>
      <c r="F6673" t="s">
        <v>5</v>
      </c>
      <c r="G6673">
        <v>2</v>
      </c>
      <c r="H6673">
        <v>2</v>
      </c>
      <c r="I6673" t="s">
        <v>6</v>
      </c>
      <c r="J6673">
        <v>0</v>
      </c>
    </row>
    <row r="6674" spans="2:10" x14ac:dyDescent="0.45">
      <c r="B6674">
        <v>9101</v>
      </c>
      <c r="C6674" t="s">
        <v>68</v>
      </c>
      <c r="D6674">
        <v>18</v>
      </c>
      <c r="E6674">
        <v>17</v>
      </c>
      <c r="F6674" t="s">
        <v>67</v>
      </c>
      <c r="G6674">
        <v>1</v>
      </c>
      <c r="H6674">
        <v>1</v>
      </c>
      <c r="I6674" t="s">
        <v>12</v>
      </c>
      <c r="J6674">
        <v>0</v>
      </c>
    </row>
    <row r="6675" spans="2:10" x14ac:dyDescent="0.45">
      <c r="B6675">
        <v>9102</v>
      </c>
      <c r="C6675" t="s">
        <v>68</v>
      </c>
      <c r="D6675">
        <v>18</v>
      </c>
      <c r="E6675">
        <v>17</v>
      </c>
      <c r="F6675" t="s">
        <v>1</v>
      </c>
      <c r="G6675">
        <v>1</v>
      </c>
      <c r="H6675">
        <v>2</v>
      </c>
      <c r="I6675" t="s">
        <v>4</v>
      </c>
      <c r="J6675">
        <v>-1</v>
      </c>
    </row>
    <row r="6676" spans="2:10" x14ac:dyDescent="0.45">
      <c r="B6676">
        <v>9103</v>
      </c>
      <c r="C6676" t="s">
        <v>68</v>
      </c>
      <c r="D6676">
        <v>18</v>
      </c>
      <c r="E6676">
        <v>17</v>
      </c>
      <c r="F6676" t="s">
        <v>11</v>
      </c>
      <c r="G6676">
        <v>1</v>
      </c>
      <c r="H6676">
        <v>0</v>
      </c>
      <c r="I6676" t="s">
        <v>15</v>
      </c>
      <c r="J6676">
        <v>1</v>
      </c>
    </row>
    <row r="6677" spans="2:10" x14ac:dyDescent="0.45">
      <c r="B6677">
        <v>9104</v>
      </c>
      <c r="C6677" t="s">
        <v>68</v>
      </c>
      <c r="D6677">
        <v>18</v>
      </c>
      <c r="E6677">
        <v>17</v>
      </c>
      <c r="F6677" t="s">
        <v>56</v>
      </c>
      <c r="G6677">
        <v>0</v>
      </c>
      <c r="H6677">
        <v>3</v>
      </c>
      <c r="I6677" t="s">
        <v>9</v>
      </c>
      <c r="J6677">
        <v>-1</v>
      </c>
    </row>
    <row r="6678" spans="2:10" x14ac:dyDescent="0.45">
      <c r="B6678">
        <v>9105</v>
      </c>
      <c r="C6678" t="s">
        <v>68</v>
      </c>
      <c r="D6678">
        <v>18</v>
      </c>
      <c r="E6678">
        <v>17</v>
      </c>
      <c r="F6678" t="s">
        <v>7</v>
      </c>
      <c r="G6678">
        <v>2</v>
      </c>
      <c r="H6678">
        <v>0</v>
      </c>
      <c r="I6678" t="s">
        <v>18</v>
      </c>
      <c r="J6678">
        <v>1</v>
      </c>
    </row>
    <row r="6679" spans="2:10" x14ac:dyDescent="0.45">
      <c r="B6679">
        <v>9106</v>
      </c>
      <c r="C6679" t="s">
        <v>68</v>
      </c>
      <c r="D6679">
        <v>18</v>
      </c>
      <c r="E6679">
        <v>18</v>
      </c>
      <c r="F6679" t="s">
        <v>24</v>
      </c>
      <c r="G6679">
        <v>3</v>
      </c>
      <c r="H6679">
        <v>0</v>
      </c>
      <c r="I6679" t="s">
        <v>56</v>
      </c>
      <c r="J6679">
        <v>1</v>
      </c>
    </row>
    <row r="6680" spans="2:10" x14ac:dyDescent="0.45">
      <c r="B6680">
        <v>9107</v>
      </c>
      <c r="C6680" t="s">
        <v>68</v>
      </c>
      <c r="D6680">
        <v>18</v>
      </c>
      <c r="E6680">
        <v>18</v>
      </c>
      <c r="F6680" t="s">
        <v>0</v>
      </c>
      <c r="G6680">
        <v>3</v>
      </c>
      <c r="H6680">
        <v>0</v>
      </c>
      <c r="I6680" t="s">
        <v>11</v>
      </c>
      <c r="J6680">
        <v>1</v>
      </c>
    </row>
    <row r="6681" spans="2:10" x14ac:dyDescent="0.45">
      <c r="B6681">
        <v>9108</v>
      </c>
      <c r="C6681" t="s">
        <v>68</v>
      </c>
      <c r="D6681">
        <v>18</v>
      </c>
      <c r="E6681">
        <v>18</v>
      </c>
      <c r="F6681" t="s">
        <v>27</v>
      </c>
      <c r="G6681">
        <v>3</v>
      </c>
      <c r="H6681">
        <v>1</v>
      </c>
      <c r="I6681" t="s">
        <v>5</v>
      </c>
      <c r="J6681">
        <v>1</v>
      </c>
    </row>
    <row r="6682" spans="2:10" x14ac:dyDescent="0.45">
      <c r="B6682">
        <v>9109</v>
      </c>
      <c r="C6682" t="s">
        <v>68</v>
      </c>
      <c r="D6682">
        <v>18</v>
      </c>
      <c r="E6682">
        <v>18</v>
      </c>
      <c r="F6682" t="s">
        <v>12</v>
      </c>
      <c r="G6682">
        <v>3</v>
      </c>
      <c r="H6682">
        <v>2</v>
      </c>
      <c r="I6682" t="s">
        <v>3</v>
      </c>
      <c r="J6682">
        <v>1</v>
      </c>
    </row>
    <row r="6683" spans="2:10" x14ac:dyDescent="0.45">
      <c r="B6683">
        <v>9110</v>
      </c>
      <c r="C6683" t="s">
        <v>68</v>
      </c>
      <c r="D6683">
        <v>18</v>
      </c>
      <c r="E6683">
        <v>18</v>
      </c>
      <c r="F6683" t="s">
        <v>9</v>
      </c>
      <c r="G6683">
        <v>1</v>
      </c>
      <c r="H6683">
        <v>1</v>
      </c>
      <c r="I6683" t="s">
        <v>1</v>
      </c>
      <c r="J6683">
        <v>0</v>
      </c>
    </row>
    <row r="6684" spans="2:10" x14ac:dyDescent="0.45">
      <c r="B6684">
        <v>9111</v>
      </c>
      <c r="C6684" t="s">
        <v>68</v>
      </c>
      <c r="D6684">
        <v>18</v>
      </c>
      <c r="E6684">
        <v>18</v>
      </c>
      <c r="F6684" t="s">
        <v>67</v>
      </c>
      <c r="G6684">
        <v>4</v>
      </c>
      <c r="H6684">
        <v>0</v>
      </c>
      <c r="I6684" t="s">
        <v>18</v>
      </c>
      <c r="J6684">
        <v>1</v>
      </c>
    </row>
    <row r="6685" spans="2:10" x14ac:dyDescent="0.45">
      <c r="B6685">
        <v>9112</v>
      </c>
      <c r="C6685" t="s">
        <v>68</v>
      </c>
      <c r="D6685">
        <v>18</v>
      </c>
      <c r="E6685">
        <v>18</v>
      </c>
      <c r="F6685" t="s">
        <v>15</v>
      </c>
      <c r="G6685">
        <v>1</v>
      </c>
      <c r="H6685">
        <v>1</v>
      </c>
      <c r="I6685" t="s">
        <v>14</v>
      </c>
      <c r="J6685">
        <v>0</v>
      </c>
    </row>
    <row r="6686" spans="2:10" x14ac:dyDescent="0.45">
      <c r="B6686">
        <v>9113</v>
      </c>
      <c r="C6686" t="s">
        <v>68</v>
      </c>
      <c r="D6686">
        <v>18</v>
      </c>
      <c r="E6686">
        <v>18</v>
      </c>
      <c r="F6686" t="s">
        <v>6</v>
      </c>
      <c r="G6686">
        <v>1</v>
      </c>
      <c r="H6686">
        <v>1</v>
      </c>
      <c r="I6686" t="s">
        <v>10</v>
      </c>
      <c r="J6686">
        <v>0</v>
      </c>
    </row>
    <row r="6687" spans="2:10" x14ac:dyDescent="0.45">
      <c r="B6687">
        <v>9114</v>
      </c>
      <c r="C6687" t="s">
        <v>68</v>
      </c>
      <c r="D6687">
        <v>18</v>
      </c>
      <c r="E6687">
        <v>18</v>
      </c>
      <c r="F6687" t="s">
        <v>4</v>
      </c>
      <c r="G6687">
        <v>3</v>
      </c>
      <c r="H6687">
        <v>1</v>
      </c>
      <c r="I6687" t="s">
        <v>69</v>
      </c>
      <c r="J6687">
        <v>1</v>
      </c>
    </row>
    <row r="6688" spans="2:10" x14ac:dyDescent="0.45">
      <c r="B6688">
        <v>9115</v>
      </c>
      <c r="C6688" t="s">
        <v>68</v>
      </c>
      <c r="D6688">
        <v>18</v>
      </c>
      <c r="E6688">
        <v>18</v>
      </c>
      <c r="F6688" t="s">
        <v>13</v>
      </c>
      <c r="G6688">
        <v>3</v>
      </c>
      <c r="H6688">
        <v>4</v>
      </c>
      <c r="I6688" t="s">
        <v>7</v>
      </c>
      <c r="J6688">
        <v>-1</v>
      </c>
    </row>
    <row r="6689" spans="2:10" x14ac:dyDescent="0.45">
      <c r="B6689">
        <v>9116</v>
      </c>
      <c r="C6689" t="s">
        <v>68</v>
      </c>
      <c r="D6689">
        <v>18</v>
      </c>
      <c r="E6689">
        <v>19</v>
      </c>
      <c r="F6689" t="s">
        <v>14</v>
      </c>
      <c r="G6689">
        <v>0</v>
      </c>
      <c r="H6689">
        <v>0</v>
      </c>
      <c r="I6689" t="s">
        <v>0</v>
      </c>
      <c r="J6689">
        <v>0</v>
      </c>
    </row>
    <row r="6690" spans="2:10" x14ac:dyDescent="0.45">
      <c r="B6690">
        <v>9117</v>
      </c>
      <c r="C6690" t="s">
        <v>68</v>
      </c>
      <c r="D6690">
        <v>18</v>
      </c>
      <c r="E6690">
        <v>19</v>
      </c>
      <c r="F6690" t="s">
        <v>10</v>
      </c>
      <c r="G6690">
        <v>0</v>
      </c>
      <c r="H6690">
        <v>0</v>
      </c>
      <c r="I6690" t="s">
        <v>27</v>
      </c>
      <c r="J6690">
        <v>0</v>
      </c>
    </row>
    <row r="6691" spans="2:10" x14ac:dyDescent="0.45">
      <c r="B6691">
        <v>9118</v>
      </c>
      <c r="C6691" t="s">
        <v>68</v>
      </c>
      <c r="D6691">
        <v>18</v>
      </c>
      <c r="E6691">
        <v>19</v>
      </c>
      <c r="F6691" t="s">
        <v>18</v>
      </c>
      <c r="G6691">
        <v>1</v>
      </c>
      <c r="H6691">
        <v>0</v>
      </c>
      <c r="I6691" t="s">
        <v>13</v>
      </c>
      <c r="J6691">
        <v>1</v>
      </c>
    </row>
    <row r="6692" spans="2:10" x14ac:dyDescent="0.45">
      <c r="B6692">
        <v>9119</v>
      </c>
      <c r="C6692" t="s">
        <v>68</v>
      </c>
      <c r="D6692">
        <v>18</v>
      </c>
      <c r="E6692">
        <v>19</v>
      </c>
      <c r="F6692" t="s">
        <v>69</v>
      </c>
      <c r="G6692">
        <v>0</v>
      </c>
      <c r="H6692">
        <v>2</v>
      </c>
      <c r="I6692" t="s">
        <v>9</v>
      </c>
      <c r="J6692">
        <v>-1</v>
      </c>
    </row>
    <row r="6693" spans="2:10" x14ac:dyDescent="0.45">
      <c r="B6693">
        <v>9120</v>
      </c>
      <c r="C6693" t="s">
        <v>68</v>
      </c>
      <c r="D6693">
        <v>18</v>
      </c>
      <c r="E6693">
        <v>19</v>
      </c>
      <c r="F6693" t="s">
        <v>1</v>
      </c>
      <c r="G6693">
        <v>0</v>
      </c>
      <c r="H6693">
        <v>0</v>
      </c>
      <c r="I6693" t="s">
        <v>24</v>
      </c>
      <c r="J6693">
        <v>0</v>
      </c>
    </row>
    <row r="6694" spans="2:10" x14ac:dyDescent="0.45">
      <c r="B6694">
        <v>9121</v>
      </c>
      <c r="C6694" t="s">
        <v>68</v>
      </c>
      <c r="D6694">
        <v>18</v>
      </c>
      <c r="E6694">
        <v>19</v>
      </c>
      <c r="F6694" t="s">
        <v>56</v>
      </c>
      <c r="G6694">
        <v>1</v>
      </c>
      <c r="H6694">
        <v>2</v>
      </c>
      <c r="I6694" t="s">
        <v>6</v>
      </c>
      <c r="J6694">
        <v>-1</v>
      </c>
    </row>
    <row r="6695" spans="2:10" x14ac:dyDescent="0.45">
      <c r="B6695">
        <v>9122</v>
      </c>
      <c r="C6695" t="s">
        <v>68</v>
      </c>
      <c r="D6695">
        <v>18</v>
      </c>
      <c r="E6695">
        <v>19</v>
      </c>
      <c r="F6695" t="s">
        <v>5</v>
      </c>
      <c r="G6695">
        <v>1</v>
      </c>
      <c r="H6695">
        <v>1</v>
      </c>
      <c r="I6695" t="s">
        <v>12</v>
      </c>
      <c r="J6695">
        <v>0</v>
      </c>
    </row>
    <row r="6696" spans="2:10" x14ac:dyDescent="0.45">
      <c r="B6696">
        <v>9123</v>
      </c>
      <c r="C6696" t="s">
        <v>68</v>
      </c>
      <c r="D6696">
        <v>18</v>
      </c>
      <c r="E6696">
        <v>19</v>
      </c>
      <c r="F6696" t="s">
        <v>11</v>
      </c>
      <c r="G6696">
        <v>0</v>
      </c>
      <c r="H6696">
        <v>0</v>
      </c>
      <c r="I6696" t="s">
        <v>4</v>
      </c>
      <c r="J6696">
        <v>0</v>
      </c>
    </row>
    <row r="6697" spans="2:10" x14ac:dyDescent="0.45">
      <c r="B6697">
        <v>9124</v>
      </c>
      <c r="C6697" t="s">
        <v>68</v>
      </c>
      <c r="D6697">
        <v>18</v>
      </c>
      <c r="E6697">
        <v>19</v>
      </c>
      <c r="F6697" t="s">
        <v>3</v>
      </c>
      <c r="G6697">
        <v>1</v>
      </c>
      <c r="H6697">
        <v>0</v>
      </c>
      <c r="I6697" t="s">
        <v>67</v>
      </c>
      <c r="J6697">
        <v>1</v>
      </c>
    </row>
    <row r="6698" spans="2:10" x14ac:dyDescent="0.45">
      <c r="B6698">
        <v>9125</v>
      </c>
      <c r="C6698" t="s">
        <v>68</v>
      </c>
      <c r="D6698">
        <v>18</v>
      </c>
      <c r="E6698">
        <v>19</v>
      </c>
      <c r="F6698" t="s">
        <v>7</v>
      </c>
      <c r="G6698">
        <v>5</v>
      </c>
      <c r="H6698">
        <v>0</v>
      </c>
      <c r="I6698" t="s">
        <v>15</v>
      </c>
      <c r="J6698">
        <v>1</v>
      </c>
    </row>
    <row r="6699" spans="2:10" x14ac:dyDescent="0.45">
      <c r="B6699">
        <v>9126</v>
      </c>
      <c r="C6699" t="s">
        <v>68</v>
      </c>
      <c r="D6699">
        <v>18</v>
      </c>
      <c r="E6699">
        <v>20</v>
      </c>
      <c r="F6699" t="s">
        <v>13</v>
      </c>
      <c r="G6699">
        <v>2</v>
      </c>
      <c r="H6699">
        <v>0</v>
      </c>
      <c r="I6699" t="s">
        <v>67</v>
      </c>
      <c r="J6699">
        <v>1</v>
      </c>
    </row>
    <row r="6700" spans="2:10" x14ac:dyDescent="0.45">
      <c r="B6700">
        <v>9127</v>
      </c>
      <c r="C6700" t="s">
        <v>68</v>
      </c>
      <c r="D6700">
        <v>18</v>
      </c>
      <c r="E6700">
        <v>20</v>
      </c>
      <c r="F6700" t="s">
        <v>56</v>
      </c>
      <c r="G6700">
        <v>3</v>
      </c>
      <c r="H6700">
        <v>1</v>
      </c>
      <c r="I6700" t="s">
        <v>27</v>
      </c>
      <c r="J6700">
        <v>1</v>
      </c>
    </row>
    <row r="6701" spans="2:10" x14ac:dyDescent="0.45">
      <c r="B6701">
        <v>9128</v>
      </c>
      <c r="C6701" t="s">
        <v>68</v>
      </c>
      <c r="D6701">
        <v>18</v>
      </c>
      <c r="E6701">
        <v>20</v>
      </c>
      <c r="F6701" t="s">
        <v>14</v>
      </c>
      <c r="G6701">
        <v>0</v>
      </c>
      <c r="H6701">
        <v>0</v>
      </c>
      <c r="I6701" t="s">
        <v>4</v>
      </c>
      <c r="J6701">
        <v>0</v>
      </c>
    </row>
    <row r="6702" spans="2:10" x14ac:dyDescent="0.45">
      <c r="B6702">
        <v>9129</v>
      </c>
      <c r="C6702" t="s">
        <v>68</v>
      </c>
      <c r="D6702">
        <v>18</v>
      </c>
      <c r="E6702">
        <v>20</v>
      </c>
      <c r="F6702" t="s">
        <v>10</v>
      </c>
      <c r="G6702">
        <v>2</v>
      </c>
      <c r="H6702">
        <v>1</v>
      </c>
      <c r="I6702" t="s">
        <v>12</v>
      </c>
      <c r="J6702">
        <v>1</v>
      </c>
    </row>
    <row r="6703" spans="2:10" x14ac:dyDescent="0.45">
      <c r="B6703">
        <v>9130</v>
      </c>
      <c r="C6703" t="s">
        <v>68</v>
      </c>
      <c r="D6703">
        <v>18</v>
      </c>
      <c r="E6703">
        <v>20</v>
      </c>
      <c r="F6703" t="s">
        <v>69</v>
      </c>
      <c r="G6703">
        <v>0</v>
      </c>
      <c r="H6703">
        <v>0</v>
      </c>
      <c r="I6703" t="s">
        <v>24</v>
      </c>
      <c r="J6703">
        <v>0</v>
      </c>
    </row>
    <row r="6704" spans="2:10" x14ac:dyDescent="0.45">
      <c r="B6704">
        <v>9131</v>
      </c>
      <c r="C6704" t="s">
        <v>68</v>
      </c>
      <c r="D6704">
        <v>18</v>
      </c>
      <c r="E6704">
        <v>20</v>
      </c>
      <c r="F6704" t="s">
        <v>7</v>
      </c>
      <c r="G6704">
        <v>4</v>
      </c>
      <c r="H6704">
        <v>1</v>
      </c>
      <c r="I6704" t="s">
        <v>0</v>
      </c>
      <c r="J6704">
        <v>1</v>
      </c>
    </row>
    <row r="6705" spans="2:10" x14ac:dyDescent="0.45">
      <c r="B6705">
        <v>9132</v>
      </c>
      <c r="C6705" t="s">
        <v>68</v>
      </c>
      <c r="D6705">
        <v>18</v>
      </c>
      <c r="E6705">
        <v>20</v>
      </c>
      <c r="F6705" t="s">
        <v>11</v>
      </c>
      <c r="G6705">
        <v>1</v>
      </c>
      <c r="H6705">
        <v>0</v>
      </c>
      <c r="I6705" t="s">
        <v>9</v>
      </c>
      <c r="J6705">
        <v>1</v>
      </c>
    </row>
    <row r="6706" spans="2:10" x14ac:dyDescent="0.45">
      <c r="B6706">
        <v>9133</v>
      </c>
      <c r="C6706" t="s">
        <v>68</v>
      </c>
      <c r="D6706">
        <v>18</v>
      </c>
      <c r="E6706">
        <v>20</v>
      </c>
      <c r="F6706" t="s">
        <v>1</v>
      </c>
      <c r="G6706">
        <v>2</v>
      </c>
      <c r="H6706">
        <v>0</v>
      </c>
      <c r="I6706" t="s">
        <v>6</v>
      </c>
      <c r="J6706">
        <v>1</v>
      </c>
    </row>
    <row r="6707" spans="2:10" x14ac:dyDescent="0.45">
      <c r="B6707">
        <v>9134</v>
      </c>
      <c r="C6707" t="s">
        <v>68</v>
      </c>
      <c r="D6707">
        <v>18</v>
      </c>
      <c r="E6707">
        <v>20</v>
      </c>
      <c r="F6707" t="s">
        <v>18</v>
      </c>
      <c r="G6707">
        <v>2</v>
      </c>
      <c r="H6707">
        <v>1</v>
      </c>
      <c r="I6707" t="s">
        <v>15</v>
      </c>
      <c r="J6707">
        <v>1</v>
      </c>
    </row>
    <row r="6708" spans="2:10" x14ac:dyDescent="0.45">
      <c r="B6708">
        <v>9135</v>
      </c>
      <c r="C6708" t="s">
        <v>68</v>
      </c>
      <c r="D6708">
        <v>18</v>
      </c>
      <c r="E6708">
        <v>20</v>
      </c>
      <c r="F6708" t="s">
        <v>5</v>
      </c>
      <c r="G6708">
        <v>4</v>
      </c>
      <c r="H6708">
        <v>3</v>
      </c>
      <c r="I6708" t="s">
        <v>3</v>
      </c>
      <c r="J6708">
        <v>1</v>
      </c>
    </row>
    <row r="6709" spans="2:10" x14ac:dyDescent="0.45">
      <c r="B6709">
        <v>9136</v>
      </c>
      <c r="C6709" t="s">
        <v>68</v>
      </c>
      <c r="D6709">
        <v>18</v>
      </c>
      <c r="E6709">
        <v>21</v>
      </c>
      <c r="F6709" t="s">
        <v>24</v>
      </c>
      <c r="G6709">
        <v>4</v>
      </c>
      <c r="H6709">
        <v>1</v>
      </c>
      <c r="I6709" t="s">
        <v>11</v>
      </c>
      <c r="J6709">
        <v>1</v>
      </c>
    </row>
    <row r="6710" spans="2:10" x14ac:dyDescent="0.45">
      <c r="B6710">
        <v>9137</v>
      </c>
      <c r="C6710" t="s">
        <v>68</v>
      </c>
      <c r="D6710">
        <v>18</v>
      </c>
      <c r="E6710">
        <v>21</v>
      </c>
      <c r="F6710" t="s">
        <v>0</v>
      </c>
      <c r="G6710">
        <v>3</v>
      </c>
      <c r="H6710">
        <v>2</v>
      </c>
      <c r="I6710" t="s">
        <v>18</v>
      </c>
      <c r="J6710">
        <v>1</v>
      </c>
    </row>
    <row r="6711" spans="2:10" x14ac:dyDescent="0.45">
      <c r="B6711">
        <v>9138</v>
      </c>
      <c r="C6711" t="s">
        <v>68</v>
      </c>
      <c r="D6711">
        <v>18</v>
      </c>
      <c r="E6711">
        <v>21</v>
      </c>
      <c r="F6711" t="s">
        <v>15</v>
      </c>
      <c r="G6711">
        <v>2</v>
      </c>
      <c r="H6711">
        <v>1</v>
      </c>
      <c r="I6711" t="s">
        <v>13</v>
      </c>
      <c r="J6711">
        <v>1</v>
      </c>
    </row>
    <row r="6712" spans="2:10" x14ac:dyDescent="0.45">
      <c r="B6712">
        <v>9139</v>
      </c>
      <c r="C6712" t="s">
        <v>68</v>
      </c>
      <c r="D6712">
        <v>18</v>
      </c>
      <c r="E6712">
        <v>21</v>
      </c>
      <c r="F6712" t="s">
        <v>3</v>
      </c>
      <c r="G6712">
        <v>4</v>
      </c>
      <c r="H6712">
        <v>1</v>
      </c>
      <c r="I6712" t="s">
        <v>10</v>
      </c>
      <c r="J6712">
        <v>1</v>
      </c>
    </row>
    <row r="6713" spans="2:10" x14ac:dyDescent="0.45">
      <c r="B6713">
        <v>9140</v>
      </c>
      <c r="C6713" t="s">
        <v>68</v>
      </c>
      <c r="D6713">
        <v>18</v>
      </c>
      <c r="E6713">
        <v>21</v>
      </c>
      <c r="F6713" t="s">
        <v>12</v>
      </c>
      <c r="G6713">
        <v>0</v>
      </c>
      <c r="H6713">
        <v>0</v>
      </c>
      <c r="I6713" t="s">
        <v>56</v>
      </c>
      <c r="J6713">
        <v>0</v>
      </c>
    </row>
    <row r="6714" spans="2:10" x14ac:dyDescent="0.45">
      <c r="B6714">
        <v>9141</v>
      </c>
      <c r="C6714" t="s">
        <v>68</v>
      </c>
      <c r="D6714">
        <v>18</v>
      </c>
      <c r="E6714">
        <v>21</v>
      </c>
      <c r="F6714" t="s">
        <v>9</v>
      </c>
      <c r="G6714">
        <v>1</v>
      </c>
      <c r="H6714">
        <v>2</v>
      </c>
      <c r="I6714" t="s">
        <v>14</v>
      </c>
      <c r="J6714">
        <v>-1</v>
      </c>
    </row>
    <row r="6715" spans="2:10" x14ac:dyDescent="0.45">
      <c r="B6715">
        <v>9142</v>
      </c>
      <c r="C6715" t="s">
        <v>68</v>
      </c>
      <c r="D6715">
        <v>18</v>
      </c>
      <c r="E6715">
        <v>21</v>
      </c>
      <c r="F6715" t="s">
        <v>67</v>
      </c>
      <c r="G6715">
        <v>1</v>
      </c>
      <c r="H6715">
        <v>1</v>
      </c>
      <c r="I6715" t="s">
        <v>5</v>
      </c>
      <c r="J6715">
        <v>0</v>
      </c>
    </row>
    <row r="6716" spans="2:10" x14ac:dyDescent="0.45">
      <c r="B6716">
        <v>9143</v>
      </c>
      <c r="C6716" t="s">
        <v>68</v>
      </c>
      <c r="D6716">
        <v>18</v>
      </c>
      <c r="E6716">
        <v>21</v>
      </c>
      <c r="F6716" t="s">
        <v>4</v>
      </c>
      <c r="G6716">
        <v>3</v>
      </c>
      <c r="H6716">
        <v>1</v>
      </c>
      <c r="I6716" t="s">
        <v>7</v>
      </c>
      <c r="J6716">
        <v>1</v>
      </c>
    </row>
    <row r="6717" spans="2:10" x14ac:dyDescent="0.45">
      <c r="B6717">
        <v>9144</v>
      </c>
      <c r="C6717" t="s">
        <v>68</v>
      </c>
      <c r="D6717">
        <v>18</v>
      </c>
      <c r="E6717">
        <v>21</v>
      </c>
      <c r="F6717" t="s">
        <v>27</v>
      </c>
      <c r="G6717">
        <v>1</v>
      </c>
      <c r="H6717">
        <v>0</v>
      </c>
      <c r="I6717" t="s">
        <v>1</v>
      </c>
      <c r="J6717">
        <v>1</v>
      </c>
    </row>
    <row r="6718" spans="2:10" x14ac:dyDescent="0.45">
      <c r="B6718">
        <v>9145</v>
      </c>
      <c r="C6718" t="s">
        <v>68</v>
      </c>
      <c r="D6718">
        <v>18</v>
      </c>
      <c r="E6718">
        <v>21</v>
      </c>
      <c r="F6718" t="s">
        <v>6</v>
      </c>
      <c r="G6718">
        <v>2</v>
      </c>
      <c r="H6718">
        <v>0</v>
      </c>
      <c r="I6718" t="s">
        <v>69</v>
      </c>
      <c r="J6718">
        <v>1</v>
      </c>
    </row>
    <row r="6719" spans="2:10" x14ac:dyDescent="0.45">
      <c r="B6719">
        <v>9146</v>
      </c>
      <c r="C6719" t="s">
        <v>68</v>
      </c>
      <c r="D6719">
        <v>18</v>
      </c>
      <c r="E6719">
        <v>22</v>
      </c>
      <c r="F6719" t="s">
        <v>7</v>
      </c>
      <c r="G6719">
        <v>4</v>
      </c>
      <c r="H6719">
        <v>2</v>
      </c>
      <c r="I6719" t="s">
        <v>9</v>
      </c>
      <c r="J6719">
        <v>1</v>
      </c>
    </row>
    <row r="6720" spans="2:10" x14ac:dyDescent="0.45">
      <c r="B6720">
        <v>9147</v>
      </c>
      <c r="C6720" t="s">
        <v>68</v>
      </c>
      <c r="D6720">
        <v>18</v>
      </c>
      <c r="E6720">
        <v>22</v>
      </c>
      <c r="F6720" t="s">
        <v>56</v>
      </c>
      <c r="G6720">
        <v>1</v>
      </c>
      <c r="H6720">
        <v>1</v>
      </c>
      <c r="I6720" t="s">
        <v>3</v>
      </c>
      <c r="J6720">
        <v>0</v>
      </c>
    </row>
    <row r="6721" spans="2:10" x14ac:dyDescent="0.45">
      <c r="B6721">
        <v>9148</v>
      </c>
      <c r="C6721" t="s">
        <v>68</v>
      </c>
      <c r="D6721">
        <v>18</v>
      </c>
      <c r="E6721">
        <v>22</v>
      </c>
      <c r="F6721" t="s">
        <v>69</v>
      </c>
      <c r="G6721">
        <v>2</v>
      </c>
      <c r="H6721">
        <v>1</v>
      </c>
      <c r="I6721" t="s">
        <v>27</v>
      </c>
      <c r="J6721">
        <v>1</v>
      </c>
    </row>
    <row r="6722" spans="2:10" x14ac:dyDescent="0.45">
      <c r="B6722">
        <v>9149</v>
      </c>
      <c r="C6722" t="s">
        <v>68</v>
      </c>
      <c r="D6722">
        <v>18</v>
      </c>
      <c r="E6722">
        <v>22</v>
      </c>
      <c r="F6722" t="s">
        <v>10</v>
      </c>
      <c r="G6722">
        <v>2</v>
      </c>
      <c r="H6722">
        <v>1</v>
      </c>
      <c r="I6722" t="s">
        <v>5</v>
      </c>
      <c r="J6722">
        <v>1</v>
      </c>
    </row>
    <row r="6723" spans="2:10" x14ac:dyDescent="0.45">
      <c r="B6723">
        <v>9150</v>
      </c>
      <c r="C6723" t="s">
        <v>68</v>
      </c>
      <c r="D6723">
        <v>18</v>
      </c>
      <c r="E6723">
        <v>22</v>
      </c>
      <c r="F6723" t="s">
        <v>14</v>
      </c>
      <c r="G6723">
        <v>3</v>
      </c>
      <c r="H6723">
        <v>0</v>
      </c>
      <c r="I6723" t="s">
        <v>24</v>
      </c>
      <c r="J6723">
        <v>1</v>
      </c>
    </row>
    <row r="6724" spans="2:10" x14ac:dyDescent="0.45">
      <c r="B6724">
        <v>9151</v>
      </c>
      <c r="C6724" t="s">
        <v>68</v>
      </c>
      <c r="D6724">
        <v>18</v>
      </c>
      <c r="E6724">
        <v>22</v>
      </c>
      <c r="F6724" t="s">
        <v>18</v>
      </c>
      <c r="G6724">
        <v>0</v>
      </c>
      <c r="H6724">
        <v>0</v>
      </c>
      <c r="I6724" t="s">
        <v>4</v>
      </c>
      <c r="J6724">
        <v>0</v>
      </c>
    </row>
    <row r="6725" spans="2:10" x14ac:dyDescent="0.45">
      <c r="B6725">
        <v>9152</v>
      </c>
      <c r="C6725" t="s">
        <v>68</v>
      </c>
      <c r="D6725">
        <v>18</v>
      </c>
      <c r="E6725">
        <v>22</v>
      </c>
      <c r="F6725" t="s">
        <v>11</v>
      </c>
      <c r="G6725">
        <v>2</v>
      </c>
      <c r="H6725">
        <v>1</v>
      </c>
      <c r="I6725" t="s">
        <v>6</v>
      </c>
      <c r="J6725">
        <v>1</v>
      </c>
    </row>
    <row r="6726" spans="2:10" x14ac:dyDescent="0.45">
      <c r="B6726">
        <v>9153</v>
      </c>
      <c r="C6726" t="s">
        <v>68</v>
      </c>
      <c r="D6726">
        <v>18</v>
      </c>
      <c r="E6726">
        <v>22</v>
      </c>
      <c r="F6726" t="s">
        <v>13</v>
      </c>
      <c r="G6726">
        <v>1</v>
      </c>
      <c r="H6726">
        <v>1</v>
      </c>
      <c r="I6726" t="s">
        <v>0</v>
      </c>
      <c r="J6726">
        <v>0</v>
      </c>
    </row>
    <row r="6727" spans="2:10" x14ac:dyDescent="0.45">
      <c r="B6727">
        <v>9154</v>
      </c>
      <c r="C6727" t="s">
        <v>68</v>
      </c>
      <c r="D6727">
        <v>18</v>
      </c>
      <c r="E6727">
        <v>22</v>
      </c>
      <c r="F6727" t="s">
        <v>1</v>
      </c>
      <c r="G6727">
        <v>1</v>
      </c>
      <c r="H6727">
        <v>2</v>
      </c>
      <c r="I6727" t="s">
        <v>12</v>
      </c>
      <c r="J6727">
        <v>-1</v>
      </c>
    </row>
    <row r="6728" spans="2:10" x14ac:dyDescent="0.45">
      <c r="B6728">
        <v>9155</v>
      </c>
      <c r="C6728" t="s">
        <v>68</v>
      </c>
      <c r="D6728">
        <v>18</v>
      </c>
      <c r="E6728">
        <v>22</v>
      </c>
      <c r="F6728" t="s">
        <v>15</v>
      </c>
      <c r="G6728">
        <v>1</v>
      </c>
      <c r="H6728">
        <v>0</v>
      </c>
      <c r="I6728" t="s">
        <v>67</v>
      </c>
      <c r="J6728">
        <v>1</v>
      </c>
    </row>
    <row r="6729" spans="2:10" x14ac:dyDescent="0.45">
      <c r="B6729">
        <v>9156</v>
      </c>
      <c r="C6729" t="s">
        <v>68</v>
      </c>
      <c r="D6729">
        <v>18</v>
      </c>
      <c r="E6729">
        <v>23</v>
      </c>
      <c r="F6729" t="s">
        <v>27</v>
      </c>
      <c r="G6729">
        <v>1</v>
      </c>
      <c r="H6729">
        <v>2</v>
      </c>
      <c r="I6729" t="s">
        <v>11</v>
      </c>
      <c r="J6729">
        <v>-1</v>
      </c>
    </row>
    <row r="6730" spans="2:10" x14ac:dyDescent="0.45">
      <c r="B6730">
        <v>9157</v>
      </c>
      <c r="C6730" t="s">
        <v>68</v>
      </c>
      <c r="D6730">
        <v>18</v>
      </c>
      <c r="E6730">
        <v>23</v>
      </c>
      <c r="F6730" t="s">
        <v>3</v>
      </c>
      <c r="G6730">
        <v>1</v>
      </c>
      <c r="H6730">
        <v>0</v>
      </c>
      <c r="I6730" t="s">
        <v>1</v>
      </c>
      <c r="J6730">
        <v>1</v>
      </c>
    </row>
    <row r="6731" spans="2:10" x14ac:dyDescent="0.45">
      <c r="B6731">
        <v>9158</v>
      </c>
      <c r="C6731" t="s">
        <v>68</v>
      </c>
      <c r="D6731">
        <v>18</v>
      </c>
      <c r="E6731">
        <v>23</v>
      </c>
      <c r="F6731" t="s">
        <v>9</v>
      </c>
      <c r="G6731">
        <v>2</v>
      </c>
      <c r="H6731">
        <v>1</v>
      </c>
      <c r="I6731" t="s">
        <v>18</v>
      </c>
      <c r="J6731">
        <v>1</v>
      </c>
    </row>
    <row r="6732" spans="2:10" x14ac:dyDescent="0.45">
      <c r="B6732">
        <v>9159</v>
      </c>
      <c r="C6732" t="s">
        <v>68</v>
      </c>
      <c r="D6732">
        <v>18</v>
      </c>
      <c r="E6732">
        <v>23</v>
      </c>
      <c r="F6732" t="s">
        <v>5</v>
      </c>
      <c r="G6732">
        <v>2</v>
      </c>
      <c r="H6732">
        <v>0</v>
      </c>
      <c r="I6732" t="s">
        <v>56</v>
      </c>
      <c r="J6732">
        <v>1</v>
      </c>
    </row>
    <row r="6733" spans="2:10" x14ac:dyDescent="0.45">
      <c r="B6733">
        <v>9160</v>
      </c>
      <c r="C6733" t="s">
        <v>68</v>
      </c>
      <c r="D6733">
        <v>18</v>
      </c>
      <c r="E6733">
        <v>23</v>
      </c>
      <c r="F6733" t="s">
        <v>67</v>
      </c>
      <c r="G6733">
        <v>2</v>
      </c>
      <c r="H6733">
        <v>2</v>
      </c>
      <c r="I6733" t="s">
        <v>10</v>
      </c>
      <c r="J6733">
        <v>0</v>
      </c>
    </row>
    <row r="6734" spans="2:10" x14ac:dyDescent="0.45">
      <c r="B6734">
        <v>9161</v>
      </c>
      <c r="C6734" t="s">
        <v>68</v>
      </c>
      <c r="D6734">
        <v>18</v>
      </c>
      <c r="E6734">
        <v>23</v>
      </c>
      <c r="F6734" t="s">
        <v>0</v>
      </c>
      <c r="G6734">
        <v>1</v>
      </c>
      <c r="H6734">
        <v>1</v>
      </c>
      <c r="I6734" t="s">
        <v>15</v>
      </c>
      <c r="J6734">
        <v>0</v>
      </c>
    </row>
    <row r="6735" spans="2:10" x14ac:dyDescent="0.45">
      <c r="B6735">
        <v>9162</v>
      </c>
      <c r="C6735" t="s">
        <v>68</v>
      </c>
      <c r="D6735">
        <v>18</v>
      </c>
      <c r="E6735">
        <v>23</v>
      </c>
      <c r="F6735" t="s">
        <v>6</v>
      </c>
      <c r="G6735">
        <v>1</v>
      </c>
      <c r="H6735">
        <v>1</v>
      </c>
      <c r="I6735" t="s">
        <v>14</v>
      </c>
      <c r="J6735">
        <v>0</v>
      </c>
    </row>
    <row r="6736" spans="2:10" x14ac:dyDescent="0.45">
      <c r="B6736">
        <v>9163</v>
      </c>
      <c r="C6736" t="s">
        <v>68</v>
      </c>
      <c r="D6736">
        <v>18</v>
      </c>
      <c r="E6736">
        <v>23</v>
      </c>
      <c r="F6736" t="s">
        <v>4</v>
      </c>
      <c r="G6736">
        <v>0</v>
      </c>
      <c r="H6736">
        <v>1</v>
      </c>
      <c r="I6736" t="s">
        <v>13</v>
      </c>
      <c r="J6736">
        <v>-1</v>
      </c>
    </row>
    <row r="6737" spans="2:10" x14ac:dyDescent="0.45">
      <c r="B6737">
        <v>9164</v>
      </c>
      <c r="C6737" t="s">
        <v>68</v>
      </c>
      <c r="D6737">
        <v>18</v>
      </c>
      <c r="E6737">
        <v>23</v>
      </c>
      <c r="F6737" t="s">
        <v>12</v>
      </c>
      <c r="G6737">
        <v>2</v>
      </c>
      <c r="H6737">
        <v>2</v>
      </c>
      <c r="I6737" t="s">
        <v>69</v>
      </c>
      <c r="J6737">
        <v>0</v>
      </c>
    </row>
    <row r="6738" spans="2:10" x14ac:dyDescent="0.45">
      <c r="B6738">
        <v>9165</v>
      </c>
      <c r="C6738" t="s">
        <v>68</v>
      </c>
      <c r="D6738">
        <v>18</v>
      </c>
      <c r="E6738">
        <v>23</v>
      </c>
      <c r="F6738" t="s">
        <v>24</v>
      </c>
      <c r="G6738">
        <v>1</v>
      </c>
      <c r="H6738">
        <v>2</v>
      </c>
      <c r="I6738" t="s">
        <v>7</v>
      </c>
      <c r="J6738">
        <v>-1</v>
      </c>
    </row>
    <row r="6739" spans="2:10" x14ac:dyDescent="0.45">
      <c r="B6739">
        <v>9166</v>
      </c>
      <c r="C6739" t="s">
        <v>68</v>
      </c>
      <c r="D6739">
        <v>18</v>
      </c>
      <c r="E6739">
        <v>24</v>
      </c>
      <c r="F6739" t="s">
        <v>14</v>
      </c>
      <c r="G6739">
        <v>1</v>
      </c>
      <c r="H6739">
        <v>1</v>
      </c>
      <c r="I6739" t="s">
        <v>27</v>
      </c>
      <c r="J6739">
        <v>0</v>
      </c>
    </row>
    <row r="6740" spans="2:10" x14ac:dyDescent="0.45">
      <c r="B6740">
        <v>9167</v>
      </c>
      <c r="C6740" t="s">
        <v>68</v>
      </c>
      <c r="D6740">
        <v>18</v>
      </c>
      <c r="E6740">
        <v>24</v>
      </c>
      <c r="F6740" t="s">
        <v>0</v>
      </c>
      <c r="G6740">
        <v>1</v>
      </c>
      <c r="H6740">
        <v>1</v>
      </c>
      <c r="I6740" t="s">
        <v>67</v>
      </c>
      <c r="J6740">
        <v>0</v>
      </c>
    </row>
    <row r="6741" spans="2:10" x14ac:dyDescent="0.45">
      <c r="B6741">
        <v>9168</v>
      </c>
      <c r="C6741" t="s">
        <v>68</v>
      </c>
      <c r="D6741">
        <v>18</v>
      </c>
      <c r="E6741">
        <v>24</v>
      </c>
      <c r="F6741" t="s">
        <v>69</v>
      </c>
      <c r="G6741">
        <v>0</v>
      </c>
      <c r="H6741">
        <v>0</v>
      </c>
      <c r="I6741" t="s">
        <v>3</v>
      </c>
      <c r="J6741">
        <v>0</v>
      </c>
    </row>
    <row r="6742" spans="2:10" x14ac:dyDescent="0.45">
      <c r="B6742">
        <v>9169</v>
      </c>
      <c r="C6742" t="s">
        <v>68</v>
      </c>
      <c r="D6742">
        <v>18</v>
      </c>
      <c r="E6742">
        <v>24</v>
      </c>
      <c r="F6742" t="s">
        <v>56</v>
      </c>
      <c r="G6742">
        <v>0</v>
      </c>
      <c r="H6742">
        <v>0</v>
      </c>
      <c r="I6742" t="s">
        <v>10</v>
      </c>
      <c r="J6742">
        <v>0</v>
      </c>
    </row>
    <row r="6743" spans="2:10" x14ac:dyDescent="0.45">
      <c r="B6743">
        <v>9170</v>
      </c>
      <c r="C6743" t="s">
        <v>68</v>
      </c>
      <c r="D6743">
        <v>18</v>
      </c>
      <c r="E6743">
        <v>24</v>
      </c>
      <c r="F6743" t="s">
        <v>1</v>
      </c>
      <c r="G6743">
        <v>1</v>
      </c>
      <c r="H6743">
        <v>1</v>
      </c>
      <c r="I6743" t="s">
        <v>5</v>
      </c>
      <c r="J6743">
        <v>0</v>
      </c>
    </row>
    <row r="6744" spans="2:10" x14ac:dyDescent="0.45">
      <c r="B6744">
        <v>9171</v>
      </c>
      <c r="C6744" t="s">
        <v>68</v>
      </c>
      <c r="D6744">
        <v>18</v>
      </c>
      <c r="E6744">
        <v>24</v>
      </c>
      <c r="F6744" t="s">
        <v>15</v>
      </c>
      <c r="G6744">
        <v>0</v>
      </c>
      <c r="H6744">
        <v>1</v>
      </c>
      <c r="I6744" t="s">
        <v>4</v>
      </c>
      <c r="J6744">
        <v>-1</v>
      </c>
    </row>
    <row r="6745" spans="2:10" x14ac:dyDescent="0.45">
      <c r="B6745">
        <v>9172</v>
      </c>
      <c r="C6745" t="s">
        <v>68</v>
      </c>
      <c r="D6745">
        <v>18</v>
      </c>
      <c r="E6745">
        <v>24</v>
      </c>
      <c r="F6745" t="s">
        <v>18</v>
      </c>
      <c r="G6745">
        <v>1</v>
      </c>
      <c r="H6745">
        <v>2</v>
      </c>
      <c r="I6745" t="s">
        <v>24</v>
      </c>
      <c r="J6745">
        <v>-1</v>
      </c>
    </row>
    <row r="6746" spans="2:10" x14ac:dyDescent="0.45">
      <c r="B6746">
        <v>9173</v>
      </c>
      <c r="C6746" t="s">
        <v>68</v>
      </c>
      <c r="D6746">
        <v>18</v>
      </c>
      <c r="E6746">
        <v>24</v>
      </c>
      <c r="F6746" t="s">
        <v>11</v>
      </c>
      <c r="G6746">
        <v>4</v>
      </c>
      <c r="H6746">
        <v>0</v>
      </c>
      <c r="I6746" t="s">
        <v>12</v>
      </c>
      <c r="J6746">
        <v>1</v>
      </c>
    </row>
    <row r="6747" spans="2:10" x14ac:dyDescent="0.45">
      <c r="B6747">
        <v>9174</v>
      </c>
      <c r="C6747" t="s">
        <v>68</v>
      </c>
      <c r="D6747">
        <v>18</v>
      </c>
      <c r="E6747">
        <v>24</v>
      </c>
      <c r="F6747" t="s">
        <v>13</v>
      </c>
      <c r="G6747">
        <v>1</v>
      </c>
      <c r="H6747">
        <v>2</v>
      </c>
      <c r="I6747" t="s">
        <v>9</v>
      </c>
      <c r="J6747">
        <v>-1</v>
      </c>
    </row>
    <row r="6748" spans="2:10" x14ac:dyDescent="0.45">
      <c r="B6748">
        <v>9175</v>
      </c>
      <c r="C6748" t="s">
        <v>68</v>
      </c>
      <c r="D6748">
        <v>18</v>
      </c>
      <c r="E6748">
        <v>24</v>
      </c>
      <c r="F6748" t="s">
        <v>7</v>
      </c>
      <c r="G6748">
        <v>2</v>
      </c>
      <c r="H6748">
        <v>0</v>
      </c>
      <c r="I6748" t="s">
        <v>6</v>
      </c>
      <c r="J6748">
        <v>1</v>
      </c>
    </row>
    <row r="6749" spans="2:10" x14ac:dyDescent="0.45">
      <c r="B6749">
        <v>9176</v>
      </c>
      <c r="C6749" t="s">
        <v>68</v>
      </c>
      <c r="D6749">
        <v>18</v>
      </c>
      <c r="E6749">
        <v>25</v>
      </c>
      <c r="F6749" t="s">
        <v>24</v>
      </c>
      <c r="G6749">
        <v>0</v>
      </c>
      <c r="H6749">
        <v>0</v>
      </c>
      <c r="I6749" t="s">
        <v>13</v>
      </c>
      <c r="J6749">
        <v>0</v>
      </c>
    </row>
    <row r="6750" spans="2:10" x14ac:dyDescent="0.45">
      <c r="B6750">
        <v>9177</v>
      </c>
      <c r="C6750" t="s">
        <v>68</v>
      </c>
      <c r="D6750">
        <v>18</v>
      </c>
      <c r="E6750">
        <v>25</v>
      </c>
      <c r="F6750" t="s">
        <v>9</v>
      </c>
      <c r="G6750">
        <v>2</v>
      </c>
      <c r="H6750">
        <v>1</v>
      </c>
      <c r="I6750" t="s">
        <v>15</v>
      </c>
      <c r="J6750">
        <v>1</v>
      </c>
    </row>
    <row r="6751" spans="2:10" x14ac:dyDescent="0.45">
      <c r="B6751">
        <v>9178</v>
      </c>
      <c r="C6751" t="s">
        <v>68</v>
      </c>
      <c r="D6751">
        <v>18</v>
      </c>
      <c r="E6751">
        <v>25</v>
      </c>
      <c r="F6751" t="s">
        <v>10</v>
      </c>
      <c r="G6751">
        <v>0</v>
      </c>
      <c r="H6751">
        <v>0</v>
      </c>
      <c r="I6751" t="s">
        <v>1</v>
      </c>
      <c r="J6751">
        <v>0</v>
      </c>
    </row>
    <row r="6752" spans="2:10" x14ac:dyDescent="0.45">
      <c r="B6752">
        <v>9179</v>
      </c>
      <c r="C6752" t="s">
        <v>68</v>
      </c>
      <c r="D6752">
        <v>18</v>
      </c>
      <c r="E6752">
        <v>25</v>
      </c>
      <c r="F6752" t="s">
        <v>12</v>
      </c>
      <c r="G6752">
        <v>2</v>
      </c>
      <c r="H6752">
        <v>0</v>
      </c>
      <c r="I6752" t="s">
        <v>14</v>
      </c>
      <c r="J6752">
        <v>1</v>
      </c>
    </row>
    <row r="6753" spans="2:10" x14ac:dyDescent="0.45">
      <c r="B6753">
        <v>9180</v>
      </c>
      <c r="C6753" t="s">
        <v>68</v>
      </c>
      <c r="D6753">
        <v>18</v>
      </c>
      <c r="E6753">
        <v>25</v>
      </c>
      <c r="F6753" t="s">
        <v>5</v>
      </c>
      <c r="G6753">
        <v>1</v>
      </c>
      <c r="H6753">
        <v>0</v>
      </c>
      <c r="I6753" t="s">
        <v>69</v>
      </c>
      <c r="J6753">
        <v>1</v>
      </c>
    </row>
    <row r="6754" spans="2:10" x14ac:dyDescent="0.45">
      <c r="B6754">
        <v>9181</v>
      </c>
      <c r="C6754" t="s">
        <v>68</v>
      </c>
      <c r="D6754">
        <v>18</v>
      </c>
      <c r="E6754">
        <v>25</v>
      </c>
      <c r="F6754" t="s">
        <v>67</v>
      </c>
      <c r="G6754">
        <v>1</v>
      </c>
      <c r="H6754">
        <v>3</v>
      </c>
      <c r="I6754" t="s">
        <v>56</v>
      </c>
      <c r="J6754">
        <v>-1</v>
      </c>
    </row>
    <row r="6755" spans="2:10" x14ac:dyDescent="0.45">
      <c r="B6755">
        <v>9182</v>
      </c>
      <c r="C6755" t="s">
        <v>68</v>
      </c>
      <c r="D6755">
        <v>18</v>
      </c>
      <c r="E6755">
        <v>25</v>
      </c>
      <c r="F6755" t="s">
        <v>27</v>
      </c>
      <c r="G6755">
        <v>3</v>
      </c>
      <c r="H6755">
        <v>0</v>
      </c>
      <c r="I6755" t="s">
        <v>7</v>
      </c>
      <c r="J6755">
        <v>1</v>
      </c>
    </row>
    <row r="6756" spans="2:10" x14ac:dyDescent="0.45">
      <c r="B6756">
        <v>9183</v>
      </c>
      <c r="C6756" t="s">
        <v>68</v>
      </c>
      <c r="D6756">
        <v>18</v>
      </c>
      <c r="E6756">
        <v>25</v>
      </c>
      <c r="F6756" t="s">
        <v>6</v>
      </c>
      <c r="G6756">
        <v>1</v>
      </c>
      <c r="H6756">
        <v>1</v>
      </c>
      <c r="I6756" t="s">
        <v>18</v>
      </c>
      <c r="J6756">
        <v>0</v>
      </c>
    </row>
    <row r="6757" spans="2:10" x14ac:dyDescent="0.45">
      <c r="B6757">
        <v>9184</v>
      </c>
      <c r="C6757" t="s">
        <v>68</v>
      </c>
      <c r="D6757">
        <v>18</v>
      </c>
      <c r="E6757">
        <v>25</v>
      </c>
      <c r="F6757" t="s">
        <v>4</v>
      </c>
      <c r="G6757">
        <v>1</v>
      </c>
      <c r="H6757">
        <v>1</v>
      </c>
      <c r="I6757" t="s">
        <v>0</v>
      </c>
      <c r="J6757">
        <v>0</v>
      </c>
    </row>
    <row r="6758" spans="2:10" x14ac:dyDescent="0.45">
      <c r="B6758">
        <v>9185</v>
      </c>
      <c r="C6758" t="s">
        <v>68</v>
      </c>
      <c r="D6758">
        <v>18</v>
      </c>
      <c r="E6758">
        <v>25</v>
      </c>
      <c r="F6758" t="s">
        <v>3</v>
      </c>
      <c r="G6758">
        <v>1</v>
      </c>
      <c r="H6758">
        <v>1</v>
      </c>
      <c r="I6758" t="s">
        <v>11</v>
      </c>
      <c r="J6758">
        <v>0</v>
      </c>
    </row>
    <row r="6759" spans="2:10" x14ac:dyDescent="0.45">
      <c r="B6759">
        <v>9186</v>
      </c>
      <c r="C6759" t="s">
        <v>68</v>
      </c>
      <c r="D6759">
        <v>18</v>
      </c>
      <c r="E6759">
        <v>26</v>
      </c>
      <c r="F6759" t="s">
        <v>7</v>
      </c>
      <c r="G6759">
        <v>1</v>
      </c>
      <c r="H6759">
        <v>2</v>
      </c>
      <c r="I6759" t="s">
        <v>12</v>
      </c>
      <c r="J6759">
        <v>-1</v>
      </c>
    </row>
    <row r="6760" spans="2:10" x14ac:dyDescent="0.45">
      <c r="B6760">
        <v>9187</v>
      </c>
      <c r="C6760" t="s">
        <v>68</v>
      </c>
      <c r="D6760">
        <v>18</v>
      </c>
      <c r="E6760">
        <v>26</v>
      </c>
      <c r="F6760" t="s">
        <v>14</v>
      </c>
      <c r="G6760">
        <v>1</v>
      </c>
      <c r="H6760">
        <v>0</v>
      </c>
      <c r="I6760" t="s">
        <v>3</v>
      </c>
      <c r="J6760">
        <v>1</v>
      </c>
    </row>
    <row r="6761" spans="2:10" x14ac:dyDescent="0.45">
      <c r="B6761">
        <v>9188</v>
      </c>
      <c r="C6761" t="s">
        <v>68</v>
      </c>
      <c r="D6761">
        <v>18</v>
      </c>
      <c r="E6761">
        <v>26</v>
      </c>
      <c r="F6761" t="s">
        <v>0</v>
      </c>
      <c r="G6761">
        <v>2</v>
      </c>
      <c r="H6761">
        <v>2</v>
      </c>
      <c r="I6761" t="s">
        <v>9</v>
      </c>
      <c r="J6761">
        <v>0</v>
      </c>
    </row>
    <row r="6762" spans="2:10" x14ac:dyDescent="0.45">
      <c r="B6762">
        <v>9189</v>
      </c>
      <c r="C6762" t="s">
        <v>68</v>
      </c>
      <c r="D6762">
        <v>18</v>
      </c>
      <c r="E6762">
        <v>26</v>
      </c>
      <c r="F6762" t="s">
        <v>18</v>
      </c>
      <c r="G6762">
        <v>1</v>
      </c>
      <c r="H6762">
        <v>1</v>
      </c>
      <c r="I6762" t="s">
        <v>27</v>
      </c>
      <c r="J6762">
        <v>0</v>
      </c>
    </row>
    <row r="6763" spans="2:10" x14ac:dyDescent="0.45">
      <c r="B6763">
        <v>9190</v>
      </c>
      <c r="C6763" t="s">
        <v>68</v>
      </c>
      <c r="D6763">
        <v>18</v>
      </c>
      <c r="E6763">
        <v>26</v>
      </c>
      <c r="F6763" t="s">
        <v>69</v>
      </c>
      <c r="G6763">
        <v>0</v>
      </c>
      <c r="H6763">
        <v>2</v>
      </c>
      <c r="I6763" t="s">
        <v>10</v>
      </c>
      <c r="J6763">
        <v>-1</v>
      </c>
    </row>
    <row r="6764" spans="2:10" x14ac:dyDescent="0.45">
      <c r="B6764">
        <v>9191</v>
      </c>
      <c r="C6764" t="s">
        <v>68</v>
      </c>
      <c r="D6764">
        <v>18</v>
      </c>
      <c r="E6764">
        <v>26</v>
      </c>
      <c r="F6764" t="s">
        <v>15</v>
      </c>
      <c r="G6764">
        <v>1</v>
      </c>
      <c r="H6764">
        <v>1</v>
      </c>
      <c r="I6764" t="s">
        <v>24</v>
      </c>
      <c r="J6764">
        <v>0</v>
      </c>
    </row>
    <row r="6765" spans="2:10" x14ac:dyDescent="0.45">
      <c r="B6765">
        <v>9192</v>
      </c>
      <c r="C6765" t="s">
        <v>68</v>
      </c>
      <c r="D6765">
        <v>18</v>
      </c>
      <c r="E6765">
        <v>26</v>
      </c>
      <c r="F6765" t="s">
        <v>13</v>
      </c>
      <c r="G6765">
        <v>1</v>
      </c>
      <c r="H6765">
        <v>1</v>
      </c>
      <c r="I6765" t="s">
        <v>6</v>
      </c>
      <c r="J6765">
        <v>0</v>
      </c>
    </row>
    <row r="6766" spans="2:10" x14ac:dyDescent="0.45">
      <c r="B6766">
        <v>9193</v>
      </c>
      <c r="C6766" t="s">
        <v>68</v>
      </c>
      <c r="D6766">
        <v>18</v>
      </c>
      <c r="E6766">
        <v>26</v>
      </c>
      <c r="F6766" t="s">
        <v>4</v>
      </c>
      <c r="G6766">
        <v>1</v>
      </c>
      <c r="H6766">
        <v>0</v>
      </c>
      <c r="I6766" t="s">
        <v>67</v>
      </c>
      <c r="J6766">
        <v>1</v>
      </c>
    </row>
    <row r="6767" spans="2:10" x14ac:dyDescent="0.45">
      <c r="B6767">
        <v>9194</v>
      </c>
      <c r="C6767" t="s">
        <v>68</v>
      </c>
      <c r="D6767">
        <v>18</v>
      </c>
      <c r="E6767">
        <v>26</v>
      </c>
      <c r="F6767" t="s">
        <v>1</v>
      </c>
      <c r="G6767">
        <v>0</v>
      </c>
      <c r="H6767">
        <v>0</v>
      </c>
      <c r="I6767" t="s">
        <v>56</v>
      </c>
      <c r="J6767">
        <v>0</v>
      </c>
    </row>
    <row r="6768" spans="2:10" x14ac:dyDescent="0.45">
      <c r="B6768">
        <v>9195</v>
      </c>
      <c r="C6768" t="s">
        <v>68</v>
      </c>
      <c r="D6768">
        <v>18</v>
      </c>
      <c r="E6768">
        <v>26</v>
      </c>
      <c r="F6768" t="s">
        <v>11</v>
      </c>
      <c r="G6768">
        <v>3</v>
      </c>
      <c r="H6768">
        <v>3</v>
      </c>
      <c r="I6768" t="s">
        <v>5</v>
      </c>
      <c r="J6768">
        <v>0</v>
      </c>
    </row>
    <row r="6769" spans="2:10" x14ac:dyDescent="0.45">
      <c r="B6769">
        <v>9196</v>
      </c>
      <c r="C6769" t="s">
        <v>68</v>
      </c>
      <c r="D6769">
        <v>18</v>
      </c>
      <c r="E6769">
        <v>27</v>
      </c>
      <c r="F6769" t="s">
        <v>24</v>
      </c>
      <c r="G6769">
        <v>1</v>
      </c>
      <c r="H6769">
        <v>1</v>
      </c>
      <c r="I6769" t="s">
        <v>0</v>
      </c>
      <c r="J6769">
        <v>0</v>
      </c>
    </row>
    <row r="6770" spans="2:10" x14ac:dyDescent="0.45">
      <c r="B6770">
        <v>9197</v>
      </c>
      <c r="C6770" t="s">
        <v>68</v>
      </c>
      <c r="D6770">
        <v>18</v>
      </c>
      <c r="E6770">
        <v>27</v>
      </c>
      <c r="F6770" t="s">
        <v>9</v>
      </c>
      <c r="G6770">
        <v>2</v>
      </c>
      <c r="H6770">
        <v>1</v>
      </c>
      <c r="I6770" t="s">
        <v>4</v>
      </c>
      <c r="J6770">
        <v>1</v>
      </c>
    </row>
    <row r="6771" spans="2:10" x14ac:dyDescent="0.45">
      <c r="B6771">
        <v>9198</v>
      </c>
      <c r="C6771" t="s">
        <v>68</v>
      </c>
      <c r="D6771">
        <v>18</v>
      </c>
      <c r="E6771">
        <v>27</v>
      </c>
      <c r="F6771" t="s">
        <v>27</v>
      </c>
      <c r="G6771">
        <v>1</v>
      </c>
      <c r="H6771">
        <v>1</v>
      </c>
      <c r="I6771" t="s">
        <v>13</v>
      </c>
      <c r="J6771">
        <v>0</v>
      </c>
    </row>
    <row r="6772" spans="2:10" x14ac:dyDescent="0.45">
      <c r="B6772">
        <v>9199</v>
      </c>
      <c r="C6772" t="s">
        <v>68</v>
      </c>
      <c r="D6772">
        <v>18</v>
      </c>
      <c r="E6772">
        <v>27</v>
      </c>
      <c r="F6772" t="s">
        <v>10</v>
      </c>
      <c r="G6772">
        <v>1</v>
      </c>
      <c r="H6772">
        <v>3</v>
      </c>
      <c r="I6772" t="s">
        <v>11</v>
      </c>
      <c r="J6772">
        <v>-1</v>
      </c>
    </row>
    <row r="6773" spans="2:10" x14ac:dyDescent="0.45">
      <c r="B6773">
        <v>9200</v>
      </c>
      <c r="C6773" t="s">
        <v>68</v>
      </c>
      <c r="D6773">
        <v>18</v>
      </c>
      <c r="E6773">
        <v>27</v>
      </c>
      <c r="F6773" t="s">
        <v>12</v>
      </c>
      <c r="G6773">
        <v>0</v>
      </c>
      <c r="H6773">
        <v>0</v>
      </c>
      <c r="I6773" t="s">
        <v>18</v>
      </c>
      <c r="J6773">
        <v>0</v>
      </c>
    </row>
    <row r="6774" spans="2:10" x14ac:dyDescent="0.45">
      <c r="B6774">
        <v>9201</v>
      </c>
      <c r="C6774" t="s">
        <v>68</v>
      </c>
      <c r="D6774">
        <v>18</v>
      </c>
      <c r="E6774">
        <v>27</v>
      </c>
      <c r="F6774" t="s">
        <v>3</v>
      </c>
      <c r="G6774">
        <v>2</v>
      </c>
      <c r="H6774">
        <v>3</v>
      </c>
      <c r="I6774" t="s">
        <v>7</v>
      </c>
      <c r="J6774">
        <v>-1</v>
      </c>
    </row>
    <row r="6775" spans="2:10" x14ac:dyDescent="0.45">
      <c r="B6775">
        <v>9202</v>
      </c>
      <c r="C6775" t="s">
        <v>68</v>
      </c>
      <c r="D6775">
        <v>18</v>
      </c>
      <c r="E6775">
        <v>27</v>
      </c>
      <c r="F6775" t="s">
        <v>5</v>
      </c>
      <c r="G6775">
        <v>2</v>
      </c>
      <c r="H6775">
        <v>2</v>
      </c>
      <c r="I6775" t="s">
        <v>14</v>
      </c>
      <c r="J6775">
        <v>0</v>
      </c>
    </row>
    <row r="6776" spans="2:10" x14ac:dyDescent="0.45">
      <c r="B6776">
        <v>9203</v>
      </c>
      <c r="C6776" t="s">
        <v>68</v>
      </c>
      <c r="D6776">
        <v>18</v>
      </c>
      <c r="E6776">
        <v>27</v>
      </c>
      <c r="F6776" t="s">
        <v>67</v>
      </c>
      <c r="G6776">
        <v>2</v>
      </c>
      <c r="H6776">
        <v>0</v>
      </c>
      <c r="I6776" t="s">
        <v>1</v>
      </c>
      <c r="J6776">
        <v>1</v>
      </c>
    </row>
    <row r="6777" spans="2:10" x14ac:dyDescent="0.45">
      <c r="B6777">
        <v>9204</v>
      </c>
      <c r="C6777" t="s">
        <v>68</v>
      </c>
      <c r="D6777">
        <v>18</v>
      </c>
      <c r="E6777">
        <v>27</v>
      </c>
      <c r="F6777" t="s">
        <v>6</v>
      </c>
      <c r="G6777">
        <v>1</v>
      </c>
      <c r="H6777">
        <v>0</v>
      </c>
      <c r="I6777" t="s">
        <v>15</v>
      </c>
      <c r="J6777">
        <v>1</v>
      </c>
    </row>
    <row r="6778" spans="2:10" x14ac:dyDescent="0.45">
      <c r="B6778">
        <v>9205</v>
      </c>
      <c r="C6778" t="s">
        <v>68</v>
      </c>
      <c r="D6778">
        <v>18</v>
      </c>
      <c r="E6778">
        <v>27</v>
      </c>
      <c r="F6778" t="s">
        <v>56</v>
      </c>
      <c r="G6778">
        <v>3</v>
      </c>
      <c r="H6778">
        <v>3</v>
      </c>
      <c r="I6778" t="s">
        <v>69</v>
      </c>
      <c r="J6778">
        <v>0</v>
      </c>
    </row>
    <row r="6779" spans="2:10" x14ac:dyDescent="0.45">
      <c r="B6779">
        <v>9206</v>
      </c>
      <c r="C6779" t="s">
        <v>68</v>
      </c>
      <c r="D6779">
        <v>18</v>
      </c>
      <c r="E6779">
        <v>28</v>
      </c>
      <c r="F6779" t="s">
        <v>7</v>
      </c>
      <c r="G6779">
        <v>2</v>
      </c>
      <c r="H6779">
        <v>2</v>
      </c>
      <c r="I6779" t="s">
        <v>5</v>
      </c>
      <c r="J6779">
        <v>0</v>
      </c>
    </row>
    <row r="6780" spans="2:10" x14ac:dyDescent="0.45">
      <c r="B6780">
        <v>9207</v>
      </c>
      <c r="C6780" t="s">
        <v>68</v>
      </c>
      <c r="D6780">
        <v>18</v>
      </c>
      <c r="E6780">
        <v>28</v>
      </c>
      <c r="F6780" t="s">
        <v>14</v>
      </c>
      <c r="G6780">
        <v>4</v>
      </c>
      <c r="H6780">
        <v>0</v>
      </c>
      <c r="I6780" t="s">
        <v>10</v>
      </c>
      <c r="J6780">
        <v>1</v>
      </c>
    </row>
    <row r="6781" spans="2:10" x14ac:dyDescent="0.45">
      <c r="B6781">
        <v>9208</v>
      </c>
      <c r="C6781" t="s">
        <v>68</v>
      </c>
      <c r="D6781">
        <v>18</v>
      </c>
      <c r="E6781">
        <v>28</v>
      </c>
      <c r="F6781" t="s">
        <v>0</v>
      </c>
      <c r="G6781">
        <v>1</v>
      </c>
      <c r="H6781">
        <v>1</v>
      </c>
      <c r="I6781" t="s">
        <v>6</v>
      </c>
      <c r="J6781">
        <v>0</v>
      </c>
    </row>
    <row r="6782" spans="2:10" x14ac:dyDescent="0.45">
      <c r="B6782">
        <v>9209</v>
      </c>
      <c r="C6782" t="s">
        <v>68</v>
      </c>
      <c r="D6782">
        <v>18</v>
      </c>
      <c r="E6782">
        <v>28</v>
      </c>
      <c r="F6782" t="s">
        <v>9</v>
      </c>
      <c r="G6782">
        <v>3</v>
      </c>
      <c r="H6782">
        <v>0</v>
      </c>
      <c r="I6782" t="s">
        <v>67</v>
      </c>
      <c r="J6782">
        <v>1</v>
      </c>
    </row>
    <row r="6783" spans="2:10" x14ac:dyDescent="0.45">
      <c r="B6783">
        <v>9210</v>
      </c>
      <c r="C6783" t="s">
        <v>68</v>
      </c>
      <c r="D6783">
        <v>18</v>
      </c>
      <c r="E6783">
        <v>28</v>
      </c>
      <c r="F6783" t="s">
        <v>18</v>
      </c>
      <c r="G6783">
        <v>1</v>
      </c>
      <c r="H6783">
        <v>1</v>
      </c>
      <c r="I6783" t="s">
        <v>3</v>
      </c>
      <c r="J6783">
        <v>0</v>
      </c>
    </row>
    <row r="6784" spans="2:10" x14ac:dyDescent="0.45">
      <c r="B6784">
        <v>9211</v>
      </c>
      <c r="C6784" t="s">
        <v>68</v>
      </c>
      <c r="D6784">
        <v>18</v>
      </c>
      <c r="E6784">
        <v>28</v>
      </c>
      <c r="F6784" t="s">
        <v>69</v>
      </c>
      <c r="G6784">
        <v>1</v>
      </c>
      <c r="H6784">
        <v>1</v>
      </c>
      <c r="I6784" t="s">
        <v>1</v>
      </c>
      <c r="J6784">
        <v>0</v>
      </c>
    </row>
    <row r="6785" spans="2:10" x14ac:dyDescent="0.45">
      <c r="B6785">
        <v>9212</v>
      </c>
      <c r="C6785" t="s">
        <v>68</v>
      </c>
      <c r="D6785">
        <v>18</v>
      </c>
      <c r="E6785">
        <v>28</v>
      </c>
      <c r="F6785" t="s">
        <v>15</v>
      </c>
      <c r="G6785">
        <v>1</v>
      </c>
      <c r="H6785">
        <v>0</v>
      </c>
      <c r="I6785" t="s">
        <v>27</v>
      </c>
      <c r="J6785">
        <v>1</v>
      </c>
    </row>
    <row r="6786" spans="2:10" x14ac:dyDescent="0.45">
      <c r="B6786">
        <v>9213</v>
      </c>
      <c r="C6786" t="s">
        <v>68</v>
      </c>
      <c r="D6786">
        <v>18</v>
      </c>
      <c r="E6786">
        <v>28</v>
      </c>
      <c r="F6786" t="s">
        <v>11</v>
      </c>
      <c r="G6786">
        <v>1</v>
      </c>
      <c r="H6786">
        <v>0</v>
      </c>
      <c r="I6786" t="s">
        <v>56</v>
      </c>
      <c r="J6786">
        <v>1</v>
      </c>
    </row>
    <row r="6787" spans="2:10" x14ac:dyDescent="0.45">
      <c r="B6787">
        <v>9214</v>
      </c>
      <c r="C6787" t="s">
        <v>68</v>
      </c>
      <c r="D6787">
        <v>18</v>
      </c>
      <c r="E6787">
        <v>28</v>
      </c>
      <c r="F6787" t="s">
        <v>4</v>
      </c>
      <c r="G6787">
        <v>0</v>
      </c>
      <c r="H6787">
        <v>1</v>
      </c>
      <c r="I6787" t="s">
        <v>24</v>
      </c>
      <c r="J6787">
        <v>-1</v>
      </c>
    </row>
    <row r="6788" spans="2:10" x14ac:dyDescent="0.45">
      <c r="B6788">
        <v>9215</v>
      </c>
      <c r="C6788" t="s">
        <v>68</v>
      </c>
      <c r="D6788">
        <v>18</v>
      </c>
      <c r="E6788">
        <v>28</v>
      </c>
      <c r="F6788" t="s">
        <v>13</v>
      </c>
      <c r="G6788">
        <v>4</v>
      </c>
      <c r="H6788">
        <v>0</v>
      </c>
      <c r="I6788" t="s">
        <v>12</v>
      </c>
      <c r="J6788">
        <v>1</v>
      </c>
    </row>
    <row r="6789" spans="2:10" x14ac:dyDescent="0.45">
      <c r="B6789">
        <v>9216</v>
      </c>
      <c r="C6789" t="s">
        <v>68</v>
      </c>
      <c r="D6789">
        <v>18</v>
      </c>
      <c r="E6789">
        <v>29</v>
      </c>
      <c r="F6789" t="s">
        <v>67</v>
      </c>
      <c r="G6789">
        <v>1</v>
      </c>
      <c r="H6789">
        <v>0</v>
      </c>
      <c r="I6789" t="s">
        <v>69</v>
      </c>
      <c r="J6789">
        <v>1</v>
      </c>
    </row>
    <row r="6790" spans="2:10" x14ac:dyDescent="0.45">
      <c r="B6790">
        <v>9217</v>
      </c>
      <c r="C6790" t="s">
        <v>68</v>
      </c>
      <c r="D6790">
        <v>18</v>
      </c>
      <c r="E6790">
        <v>29</v>
      </c>
      <c r="F6790" t="s">
        <v>1</v>
      </c>
      <c r="G6790">
        <v>1</v>
      </c>
      <c r="H6790">
        <v>1</v>
      </c>
      <c r="I6790" t="s">
        <v>11</v>
      </c>
      <c r="J6790">
        <v>0</v>
      </c>
    </row>
    <row r="6791" spans="2:10" x14ac:dyDescent="0.45">
      <c r="B6791">
        <v>9218</v>
      </c>
      <c r="C6791" t="s">
        <v>68</v>
      </c>
      <c r="D6791">
        <v>18</v>
      </c>
      <c r="E6791">
        <v>29</v>
      </c>
      <c r="F6791" t="s">
        <v>27</v>
      </c>
      <c r="G6791">
        <v>7</v>
      </c>
      <c r="H6791">
        <v>0</v>
      </c>
      <c r="I6791" t="s">
        <v>0</v>
      </c>
      <c r="J6791">
        <v>1</v>
      </c>
    </row>
    <row r="6792" spans="2:10" x14ac:dyDescent="0.45">
      <c r="B6792">
        <v>9219</v>
      </c>
      <c r="C6792" t="s">
        <v>68</v>
      </c>
      <c r="D6792">
        <v>18</v>
      </c>
      <c r="E6792">
        <v>29</v>
      </c>
      <c r="F6792" t="s">
        <v>10</v>
      </c>
      <c r="G6792">
        <v>0</v>
      </c>
      <c r="H6792">
        <v>1</v>
      </c>
      <c r="I6792" t="s">
        <v>7</v>
      </c>
      <c r="J6792">
        <v>-1</v>
      </c>
    </row>
    <row r="6793" spans="2:10" x14ac:dyDescent="0.45">
      <c r="B6793">
        <v>9220</v>
      </c>
      <c r="C6793" t="s">
        <v>68</v>
      </c>
      <c r="D6793">
        <v>18</v>
      </c>
      <c r="E6793">
        <v>29</v>
      </c>
      <c r="F6793" t="s">
        <v>12</v>
      </c>
      <c r="G6793">
        <v>3</v>
      </c>
      <c r="H6793">
        <v>0</v>
      </c>
      <c r="I6793" t="s">
        <v>15</v>
      </c>
      <c r="J6793">
        <v>1</v>
      </c>
    </row>
    <row r="6794" spans="2:10" x14ac:dyDescent="0.45">
      <c r="B6794">
        <v>9221</v>
      </c>
      <c r="C6794" t="s">
        <v>68</v>
      </c>
      <c r="D6794">
        <v>18</v>
      </c>
      <c r="E6794">
        <v>29</v>
      </c>
      <c r="F6794" t="s">
        <v>56</v>
      </c>
      <c r="G6794">
        <v>2</v>
      </c>
      <c r="H6794">
        <v>8</v>
      </c>
      <c r="I6794" t="s">
        <v>14</v>
      </c>
      <c r="J6794">
        <v>-1</v>
      </c>
    </row>
    <row r="6795" spans="2:10" x14ac:dyDescent="0.45">
      <c r="B6795">
        <v>9222</v>
      </c>
      <c r="C6795" t="s">
        <v>68</v>
      </c>
      <c r="D6795">
        <v>18</v>
      </c>
      <c r="E6795">
        <v>29</v>
      </c>
      <c r="F6795" t="s">
        <v>5</v>
      </c>
      <c r="G6795">
        <v>4</v>
      </c>
      <c r="H6795">
        <v>1</v>
      </c>
      <c r="I6795" t="s">
        <v>18</v>
      </c>
      <c r="J6795">
        <v>1</v>
      </c>
    </row>
    <row r="6796" spans="2:10" x14ac:dyDescent="0.45">
      <c r="B6796">
        <v>9223</v>
      </c>
      <c r="C6796" t="s">
        <v>68</v>
      </c>
      <c r="D6796">
        <v>18</v>
      </c>
      <c r="E6796">
        <v>29</v>
      </c>
      <c r="F6796" t="s">
        <v>6</v>
      </c>
      <c r="G6796">
        <v>0</v>
      </c>
      <c r="H6796">
        <v>4</v>
      </c>
      <c r="I6796" t="s">
        <v>4</v>
      </c>
      <c r="J6796">
        <v>-1</v>
      </c>
    </row>
    <row r="6797" spans="2:10" x14ac:dyDescent="0.45">
      <c r="B6797">
        <v>9224</v>
      </c>
      <c r="C6797" t="s">
        <v>68</v>
      </c>
      <c r="D6797">
        <v>18</v>
      </c>
      <c r="E6797">
        <v>29</v>
      </c>
      <c r="F6797" t="s">
        <v>3</v>
      </c>
      <c r="G6797">
        <v>1</v>
      </c>
      <c r="H6797">
        <v>2</v>
      </c>
      <c r="I6797" t="s">
        <v>13</v>
      </c>
      <c r="J6797">
        <v>-1</v>
      </c>
    </row>
    <row r="6798" spans="2:10" x14ac:dyDescent="0.45">
      <c r="B6798">
        <v>9225</v>
      </c>
      <c r="C6798" t="s">
        <v>68</v>
      </c>
      <c r="D6798">
        <v>18</v>
      </c>
      <c r="E6798">
        <v>29</v>
      </c>
      <c r="F6798" t="s">
        <v>24</v>
      </c>
      <c r="G6798">
        <v>0</v>
      </c>
      <c r="H6798">
        <v>0</v>
      </c>
      <c r="I6798" t="s">
        <v>9</v>
      </c>
      <c r="J6798">
        <v>0</v>
      </c>
    </row>
    <row r="6799" spans="2:10" x14ac:dyDescent="0.45">
      <c r="B6799">
        <v>9226</v>
      </c>
      <c r="C6799" t="s">
        <v>68</v>
      </c>
      <c r="D6799">
        <v>18</v>
      </c>
      <c r="E6799">
        <v>30</v>
      </c>
      <c r="F6799" t="s">
        <v>14</v>
      </c>
      <c r="G6799">
        <v>1</v>
      </c>
      <c r="H6799">
        <v>1</v>
      </c>
      <c r="I6799" t="s">
        <v>1</v>
      </c>
      <c r="J6799">
        <v>0</v>
      </c>
    </row>
    <row r="6800" spans="2:10" x14ac:dyDescent="0.45">
      <c r="B6800">
        <v>9227</v>
      </c>
      <c r="C6800" t="s">
        <v>68</v>
      </c>
      <c r="D6800">
        <v>18</v>
      </c>
      <c r="E6800">
        <v>30</v>
      </c>
      <c r="F6800" t="s">
        <v>0</v>
      </c>
      <c r="G6800">
        <v>3</v>
      </c>
      <c r="H6800">
        <v>2</v>
      </c>
      <c r="I6800" t="s">
        <v>12</v>
      </c>
      <c r="J6800">
        <v>1</v>
      </c>
    </row>
    <row r="6801" spans="2:10" x14ac:dyDescent="0.45">
      <c r="B6801">
        <v>9228</v>
      </c>
      <c r="C6801" t="s">
        <v>68</v>
      </c>
      <c r="D6801">
        <v>18</v>
      </c>
      <c r="E6801">
        <v>30</v>
      </c>
      <c r="F6801" t="s">
        <v>9</v>
      </c>
      <c r="G6801">
        <v>0</v>
      </c>
      <c r="H6801">
        <v>0</v>
      </c>
      <c r="I6801" t="s">
        <v>6</v>
      </c>
      <c r="J6801">
        <v>0</v>
      </c>
    </row>
    <row r="6802" spans="2:10" x14ac:dyDescent="0.45">
      <c r="B6802">
        <v>9229</v>
      </c>
      <c r="C6802" t="s">
        <v>68</v>
      </c>
      <c r="D6802">
        <v>18</v>
      </c>
      <c r="E6802">
        <v>30</v>
      </c>
      <c r="F6802" t="s">
        <v>15</v>
      </c>
      <c r="G6802">
        <v>1</v>
      </c>
      <c r="H6802">
        <v>0</v>
      </c>
      <c r="I6802" t="s">
        <v>3</v>
      </c>
      <c r="J6802">
        <v>1</v>
      </c>
    </row>
    <row r="6803" spans="2:10" x14ac:dyDescent="0.45">
      <c r="B6803">
        <v>9230</v>
      </c>
      <c r="C6803" t="s">
        <v>68</v>
      </c>
      <c r="D6803">
        <v>18</v>
      </c>
      <c r="E6803">
        <v>30</v>
      </c>
      <c r="F6803" t="s">
        <v>18</v>
      </c>
      <c r="G6803">
        <v>3</v>
      </c>
      <c r="H6803">
        <v>1</v>
      </c>
      <c r="I6803" t="s">
        <v>10</v>
      </c>
      <c r="J6803">
        <v>1</v>
      </c>
    </row>
    <row r="6804" spans="2:10" x14ac:dyDescent="0.45">
      <c r="B6804">
        <v>9231</v>
      </c>
      <c r="C6804" t="s">
        <v>68</v>
      </c>
      <c r="D6804">
        <v>18</v>
      </c>
      <c r="E6804">
        <v>30</v>
      </c>
      <c r="F6804" t="s">
        <v>11</v>
      </c>
      <c r="G6804">
        <v>3</v>
      </c>
      <c r="H6804">
        <v>2</v>
      </c>
      <c r="I6804" t="s">
        <v>69</v>
      </c>
      <c r="J6804">
        <v>1</v>
      </c>
    </row>
    <row r="6805" spans="2:10" x14ac:dyDescent="0.45">
      <c r="B6805">
        <v>9232</v>
      </c>
      <c r="C6805" t="s">
        <v>68</v>
      </c>
      <c r="D6805">
        <v>18</v>
      </c>
      <c r="E6805">
        <v>30</v>
      </c>
      <c r="F6805" t="s">
        <v>4</v>
      </c>
      <c r="G6805">
        <v>1</v>
      </c>
      <c r="H6805">
        <v>1</v>
      </c>
      <c r="I6805" t="s">
        <v>27</v>
      </c>
      <c r="J6805">
        <v>0</v>
      </c>
    </row>
    <row r="6806" spans="2:10" x14ac:dyDescent="0.45">
      <c r="B6806">
        <v>9233</v>
      </c>
      <c r="C6806" t="s">
        <v>68</v>
      </c>
      <c r="D6806">
        <v>18</v>
      </c>
      <c r="E6806">
        <v>30</v>
      </c>
      <c r="F6806" t="s">
        <v>13</v>
      </c>
      <c r="G6806">
        <v>1</v>
      </c>
      <c r="H6806">
        <v>3</v>
      </c>
      <c r="I6806" t="s">
        <v>5</v>
      </c>
      <c r="J6806">
        <v>-1</v>
      </c>
    </row>
    <row r="6807" spans="2:10" x14ac:dyDescent="0.45">
      <c r="B6807">
        <v>9234</v>
      </c>
      <c r="C6807" t="s">
        <v>68</v>
      </c>
      <c r="D6807">
        <v>18</v>
      </c>
      <c r="E6807">
        <v>30</v>
      </c>
      <c r="F6807" t="s">
        <v>7</v>
      </c>
      <c r="G6807">
        <v>5</v>
      </c>
      <c r="H6807">
        <v>1</v>
      </c>
      <c r="I6807" t="s">
        <v>56</v>
      </c>
      <c r="J6807">
        <v>1</v>
      </c>
    </row>
    <row r="6808" spans="2:10" x14ac:dyDescent="0.45">
      <c r="B6808">
        <v>9235</v>
      </c>
      <c r="C6808" t="s">
        <v>68</v>
      </c>
      <c r="D6808">
        <v>18</v>
      </c>
      <c r="E6808">
        <v>30</v>
      </c>
      <c r="F6808" t="s">
        <v>24</v>
      </c>
      <c r="G6808">
        <v>1</v>
      </c>
      <c r="H6808">
        <v>0</v>
      </c>
      <c r="I6808" t="s">
        <v>67</v>
      </c>
      <c r="J6808">
        <v>1</v>
      </c>
    </row>
    <row r="6809" spans="2:10" x14ac:dyDescent="0.45">
      <c r="B6809">
        <v>9236</v>
      </c>
      <c r="C6809" t="s">
        <v>68</v>
      </c>
      <c r="D6809">
        <v>18</v>
      </c>
      <c r="E6809">
        <v>31</v>
      </c>
      <c r="F6809" t="s">
        <v>27</v>
      </c>
      <c r="G6809">
        <v>1</v>
      </c>
      <c r="H6809">
        <v>1</v>
      </c>
      <c r="I6809" t="s">
        <v>9</v>
      </c>
      <c r="J6809">
        <v>0</v>
      </c>
    </row>
    <row r="6810" spans="2:10" x14ac:dyDescent="0.45">
      <c r="B6810">
        <v>9237</v>
      </c>
      <c r="C6810" t="s">
        <v>68</v>
      </c>
      <c r="D6810">
        <v>18</v>
      </c>
      <c r="E6810">
        <v>31</v>
      </c>
      <c r="F6810" t="s">
        <v>10</v>
      </c>
      <c r="G6810">
        <v>1</v>
      </c>
      <c r="H6810">
        <v>0</v>
      </c>
      <c r="I6810" t="s">
        <v>13</v>
      </c>
      <c r="J6810">
        <v>1</v>
      </c>
    </row>
    <row r="6811" spans="2:10" x14ac:dyDescent="0.45">
      <c r="B6811">
        <v>9238</v>
      </c>
      <c r="C6811" t="s">
        <v>68</v>
      </c>
      <c r="D6811">
        <v>18</v>
      </c>
      <c r="E6811">
        <v>31</v>
      </c>
      <c r="F6811" t="s">
        <v>69</v>
      </c>
      <c r="G6811">
        <v>1</v>
      </c>
      <c r="H6811">
        <v>1</v>
      </c>
      <c r="I6811" t="s">
        <v>14</v>
      </c>
      <c r="J6811">
        <v>0</v>
      </c>
    </row>
    <row r="6812" spans="2:10" x14ac:dyDescent="0.45">
      <c r="B6812">
        <v>9239</v>
      </c>
      <c r="C6812" t="s">
        <v>68</v>
      </c>
      <c r="D6812">
        <v>18</v>
      </c>
      <c r="E6812">
        <v>31</v>
      </c>
      <c r="F6812" t="s">
        <v>12</v>
      </c>
      <c r="G6812">
        <v>1</v>
      </c>
      <c r="H6812">
        <v>0</v>
      </c>
      <c r="I6812" t="s">
        <v>4</v>
      </c>
      <c r="J6812">
        <v>1</v>
      </c>
    </row>
    <row r="6813" spans="2:10" x14ac:dyDescent="0.45">
      <c r="B6813">
        <v>9240</v>
      </c>
      <c r="C6813" t="s">
        <v>68</v>
      </c>
      <c r="D6813">
        <v>18</v>
      </c>
      <c r="E6813">
        <v>31</v>
      </c>
      <c r="F6813" t="s">
        <v>3</v>
      </c>
      <c r="G6813">
        <v>6</v>
      </c>
      <c r="H6813">
        <v>0</v>
      </c>
      <c r="I6813" t="s">
        <v>0</v>
      </c>
      <c r="J6813">
        <v>1</v>
      </c>
    </row>
    <row r="6814" spans="2:10" x14ac:dyDescent="0.45">
      <c r="B6814">
        <v>9241</v>
      </c>
      <c r="C6814" t="s">
        <v>68</v>
      </c>
      <c r="D6814">
        <v>18</v>
      </c>
      <c r="E6814">
        <v>31</v>
      </c>
      <c r="F6814" t="s">
        <v>5</v>
      </c>
      <c r="G6814">
        <v>0</v>
      </c>
      <c r="H6814">
        <v>0</v>
      </c>
      <c r="I6814" t="s">
        <v>15</v>
      </c>
      <c r="J6814">
        <v>0</v>
      </c>
    </row>
    <row r="6815" spans="2:10" x14ac:dyDescent="0.45">
      <c r="B6815">
        <v>9242</v>
      </c>
      <c r="C6815" t="s">
        <v>68</v>
      </c>
      <c r="D6815">
        <v>18</v>
      </c>
      <c r="E6815">
        <v>31</v>
      </c>
      <c r="F6815" t="s">
        <v>67</v>
      </c>
      <c r="G6815">
        <v>0</v>
      </c>
      <c r="H6815">
        <v>0</v>
      </c>
      <c r="I6815" t="s">
        <v>11</v>
      </c>
      <c r="J6815">
        <v>0</v>
      </c>
    </row>
    <row r="6816" spans="2:10" x14ac:dyDescent="0.45">
      <c r="B6816">
        <v>9243</v>
      </c>
      <c r="C6816" t="s">
        <v>68</v>
      </c>
      <c r="D6816">
        <v>18</v>
      </c>
      <c r="E6816">
        <v>31</v>
      </c>
      <c r="F6816" t="s">
        <v>1</v>
      </c>
      <c r="G6816">
        <v>1</v>
      </c>
      <c r="H6816">
        <v>2</v>
      </c>
      <c r="I6816" t="s">
        <v>7</v>
      </c>
      <c r="J6816">
        <v>-1</v>
      </c>
    </row>
    <row r="6817" spans="2:10" x14ac:dyDescent="0.45">
      <c r="B6817">
        <v>9244</v>
      </c>
      <c r="C6817" t="s">
        <v>68</v>
      </c>
      <c r="D6817">
        <v>18</v>
      </c>
      <c r="E6817">
        <v>31</v>
      </c>
      <c r="F6817" t="s">
        <v>6</v>
      </c>
      <c r="G6817">
        <v>0</v>
      </c>
      <c r="H6817">
        <v>1</v>
      </c>
      <c r="I6817" t="s">
        <v>24</v>
      </c>
      <c r="J6817">
        <v>-1</v>
      </c>
    </row>
    <row r="6818" spans="2:10" x14ac:dyDescent="0.45">
      <c r="B6818">
        <v>9245</v>
      </c>
      <c r="C6818" t="s">
        <v>68</v>
      </c>
      <c r="D6818">
        <v>18</v>
      </c>
      <c r="E6818">
        <v>31</v>
      </c>
      <c r="F6818" t="s">
        <v>56</v>
      </c>
      <c r="G6818">
        <v>1</v>
      </c>
      <c r="H6818">
        <v>1</v>
      </c>
      <c r="I6818" t="s">
        <v>18</v>
      </c>
      <c r="J6818">
        <v>0</v>
      </c>
    </row>
    <row r="6819" spans="2:10" x14ac:dyDescent="0.45">
      <c r="B6819">
        <v>9246</v>
      </c>
      <c r="C6819" t="s">
        <v>68</v>
      </c>
      <c r="D6819">
        <v>18</v>
      </c>
      <c r="E6819">
        <v>32</v>
      </c>
      <c r="F6819" t="s">
        <v>24</v>
      </c>
      <c r="G6819">
        <v>4</v>
      </c>
      <c r="H6819">
        <v>0</v>
      </c>
      <c r="I6819" t="s">
        <v>27</v>
      </c>
      <c r="J6819">
        <v>1</v>
      </c>
    </row>
    <row r="6820" spans="2:10" x14ac:dyDescent="0.45">
      <c r="B6820">
        <v>9247</v>
      </c>
      <c r="C6820" t="s">
        <v>68</v>
      </c>
      <c r="D6820">
        <v>18</v>
      </c>
      <c r="E6820">
        <v>32</v>
      </c>
      <c r="F6820" t="s">
        <v>13</v>
      </c>
      <c r="G6820">
        <v>2</v>
      </c>
      <c r="H6820">
        <v>0</v>
      </c>
      <c r="I6820" t="s">
        <v>56</v>
      </c>
      <c r="J6820">
        <v>1</v>
      </c>
    </row>
    <row r="6821" spans="2:10" x14ac:dyDescent="0.45">
      <c r="B6821">
        <v>9248</v>
      </c>
      <c r="C6821" t="s">
        <v>68</v>
      </c>
      <c r="D6821">
        <v>18</v>
      </c>
      <c r="E6821">
        <v>32</v>
      </c>
      <c r="F6821" t="s">
        <v>9</v>
      </c>
      <c r="G6821">
        <v>1</v>
      </c>
      <c r="H6821">
        <v>2</v>
      </c>
      <c r="I6821" t="s">
        <v>12</v>
      </c>
      <c r="J6821">
        <v>-1</v>
      </c>
    </row>
    <row r="6822" spans="2:10" x14ac:dyDescent="0.45">
      <c r="B6822">
        <v>9249</v>
      </c>
      <c r="C6822" t="s">
        <v>68</v>
      </c>
      <c r="D6822">
        <v>18</v>
      </c>
      <c r="E6822">
        <v>32</v>
      </c>
      <c r="F6822" t="s">
        <v>14</v>
      </c>
      <c r="G6822">
        <v>0</v>
      </c>
      <c r="H6822">
        <v>0</v>
      </c>
      <c r="I6822" t="s">
        <v>11</v>
      </c>
      <c r="J6822">
        <v>0</v>
      </c>
    </row>
    <row r="6823" spans="2:10" x14ac:dyDescent="0.45">
      <c r="B6823">
        <v>9250</v>
      </c>
      <c r="C6823" t="s">
        <v>68</v>
      </c>
      <c r="D6823">
        <v>18</v>
      </c>
      <c r="E6823">
        <v>32</v>
      </c>
      <c r="F6823" t="s">
        <v>0</v>
      </c>
      <c r="G6823">
        <v>4</v>
      </c>
      <c r="H6823">
        <v>4</v>
      </c>
      <c r="I6823" t="s">
        <v>5</v>
      </c>
      <c r="J6823">
        <v>0</v>
      </c>
    </row>
    <row r="6824" spans="2:10" x14ac:dyDescent="0.45">
      <c r="B6824">
        <v>9251</v>
      </c>
      <c r="C6824" t="s">
        <v>68</v>
      </c>
      <c r="D6824">
        <v>18</v>
      </c>
      <c r="E6824">
        <v>32</v>
      </c>
      <c r="F6824" t="s">
        <v>18</v>
      </c>
      <c r="G6824">
        <v>0</v>
      </c>
      <c r="H6824">
        <v>1</v>
      </c>
      <c r="I6824" t="s">
        <v>1</v>
      </c>
      <c r="J6824">
        <v>-1</v>
      </c>
    </row>
    <row r="6825" spans="2:10" x14ac:dyDescent="0.45">
      <c r="B6825">
        <v>9252</v>
      </c>
      <c r="C6825" t="s">
        <v>68</v>
      </c>
      <c r="D6825">
        <v>18</v>
      </c>
      <c r="E6825">
        <v>32</v>
      </c>
      <c r="F6825" t="s">
        <v>7</v>
      </c>
      <c r="G6825">
        <v>4</v>
      </c>
      <c r="H6825">
        <v>1</v>
      </c>
      <c r="I6825" t="s">
        <v>69</v>
      </c>
      <c r="J6825">
        <v>1</v>
      </c>
    </row>
    <row r="6826" spans="2:10" x14ac:dyDescent="0.45">
      <c r="B6826">
        <v>9253</v>
      </c>
      <c r="C6826" t="s">
        <v>68</v>
      </c>
      <c r="D6826">
        <v>18</v>
      </c>
      <c r="E6826">
        <v>32</v>
      </c>
      <c r="F6826" t="s">
        <v>15</v>
      </c>
      <c r="G6826">
        <v>4</v>
      </c>
      <c r="H6826">
        <v>1</v>
      </c>
      <c r="I6826" t="s">
        <v>10</v>
      </c>
      <c r="J6826">
        <v>1</v>
      </c>
    </row>
    <row r="6827" spans="2:10" x14ac:dyDescent="0.45">
      <c r="B6827">
        <v>9254</v>
      </c>
      <c r="C6827" t="s">
        <v>68</v>
      </c>
      <c r="D6827">
        <v>18</v>
      </c>
      <c r="E6827">
        <v>32</v>
      </c>
      <c r="F6827" t="s">
        <v>6</v>
      </c>
      <c r="G6827">
        <v>1</v>
      </c>
      <c r="H6827">
        <v>1</v>
      </c>
      <c r="I6827" t="s">
        <v>67</v>
      </c>
      <c r="J6827">
        <v>0</v>
      </c>
    </row>
    <row r="6828" spans="2:10" x14ac:dyDescent="0.45">
      <c r="B6828">
        <v>9255</v>
      </c>
      <c r="C6828" t="s">
        <v>68</v>
      </c>
      <c r="D6828">
        <v>18</v>
      </c>
      <c r="E6828">
        <v>32</v>
      </c>
      <c r="F6828" t="s">
        <v>4</v>
      </c>
      <c r="G6828">
        <v>2</v>
      </c>
      <c r="H6828">
        <v>1</v>
      </c>
      <c r="I6828" t="s">
        <v>3</v>
      </c>
      <c r="J6828">
        <v>1</v>
      </c>
    </row>
    <row r="6829" spans="2:10" x14ac:dyDescent="0.45">
      <c r="B6829">
        <v>9256</v>
      </c>
      <c r="C6829" t="s">
        <v>68</v>
      </c>
      <c r="D6829">
        <v>18</v>
      </c>
      <c r="E6829">
        <v>33</v>
      </c>
      <c r="F6829" t="s">
        <v>12</v>
      </c>
      <c r="G6829">
        <v>0</v>
      </c>
      <c r="H6829">
        <v>1</v>
      </c>
      <c r="I6829" t="s">
        <v>24</v>
      </c>
      <c r="J6829">
        <v>-1</v>
      </c>
    </row>
    <row r="6830" spans="2:10" x14ac:dyDescent="0.45">
      <c r="B6830">
        <v>9257</v>
      </c>
      <c r="C6830" t="s">
        <v>68</v>
      </c>
      <c r="D6830">
        <v>18</v>
      </c>
      <c r="E6830">
        <v>33</v>
      </c>
      <c r="F6830" t="s">
        <v>69</v>
      </c>
      <c r="G6830">
        <v>1</v>
      </c>
      <c r="H6830">
        <v>1</v>
      </c>
      <c r="I6830" t="s">
        <v>18</v>
      </c>
      <c r="J6830">
        <v>0</v>
      </c>
    </row>
    <row r="6831" spans="2:10" x14ac:dyDescent="0.45">
      <c r="B6831">
        <v>9258</v>
      </c>
      <c r="C6831" t="s">
        <v>68</v>
      </c>
      <c r="D6831">
        <v>18</v>
      </c>
      <c r="E6831">
        <v>33</v>
      </c>
      <c r="F6831" t="s">
        <v>27</v>
      </c>
      <c r="G6831">
        <v>2</v>
      </c>
      <c r="H6831">
        <v>2</v>
      </c>
      <c r="I6831" t="s">
        <v>6</v>
      </c>
      <c r="J6831">
        <v>0</v>
      </c>
    </row>
    <row r="6832" spans="2:10" x14ac:dyDescent="0.45">
      <c r="B6832">
        <v>9259</v>
      </c>
      <c r="C6832" t="s">
        <v>68</v>
      </c>
      <c r="D6832">
        <v>18</v>
      </c>
      <c r="E6832">
        <v>33</v>
      </c>
      <c r="F6832" t="s">
        <v>10</v>
      </c>
      <c r="G6832">
        <v>2</v>
      </c>
      <c r="H6832">
        <v>4</v>
      </c>
      <c r="I6832" t="s">
        <v>0</v>
      </c>
      <c r="J6832">
        <v>-1</v>
      </c>
    </row>
    <row r="6833" spans="2:10" x14ac:dyDescent="0.45">
      <c r="B6833">
        <v>9260</v>
      </c>
      <c r="C6833" t="s">
        <v>68</v>
      </c>
      <c r="D6833">
        <v>18</v>
      </c>
      <c r="E6833">
        <v>33</v>
      </c>
      <c r="F6833" t="s">
        <v>3</v>
      </c>
      <c r="G6833">
        <v>3</v>
      </c>
      <c r="H6833">
        <v>1</v>
      </c>
      <c r="I6833" t="s">
        <v>9</v>
      </c>
      <c r="J6833">
        <v>1</v>
      </c>
    </row>
    <row r="6834" spans="2:10" x14ac:dyDescent="0.45">
      <c r="B6834">
        <v>9261</v>
      </c>
      <c r="C6834" t="s">
        <v>68</v>
      </c>
      <c r="D6834">
        <v>18</v>
      </c>
      <c r="E6834">
        <v>33</v>
      </c>
      <c r="F6834" t="s">
        <v>1</v>
      </c>
      <c r="G6834">
        <v>0</v>
      </c>
      <c r="H6834">
        <v>0</v>
      </c>
      <c r="I6834" t="s">
        <v>13</v>
      </c>
      <c r="J6834">
        <v>0</v>
      </c>
    </row>
    <row r="6835" spans="2:10" x14ac:dyDescent="0.45">
      <c r="B6835">
        <v>9262</v>
      </c>
      <c r="C6835" t="s">
        <v>68</v>
      </c>
      <c r="D6835">
        <v>18</v>
      </c>
      <c r="E6835">
        <v>33</v>
      </c>
      <c r="F6835" t="s">
        <v>56</v>
      </c>
      <c r="G6835">
        <v>3</v>
      </c>
      <c r="H6835">
        <v>2</v>
      </c>
      <c r="I6835" t="s">
        <v>15</v>
      </c>
      <c r="J6835">
        <v>1</v>
      </c>
    </row>
    <row r="6836" spans="2:10" x14ac:dyDescent="0.45">
      <c r="B6836">
        <v>9263</v>
      </c>
      <c r="C6836" t="s">
        <v>68</v>
      </c>
      <c r="D6836">
        <v>18</v>
      </c>
      <c r="E6836">
        <v>33</v>
      </c>
      <c r="F6836" t="s">
        <v>5</v>
      </c>
      <c r="G6836">
        <v>0</v>
      </c>
      <c r="H6836">
        <v>2</v>
      </c>
      <c r="I6836" t="s">
        <v>4</v>
      </c>
      <c r="J6836">
        <v>-1</v>
      </c>
    </row>
    <row r="6837" spans="2:10" x14ac:dyDescent="0.45">
      <c r="B6837">
        <v>9264</v>
      </c>
      <c r="C6837" t="s">
        <v>68</v>
      </c>
      <c r="D6837">
        <v>18</v>
      </c>
      <c r="E6837">
        <v>33</v>
      </c>
      <c r="F6837" t="s">
        <v>67</v>
      </c>
      <c r="G6837">
        <v>0</v>
      </c>
      <c r="H6837">
        <v>2</v>
      </c>
      <c r="I6837" t="s">
        <v>14</v>
      </c>
      <c r="J6837">
        <v>-1</v>
      </c>
    </row>
    <row r="6838" spans="2:10" x14ac:dyDescent="0.45">
      <c r="B6838">
        <v>9265</v>
      </c>
      <c r="C6838" t="s">
        <v>68</v>
      </c>
      <c r="D6838">
        <v>18</v>
      </c>
      <c r="E6838">
        <v>33</v>
      </c>
      <c r="F6838" t="s">
        <v>11</v>
      </c>
      <c r="G6838">
        <v>3</v>
      </c>
      <c r="H6838">
        <v>2</v>
      </c>
      <c r="I6838" t="s">
        <v>7</v>
      </c>
      <c r="J6838">
        <v>1</v>
      </c>
    </row>
    <row r="6839" spans="2:10" x14ac:dyDescent="0.45">
      <c r="B6839">
        <v>9266</v>
      </c>
      <c r="C6839" t="s">
        <v>68</v>
      </c>
      <c r="D6839">
        <v>18</v>
      </c>
      <c r="E6839">
        <v>34</v>
      </c>
      <c r="F6839" t="s">
        <v>27</v>
      </c>
      <c r="G6839">
        <v>2</v>
      </c>
      <c r="H6839">
        <v>2</v>
      </c>
      <c r="I6839" t="s">
        <v>67</v>
      </c>
      <c r="J6839">
        <v>0</v>
      </c>
    </row>
    <row r="6840" spans="2:10" x14ac:dyDescent="0.45">
      <c r="B6840">
        <v>9267</v>
      </c>
      <c r="C6840" t="s">
        <v>68</v>
      </c>
      <c r="D6840">
        <v>18</v>
      </c>
      <c r="E6840">
        <v>34</v>
      </c>
      <c r="F6840" t="s">
        <v>24</v>
      </c>
      <c r="G6840">
        <v>4</v>
      </c>
      <c r="H6840">
        <v>0</v>
      </c>
      <c r="I6840" t="s">
        <v>3</v>
      </c>
      <c r="J6840">
        <v>1</v>
      </c>
    </row>
    <row r="6841" spans="2:10" x14ac:dyDescent="0.45">
      <c r="B6841">
        <v>9268</v>
      </c>
      <c r="C6841" t="s">
        <v>68</v>
      </c>
      <c r="D6841">
        <v>18</v>
      </c>
      <c r="E6841">
        <v>34</v>
      </c>
      <c r="F6841" t="s">
        <v>13</v>
      </c>
      <c r="G6841">
        <v>2</v>
      </c>
      <c r="H6841">
        <v>0</v>
      </c>
      <c r="I6841" t="s">
        <v>69</v>
      </c>
      <c r="J6841">
        <v>1</v>
      </c>
    </row>
    <row r="6842" spans="2:10" x14ac:dyDescent="0.45">
      <c r="B6842">
        <v>9269</v>
      </c>
      <c r="C6842" t="s">
        <v>68</v>
      </c>
      <c r="D6842">
        <v>18</v>
      </c>
      <c r="E6842">
        <v>34</v>
      </c>
      <c r="F6842" t="s">
        <v>18</v>
      </c>
      <c r="G6842">
        <v>1</v>
      </c>
      <c r="H6842">
        <v>1</v>
      </c>
      <c r="I6842" t="s">
        <v>11</v>
      </c>
      <c r="J6842">
        <v>0</v>
      </c>
    </row>
    <row r="6843" spans="2:10" x14ac:dyDescent="0.45">
      <c r="B6843">
        <v>9270</v>
      </c>
      <c r="C6843" t="s">
        <v>68</v>
      </c>
      <c r="D6843">
        <v>18</v>
      </c>
      <c r="E6843">
        <v>34</v>
      </c>
      <c r="F6843" t="s">
        <v>0</v>
      </c>
      <c r="G6843">
        <v>2</v>
      </c>
      <c r="H6843">
        <v>1</v>
      </c>
      <c r="I6843" t="s">
        <v>56</v>
      </c>
      <c r="J6843">
        <v>1</v>
      </c>
    </row>
    <row r="6844" spans="2:10" x14ac:dyDescent="0.45">
      <c r="B6844">
        <v>9271</v>
      </c>
      <c r="C6844" t="s">
        <v>68</v>
      </c>
      <c r="D6844">
        <v>18</v>
      </c>
      <c r="E6844">
        <v>34</v>
      </c>
      <c r="F6844" t="s">
        <v>9</v>
      </c>
      <c r="G6844">
        <v>4</v>
      </c>
      <c r="H6844">
        <v>0</v>
      </c>
      <c r="I6844" t="s">
        <v>5</v>
      </c>
      <c r="J6844">
        <v>1</v>
      </c>
    </row>
    <row r="6845" spans="2:10" x14ac:dyDescent="0.45">
      <c r="B6845">
        <v>9272</v>
      </c>
      <c r="C6845" t="s">
        <v>68</v>
      </c>
      <c r="D6845">
        <v>18</v>
      </c>
      <c r="E6845">
        <v>34</v>
      </c>
      <c r="F6845" t="s">
        <v>15</v>
      </c>
      <c r="G6845">
        <v>0</v>
      </c>
      <c r="H6845">
        <v>0</v>
      </c>
      <c r="I6845" t="s">
        <v>1</v>
      </c>
      <c r="J6845">
        <v>0</v>
      </c>
    </row>
    <row r="6846" spans="2:10" x14ac:dyDescent="0.45">
      <c r="B6846">
        <v>9273</v>
      </c>
      <c r="C6846" t="s">
        <v>68</v>
      </c>
      <c r="D6846">
        <v>18</v>
      </c>
      <c r="E6846">
        <v>34</v>
      </c>
      <c r="F6846" t="s">
        <v>7</v>
      </c>
      <c r="G6846">
        <v>1</v>
      </c>
      <c r="H6846">
        <v>2</v>
      </c>
      <c r="I6846" t="s">
        <v>14</v>
      </c>
      <c r="J6846">
        <v>-1</v>
      </c>
    </row>
    <row r="6847" spans="2:10" x14ac:dyDescent="0.45">
      <c r="B6847">
        <v>9274</v>
      </c>
      <c r="C6847" t="s">
        <v>68</v>
      </c>
      <c r="D6847">
        <v>18</v>
      </c>
      <c r="E6847">
        <v>34</v>
      </c>
      <c r="F6847" t="s">
        <v>4</v>
      </c>
      <c r="G6847">
        <v>3</v>
      </c>
      <c r="H6847">
        <v>0</v>
      </c>
      <c r="I6847" t="s">
        <v>10</v>
      </c>
      <c r="J6847">
        <v>1</v>
      </c>
    </row>
    <row r="6848" spans="2:10" x14ac:dyDescent="0.45">
      <c r="B6848">
        <v>9275</v>
      </c>
      <c r="C6848" t="s">
        <v>68</v>
      </c>
      <c r="D6848">
        <v>18</v>
      </c>
      <c r="E6848">
        <v>34</v>
      </c>
      <c r="F6848" t="s">
        <v>6</v>
      </c>
      <c r="G6848">
        <v>0</v>
      </c>
      <c r="H6848">
        <v>1</v>
      </c>
      <c r="I6848" t="s">
        <v>12</v>
      </c>
      <c r="J6848">
        <v>-1</v>
      </c>
    </row>
    <row r="6849" spans="2:10" x14ac:dyDescent="0.45">
      <c r="B6849">
        <v>9276</v>
      </c>
      <c r="C6849" t="s">
        <v>68</v>
      </c>
      <c r="D6849">
        <v>18</v>
      </c>
      <c r="E6849">
        <v>35</v>
      </c>
      <c r="F6849" t="s">
        <v>69</v>
      </c>
      <c r="G6849">
        <v>0</v>
      </c>
      <c r="H6849">
        <v>3</v>
      </c>
      <c r="I6849" t="s">
        <v>15</v>
      </c>
      <c r="J6849">
        <v>-1</v>
      </c>
    </row>
    <row r="6850" spans="2:10" x14ac:dyDescent="0.45">
      <c r="B6850">
        <v>9277</v>
      </c>
      <c r="C6850" t="s">
        <v>68</v>
      </c>
      <c r="D6850">
        <v>18</v>
      </c>
      <c r="E6850">
        <v>35</v>
      </c>
      <c r="F6850" t="s">
        <v>5</v>
      </c>
      <c r="G6850">
        <v>3</v>
      </c>
      <c r="H6850">
        <v>1</v>
      </c>
      <c r="I6850" t="s">
        <v>24</v>
      </c>
      <c r="J6850">
        <v>1</v>
      </c>
    </row>
    <row r="6851" spans="2:10" x14ac:dyDescent="0.45">
      <c r="B6851">
        <v>9278</v>
      </c>
      <c r="C6851" t="s">
        <v>68</v>
      </c>
      <c r="D6851">
        <v>18</v>
      </c>
      <c r="E6851">
        <v>35</v>
      </c>
      <c r="F6851" t="s">
        <v>67</v>
      </c>
      <c r="G6851">
        <v>2</v>
      </c>
      <c r="H6851">
        <v>3</v>
      </c>
      <c r="I6851" t="s">
        <v>7</v>
      </c>
      <c r="J6851">
        <v>-1</v>
      </c>
    </row>
    <row r="6852" spans="2:10" x14ac:dyDescent="0.45">
      <c r="B6852">
        <v>9279</v>
      </c>
      <c r="C6852" t="s">
        <v>68</v>
      </c>
      <c r="D6852">
        <v>18</v>
      </c>
      <c r="E6852">
        <v>35</v>
      </c>
      <c r="F6852" t="s">
        <v>11</v>
      </c>
      <c r="G6852">
        <v>3</v>
      </c>
      <c r="H6852">
        <v>1</v>
      </c>
      <c r="I6852" t="s">
        <v>13</v>
      </c>
      <c r="J6852">
        <v>1</v>
      </c>
    </row>
    <row r="6853" spans="2:10" x14ac:dyDescent="0.45">
      <c r="B6853">
        <v>9280</v>
      </c>
      <c r="C6853" t="s">
        <v>68</v>
      </c>
      <c r="D6853">
        <v>18</v>
      </c>
      <c r="E6853">
        <v>35</v>
      </c>
      <c r="F6853" t="s">
        <v>56</v>
      </c>
      <c r="G6853">
        <v>2</v>
      </c>
      <c r="H6853">
        <v>3</v>
      </c>
      <c r="I6853" t="s">
        <v>4</v>
      </c>
      <c r="J6853">
        <v>-1</v>
      </c>
    </row>
    <row r="6854" spans="2:10" x14ac:dyDescent="0.45">
      <c r="B6854">
        <v>9281</v>
      </c>
      <c r="C6854" t="s">
        <v>68</v>
      </c>
      <c r="D6854">
        <v>18</v>
      </c>
      <c r="E6854">
        <v>35</v>
      </c>
      <c r="F6854" t="s">
        <v>14</v>
      </c>
      <c r="G6854">
        <v>1</v>
      </c>
      <c r="H6854">
        <v>0</v>
      </c>
      <c r="I6854" t="s">
        <v>18</v>
      </c>
      <c r="J6854">
        <v>1</v>
      </c>
    </row>
    <row r="6855" spans="2:10" x14ac:dyDescent="0.45">
      <c r="B6855">
        <v>9282</v>
      </c>
      <c r="C6855" t="s">
        <v>68</v>
      </c>
      <c r="D6855">
        <v>18</v>
      </c>
      <c r="E6855">
        <v>35</v>
      </c>
      <c r="F6855" t="s">
        <v>1</v>
      </c>
      <c r="G6855">
        <v>1</v>
      </c>
      <c r="H6855">
        <v>0</v>
      </c>
      <c r="I6855" t="s">
        <v>0</v>
      </c>
      <c r="J6855">
        <v>1</v>
      </c>
    </row>
    <row r="6856" spans="2:10" x14ac:dyDescent="0.45">
      <c r="B6856">
        <v>9283</v>
      </c>
      <c r="C6856" t="s">
        <v>68</v>
      </c>
      <c r="D6856">
        <v>18</v>
      </c>
      <c r="E6856">
        <v>35</v>
      </c>
      <c r="F6856" t="s">
        <v>10</v>
      </c>
      <c r="G6856">
        <v>1</v>
      </c>
      <c r="H6856">
        <v>1</v>
      </c>
      <c r="I6856" t="s">
        <v>9</v>
      </c>
      <c r="J6856">
        <v>0</v>
      </c>
    </row>
    <row r="6857" spans="2:10" x14ac:dyDescent="0.45">
      <c r="B6857">
        <v>9284</v>
      </c>
      <c r="C6857" t="s">
        <v>68</v>
      </c>
      <c r="D6857">
        <v>18</v>
      </c>
      <c r="E6857">
        <v>35</v>
      </c>
      <c r="F6857" t="s">
        <v>12</v>
      </c>
      <c r="G6857">
        <v>3</v>
      </c>
      <c r="H6857">
        <v>0</v>
      </c>
      <c r="I6857" t="s">
        <v>27</v>
      </c>
      <c r="J6857">
        <v>1</v>
      </c>
    </row>
    <row r="6858" spans="2:10" x14ac:dyDescent="0.45">
      <c r="B6858">
        <v>9285</v>
      </c>
      <c r="C6858" t="s">
        <v>68</v>
      </c>
      <c r="D6858">
        <v>18</v>
      </c>
      <c r="E6858">
        <v>35</v>
      </c>
      <c r="F6858" t="s">
        <v>3</v>
      </c>
      <c r="G6858">
        <v>2</v>
      </c>
      <c r="H6858">
        <v>0</v>
      </c>
      <c r="I6858" t="s">
        <v>6</v>
      </c>
      <c r="J6858">
        <v>1</v>
      </c>
    </row>
    <row r="6859" spans="2:10" x14ac:dyDescent="0.45">
      <c r="B6859">
        <v>9286</v>
      </c>
      <c r="C6859" t="s">
        <v>68</v>
      </c>
      <c r="D6859">
        <v>18</v>
      </c>
      <c r="E6859">
        <v>36</v>
      </c>
      <c r="F6859" t="s">
        <v>13</v>
      </c>
      <c r="G6859">
        <v>1</v>
      </c>
      <c r="H6859">
        <v>2</v>
      </c>
      <c r="I6859" t="s">
        <v>14</v>
      </c>
      <c r="J6859">
        <v>-1</v>
      </c>
    </row>
    <row r="6860" spans="2:10" x14ac:dyDescent="0.45">
      <c r="B6860">
        <v>9287</v>
      </c>
      <c r="C6860" t="s">
        <v>68</v>
      </c>
      <c r="D6860">
        <v>18</v>
      </c>
      <c r="E6860">
        <v>36</v>
      </c>
      <c r="F6860" t="s">
        <v>15</v>
      </c>
      <c r="G6860">
        <v>6</v>
      </c>
      <c r="H6860">
        <v>2</v>
      </c>
      <c r="I6860" t="s">
        <v>11</v>
      </c>
      <c r="J6860">
        <v>1</v>
      </c>
    </row>
    <row r="6861" spans="2:10" x14ac:dyDescent="0.45">
      <c r="B6861">
        <v>9288</v>
      </c>
      <c r="C6861" t="s">
        <v>68</v>
      </c>
      <c r="D6861">
        <v>18</v>
      </c>
      <c r="E6861">
        <v>36</v>
      </c>
      <c r="F6861" t="s">
        <v>12</v>
      </c>
      <c r="G6861">
        <v>2</v>
      </c>
      <c r="H6861">
        <v>1</v>
      </c>
      <c r="I6861" t="s">
        <v>67</v>
      </c>
      <c r="J6861">
        <v>1</v>
      </c>
    </row>
    <row r="6862" spans="2:10" x14ac:dyDescent="0.45">
      <c r="B6862">
        <v>9289</v>
      </c>
      <c r="C6862" t="s">
        <v>68</v>
      </c>
      <c r="D6862">
        <v>18</v>
      </c>
      <c r="E6862">
        <v>36</v>
      </c>
      <c r="F6862" t="s">
        <v>18</v>
      </c>
      <c r="G6862">
        <v>2</v>
      </c>
      <c r="H6862">
        <v>4</v>
      </c>
      <c r="I6862" t="s">
        <v>7</v>
      </c>
      <c r="J6862">
        <v>-1</v>
      </c>
    </row>
    <row r="6863" spans="2:10" x14ac:dyDescent="0.45">
      <c r="B6863">
        <v>9290</v>
      </c>
      <c r="C6863" t="s">
        <v>68</v>
      </c>
      <c r="D6863">
        <v>18</v>
      </c>
      <c r="E6863">
        <v>36</v>
      </c>
      <c r="F6863" t="s">
        <v>0</v>
      </c>
      <c r="G6863">
        <v>3</v>
      </c>
      <c r="H6863">
        <v>0</v>
      </c>
      <c r="I6863" t="s">
        <v>69</v>
      </c>
      <c r="J6863">
        <v>1</v>
      </c>
    </row>
    <row r="6864" spans="2:10" x14ac:dyDescent="0.45">
      <c r="B6864">
        <v>9291</v>
      </c>
      <c r="C6864" t="s">
        <v>68</v>
      </c>
      <c r="D6864">
        <v>18</v>
      </c>
      <c r="E6864">
        <v>36</v>
      </c>
      <c r="F6864" t="s">
        <v>9</v>
      </c>
      <c r="G6864">
        <v>3</v>
      </c>
      <c r="H6864">
        <v>0</v>
      </c>
      <c r="I6864" t="s">
        <v>56</v>
      </c>
      <c r="J6864">
        <v>1</v>
      </c>
    </row>
    <row r="6865" spans="2:10" x14ac:dyDescent="0.45">
      <c r="B6865">
        <v>9292</v>
      </c>
      <c r="C6865" t="s">
        <v>68</v>
      </c>
      <c r="D6865">
        <v>18</v>
      </c>
      <c r="E6865">
        <v>36</v>
      </c>
      <c r="F6865" t="s">
        <v>4</v>
      </c>
      <c r="G6865">
        <v>1</v>
      </c>
      <c r="H6865">
        <v>2</v>
      </c>
      <c r="I6865" t="s">
        <v>1</v>
      </c>
      <c r="J6865">
        <v>-1</v>
      </c>
    </row>
    <row r="6866" spans="2:10" x14ac:dyDescent="0.45">
      <c r="B6866">
        <v>9293</v>
      </c>
      <c r="C6866" t="s">
        <v>68</v>
      </c>
      <c r="D6866">
        <v>18</v>
      </c>
      <c r="E6866">
        <v>36</v>
      </c>
      <c r="F6866" t="s">
        <v>27</v>
      </c>
      <c r="G6866">
        <v>1</v>
      </c>
      <c r="H6866">
        <v>0</v>
      </c>
      <c r="I6866" t="s">
        <v>3</v>
      </c>
      <c r="J6866">
        <v>1</v>
      </c>
    </row>
    <row r="6867" spans="2:10" x14ac:dyDescent="0.45">
      <c r="B6867">
        <v>9294</v>
      </c>
      <c r="C6867" t="s">
        <v>68</v>
      </c>
      <c r="D6867">
        <v>18</v>
      </c>
      <c r="E6867">
        <v>36</v>
      </c>
      <c r="F6867" t="s">
        <v>6</v>
      </c>
      <c r="G6867">
        <v>2</v>
      </c>
      <c r="H6867">
        <v>3</v>
      </c>
      <c r="I6867" t="s">
        <v>5</v>
      </c>
      <c r="J6867">
        <v>-1</v>
      </c>
    </row>
    <row r="6868" spans="2:10" x14ac:dyDescent="0.45">
      <c r="B6868">
        <v>9295</v>
      </c>
      <c r="C6868" t="s">
        <v>68</v>
      </c>
      <c r="D6868">
        <v>18</v>
      </c>
      <c r="E6868">
        <v>36</v>
      </c>
      <c r="F6868" t="s">
        <v>24</v>
      </c>
      <c r="G6868">
        <v>0</v>
      </c>
      <c r="H6868">
        <v>0</v>
      </c>
      <c r="I6868" t="s">
        <v>10</v>
      </c>
      <c r="J6868">
        <v>0</v>
      </c>
    </row>
    <row r="6869" spans="2:10" x14ac:dyDescent="0.45">
      <c r="B6869">
        <v>9296</v>
      </c>
      <c r="C6869" t="s">
        <v>68</v>
      </c>
      <c r="D6869">
        <v>18</v>
      </c>
      <c r="E6869">
        <v>37</v>
      </c>
      <c r="F6869" t="s">
        <v>7</v>
      </c>
      <c r="G6869">
        <v>0</v>
      </c>
      <c r="H6869">
        <v>1</v>
      </c>
      <c r="I6869" t="s">
        <v>13</v>
      </c>
      <c r="J6869">
        <v>-1</v>
      </c>
    </row>
    <row r="6870" spans="2:10" x14ac:dyDescent="0.45">
      <c r="B6870">
        <v>9297</v>
      </c>
      <c r="C6870" t="s">
        <v>68</v>
      </c>
      <c r="D6870">
        <v>18</v>
      </c>
      <c r="E6870">
        <v>37</v>
      </c>
      <c r="F6870" t="s">
        <v>14</v>
      </c>
      <c r="G6870">
        <v>0</v>
      </c>
      <c r="H6870">
        <v>1</v>
      </c>
      <c r="I6870" t="s">
        <v>15</v>
      </c>
      <c r="J6870">
        <v>-1</v>
      </c>
    </row>
    <row r="6871" spans="2:10" x14ac:dyDescent="0.45">
      <c r="B6871">
        <v>9298</v>
      </c>
      <c r="C6871" t="s">
        <v>68</v>
      </c>
      <c r="D6871">
        <v>18</v>
      </c>
      <c r="E6871">
        <v>37</v>
      </c>
      <c r="F6871" t="s">
        <v>10</v>
      </c>
      <c r="G6871">
        <v>1</v>
      </c>
      <c r="H6871">
        <v>0</v>
      </c>
      <c r="I6871" t="s">
        <v>6</v>
      </c>
      <c r="J6871">
        <v>1</v>
      </c>
    </row>
    <row r="6872" spans="2:10" x14ac:dyDescent="0.45">
      <c r="B6872">
        <v>9299</v>
      </c>
      <c r="C6872" t="s">
        <v>68</v>
      </c>
      <c r="D6872">
        <v>18</v>
      </c>
      <c r="E6872">
        <v>37</v>
      </c>
      <c r="F6872" t="s">
        <v>18</v>
      </c>
      <c r="G6872">
        <v>3</v>
      </c>
      <c r="H6872">
        <v>0</v>
      </c>
      <c r="I6872" t="s">
        <v>67</v>
      </c>
      <c r="J6872">
        <v>1</v>
      </c>
    </row>
    <row r="6873" spans="2:10" x14ac:dyDescent="0.45">
      <c r="B6873">
        <v>9300</v>
      </c>
      <c r="C6873" t="s">
        <v>68</v>
      </c>
      <c r="D6873">
        <v>18</v>
      </c>
      <c r="E6873">
        <v>37</v>
      </c>
      <c r="F6873" t="s">
        <v>69</v>
      </c>
      <c r="G6873">
        <v>0</v>
      </c>
      <c r="H6873">
        <v>0</v>
      </c>
      <c r="I6873" t="s">
        <v>4</v>
      </c>
      <c r="J6873">
        <v>0</v>
      </c>
    </row>
    <row r="6874" spans="2:10" x14ac:dyDescent="0.45">
      <c r="B6874">
        <v>9301</v>
      </c>
      <c r="C6874" t="s">
        <v>68</v>
      </c>
      <c r="D6874">
        <v>18</v>
      </c>
      <c r="E6874">
        <v>37</v>
      </c>
      <c r="F6874" t="s">
        <v>3</v>
      </c>
      <c r="G6874">
        <v>5</v>
      </c>
      <c r="H6874">
        <v>1</v>
      </c>
      <c r="I6874" t="s">
        <v>12</v>
      </c>
      <c r="J6874">
        <v>1</v>
      </c>
    </row>
    <row r="6875" spans="2:10" x14ac:dyDescent="0.45">
      <c r="B6875">
        <v>9302</v>
      </c>
      <c r="C6875" t="s">
        <v>68</v>
      </c>
      <c r="D6875">
        <v>18</v>
      </c>
      <c r="E6875">
        <v>37</v>
      </c>
      <c r="F6875" t="s">
        <v>1</v>
      </c>
      <c r="G6875">
        <v>0</v>
      </c>
      <c r="H6875">
        <v>0</v>
      </c>
      <c r="I6875" t="s">
        <v>9</v>
      </c>
      <c r="J6875">
        <v>0</v>
      </c>
    </row>
    <row r="6876" spans="2:10" x14ac:dyDescent="0.45">
      <c r="B6876">
        <v>9303</v>
      </c>
      <c r="C6876" t="s">
        <v>68</v>
      </c>
      <c r="D6876">
        <v>18</v>
      </c>
      <c r="E6876">
        <v>37</v>
      </c>
      <c r="F6876" t="s">
        <v>56</v>
      </c>
      <c r="G6876">
        <v>1</v>
      </c>
      <c r="H6876">
        <v>1</v>
      </c>
      <c r="I6876" t="s">
        <v>24</v>
      </c>
      <c r="J6876">
        <v>0</v>
      </c>
    </row>
    <row r="6877" spans="2:10" x14ac:dyDescent="0.45">
      <c r="B6877">
        <v>9304</v>
      </c>
      <c r="C6877" t="s">
        <v>68</v>
      </c>
      <c r="D6877">
        <v>18</v>
      </c>
      <c r="E6877">
        <v>37</v>
      </c>
      <c r="F6877" t="s">
        <v>5</v>
      </c>
      <c r="G6877">
        <v>2</v>
      </c>
      <c r="H6877">
        <v>0</v>
      </c>
      <c r="I6877" t="s">
        <v>27</v>
      </c>
      <c r="J6877">
        <v>1</v>
      </c>
    </row>
    <row r="6878" spans="2:10" x14ac:dyDescent="0.45">
      <c r="B6878">
        <v>9305</v>
      </c>
      <c r="C6878" t="s">
        <v>68</v>
      </c>
      <c r="D6878">
        <v>18</v>
      </c>
      <c r="E6878">
        <v>37</v>
      </c>
      <c r="F6878" t="s">
        <v>11</v>
      </c>
      <c r="G6878">
        <v>3</v>
      </c>
      <c r="H6878">
        <v>0</v>
      </c>
      <c r="I6878" t="s">
        <v>0</v>
      </c>
      <c r="J6878">
        <v>1</v>
      </c>
    </row>
    <row r="6879" spans="2:10" x14ac:dyDescent="0.45">
      <c r="B6879">
        <v>9306</v>
      </c>
      <c r="C6879" t="s">
        <v>68</v>
      </c>
      <c r="D6879">
        <v>18</v>
      </c>
      <c r="E6879">
        <v>38</v>
      </c>
      <c r="F6879" t="s">
        <v>12</v>
      </c>
      <c r="G6879">
        <v>1</v>
      </c>
      <c r="H6879">
        <v>2</v>
      </c>
      <c r="I6879" t="s">
        <v>5</v>
      </c>
      <c r="J6879">
        <v>-1</v>
      </c>
    </row>
    <row r="6880" spans="2:10" x14ac:dyDescent="0.45">
      <c r="B6880">
        <v>9307</v>
      </c>
      <c r="C6880" t="s">
        <v>68</v>
      </c>
      <c r="D6880">
        <v>18</v>
      </c>
      <c r="E6880">
        <v>38</v>
      </c>
      <c r="F6880" t="s">
        <v>13</v>
      </c>
      <c r="G6880">
        <v>2</v>
      </c>
      <c r="H6880">
        <v>1</v>
      </c>
      <c r="I6880" t="s">
        <v>18</v>
      </c>
      <c r="J6880">
        <v>1</v>
      </c>
    </row>
    <row r="6881" spans="2:10" x14ac:dyDescent="0.45">
      <c r="B6881">
        <v>9308</v>
      </c>
      <c r="C6881" t="s">
        <v>68</v>
      </c>
      <c r="D6881">
        <v>18</v>
      </c>
      <c r="E6881">
        <v>38</v>
      </c>
      <c r="F6881" t="s">
        <v>9</v>
      </c>
      <c r="G6881">
        <v>2</v>
      </c>
      <c r="H6881">
        <v>1</v>
      </c>
      <c r="I6881" t="s">
        <v>69</v>
      </c>
      <c r="J6881">
        <v>1</v>
      </c>
    </row>
    <row r="6882" spans="2:10" x14ac:dyDescent="0.45">
      <c r="B6882">
        <v>9309</v>
      </c>
      <c r="C6882" t="s">
        <v>68</v>
      </c>
      <c r="D6882">
        <v>18</v>
      </c>
      <c r="E6882">
        <v>38</v>
      </c>
      <c r="F6882" t="s">
        <v>0</v>
      </c>
      <c r="G6882">
        <v>1</v>
      </c>
      <c r="H6882">
        <v>3</v>
      </c>
      <c r="I6882" t="s">
        <v>14</v>
      </c>
      <c r="J6882">
        <v>-1</v>
      </c>
    </row>
    <row r="6883" spans="2:10" x14ac:dyDescent="0.45">
      <c r="B6883">
        <v>9310</v>
      </c>
      <c r="C6883" t="s">
        <v>68</v>
      </c>
      <c r="D6883">
        <v>18</v>
      </c>
      <c r="E6883">
        <v>38</v>
      </c>
      <c r="F6883" t="s">
        <v>15</v>
      </c>
      <c r="G6883">
        <v>2</v>
      </c>
      <c r="H6883">
        <v>1</v>
      </c>
      <c r="I6883" t="s">
        <v>7</v>
      </c>
      <c r="J6883">
        <v>1</v>
      </c>
    </row>
    <row r="6884" spans="2:10" x14ac:dyDescent="0.45">
      <c r="B6884">
        <v>9311</v>
      </c>
      <c r="C6884" t="s">
        <v>68</v>
      </c>
      <c r="D6884">
        <v>18</v>
      </c>
      <c r="E6884">
        <v>38</v>
      </c>
      <c r="F6884" t="s">
        <v>4</v>
      </c>
      <c r="G6884">
        <v>3</v>
      </c>
      <c r="H6884">
        <v>0</v>
      </c>
      <c r="I6884" t="s">
        <v>11</v>
      </c>
      <c r="J6884">
        <v>1</v>
      </c>
    </row>
    <row r="6885" spans="2:10" x14ac:dyDescent="0.45">
      <c r="B6885">
        <v>9312</v>
      </c>
      <c r="C6885" t="s">
        <v>68</v>
      </c>
      <c r="D6885">
        <v>18</v>
      </c>
      <c r="E6885">
        <v>38</v>
      </c>
      <c r="F6885" t="s">
        <v>27</v>
      </c>
      <c r="G6885">
        <v>2</v>
      </c>
      <c r="H6885">
        <v>1</v>
      </c>
      <c r="I6885" t="s">
        <v>10</v>
      </c>
      <c r="J6885">
        <v>1</v>
      </c>
    </row>
    <row r="6886" spans="2:10" x14ac:dyDescent="0.45">
      <c r="B6886">
        <v>9313</v>
      </c>
      <c r="C6886" t="s">
        <v>68</v>
      </c>
      <c r="D6886">
        <v>18</v>
      </c>
      <c r="E6886">
        <v>38</v>
      </c>
      <c r="F6886" t="s">
        <v>6</v>
      </c>
      <c r="G6886">
        <v>3</v>
      </c>
      <c r="H6886">
        <v>2</v>
      </c>
      <c r="I6886" t="s">
        <v>56</v>
      </c>
      <c r="J6886">
        <v>1</v>
      </c>
    </row>
    <row r="6887" spans="2:10" x14ac:dyDescent="0.45">
      <c r="B6887">
        <v>9314</v>
      </c>
      <c r="C6887" t="s">
        <v>68</v>
      </c>
      <c r="D6887">
        <v>18</v>
      </c>
      <c r="E6887">
        <v>38</v>
      </c>
      <c r="F6887" t="s">
        <v>67</v>
      </c>
      <c r="G6887">
        <v>1</v>
      </c>
      <c r="H6887">
        <v>1</v>
      </c>
      <c r="I6887" t="s">
        <v>3</v>
      </c>
      <c r="J6887">
        <v>0</v>
      </c>
    </row>
    <row r="6888" spans="2:10" x14ac:dyDescent="0.45">
      <c r="B6888">
        <v>9315</v>
      </c>
      <c r="C6888" t="s">
        <v>68</v>
      </c>
      <c r="D6888">
        <v>18</v>
      </c>
      <c r="E6888">
        <v>38</v>
      </c>
      <c r="F6888" t="s">
        <v>24</v>
      </c>
      <c r="G6888">
        <v>2</v>
      </c>
      <c r="H6888">
        <v>0</v>
      </c>
      <c r="I6888" t="s">
        <v>1</v>
      </c>
      <c r="J6888">
        <v>1</v>
      </c>
    </row>
    <row r="6889" spans="2:10" x14ac:dyDescent="0.45">
      <c r="B6889">
        <v>8524</v>
      </c>
      <c r="C6889" t="s">
        <v>65</v>
      </c>
      <c r="D6889">
        <v>19</v>
      </c>
      <c r="E6889">
        <v>1</v>
      </c>
      <c r="F6889" t="s">
        <v>0</v>
      </c>
      <c r="G6889">
        <v>1</v>
      </c>
      <c r="H6889">
        <v>0</v>
      </c>
      <c r="I6889" t="s">
        <v>13</v>
      </c>
      <c r="J6889">
        <v>1</v>
      </c>
    </row>
    <row r="6890" spans="2:10" x14ac:dyDescent="0.45">
      <c r="B6890">
        <v>8525</v>
      </c>
      <c r="C6890" t="s">
        <v>65</v>
      </c>
      <c r="D6890">
        <v>19</v>
      </c>
      <c r="E6890">
        <v>1</v>
      </c>
      <c r="F6890" t="s">
        <v>9</v>
      </c>
      <c r="G6890">
        <v>1</v>
      </c>
      <c r="H6890">
        <v>2</v>
      </c>
      <c r="I6890" t="s">
        <v>12</v>
      </c>
      <c r="J6890">
        <v>-1</v>
      </c>
    </row>
    <row r="6891" spans="2:10" x14ac:dyDescent="0.45">
      <c r="B6891">
        <v>8526</v>
      </c>
      <c r="C6891" t="s">
        <v>65</v>
      </c>
      <c r="D6891">
        <v>19</v>
      </c>
      <c r="E6891">
        <v>1</v>
      </c>
      <c r="F6891" t="s">
        <v>15</v>
      </c>
      <c r="G6891">
        <v>0</v>
      </c>
      <c r="H6891">
        <v>2</v>
      </c>
      <c r="I6891" t="s">
        <v>3</v>
      </c>
      <c r="J6891">
        <v>-1</v>
      </c>
    </row>
    <row r="6892" spans="2:10" x14ac:dyDescent="0.45">
      <c r="B6892">
        <v>8527</v>
      </c>
      <c r="C6892" t="s">
        <v>65</v>
      </c>
      <c r="D6892">
        <v>19</v>
      </c>
      <c r="E6892">
        <v>1</v>
      </c>
      <c r="F6892" t="s">
        <v>7</v>
      </c>
      <c r="G6892">
        <v>3</v>
      </c>
      <c r="H6892">
        <v>1</v>
      </c>
      <c r="I6892" t="s">
        <v>67</v>
      </c>
      <c r="J6892">
        <v>1</v>
      </c>
    </row>
    <row r="6893" spans="2:10" x14ac:dyDescent="0.45">
      <c r="B6893">
        <v>8528</v>
      </c>
      <c r="C6893" t="s">
        <v>65</v>
      </c>
      <c r="D6893">
        <v>19</v>
      </c>
      <c r="E6893">
        <v>1</v>
      </c>
      <c r="F6893" t="s">
        <v>14</v>
      </c>
      <c r="G6893">
        <v>5</v>
      </c>
      <c r="H6893">
        <v>2</v>
      </c>
      <c r="I6893" t="s">
        <v>56</v>
      </c>
      <c r="J6893">
        <v>1</v>
      </c>
    </row>
    <row r="6894" spans="2:10" x14ac:dyDescent="0.45">
      <c r="B6894">
        <v>8529</v>
      </c>
      <c r="C6894" t="s">
        <v>65</v>
      </c>
      <c r="D6894">
        <v>19</v>
      </c>
      <c r="E6894">
        <v>1</v>
      </c>
      <c r="F6894" t="s">
        <v>4</v>
      </c>
      <c r="G6894">
        <v>3</v>
      </c>
      <c r="H6894">
        <v>0</v>
      </c>
      <c r="I6894" t="s">
        <v>66</v>
      </c>
      <c r="J6894">
        <v>1</v>
      </c>
    </row>
    <row r="6895" spans="2:10" x14ac:dyDescent="0.45">
      <c r="B6895">
        <v>8530</v>
      </c>
      <c r="C6895" t="s">
        <v>65</v>
      </c>
      <c r="D6895">
        <v>19</v>
      </c>
      <c r="E6895">
        <v>1</v>
      </c>
      <c r="F6895" t="s">
        <v>6</v>
      </c>
      <c r="G6895">
        <v>0</v>
      </c>
      <c r="H6895">
        <v>4</v>
      </c>
      <c r="I6895" t="s">
        <v>27</v>
      </c>
      <c r="J6895">
        <v>-1</v>
      </c>
    </row>
    <row r="6896" spans="2:10" x14ac:dyDescent="0.45">
      <c r="B6896">
        <v>8531</v>
      </c>
      <c r="C6896" t="s">
        <v>65</v>
      </c>
      <c r="D6896">
        <v>19</v>
      </c>
      <c r="E6896">
        <v>1</v>
      </c>
      <c r="F6896" t="s">
        <v>5</v>
      </c>
      <c r="G6896">
        <v>2</v>
      </c>
      <c r="H6896">
        <v>1</v>
      </c>
      <c r="I6896" t="s">
        <v>10</v>
      </c>
      <c r="J6896">
        <v>1</v>
      </c>
    </row>
    <row r="6897" spans="2:10" x14ac:dyDescent="0.45">
      <c r="B6897">
        <v>8532</v>
      </c>
      <c r="C6897" t="s">
        <v>65</v>
      </c>
      <c r="D6897">
        <v>19</v>
      </c>
      <c r="E6897">
        <v>1</v>
      </c>
      <c r="F6897" t="s">
        <v>11</v>
      </c>
      <c r="G6897">
        <v>3</v>
      </c>
      <c r="H6897">
        <v>2</v>
      </c>
      <c r="I6897" t="s">
        <v>1</v>
      </c>
      <c r="J6897">
        <v>1</v>
      </c>
    </row>
    <row r="6898" spans="2:10" x14ac:dyDescent="0.45">
      <c r="B6898">
        <v>8533</v>
      </c>
      <c r="C6898" t="s">
        <v>65</v>
      </c>
      <c r="D6898">
        <v>19</v>
      </c>
      <c r="E6898">
        <v>2</v>
      </c>
      <c r="F6898" t="s">
        <v>10</v>
      </c>
      <c r="G6898">
        <v>2</v>
      </c>
      <c r="H6898">
        <v>0</v>
      </c>
      <c r="I6898" t="s">
        <v>7</v>
      </c>
      <c r="J6898">
        <v>1</v>
      </c>
    </row>
    <row r="6899" spans="2:10" x14ac:dyDescent="0.45">
      <c r="B6899">
        <v>8534</v>
      </c>
      <c r="C6899" t="s">
        <v>65</v>
      </c>
      <c r="D6899">
        <v>19</v>
      </c>
      <c r="E6899">
        <v>2</v>
      </c>
      <c r="F6899" t="s">
        <v>13</v>
      </c>
      <c r="G6899">
        <v>3</v>
      </c>
      <c r="H6899">
        <v>3</v>
      </c>
      <c r="I6899" t="s">
        <v>15</v>
      </c>
      <c r="J6899">
        <v>0</v>
      </c>
    </row>
    <row r="6900" spans="2:10" x14ac:dyDescent="0.45">
      <c r="B6900">
        <v>8535</v>
      </c>
      <c r="C6900" t="s">
        <v>65</v>
      </c>
      <c r="D6900">
        <v>19</v>
      </c>
      <c r="E6900">
        <v>2</v>
      </c>
      <c r="F6900" t="s">
        <v>66</v>
      </c>
      <c r="G6900">
        <v>4</v>
      </c>
      <c r="H6900">
        <v>1</v>
      </c>
      <c r="I6900" t="s">
        <v>0</v>
      </c>
      <c r="J6900">
        <v>1</v>
      </c>
    </row>
    <row r="6901" spans="2:10" x14ac:dyDescent="0.45">
      <c r="B6901">
        <v>8536</v>
      </c>
      <c r="C6901" t="s">
        <v>65</v>
      </c>
      <c r="D6901">
        <v>19</v>
      </c>
      <c r="E6901">
        <v>2</v>
      </c>
      <c r="F6901" t="s">
        <v>1</v>
      </c>
      <c r="G6901">
        <v>3</v>
      </c>
      <c r="H6901">
        <v>1</v>
      </c>
      <c r="I6901" t="s">
        <v>14</v>
      </c>
      <c r="J6901">
        <v>1</v>
      </c>
    </row>
    <row r="6902" spans="2:10" x14ac:dyDescent="0.45">
      <c r="B6902">
        <v>8537</v>
      </c>
      <c r="C6902" t="s">
        <v>65</v>
      </c>
      <c r="D6902">
        <v>19</v>
      </c>
      <c r="E6902">
        <v>2</v>
      </c>
      <c r="F6902" t="s">
        <v>3</v>
      </c>
      <c r="G6902">
        <v>0</v>
      </c>
      <c r="H6902">
        <v>1</v>
      </c>
      <c r="I6902" t="s">
        <v>9</v>
      </c>
      <c r="J6902">
        <v>-1</v>
      </c>
    </row>
    <row r="6903" spans="2:10" x14ac:dyDescent="0.45">
      <c r="B6903">
        <v>8538</v>
      </c>
      <c r="C6903" t="s">
        <v>65</v>
      </c>
      <c r="D6903">
        <v>19</v>
      </c>
      <c r="E6903">
        <v>2</v>
      </c>
      <c r="F6903" t="s">
        <v>67</v>
      </c>
      <c r="G6903">
        <v>1</v>
      </c>
      <c r="H6903">
        <v>1</v>
      </c>
      <c r="I6903" t="s">
        <v>6</v>
      </c>
      <c r="J6903">
        <v>0</v>
      </c>
    </row>
    <row r="6904" spans="2:10" x14ac:dyDescent="0.45">
      <c r="B6904">
        <v>8539</v>
      </c>
      <c r="C6904" t="s">
        <v>65</v>
      </c>
      <c r="D6904">
        <v>19</v>
      </c>
      <c r="E6904">
        <v>2</v>
      </c>
      <c r="F6904" t="s">
        <v>56</v>
      </c>
      <c r="G6904">
        <v>5</v>
      </c>
      <c r="H6904">
        <v>0</v>
      </c>
      <c r="I6904" t="s">
        <v>5</v>
      </c>
      <c r="J6904">
        <v>1</v>
      </c>
    </row>
    <row r="6905" spans="2:10" x14ac:dyDescent="0.45">
      <c r="B6905">
        <v>8540</v>
      </c>
      <c r="C6905" t="s">
        <v>65</v>
      </c>
      <c r="D6905">
        <v>19</v>
      </c>
      <c r="E6905">
        <v>2</v>
      </c>
      <c r="F6905" t="s">
        <v>27</v>
      </c>
      <c r="G6905">
        <v>1</v>
      </c>
      <c r="H6905">
        <v>0</v>
      </c>
      <c r="I6905" t="s">
        <v>4</v>
      </c>
      <c r="J6905">
        <v>1</v>
      </c>
    </row>
    <row r="6906" spans="2:10" x14ac:dyDescent="0.45">
      <c r="B6906">
        <v>8637</v>
      </c>
      <c r="C6906" t="s">
        <v>65</v>
      </c>
      <c r="D6906">
        <v>19</v>
      </c>
      <c r="E6906">
        <v>2</v>
      </c>
      <c r="F6906" t="s">
        <v>12</v>
      </c>
      <c r="G6906">
        <v>3</v>
      </c>
      <c r="H6906">
        <v>0</v>
      </c>
      <c r="I6906" t="s">
        <v>24</v>
      </c>
      <c r="J6906">
        <v>1</v>
      </c>
    </row>
    <row r="6907" spans="2:10" x14ac:dyDescent="0.45">
      <c r="B6907">
        <v>8541</v>
      </c>
      <c r="C6907" t="s">
        <v>65</v>
      </c>
      <c r="D6907">
        <v>19</v>
      </c>
      <c r="E6907">
        <v>3</v>
      </c>
      <c r="F6907" t="s">
        <v>9</v>
      </c>
      <c r="G6907">
        <v>1</v>
      </c>
      <c r="H6907">
        <v>0</v>
      </c>
      <c r="I6907" t="s">
        <v>13</v>
      </c>
      <c r="J6907">
        <v>1</v>
      </c>
    </row>
    <row r="6908" spans="2:10" x14ac:dyDescent="0.45">
      <c r="B6908">
        <v>8542</v>
      </c>
      <c r="C6908" t="s">
        <v>65</v>
      </c>
      <c r="D6908">
        <v>19</v>
      </c>
      <c r="E6908">
        <v>3</v>
      </c>
      <c r="F6908" t="s">
        <v>0</v>
      </c>
      <c r="G6908">
        <v>1</v>
      </c>
      <c r="H6908">
        <v>1</v>
      </c>
      <c r="I6908" t="s">
        <v>27</v>
      </c>
      <c r="J6908">
        <v>0</v>
      </c>
    </row>
    <row r="6909" spans="2:10" x14ac:dyDescent="0.45">
      <c r="B6909">
        <v>8543</v>
      </c>
      <c r="C6909" t="s">
        <v>65</v>
      </c>
      <c r="D6909">
        <v>19</v>
      </c>
      <c r="E6909">
        <v>3</v>
      </c>
      <c r="F6909" t="s">
        <v>7</v>
      </c>
      <c r="G6909">
        <v>1</v>
      </c>
      <c r="H6909">
        <v>1</v>
      </c>
      <c r="I6909" t="s">
        <v>56</v>
      </c>
      <c r="J6909">
        <v>0</v>
      </c>
    </row>
    <row r="6910" spans="2:10" x14ac:dyDescent="0.45">
      <c r="B6910">
        <v>8544</v>
      </c>
      <c r="C6910" t="s">
        <v>65</v>
      </c>
      <c r="D6910">
        <v>19</v>
      </c>
      <c r="E6910">
        <v>3</v>
      </c>
      <c r="F6910" t="s">
        <v>6</v>
      </c>
      <c r="G6910">
        <v>1</v>
      </c>
      <c r="H6910">
        <v>0</v>
      </c>
      <c r="I6910" t="s">
        <v>4</v>
      </c>
      <c r="J6910">
        <v>1</v>
      </c>
    </row>
    <row r="6911" spans="2:10" x14ac:dyDescent="0.45">
      <c r="B6911">
        <v>8545</v>
      </c>
      <c r="C6911" t="s">
        <v>65</v>
      </c>
      <c r="D6911">
        <v>19</v>
      </c>
      <c r="E6911">
        <v>3</v>
      </c>
      <c r="F6911" t="s">
        <v>67</v>
      </c>
      <c r="G6911">
        <v>2</v>
      </c>
      <c r="H6911">
        <v>0</v>
      </c>
      <c r="I6911" t="s">
        <v>10</v>
      </c>
      <c r="J6911">
        <v>1</v>
      </c>
    </row>
    <row r="6912" spans="2:10" x14ac:dyDescent="0.45">
      <c r="B6912">
        <v>8546</v>
      </c>
      <c r="C6912" t="s">
        <v>65</v>
      </c>
      <c r="D6912">
        <v>19</v>
      </c>
      <c r="E6912">
        <v>3</v>
      </c>
      <c r="F6912" t="s">
        <v>15</v>
      </c>
      <c r="G6912">
        <v>3</v>
      </c>
      <c r="H6912">
        <v>0</v>
      </c>
      <c r="I6912" t="s">
        <v>66</v>
      </c>
      <c r="J6912">
        <v>1</v>
      </c>
    </row>
    <row r="6913" spans="2:10" x14ac:dyDescent="0.45">
      <c r="B6913">
        <v>8547</v>
      </c>
      <c r="C6913" t="s">
        <v>65</v>
      </c>
      <c r="D6913">
        <v>19</v>
      </c>
      <c r="E6913">
        <v>3</v>
      </c>
      <c r="F6913" t="s">
        <v>11</v>
      </c>
      <c r="G6913">
        <v>3</v>
      </c>
      <c r="H6913">
        <v>2</v>
      </c>
      <c r="I6913" t="s">
        <v>12</v>
      </c>
      <c r="J6913">
        <v>1</v>
      </c>
    </row>
    <row r="6914" spans="2:10" x14ac:dyDescent="0.45">
      <c r="B6914">
        <v>8548</v>
      </c>
      <c r="C6914" t="s">
        <v>65</v>
      </c>
      <c r="D6914">
        <v>19</v>
      </c>
      <c r="E6914">
        <v>3</v>
      </c>
      <c r="F6914" t="s">
        <v>5</v>
      </c>
      <c r="G6914">
        <v>2</v>
      </c>
      <c r="H6914">
        <v>2</v>
      </c>
      <c r="I6914" t="s">
        <v>1</v>
      </c>
      <c r="J6914">
        <v>0</v>
      </c>
    </row>
    <row r="6915" spans="2:10" x14ac:dyDescent="0.45">
      <c r="B6915">
        <v>8638</v>
      </c>
      <c r="C6915" t="s">
        <v>65</v>
      </c>
      <c r="D6915">
        <v>19</v>
      </c>
      <c r="E6915">
        <v>3</v>
      </c>
      <c r="F6915" t="s">
        <v>24</v>
      </c>
      <c r="G6915">
        <v>1</v>
      </c>
      <c r="H6915">
        <v>3</v>
      </c>
      <c r="I6915" t="s">
        <v>3</v>
      </c>
      <c r="J6915">
        <v>-1</v>
      </c>
    </row>
    <row r="6916" spans="2:10" x14ac:dyDescent="0.45">
      <c r="B6916">
        <v>8549</v>
      </c>
      <c r="C6916" t="s">
        <v>65</v>
      </c>
      <c r="D6916">
        <v>19</v>
      </c>
      <c r="E6916">
        <v>4</v>
      </c>
      <c r="F6916" t="s">
        <v>3</v>
      </c>
      <c r="G6916">
        <v>2</v>
      </c>
      <c r="H6916">
        <v>1</v>
      </c>
      <c r="I6916" t="s">
        <v>11</v>
      </c>
      <c r="J6916">
        <v>1</v>
      </c>
    </row>
    <row r="6917" spans="2:10" x14ac:dyDescent="0.45">
      <c r="B6917">
        <v>8550</v>
      </c>
      <c r="C6917" t="s">
        <v>65</v>
      </c>
      <c r="D6917">
        <v>19</v>
      </c>
      <c r="E6917">
        <v>4</v>
      </c>
      <c r="F6917" t="s">
        <v>12</v>
      </c>
      <c r="G6917">
        <v>0</v>
      </c>
      <c r="H6917">
        <v>4</v>
      </c>
      <c r="I6917" t="s">
        <v>14</v>
      </c>
      <c r="J6917">
        <v>-1</v>
      </c>
    </row>
    <row r="6918" spans="2:10" x14ac:dyDescent="0.45">
      <c r="B6918">
        <v>8551</v>
      </c>
      <c r="C6918" t="s">
        <v>65</v>
      </c>
      <c r="D6918">
        <v>19</v>
      </c>
      <c r="E6918">
        <v>4</v>
      </c>
      <c r="F6918" t="s">
        <v>27</v>
      </c>
      <c r="G6918">
        <v>1</v>
      </c>
      <c r="H6918">
        <v>0</v>
      </c>
      <c r="I6918" t="s">
        <v>15</v>
      </c>
      <c r="J6918">
        <v>1</v>
      </c>
    </row>
    <row r="6919" spans="2:10" x14ac:dyDescent="0.45">
      <c r="B6919">
        <v>8552</v>
      </c>
      <c r="C6919" t="s">
        <v>65</v>
      </c>
      <c r="D6919">
        <v>19</v>
      </c>
      <c r="E6919">
        <v>4</v>
      </c>
      <c r="F6919" t="s">
        <v>10</v>
      </c>
      <c r="G6919">
        <v>1</v>
      </c>
      <c r="H6919">
        <v>1</v>
      </c>
      <c r="I6919" t="s">
        <v>6</v>
      </c>
      <c r="J6919">
        <v>0</v>
      </c>
    </row>
    <row r="6920" spans="2:10" x14ac:dyDescent="0.45">
      <c r="B6920">
        <v>8553</v>
      </c>
      <c r="C6920" t="s">
        <v>65</v>
      </c>
      <c r="D6920">
        <v>19</v>
      </c>
      <c r="E6920">
        <v>4</v>
      </c>
      <c r="F6920" t="s">
        <v>66</v>
      </c>
      <c r="G6920">
        <v>1</v>
      </c>
      <c r="H6920">
        <v>3</v>
      </c>
      <c r="I6920" t="s">
        <v>9</v>
      </c>
      <c r="J6920">
        <v>-1</v>
      </c>
    </row>
    <row r="6921" spans="2:10" x14ac:dyDescent="0.45">
      <c r="B6921">
        <v>8554</v>
      </c>
      <c r="C6921" t="s">
        <v>65</v>
      </c>
      <c r="D6921">
        <v>19</v>
      </c>
      <c r="E6921">
        <v>4</v>
      </c>
      <c r="F6921" t="s">
        <v>1</v>
      </c>
      <c r="G6921">
        <v>4</v>
      </c>
      <c r="H6921">
        <v>1</v>
      </c>
      <c r="I6921" t="s">
        <v>7</v>
      </c>
      <c r="J6921">
        <v>1</v>
      </c>
    </row>
    <row r="6922" spans="2:10" x14ac:dyDescent="0.45">
      <c r="B6922">
        <v>8555</v>
      </c>
      <c r="C6922" t="s">
        <v>65</v>
      </c>
      <c r="D6922">
        <v>19</v>
      </c>
      <c r="E6922">
        <v>4</v>
      </c>
      <c r="F6922" t="s">
        <v>56</v>
      </c>
      <c r="G6922">
        <v>2</v>
      </c>
      <c r="H6922">
        <v>1</v>
      </c>
      <c r="I6922" t="s">
        <v>67</v>
      </c>
      <c r="J6922">
        <v>1</v>
      </c>
    </row>
    <row r="6923" spans="2:10" x14ac:dyDescent="0.45">
      <c r="B6923">
        <v>8556</v>
      </c>
      <c r="C6923" t="s">
        <v>65</v>
      </c>
      <c r="D6923">
        <v>19</v>
      </c>
      <c r="E6923">
        <v>4</v>
      </c>
      <c r="F6923" t="s">
        <v>4</v>
      </c>
      <c r="G6923">
        <v>2</v>
      </c>
      <c r="H6923">
        <v>0</v>
      </c>
      <c r="I6923" t="s">
        <v>0</v>
      </c>
      <c r="J6923">
        <v>1</v>
      </c>
    </row>
    <row r="6924" spans="2:10" x14ac:dyDescent="0.45">
      <c r="B6924">
        <v>8639</v>
      </c>
      <c r="C6924" t="s">
        <v>65</v>
      </c>
      <c r="D6924">
        <v>19</v>
      </c>
      <c r="E6924">
        <v>4</v>
      </c>
      <c r="F6924" t="s">
        <v>13</v>
      </c>
      <c r="G6924">
        <v>3</v>
      </c>
      <c r="H6924">
        <v>0</v>
      </c>
      <c r="I6924" t="s">
        <v>24</v>
      </c>
      <c r="J6924">
        <v>1</v>
      </c>
    </row>
    <row r="6925" spans="2:10" x14ac:dyDescent="0.45">
      <c r="B6925">
        <v>8557</v>
      </c>
      <c r="C6925" t="s">
        <v>65</v>
      </c>
      <c r="D6925">
        <v>19</v>
      </c>
      <c r="E6925">
        <v>5</v>
      </c>
      <c r="F6925" t="s">
        <v>14</v>
      </c>
      <c r="G6925">
        <v>1</v>
      </c>
      <c r="H6925">
        <v>1</v>
      </c>
      <c r="I6925" t="s">
        <v>3</v>
      </c>
      <c r="J6925">
        <v>0</v>
      </c>
    </row>
    <row r="6926" spans="2:10" x14ac:dyDescent="0.45">
      <c r="B6926">
        <v>8558</v>
      </c>
      <c r="C6926" t="s">
        <v>65</v>
      </c>
      <c r="D6926">
        <v>19</v>
      </c>
      <c r="E6926">
        <v>5</v>
      </c>
      <c r="F6926" t="s">
        <v>10</v>
      </c>
      <c r="G6926">
        <v>4</v>
      </c>
      <c r="H6926">
        <v>0</v>
      </c>
      <c r="I6926" t="s">
        <v>56</v>
      </c>
      <c r="J6926">
        <v>1</v>
      </c>
    </row>
    <row r="6927" spans="2:10" x14ac:dyDescent="0.45">
      <c r="B6927">
        <v>8559</v>
      </c>
      <c r="C6927" t="s">
        <v>65</v>
      </c>
      <c r="D6927">
        <v>19</v>
      </c>
      <c r="E6927">
        <v>5</v>
      </c>
      <c r="F6927" t="s">
        <v>9</v>
      </c>
      <c r="G6927">
        <v>0</v>
      </c>
      <c r="H6927">
        <v>3</v>
      </c>
      <c r="I6927" t="s">
        <v>27</v>
      </c>
      <c r="J6927">
        <v>-1</v>
      </c>
    </row>
    <row r="6928" spans="2:10" x14ac:dyDescent="0.45">
      <c r="B6928">
        <v>8560</v>
      </c>
      <c r="C6928" t="s">
        <v>65</v>
      </c>
      <c r="D6928">
        <v>19</v>
      </c>
      <c r="E6928">
        <v>5</v>
      </c>
      <c r="F6928" t="s">
        <v>11</v>
      </c>
      <c r="G6928">
        <v>1</v>
      </c>
      <c r="H6928">
        <v>3</v>
      </c>
      <c r="I6928" t="s">
        <v>13</v>
      </c>
      <c r="J6928">
        <v>-1</v>
      </c>
    </row>
    <row r="6929" spans="2:10" x14ac:dyDescent="0.45">
      <c r="B6929">
        <v>8561</v>
      </c>
      <c r="C6929" t="s">
        <v>65</v>
      </c>
      <c r="D6929">
        <v>19</v>
      </c>
      <c r="E6929">
        <v>5</v>
      </c>
      <c r="F6929" t="s">
        <v>5</v>
      </c>
      <c r="G6929">
        <v>0</v>
      </c>
      <c r="H6929">
        <v>0</v>
      </c>
      <c r="I6929" t="s">
        <v>12</v>
      </c>
      <c r="J6929">
        <v>0</v>
      </c>
    </row>
    <row r="6930" spans="2:10" x14ac:dyDescent="0.45">
      <c r="B6930">
        <v>8562</v>
      </c>
      <c r="C6930" t="s">
        <v>65</v>
      </c>
      <c r="D6930">
        <v>19</v>
      </c>
      <c r="E6930">
        <v>5</v>
      </c>
      <c r="F6930" t="s">
        <v>15</v>
      </c>
      <c r="G6930">
        <v>2</v>
      </c>
      <c r="H6930">
        <v>2</v>
      </c>
      <c r="I6930" t="s">
        <v>4</v>
      </c>
      <c r="J6930">
        <v>0</v>
      </c>
    </row>
    <row r="6931" spans="2:10" x14ac:dyDescent="0.45">
      <c r="B6931">
        <v>8563</v>
      </c>
      <c r="C6931" t="s">
        <v>65</v>
      </c>
      <c r="D6931">
        <v>19</v>
      </c>
      <c r="E6931">
        <v>5</v>
      </c>
      <c r="F6931" t="s">
        <v>6</v>
      </c>
      <c r="G6931">
        <v>0</v>
      </c>
      <c r="H6931">
        <v>0</v>
      </c>
      <c r="I6931" t="s">
        <v>0</v>
      </c>
      <c r="J6931">
        <v>0</v>
      </c>
    </row>
    <row r="6932" spans="2:10" x14ac:dyDescent="0.45">
      <c r="B6932">
        <v>8564</v>
      </c>
      <c r="C6932" t="s">
        <v>65</v>
      </c>
      <c r="D6932">
        <v>19</v>
      </c>
      <c r="E6932">
        <v>5</v>
      </c>
      <c r="F6932" t="s">
        <v>67</v>
      </c>
      <c r="G6932">
        <v>3</v>
      </c>
      <c r="H6932">
        <v>1</v>
      </c>
      <c r="I6932" t="s">
        <v>1</v>
      </c>
      <c r="J6932">
        <v>1</v>
      </c>
    </row>
    <row r="6933" spans="2:10" x14ac:dyDescent="0.45">
      <c r="B6933">
        <v>8640</v>
      </c>
      <c r="C6933" t="s">
        <v>65</v>
      </c>
      <c r="D6933">
        <v>19</v>
      </c>
      <c r="E6933">
        <v>5</v>
      </c>
      <c r="F6933" t="s">
        <v>24</v>
      </c>
      <c r="G6933">
        <v>3</v>
      </c>
      <c r="H6933">
        <v>0</v>
      </c>
      <c r="I6933" t="s">
        <v>66</v>
      </c>
      <c r="J6933">
        <v>1</v>
      </c>
    </row>
    <row r="6934" spans="2:10" x14ac:dyDescent="0.45">
      <c r="B6934">
        <v>8565</v>
      </c>
      <c r="C6934" t="s">
        <v>65</v>
      </c>
      <c r="D6934">
        <v>19</v>
      </c>
      <c r="E6934">
        <v>6</v>
      </c>
      <c r="F6934" t="s">
        <v>3</v>
      </c>
      <c r="G6934">
        <v>7</v>
      </c>
      <c r="H6934">
        <v>3</v>
      </c>
      <c r="I6934" t="s">
        <v>5</v>
      </c>
      <c r="J6934">
        <v>1</v>
      </c>
    </row>
    <row r="6935" spans="2:10" x14ac:dyDescent="0.45">
      <c r="B6935">
        <v>8566</v>
      </c>
      <c r="C6935" t="s">
        <v>65</v>
      </c>
      <c r="D6935">
        <v>19</v>
      </c>
      <c r="E6935">
        <v>6</v>
      </c>
      <c r="F6935" t="s">
        <v>12</v>
      </c>
      <c r="G6935">
        <v>1</v>
      </c>
      <c r="H6935">
        <v>0</v>
      </c>
      <c r="I6935" t="s">
        <v>7</v>
      </c>
      <c r="J6935">
        <v>1</v>
      </c>
    </row>
    <row r="6936" spans="2:10" x14ac:dyDescent="0.45">
      <c r="B6936">
        <v>8567</v>
      </c>
      <c r="C6936" t="s">
        <v>65</v>
      </c>
      <c r="D6936">
        <v>19</v>
      </c>
      <c r="E6936">
        <v>6</v>
      </c>
      <c r="F6936" t="s">
        <v>0</v>
      </c>
      <c r="G6936">
        <v>0</v>
      </c>
      <c r="H6936">
        <v>0</v>
      </c>
      <c r="I6936" t="s">
        <v>15</v>
      </c>
      <c r="J6936">
        <v>0</v>
      </c>
    </row>
    <row r="6937" spans="2:10" x14ac:dyDescent="0.45">
      <c r="B6937">
        <v>8568</v>
      </c>
      <c r="C6937" t="s">
        <v>65</v>
      </c>
      <c r="D6937">
        <v>19</v>
      </c>
      <c r="E6937">
        <v>6</v>
      </c>
      <c r="F6937" t="s">
        <v>66</v>
      </c>
      <c r="G6937">
        <v>4</v>
      </c>
      <c r="H6937">
        <v>1</v>
      </c>
      <c r="I6937" t="s">
        <v>11</v>
      </c>
      <c r="J6937">
        <v>1</v>
      </c>
    </row>
    <row r="6938" spans="2:10" x14ac:dyDescent="0.45">
      <c r="B6938">
        <v>8569</v>
      </c>
      <c r="C6938" t="s">
        <v>65</v>
      </c>
      <c r="D6938">
        <v>19</v>
      </c>
      <c r="E6938">
        <v>6</v>
      </c>
      <c r="F6938" t="s">
        <v>13</v>
      </c>
      <c r="G6938">
        <v>2</v>
      </c>
      <c r="H6938">
        <v>1</v>
      </c>
      <c r="I6938" t="s">
        <v>14</v>
      </c>
      <c r="J6938">
        <v>1</v>
      </c>
    </row>
    <row r="6939" spans="2:10" x14ac:dyDescent="0.45">
      <c r="B6939">
        <v>8570</v>
      </c>
      <c r="C6939" t="s">
        <v>65</v>
      </c>
      <c r="D6939">
        <v>19</v>
      </c>
      <c r="E6939">
        <v>6</v>
      </c>
      <c r="F6939" t="s">
        <v>4</v>
      </c>
      <c r="G6939">
        <v>1</v>
      </c>
      <c r="H6939">
        <v>2</v>
      </c>
      <c r="I6939" t="s">
        <v>9</v>
      </c>
      <c r="J6939">
        <v>-1</v>
      </c>
    </row>
    <row r="6940" spans="2:10" x14ac:dyDescent="0.45">
      <c r="B6940">
        <v>8571</v>
      </c>
      <c r="C6940" t="s">
        <v>65</v>
      </c>
      <c r="D6940">
        <v>19</v>
      </c>
      <c r="E6940">
        <v>6</v>
      </c>
      <c r="F6940" t="s">
        <v>1</v>
      </c>
      <c r="G6940">
        <v>1</v>
      </c>
      <c r="H6940">
        <v>1</v>
      </c>
      <c r="I6940" t="s">
        <v>10</v>
      </c>
      <c r="J6940">
        <v>0</v>
      </c>
    </row>
    <row r="6941" spans="2:10" x14ac:dyDescent="0.45">
      <c r="B6941">
        <v>8572</v>
      </c>
      <c r="C6941" t="s">
        <v>65</v>
      </c>
      <c r="D6941">
        <v>19</v>
      </c>
      <c r="E6941">
        <v>6</v>
      </c>
      <c r="F6941" t="s">
        <v>56</v>
      </c>
      <c r="G6941">
        <v>1</v>
      </c>
      <c r="H6941">
        <v>3</v>
      </c>
      <c r="I6941" t="s">
        <v>6</v>
      </c>
      <c r="J6941">
        <v>-1</v>
      </c>
    </row>
    <row r="6942" spans="2:10" x14ac:dyDescent="0.45">
      <c r="B6942">
        <v>8641</v>
      </c>
      <c r="C6942" t="s">
        <v>65</v>
      </c>
      <c r="D6942">
        <v>19</v>
      </c>
      <c r="E6942">
        <v>6</v>
      </c>
      <c r="F6942" t="s">
        <v>27</v>
      </c>
      <c r="G6942">
        <v>1</v>
      </c>
      <c r="H6942">
        <v>1</v>
      </c>
      <c r="I6942" t="s">
        <v>24</v>
      </c>
      <c r="J6942">
        <v>0</v>
      </c>
    </row>
    <row r="6943" spans="2:10" x14ac:dyDescent="0.45">
      <c r="B6943">
        <v>8573</v>
      </c>
      <c r="C6943" t="s">
        <v>65</v>
      </c>
      <c r="D6943">
        <v>19</v>
      </c>
      <c r="E6943">
        <v>7</v>
      </c>
      <c r="F6943" t="s">
        <v>14</v>
      </c>
      <c r="G6943">
        <v>4</v>
      </c>
      <c r="H6943">
        <v>1</v>
      </c>
      <c r="I6943" t="s">
        <v>66</v>
      </c>
      <c r="J6943">
        <v>1</v>
      </c>
    </row>
    <row r="6944" spans="2:10" x14ac:dyDescent="0.45">
      <c r="B6944">
        <v>8574</v>
      </c>
      <c r="C6944" t="s">
        <v>65</v>
      </c>
      <c r="D6944">
        <v>19</v>
      </c>
      <c r="E6944">
        <v>7</v>
      </c>
      <c r="F6944" t="s">
        <v>9</v>
      </c>
      <c r="G6944">
        <v>2</v>
      </c>
      <c r="H6944">
        <v>2</v>
      </c>
      <c r="I6944" t="s">
        <v>0</v>
      </c>
      <c r="J6944">
        <v>0</v>
      </c>
    </row>
    <row r="6945" spans="2:10" x14ac:dyDescent="0.45">
      <c r="B6945">
        <v>8575</v>
      </c>
      <c r="C6945" t="s">
        <v>65</v>
      </c>
      <c r="D6945">
        <v>19</v>
      </c>
      <c r="E6945">
        <v>7</v>
      </c>
      <c r="F6945" t="s">
        <v>7</v>
      </c>
      <c r="G6945">
        <v>2</v>
      </c>
      <c r="H6945">
        <v>2</v>
      </c>
      <c r="I6945" t="s">
        <v>3</v>
      </c>
      <c r="J6945">
        <v>0</v>
      </c>
    </row>
    <row r="6946" spans="2:10" x14ac:dyDescent="0.45">
      <c r="B6946">
        <v>8576</v>
      </c>
      <c r="C6946" t="s">
        <v>65</v>
      </c>
      <c r="D6946">
        <v>19</v>
      </c>
      <c r="E6946">
        <v>7</v>
      </c>
      <c r="F6946" t="s">
        <v>5</v>
      </c>
      <c r="G6946">
        <v>7</v>
      </c>
      <c r="H6946">
        <v>2</v>
      </c>
      <c r="I6946" t="s">
        <v>13</v>
      </c>
      <c r="J6946">
        <v>1</v>
      </c>
    </row>
    <row r="6947" spans="2:10" x14ac:dyDescent="0.45">
      <c r="B6947">
        <v>8577</v>
      </c>
      <c r="C6947" t="s">
        <v>65</v>
      </c>
      <c r="D6947">
        <v>19</v>
      </c>
      <c r="E6947">
        <v>7</v>
      </c>
      <c r="F6947" t="s">
        <v>6</v>
      </c>
      <c r="G6947">
        <v>2</v>
      </c>
      <c r="H6947">
        <v>1</v>
      </c>
      <c r="I6947" t="s">
        <v>15</v>
      </c>
      <c r="J6947">
        <v>1</v>
      </c>
    </row>
    <row r="6948" spans="2:10" x14ac:dyDescent="0.45">
      <c r="B6948">
        <v>8578</v>
      </c>
      <c r="C6948" t="s">
        <v>65</v>
      </c>
      <c r="D6948">
        <v>19</v>
      </c>
      <c r="E6948">
        <v>7</v>
      </c>
      <c r="F6948" t="s">
        <v>67</v>
      </c>
      <c r="G6948">
        <v>1</v>
      </c>
      <c r="H6948">
        <v>0</v>
      </c>
      <c r="I6948" t="s">
        <v>12</v>
      </c>
      <c r="J6948">
        <v>1</v>
      </c>
    </row>
    <row r="6949" spans="2:10" x14ac:dyDescent="0.45">
      <c r="B6949">
        <v>8579</v>
      </c>
      <c r="C6949" t="s">
        <v>65</v>
      </c>
      <c r="D6949">
        <v>19</v>
      </c>
      <c r="E6949">
        <v>7</v>
      </c>
      <c r="F6949" t="s">
        <v>11</v>
      </c>
      <c r="G6949">
        <v>0</v>
      </c>
      <c r="H6949">
        <v>2</v>
      </c>
      <c r="I6949" t="s">
        <v>27</v>
      </c>
      <c r="J6949">
        <v>-1</v>
      </c>
    </row>
    <row r="6950" spans="2:10" x14ac:dyDescent="0.45">
      <c r="B6950">
        <v>8580</v>
      </c>
      <c r="C6950" t="s">
        <v>65</v>
      </c>
      <c r="D6950">
        <v>19</v>
      </c>
      <c r="E6950">
        <v>7</v>
      </c>
      <c r="F6950" t="s">
        <v>56</v>
      </c>
      <c r="G6950">
        <v>1</v>
      </c>
      <c r="H6950">
        <v>2</v>
      </c>
      <c r="I6950" t="s">
        <v>1</v>
      </c>
      <c r="J6950">
        <v>-1</v>
      </c>
    </row>
    <row r="6951" spans="2:10" x14ac:dyDescent="0.45">
      <c r="B6951">
        <v>8642</v>
      </c>
      <c r="C6951" t="s">
        <v>65</v>
      </c>
      <c r="D6951">
        <v>19</v>
      </c>
      <c r="E6951">
        <v>7</v>
      </c>
      <c r="F6951" t="s">
        <v>24</v>
      </c>
      <c r="G6951">
        <v>1</v>
      </c>
      <c r="H6951">
        <v>1</v>
      </c>
      <c r="I6951" t="s">
        <v>4</v>
      </c>
      <c r="J6951">
        <v>0</v>
      </c>
    </row>
    <row r="6952" spans="2:10" x14ac:dyDescent="0.45">
      <c r="B6952">
        <v>8581</v>
      </c>
      <c r="C6952" t="s">
        <v>65</v>
      </c>
      <c r="D6952">
        <v>19</v>
      </c>
      <c r="E6952">
        <v>8</v>
      </c>
      <c r="F6952" t="s">
        <v>3</v>
      </c>
      <c r="G6952">
        <v>8</v>
      </c>
      <c r="H6952">
        <v>1</v>
      </c>
      <c r="I6952" t="s">
        <v>67</v>
      </c>
      <c r="J6952">
        <v>1</v>
      </c>
    </row>
    <row r="6953" spans="2:10" x14ac:dyDescent="0.45">
      <c r="B6953">
        <v>8582</v>
      </c>
      <c r="C6953" t="s">
        <v>65</v>
      </c>
      <c r="D6953">
        <v>19</v>
      </c>
      <c r="E6953">
        <v>8</v>
      </c>
      <c r="F6953" t="s">
        <v>13</v>
      </c>
      <c r="G6953">
        <v>2</v>
      </c>
      <c r="H6953">
        <v>1</v>
      </c>
      <c r="I6953" t="s">
        <v>7</v>
      </c>
      <c r="J6953">
        <v>1</v>
      </c>
    </row>
    <row r="6954" spans="2:10" x14ac:dyDescent="0.45">
      <c r="B6954">
        <v>8583</v>
      </c>
      <c r="C6954" t="s">
        <v>65</v>
      </c>
      <c r="D6954">
        <v>19</v>
      </c>
      <c r="E6954">
        <v>8</v>
      </c>
      <c r="F6954" t="s">
        <v>12</v>
      </c>
      <c r="G6954">
        <v>3</v>
      </c>
      <c r="H6954">
        <v>0</v>
      </c>
      <c r="I6954" t="s">
        <v>10</v>
      </c>
      <c r="J6954">
        <v>1</v>
      </c>
    </row>
    <row r="6955" spans="2:10" x14ac:dyDescent="0.45">
      <c r="B6955">
        <v>8584</v>
      </c>
      <c r="C6955" t="s">
        <v>65</v>
      </c>
      <c r="D6955">
        <v>19</v>
      </c>
      <c r="E6955">
        <v>8</v>
      </c>
      <c r="F6955" t="s">
        <v>66</v>
      </c>
      <c r="G6955">
        <v>4</v>
      </c>
      <c r="H6955">
        <v>0</v>
      </c>
      <c r="I6955" t="s">
        <v>5</v>
      </c>
      <c r="J6955">
        <v>1</v>
      </c>
    </row>
    <row r="6956" spans="2:10" x14ac:dyDescent="0.45">
      <c r="B6956">
        <v>8585</v>
      </c>
      <c r="C6956" t="s">
        <v>65</v>
      </c>
      <c r="D6956">
        <v>19</v>
      </c>
      <c r="E6956">
        <v>8</v>
      </c>
      <c r="F6956" t="s">
        <v>27</v>
      </c>
      <c r="G6956">
        <v>0</v>
      </c>
      <c r="H6956">
        <v>0</v>
      </c>
      <c r="I6956" t="s">
        <v>14</v>
      </c>
      <c r="J6956">
        <v>0</v>
      </c>
    </row>
    <row r="6957" spans="2:10" x14ac:dyDescent="0.45">
      <c r="B6957">
        <v>8586</v>
      </c>
      <c r="C6957" t="s">
        <v>65</v>
      </c>
      <c r="D6957">
        <v>19</v>
      </c>
      <c r="E6957">
        <v>8</v>
      </c>
      <c r="F6957" t="s">
        <v>4</v>
      </c>
      <c r="G6957">
        <v>4</v>
      </c>
      <c r="H6957">
        <v>2</v>
      </c>
      <c r="I6957" t="s">
        <v>11</v>
      </c>
      <c r="J6957">
        <v>1</v>
      </c>
    </row>
    <row r="6958" spans="2:10" x14ac:dyDescent="0.45">
      <c r="B6958">
        <v>8587</v>
      </c>
      <c r="C6958" t="s">
        <v>65</v>
      </c>
      <c r="D6958">
        <v>19</v>
      </c>
      <c r="E6958">
        <v>8</v>
      </c>
      <c r="F6958" t="s">
        <v>15</v>
      </c>
      <c r="G6958">
        <v>2</v>
      </c>
      <c r="H6958">
        <v>0</v>
      </c>
      <c r="I6958" t="s">
        <v>9</v>
      </c>
      <c r="J6958">
        <v>1</v>
      </c>
    </row>
    <row r="6959" spans="2:10" x14ac:dyDescent="0.45">
      <c r="B6959">
        <v>8588</v>
      </c>
      <c r="C6959" t="s">
        <v>65</v>
      </c>
      <c r="D6959">
        <v>19</v>
      </c>
      <c r="E6959">
        <v>8</v>
      </c>
      <c r="F6959" t="s">
        <v>1</v>
      </c>
      <c r="G6959">
        <v>0</v>
      </c>
      <c r="H6959">
        <v>0</v>
      </c>
      <c r="I6959" t="s">
        <v>6</v>
      </c>
      <c r="J6959">
        <v>0</v>
      </c>
    </row>
    <row r="6960" spans="2:10" x14ac:dyDescent="0.45">
      <c r="B6960">
        <v>8643</v>
      </c>
      <c r="C6960" t="s">
        <v>65</v>
      </c>
      <c r="D6960">
        <v>19</v>
      </c>
      <c r="E6960">
        <v>8</v>
      </c>
      <c r="F6960" t="s">
        <v>0</v>
      </c>
      <c r="G6960">
        <v>0</v>
      </c>
      <c r="H6960">
        <v>0</v>
      </c>
      <c r="I6960" t="s">
        <v>24</v>
      </c>
      <c r="J6960">
        <v>0</v>
      </c>
    </row>
    <row r="6961" spans="2:10" x14ac:dyDescent="0.45">
      <c r="B6961">
        <v>8589</v>
      </c>
      <c r="C6961" t="s">
        <v>65</v>
      </c>
      <c r="D6961">
        <v>19</v>
      </c>
      <c r="E6961">
        <v>9</v>
      </c>
      <c r="F6961" t="s">
        <v>14</v>
      </c>
      <c r="G6961">
        <v>2</v>
      </c>
      <c r="H6961">
        <v>0</v>
      </c>
      <c r="I6961" t="s">
        <v>4</v>
      </c>
      <c r="J6961">
        <v>1</v>
      </c>
    </row>
    <row r="6962" spans="2:10" x14ac:dyDescent="0.45">
      <c r="B6962">
        <v>8590</v>
      </c>
      <c r="C6962" t="s">
        <v>65</v>
      </c>
      <c r="D6962">
        <v>19</v>
      </c>
      <c r="E6962">
        <v>9</v>
      </c>
      <c r="F6962" t="s">
        <v>10</v>
      </c>
      <c r="G6962">
        <v>1</v>
      </c>
      <c r="H6962">
        <v>1</v>
      </c>
      <c r="I6962" t="s">
        <v>3</v>
      </c>
      <c r="J6962">
        <v>0</v>
      </c>
    </row>
    <row r="6963" spans="2:10" x14ac:dyDescent="0.45">
      <c r="B6963">
        <v>8591</v>
      </c>
      <c r="C6963" t="s">
        <v>65</v>
      </c>
      <c r="D6963">
        <v>19</v>
      </c>
      <c r="E6963">
        <v>9</v>
      </c>
      <c r="F6963" t="s">
        <v>7</v>
      </c>
      <c r="G6963">
        <v>2</v>
      </c>
      <c r="H6963">
        <v>1</v>
      </c>
      <c r="I6963" t="s">
        <v>66</v>
      </c>
      <c r="J6963">
        <v>1</v>
      </c>
    </row>
    <row r="6964" spans="2:10" x14ac:dyDescent="0.45">
      <c r="B6964">
        <v>8592</v>
      </c>
      <c r="C6964" t="s">
        <v>65</v>
      </c>
      <c r="D6964">
        <v>19</v>
      </c>
      <c r="E6964">
        <v>9</v>
      </c>
      <c r="F6964" t="s">
        <v>6</v>
      </c>
      <c r="G6964">
        <v>1</v>
      </c>
      <c r="H6964">
        <v>1</v>
      </c>
      <c r="I6964" t="s">
        <v>9</v>
      </c>
      <c r="J6964">
        <v>0</v>
      </c>
    </row>
    <row r="6965" spans="2:10" x14ac:dyDescent="0.45">
      <c r="B6965">
        <v>8593</v>
      </c>
      <c r="C6965" t="s">
        <v>65</v>
      </c>
      <c r="D6965">
        <v>19</v>
      </c>
      <c r="E6965">
        <v>9</v>
      </c>
      <c r="F6965" t="s">
        <v>5</v>
      </c>
      <c r="G6965">
        <v>0</v>
      </c>
      <c r="H6965">
        <v>0</v>
      </c>
      <c r="I6965" t="s">
        <v>27</v>
      </c>
      <c r="J6965">
        <v>0</v>
      </c>
    </row>
    <row r="6966" spans="2:10" x14ac:dyDescent="0.45">
      <c r="B6966">
        <v>8594</v>
      </c>
      <c r="C6966" t="s">
        <v>65</v>
      </c>
      <c r="D6966">
        <v>19</v>
      </c>
      <c r="E6966">
        <v>9</v>
      </c>
      <c r="F6966" t="s">
        <v>67</v>
      </c>
      <c r="G6966">
        <v>0</v>
      </c>
      <c r="H6966">
        <v>0</v>
      </c>
      <c r="I6966" t="s">
        <v>13</v>
      </c>
      <c r="J6966">
        <v>0</v>
      </c>
    </row>
    <row r="6967" spans="2:10" x14ac:dyDescent="0.45">
      <c r="B6967">
        <v>8595</v>
      </c>
      <c r="C6967" t="s">
        <v>65</v>
      </c>
      <c r="D6967">
        <v>19</v>
      </c>
      <c r="E6967">
        <v>9</v>
      </c>
      <c r="F6967" t="s">
        <v>11</v>
      </c>
      <c r="G6967">
        <v>1</v>
      </c>
      <c r="H6967">
        <v>0</v>
      </c>
      <c r="I6967" t="s">
        <v>0</v>
      </c>
      <c r="J6967">
        <v>1</v>
      </c>
    </row>
    <row r="6968" spans="2:10" x14ac:dyDescent="0.45">
      <c r="B6968">
        <v>8596</v>
      </c>
      <c r="C6968" t="s">
        <v>65</v>
      </c>
      <c r="D6968">
        <v>19</v>
      </c>
      <c r="E6968">
        <v>9</v>
      </c>
      <c r="F6968" t="s">
        <v>56</v>
      </c>
      <c r="G6968">
        <v>2</v>
      </c>
      <c r="H6968">
        <v>3</v>
      </c>
      <c r="I6968" t="s">
        <v>12</v>
      </c>
      <c r="J6968">
        <v>-1</v>
      </c>
    </row>
    <row r="6969" spans="2:10" x14ac:dyDescent="0.45">
      <c r="B6969">
        <v>8644</v>
      </c>
      <c r="C6969" t="s">
        <v>65</v>
      </c>
      <c r="D6969">
        <v>19</v>
      </c>
      <c r="E6969">
        <v>9</v>
      </c>
      <c r="F6969" t="s">
        <v>24</v>
      </c>
      <c r="G6969">
        <v>1</v>
      </c>
      <c r="H6969">
        <v>1</v>
      </c>
      <c r="I6969" t="s">
        <v>15</v>
      </c>
      <c r="J6969">
        <v>0</v>
      </c>
    </row>
    <row r="6970" spans="2:10" x14ac:dyDescent="0.45">
      <c r="B6970">
        <v>8597</v>
      </c>
      <c r="C6970" t="s">
        <v>65</v>
      </c>
      <c r="D6970">
        <v>19</v>
      </c>
      <c r="E6970">
        <v>10</v>
      </c>
      <c r="F6970" t="s">
        <v>3</v>
      </c>
      <c r="G6970">
        <v>4</v>
      </c>
      <c r="H6970">
        <v>1</v>
      </c>
      <c r="I6970" t="s">
        <v>56</v>
      </c>
      <c r="J6970">
        <v>1</v>
      </c>
    </row>
    <row r="6971" spans="2:10" x14ac:dyDescent="0.45">
      <c r="B6971">
        <v>8598</v>
      </c>
      <c r="C6971" t="s">
        <v>65</v>
      </c>
      <c r="D6971">
        <v>19</v>
      </c>
      <c r="E6971">
        <v>10</v>
      </c>
      <c r="F6971" t="s">
        <v>12</v>
      </c>
      <c r="G6971">
        <v>1</v>
      </c>
      <c r="H6971">
        <v>4</v>
      </c>
      <c r="I6971" t="s">
        <v>1</v>
      </c>
      <c r="J6971">
        <v>-1</v>
      </c>
    </row>
    <row r="6972" spans="2:10" x14ac:dyDescent="0.45">
      <c r="B6972">
        <v>8599</v>
      </c>
      <c r="C6972" t="s">
        <v>65</v>
      </c>
      <c r="D6972">
        <v>19</v>
      </c>
      <c r="E6972">
        <v>10</v>
      </c>
      <c r="F6972" t="s">
        <v>0</v>
      </c>
      <c r="G6972">
        <v>2</v>
      </c>
      <c r="H6972">
        <v>2</v>
      </c>
      <c r="I6972" t="s">
        <v>14</v>
      </c>
      <c r="J6972">
        <v>0</v>
      </c>
    </row>
    <row r="6973" spans="2:10" x14ac:dyDescent="0.45">
      <c r="B6973">
        <v>8600</v>
      </c>
      <c r="C6973" t="s">
        <v>65</v>
      </c>
      <c r="D6973">
        <v>19</v>
      </c>
      <c r="E6973">
        <v>10</v>
      </c>
      <c r="F6973" t="s">
        <v>27</v>
      </c>
      <c r="G6973">
        <v>7</v>
      </c>
      <c r="H6973">
        <v>0</v>
      </c>
      <c r="I6973" t="s">
        <v>7</v>
      </c>
      <c r="J6973">
        <v>1</v>
      </c>
    </row>
    <row r="6974" spans="2:10" x14ac:dyDescent="0.45">
      <c r="B6974">
        <v>8601</v>
      </c>
      <c r="C6974" t="s">
        <v>65</v>
      </c>
      <c r="D6974">
        <v>19</v>
      </c>
      <c r="E6974">
        <v>10</v>
      </c>
      <c r="F6974" t="s">
        <v>15</v>
      </c>
      <c r="G6974">
        <v>1</v>
      </c>
      <c r="H6974">
        <v>0</v>
      </c>
      <c r="I6974" t="s">
        <v>11</v>
      </c>
      <c r="J6974">
        <v>1</v>
      </c>
    </row>
    <row r="6975" spans="2:10" x14ac:dyDescent="0.45">
      <c r="B6975">
        <v>8602</v>
      </c>
      <c r="C6975" t="s">
        <v>65</v>
      </c>
      <c r="D6975">
        <v>19</v>
      </c>
      <c r="E6975">
        <v>10</v>
      </c>
      <c r="F6975" t="s">
        <v>4</v>
      </c>
      <c r="G6975">
        <v>1</v>
      </c>
      <c r="H6975">
        <v>2</v>
      </c>
      <c r="I6975" t="s">
        <v>5</v>
      </c>
      <c r="J6975">
        <v>-1</v>
      </c>
    </row>
    <row r="6976" spans="2:10" x14ac:dyDescent="0.45">
      <c r="B6976">
        <v>8603</v>
      </c>
      <c r="C6976" t="s">
        <v>65</v>
      </c>
      <c r="D6976">
        <v>19</v>
      </c>
      <c r="E6976">
        <v>10</v>
      </c>
      <c r="F6976" t="s">
        <v>66</v>
      </c>
      <c r="G6976">
        <v>1</v>
      </c>
      <c r="H6976">
        <v>1</v>
      </c>
      <c r="I6976" t="s">
        <v>67</v>
      </c>
      <c r="J6976">
        <v>0</v>
      </c>
    </row>
    <row r="6977" spans="2:10" x14ac:dyDescent="0.45">
      <c r="B6977">
        <v>8604</v>
      </c>
      <c r="C6977" t="s">
        <v>65</v>
      </c>
      <c r="D6977">
        <v>19</v>
      </c>
      <c r="E6977">
        <v>10</v>
      </c>
      <c r="F6977" t="s">
        <v>13</v>
      </c>
      <c r="G6977">
        <v>2</v>
      </c>
      <c r="H6977">
        <v>1</v>
      </c>
      <c r="I6977" t="s">
        <v>10</v>
      </c>
      <c r="J6977">
        <v>1</v>
      </c>
    </row>
    <row r="6978" spans="2:10" x14ac:dyDescent="0.45">
      <c r="B6978">
        <v>8645</v>
      </c>
      <c r="C6978" t="s">
        <v>65</v>
      </c>
      <c r="D6978">
        <v>19</v>
      </c>
      <c r="E6978">
        <v>10</v>
      </c>
      <c r="F6978" t="s">
        <v>9</v>
      </c>
      <c r="G6978">
        <v>1</v>
      </c>
      <c r="H6978">
        <v>1</v>
      </c>
      <c r="I6978" t="s">
        <v>24</v>
      </c>
      <c r="J6978">
        <v>0</v>
      </c>
    </row>
    <row r="6979" spans="2:10" x14ac:dyDescent="0.45">
      <c r="B6979">
        <v>8605</v>
      </c>
      <c r="C6979" t="s">
        <v>65</v>
      </c>
      <c r="D6979">
        <v>19</v>
      </c>
      <c r="E6979">
        <v>11</v>
      </c>
      <c r="F6979" t="s">
        <v>10</v>
      </c>
      <c r="G6979">
        <v>4</v>
      </c>
      <c r="H6979">
        <v>1</v>
      </c>
      <c r="I6979" t="s">
        <v>66</v>
      </c>
      <c r="J6979">
        <v>1</v>
      </c>
    </row>
    <row r="6980" spans="2:10" x14ac:dyDescent="0.45">
      <c r="B6980">
        <v>8606</v>
      </c>
      <c r="C6980" t="s">
        <v>65</v>
      </c>
      <c r="D6980">
        <v>19</v>
      </c>
      <c r="E6980">
        <v>11</v>
      </c>
      <c r="F6980" t="s">
        <v>14</v>
      </c>
      <c r="G6980">
        <v>6</v>
      </c>
      <c r="H6980">
        <v>0</v>
      </c>
      <c r="I6980" t="s">
        <v>15</v>
      </c>
      <c r="J6980">
        <v>1</v>
      </c>
    </row>
    <row r="6981" spans="2:10" x14ac:dyDescent="0.45">
      <c r="B6981">
        <v>8607</v>
      </c>
      <c r="C6981" t="s">
        <v>65</v>
      </c>
      <c r="D6981">
        <v>19</v>
      </c>
      <c r="E6981">
        <v>11</v>
      </c>
      <c r="F6981" t="s">
        <v>1</v>
      </c>
      <c r="G6981">
        <v>3</v>
      </c>
      <c r="H6981">
        <v>4</v>
      </c>
      <c r="I6981" t="s">
        <v>3</v>
      </c>
      <c r="J6981">
        <v>-1</v>
      </c>
    </row>
    <row r="6982" spans="2:10" x14ac:dyDescent="0.45">
      <c r="B6982">
        <v>8608</v>
      </c>
      <c r="C6982" t="s">
        <v>65</v>
      </c>
      <c r="D6982">
        <v>19</v>
      </c>
      <c r="E6982">
        <v>11</v>
      </c>
      <c r="F6982" t="s">
        <v>7</v>
      </c>
      <c r="G6982">
        <v>0</v>
      </c>
      <c r="H6982">
        <v>0</v>
      </c>
      <c r="I6982" t="s">
        <v>4</v>
      </c>
      <c r="J6982">
        <v>0</v>
      </c>
    </row>
    <row r="6983" spans="2:10" x14ac:dyDescent="0.45">
      <c r="B6983">
        <v>8609</v>
      </c>
      <c r="C6983" t="s">
        <v>65</v>
      </c>
      <c r="D6983">
        <v>19</v>
      </c>
      <c r="E6983">
        <v>11</v>
      </c>
      <c r="F6983" t="s">
        <v>67</v>
      </c>
      <c r="G6983">
        <v>2</v>
      </c>
      <c r="H6983">
        <v>0</v>
      </c>
      <c r="I6983" t="s">
        <v>27</v>
      </c>
      <c r="J6983">
        <v>1</v>
      </c>
    </row>
    <row r="6984" spans="2:10" x14ac:dyDescent="0.45">
      <c r="B6984">
        <v>8610</v>
      </c>
      <c r="C6984" t="s">
        <v>65</v>
      </c>
      <c r="D6984">
        <v>19</v>
      </c>
      <c r="E6984">
        <v>11</v>
      </c>
      <c r="F6984" t="s">
        <v>5</v>
      </c>
      <c r="G6984">
        <v>1</v>
      </c>
      <c r="H6984">
        <v>2</v>
      </c>
      <c r="I6984" t="s">
        <v>0</v>
      </c>
      <c r="J6984">
        <v>-1</v>
      </c>
    </row>
    <row r="6985" spans="2:10" x14ac:dyDescent="0.45">
      <c r="B6985">
        <v>8611</v>
      </c>
      <c r="C6985" t="s">
        <v>65</v>
      </c>
      <c r="D6985">
        <v>19</v>
      </c>
      <c r="E6985">
        <v>11</v>
      </c>
      <c r="F6985" t="s">
        <v>11</v>
      </c>
      <c r="G6985">
        <v>2</v>
      </c>
      <c r="H6985">
        <v>1</v>
      </c>
      <c r="I6985" t="s">
        <v>9</v>
      </c>
      <c r="J6985">
        <v>1</v>
      </c>
    </row>
    <row r="6986" spans="2:10" x14ac:dyDescent="0.45">
      <c r="B6986">
        <v>8612</v>
      </c>
      <c r="C6986" t="s">
        <v>65</v>
      </c>
      <c r="D6986">
        <v>19</v>
      </c>
      <c r="E6986">
        <v>11</v>
      </c>
      <c r="F6986" t="s">
        <v>56</v>
      </c>
      <c r="G6986">
        <v>2</v>
      </c>
      <c r="H6986">
        <v>1</v>
      </c>
      <c r="I6986" t="s">
        <v>13</v>
      </c>
      <c r="J6986">
        <v>1</v>
      </c>
    </row>
    <row r="6987" spans="2:10" x14ac:dyDescent="0.45">
      <c r="B6987">
        <v>8646</v>
      </c>
      <c r="C6987" t="s">
        <v>65</v>
      </c>
      <c r="D6987">
        <v>19</v>
      </c>
      <c r="E6987">
        <v>11</v>
      </c>
      <c r="F6987" t="s">
        <v>6</v>
      </c>
      <c r="G6987">
        <v>3</v>
      </c>
      <c r="H6987">
        <v>2</v>
      </c>
      <c r="I6987" t="s">
        <v>24</v>
      </c>
      <c r="J6987">
        <v>1</v>
      </c>
    </row>
    <row r="6988" spans="2:10" x14ac:dyDescent="0.45">
      <c r="B6988">
        <v>8613</v>
      </c>
      <c r="C6988" t="s">
        <v>65</v>
      </c>
      <c r="D6988">
        <v>19</v>
      </c>
      <c r="E6988">
        <v>12</v>
      </c>
      <c r="F6988" t="s">
        <v>4</v>
      </c>
      <c r="G6988">
        <v>4</v>
      </c>
      <c r="H6988">
        <v>2</v>
      </c>
      <c r="I6988" t="s">
        <v>67</v>
      </c>
      <c r="J6988">
        <v>1</v>
      </c>
    </row>
    <row r="6989" spans="2:10" x14ac:dyDescent="0.45">
      <c r="B6989">
        <v>8614</v>
      </c>
      <c r="C6989" t="s">
        <v>65</v>
      </c>
      <c r="D6989">
        <v>19</v>
      </c>
      <c r="E6989">
        <v>12</v>
      </c>
      <c r="F6989" t="s">
        <v>27</v>
      </c>
      <c r="G6989">
        <v>1</v>
      </c>
      <c r="H6989">
        <v>0</v>
      </c>
      <c r="I6989" t="s">
        <v>10</v>
      </c>
      <c r="J6989">
        <v>1</v>
      </c>
    </row>
    <row r="6990" spans="2:10" x14ac:dyDescent="0.45">
      <c r="B6990">
        <v>8615</v>
      </c>
      <c r="C6990" t="s">
        <v>65</v>
      </c>
      <c r="D6990">
        <v>19</v>
      </c>
      <c r="E6990">
        <v>12</v>
      </c>
      <c r="F6990" t="s">
        <v>12</v>
      </c>
      <c r="G6990">
        <v>0</v>
      </c>
      <c r="H6990">
        <v>0</v>
      </c>
      <c r="I6990" t="s">
        <v>6</v>
      </c>
      <c r="J6990">
        <v>0</v>
      </c>
    </row>
    <row r="6991" spans="2:10" x14ac:dyDescent="0.45">
      <c r="B6991">
        <v>8616</v>
      </c>
      <c r="C6991" t="s">
        <v>65</v>
      </c>
      <c r="D6991">
        <v>19</v>
      </c>
      <c r="E6991">
        <v>12</v>
      </c>
      <c r="F6991" t="s">
        <v>9</v>
      </c>
      <c r="G6991">
        <v>2</v>
      </c>
      <c r="H6991">
        <v>1</v>
      </c>
      <c r="I6991" t="s">
        <v>14</v>
      </c>
      <c r="J6991">
        <v>1</v>
      </c>
    </row>
    <row r="6992" spans="2:10" x14ac:dyDescent="0.45">
      <c r="B6992">
        <v>8617</v>
      </c>
      <c r="C6992" t="s">
        <v>65</v>
      </c>
      <c r="D6992">
        <v>19</v>
      </c>
      <c r="E6992">
        <v>12</v>
      </c>
      <c r="F6992" t="s">
        <v>0</v>
      </c>
      <c r="G6992">
        <v>1</v>
      </c>
      <c r="H6992">
        <v>1</v>
      </c>
      <c r="I6992" t="s">
        <v>7</v>
      </c>
      <c r="J6992">
        <v>0</v>
      </c>
    </row>
    <row r="6993" spans="2:10" x14ac:dyDescent="0.45">
      <c r="B6993">
        <v>8618</v>
      </c>
      <c r="C6993" t="s">
        <v>65</v>
      </c>
      <c r="D6993">
        <v>19</v>
      </c>
      <c r="E6993">
        <v>12</v>
      </c>
      <c r="F6993" t="s">
        <v>66</v>
      </c>
      <c r="G6993">
        <v>3</v>
      </c>
      <c r="H6993">
        <v>0</v>
      </c>
      <c r="I6993" t="s">
        <v>56</v>
      </c>
      <c r="J6993">
        <v>1</v>
      </c>
    </row>
    <row r="6994" spans="2:10" x14ac:dyDescent="0.45">
      <c r="B6994">
        <v>8619</v>
      </c>
      <c r="C6994" t="s">
        <v>65</v>
      </c>
      <c r="D6994">
        <v>19</v>
      </c>
      <c r="E6994">
        <v>12</v>
      </c>
      <c r="F6994" t="s">
        <v>15</v>
      </c>
      <c r="G6994">
        <v>2</v>
      </c>
      <c r="H6994">
        <v>5</v>
      </c>
      <c r="I6994" t="s">
        <v>5</v>
      </c>
      <c r="J6994">
        <v>-1</v>
      </c>
    </row>
    <row r="6995" spans="2:10" x14ac:dyDescent="0.45">
      <c r="B6995">
        <v>8620</v>
      </c>
      <c r="C6995" t="s">
        <v>65</v>
      </c>
      <c r="D6995">
        <v>19</v>
      </c>
      <c r="E6995">
        <v>12</v>
      </c>
      <c r="F6995" t="s">
        <v>13</v>
      </c>
      <c r="G6995">
        <v>0</v>
      </c>
      <c r="H6995">
        <v>2</v>
      </c>
      <c r="I6995" t="s">
        <v>1</v>
      </c>
      <c r="J6995">
        <v>-1</v>
      </c>
    </row>
    <row r="6996" spans="2:10" x14ac:dyDescent="0.45">
      <c r="B6996">
        <v>8647</v>
      </c>
      <c r="C6996" t="s">
        <v>65</v>
      </c>
      <c r="D6996">
        <v>19</v>
      </c>
      <c r="E6996">
        <v>12</v>
      </c>
      <c r="F6996" t="s">
        <v>24</v>
      </c>
      <c r="G6996">
        <v>2</v>
      </c>
      <c r="H6996">
        <v>1</v>
      </c>
      <c r="I6996" t="s">
        <v>11</v>
      </c>
      <c r="J6996">
        <v>1</v>
      </c>
    </row>
    <row r="6997" spans="2:10" x14ac:dyDescent="0.45">
      <c r="B6997">
        <v>8621</v>
      </c>
      <c r="C6997" t="s">
        <v>65</v>
      </c>
      <c r="D6997">
        <v>19</v>
      </c>
      <c r="E6997">
        <v>13</v>
      </c>
      <c r="F6997" t="s">
        <v>12</v>
      </c>
      <c r="G6997">
        <v>3</v>
      </c>
      <c r="H6997">
        <v>3</v>
      </c>
      <c r="I6997" t="s">
        <v>3</v>
      </c>
      <c r="J6997">
        <v>0</v>
      </c>
    </row>
    <row r="6998" spans="2:10" x14ac:dyDescent="0.45">
      <c r="B6998">
        <v>8622</v>
      </c>
      <c r="C6998" t="s">
        <v>65</v>
      </c>
      <c r="D6998">
        <v>19</v>
      </c>
      <c r="E6998">
        <v>13</v>
      </c>
      <c r="F6998" t="s">
        <v>10</v>
      </c>
      <c r="G6998">
        <v>1</v>
      </c>
      <c r="H6998">
        <v>1</v>
      </c>
      <c r="I6998" t="s">
        <v>4</v>
      </c>
      <c r="J6998">
        <v>0</v>
      </c>
    </row>
    <row r="6999" spans="2:10" x14ac:dyDescent="0.45">
      <c r="B6999">
        <v>8623</v>
      </c>
      <c r="C6999" t="s">
        <v>65</v>
      </c>
      <c r="D6999">
        <v>19</v>
      </c>
      <c r="E6999">
        <v>13</v>
      </c>
      <c r="F6999" t="s">
        <v>6</v>
      </c>
      <c r="G6999">
        <v>2</v>
      </c>
      <c r="H6999">
        <v>0</v>
      </c>
      <c r="I6999" t="s">
        <v>11</v>
      </c>
      <c r="J6999">
        <v>1</v>
      </c>
    </row>
    <row r="7000" spans="2:10" x14ac:dyDescent="0.45">
      <c r="B7000">
        <v>8624</v>
      </c>
      <c r="C7000" t="s">
        <v>65</v>
      </c>
      <c r="D7000">
        <v>19</v>
      </c>
      <c r="E7000">
        <v>13</v>
      </c>
      <c r="F7000" t="s">
        <v>7</v>
      </c>
      <c r="G7000">
        <v>3</v>
      </c>
      <c r="H7000">
        <v>2</v>
      </c>
      <c r="I7000" t="s">
        <v>15</v>
      </c>
      <c r="J7000">
        <v>1</v>
      </c>
    </row>
    <row r="7001" spans="2:10" x14ac:dyDescent="0.45">
      <c r="B7001">
        <v>8625</v>
      </c>
      <c r="C7001" t="s">
        <v>65</v>
      </c>
      <c r="D7001">
        <v>19</v>
      </c>
      <c r="E7001">
        <v>13</v>
      </c>
      <c r="F7001" t="s">
        <v>1</v>
      </c>
      <c r="G7001">
        <v>1</v>
      </c>
      <c r="H7001">
        <v>0</v>
      </c>
      <c r="I7001" t="s">
        <v>66</v>
      </c>
      <c r="J7001">
        <v>1</v>
      </c>
    </row>
    <row r="7002" spans="2:10" x14ac:dyDescent="0.45">
      <c r="B7002">
        <v>8626</v>
      </c>
      <c r="C7002" t="s">
        <v>65</v>
      </c>
      <c r="D7002">
        <v>19</v>
      </c>
      <c r="E7002">
        <v>13</v>
      </c>
      <c r="F7002" t="s">
        <v>5</v>
      </c>
      <c r="G7002">
        <v>4</v>
      </c>
      <c r="H7002">
        <v>1</v>
      </c>
      <c r="I7002" t="s">
        <v>9</v>
      </c>
      <c r="J7002">
        <v>1</v>
      </c>
    </row>
    <row r="7003" spans="2:10" x14ac:dyDescent="0.45">
      <c r="B7003">
        <v>8627</v>
      </c>
      <c r="C7003" t="s">
        <v>65</v>
      </c>
      <c r="D7003">
        <v>19</v>
      </c>
      <c r="E7003">
        <v>13</v>
      </c>
      <c r="F7003" t="s">
        <v>67</v>
      </c>
      <c r="G7003">
        <v>1</v>
      </c>
      <c r="H7003">
        <v>1</v>
      </c>
      <c r="I7003" t="s">
        <v>0</v>
      </c>
      <c r="J7003">
        <v>0</v>
      </c>
    </row>
    <row r="7004" spans="2:10" x14ac:dyDescent="0.45">
      <c r="B7004">
        <v>8628</v>
      </c>
      <c r="C7004" t="s">
        <v>65</v>
      </c>
      <c r="D7004">
        <v>19</v>
      </c>
      <c r="E7004">
        <v>13</v>
      </c>
      <c r="F7004" t="s">
        <v>56</v>
      </c>
      <c r="G7004">
        <v>1</v>
      </c>
      <c r="H7004">
        <v>1</v>
      </c>
      <c r="I7004" t="s">
        <v>27</v>
      </c>
      <c r="J7004">
        <v>0</v>
      </c>
    </row>
    <row r="7005" spans="2:10" x14ac:dyDescent="0.45">
      <c r="B7005">
        <v>8648</v>
      </c>
      <c r="C7005" t="s">
        <v>65</v>
      </c>
      <c r="D7005">
        <v>19</v>
      </c>
      <c r="E7005">
        <v>13</v>
      </c>
      <c r="F7005" t="s">
        <v>14</v>
      </c>
      <c r="G7005">
        <v>3</v>
      </c>
      <c r="H7005">
        <v>3</v>
      </c>
      <c r="I7005" t="s">
        <v>24</v>
      </c>
      <c r="J7005">
        <v>0</v>
      </c>
    </row>
    <row r="7006" spans="2:10" x14ac:dyDescent="0.45">
      <c r="B7006">
        <v>8629</v>
      </c>
      <c r="C7006" t="s">
        <v>65</v>
      </c>
      <c r="D7006">
        <v>19</v>
      </c>
      <c r="E7006">
        <v>14</v>
      </c>
      <c r="F7006" t="s">
        <v>13</v>
      </c>
      <c r="G7006">
        <v>1</v>
      </c>
      <c r="H7006">
        <v>2</v>
      </c>
      <c r="I7006" t="s">
        <v>12</v>
      </c>
      <c r="J7006">
        <v>-1</v>
      </c>
    </row>
    <row r="7007" spans="2:10" x14ac:dyDescent="0.45">
      <c r="B7007">
        <v>8630</v>
      </c>
      <c r="C7007" t="s">
        <v>65</v>
      </c>
      <c r="D7007">
        <v>19</v>
      </c>
      <c r="E7007">
        <v>14</v>
      </c>
      <c r="F7007" t="s">
        <v>3</v>
      </c>
      <c r="G7007">
        <v>2</v>
      </c>
      <c r="H7007">
        <v>2</v>
      </c>
      <c r="I7007" t="s">
        <v>6</v>
      </c>
      <c r="J7007">
        <v>0</v>
      </c>
    </row>
    <row r="7008" spans="2:10" x14ac:dyDescent="0.45">
      <c r="B7008">
        <v>8631</v>
      </c>
      <c r="C7008" t="s">
        <v>65</v>
      </c>
      <c r="D7008">
        <v>19</v>
      </c>
      <c r="E7008">
        <v>14</v>
      </c>
      <c r="F7008" t="s">
        <v>4</v>
      </c>
      <c r="G7008">
        <v>0</v>
      </c>
      <c r="H7008">
        <v>1</v>
      </c>
      <c r="I7008" t="s">
        <v>56</v>
      </c>
      <c r="J7008">
        <v>-1</v>
      </c>
    </row>
    <row r="7009" spans="2:10" x14ac:dyDescent="0.45">
      <c r="B7009">
        <v>8632</v>
      </c>
      <c r="C7009" t="s">
        <v>65</v>
      </c>
      <c r="D7009">
        <v>19</v>
      </c>
      <c r="E7009">
        <v>14</v>
      </c>
      <c r="F7009" t="s">
        <v>11</v>
      </c>
      <c r="G7009">
        <v>2</v>
      </c>
      <c r="H7009">
        <v>5</v>
      </c>
      <c r="I7009" t="s">
        <v>14</v>
      </c>
      <c r="J7009">
        <v>-1</v>
      </c>
    </row>
    <row r="7010" spans="2:10" x14ac:dyDescent="0.45">
      <c r="B7010">
        <v>8633</v>
      </c>
      <c r="C7010" t="s">
        <v>65</v>
      </c>
      <c r="D7010">
        <v>19</v>
      </c>
      <c r="E7010">
        <v>14</v>
      </c>
      <c r="F7010" t="s">
        <v>9</v>
      </c>
      <c r="G7010">
        <v>0</v>
      </c>
      <c r="H7010">
        <v>1</v>
      </c>
      <c r="I7010" t="s">
        <v>7</v>
      </c>
      <c r="J7010">
        <v>-1</v>
      </c>
    </row>
    <row r="7011" spans="2:10" x14ac:dyDescent="0.45">
      <c r="B7011">
        <v>8634</v>
      </c>
      <c r="C7011" t="s">
        <v>65</v>
      </c>
      <c r="D7011">
        <v>19</v>
      </c>
      <c r="E7011">
        <v>14</v>
      </c>
      <c r="F7011" t="s">
        <v>15</v>
      </c>
      <c r="G7011">
        <v>0</v>
      </c>
      <c r="H7011">
        <v>0</v>
      </c>
      <c r="I7011" t="s">
        <v>67</v>
      </c>
      <c r="J7011">
        <v>0</v>
      </c>
    </row>
    <row r="7012" spans="2:10" x14ac:dyDescent="0.45">
      <c r="B7012">
        <v>8635</v>
      </c>
      <c r="C7012" t="s">
        <v>65</v>
      </c>
      <c r="D7012">
        <v>19</v>
      </c>
      <c r="E7012">
        <v>14</v>
      </c>
      <c r="F7012" t="s">
        <v>0</v>
      </c>
      <c r="G7012">
        <v>1</v>
      </c>
      <c r="H7012">
        <v>0</v>
      </c>
      <c r="I7012" t="s">
        <v>10</v>
      </c>
      <c r="J7012">
        <v>1</v>
      </c>
    </row>
    <row r="7013" spans="2:10" x14ac:dyDescent="0.45">
      <c r="B7013">
        <v>8636</v>
      </c>
      <c r="C7013" t="s">
        <v>65</v>
      </c>
      <c r="D7013">
        <v>19</v>
      </c>
      <c r="E7013">
        <v>14</v>
      </c>
      <c r="F7013" t="s">
        <v>27</v>
      </c>
      <c r="G7013">
        <v>1</v>
      </c>
      <c r="H7013">
        <v>1</v>
      </c>
      <c r="I7013" t="s">
        <v>1</v>
      </c>
      <c r="J7013">
        <v>0</v>
      </c>
    </row>
    <row r="7014" spans="2:10" x14ac:dyDescent="0.45">
      <c r="B7014">
        <v>8649</v>
      </c>
      <c r="C7014" t="s">
        <v>65</v>
      </c>
      <c r="D7014">
        <v>19</v>
      </c>
      <c r="E7014">
        <v>14</v>
      </c>
      <c r="F7014" t="s">
        <v>24</v>
      </c>
      <c r="G7014">
        <v>0</v>
      </c>
      <c r="H7014">
        <v>0</v>
      </c>
      <c r="I7014" t="s">
        <v>5</v>
      </c>
      <c r="J7014">
        <v>0</v>
      </c>
    </row>
    <row r="7015" spans="2:10" x14ac:dyDescent="0.45">
      <c r="B7015">
        <v>8333</v>
      </c>
      <c r="C7015" t="s">
        <v>65</v>
      </c>
      <c r="D7015">
        <v>19</v>
      </c>
      <c r="E7015">
        <v>15</v>
      </c>
      <c r="F7015" t="s">
        <v>6</v>
      </c>
      <c r="G7015">
        <v>1</v>
      </c>
      <c r="H7015">
        <v>1</v>
      </c>
      <c r="I7015" t="s">
        <v>14</v>
      </c>
      <c r="J7015">
        <v>0</v>
      </c>
    </row>
    <row r="7016" spans="2:10" x14ac:dyDescent="0.45">
      <c r="B7016">
        <v>8334</v>
      </c>
      <c r="C7016" t="s">
        <v>65</v>
      </c>
      <c r="D7016">
        <v>19</v>
      </c>
      <c r="E7016">
        <v>15</v>
      </c>
      <c r="F7016" t="s">
        <v>12</v>
      </c>
      <c r="G7016">
        <v>2</v>
      </c>
      <c r="H7016">
        <v>2</v>
      </c>
      <c r="I7016" t="s">
        <v>66</v>
      </c>
      <c r="J7016">
        <v>0</v>
      </c>
    </row>
    <row r="7017" spans="2:10" x14ac:dyDescent="0.45">
      <c r="B7017">
        <v>8335</v>
      </c>
      <c r="C7017" t="s">
        <v>65</v>
      </c>
      <c r="D7017">
        <v>19</v>
      </c>
      <c r="E7017">
        <v>15</v>
      </c>
      <c r="F7017" t="s">
        <v>10</v>
      </c>
      <c r="G7017">
        <v>1</v>
      </c>
      <c r="H7017">
        <v>1</v>
      </c>
      <c r="I7017" t="s">
        <v>15</v>
      </c>
      <c r="J7017">
        <v>0</v>
      </c>
    </row>
    <row r="7018" spans="2:10" x14ac:dyDescent="0.45">
      <c r="B7018">
        <v>8336</v>
      </c>
      <c r="C7018" t="s">
        <v>65</v>
      </c>
      <c r="D7018">
        <v>19</v>
      </c>
      <c r="E7018">
        <v>15</v>
      </c>
      <c r="F7018" t="s">
        <v>3</v>
      </c>
      <c r="G7018">
        <v>3</v>
      </c>
      <c r="H7018">
        <v>1</v>
      </c>
      <c r="I7018" t="s">
        <v>13</v>
      </c>
      <c r="J7018">
        <v>1</v>
      </c>
    </row>
    <row r="7019" spans="2:10" x14ac:dyDescent="0.45">
      <c r="B7019">
        <v>8337</v>
      </c>
      <c r="C7019" t="s">
        <v>65</v>
      </c>
      <c r="D7019">
        <v>19</v>
      </c>
      <c r="E7019">
        <v>15</v>
      </c>
      <c r="F7019" t="s">
        <v>67</v>
      </c>
      <c r="G7019">
        <v>3</v>
      </c>
      <c r="H7019">
        <v>1</v>
      </c>
      <c r="I7019" t="s">
        <v>9</v>
      </c>
      <c r="J7019">
        <v>1</v>
      </c>
    </row>
    <row r="7020" spans="2:10" x14ac:dyDescent="0.45">
      <c r="B7020">
        <v>8338</v>
      </c>
      <c r="C7020" t="s">
        <v>65</v>
      </c>
      <c r="D7020">
        <v>19</v>
      </c>
      <c r="E7020">
        <v>15</v>
      </c>
      <c r="F7020" t="s">
        <v>1</v>
      </c>
      <c r="G7020">
        <v>2</v>
      </c>
      <c r="H7020">
        <v>0</v>
      </c>
      <c r="I7020" t="s">
        <v>4</v>
      </c>
      <c r="J7020">
        <v>1</v>
      </c>
    </row>
    <row r="7021" spans="2:10" x14ac:dyDescent="0.45">
      <c r="B7021">
        <v>8339</v>
      </c>
      <c r="C7021" t="s">
        <v>65</v>
      </c>
      <c r="D7021">
        <v>19</v>
      </c>
      <c r="E7021">
        <v>15</v>
      </c>
      <c r="F7021" t="s">
        <v>56</v>
      </c>
      <c r="G7021">
        <v>1</v>
      </c>
      <c r="H7021">
        <v>1</v>
      </c>
      <c r="I7021" t="s">
        <v>0</v>
      </c>
      <c r="J7021">
        <v>0</v>
      </c>
    </row>
    <row r="7022" spans="2:10" x14ac:dyDescent="0.45">
      <c r="B7022">
        <v>8340</v>
      </c>
      <c r="C7022" t="s">
        <v>65</v>
      </c>
      <c r="D7022">
        <v>19</v>
      </c>
      <c r="E7022">
        <v>15</v>
      </c>
      <c r="F7022" t="s">
        <v>5</v>
      </c>
      <c r="G7022">
        <v>2</v>
      </c>
      <c r="H7022">
        <v>2</v>
      </c>
      <c r="I7022" t="s">
        <v>11</v>
      </c>
      <c r="J7022">
        <v>0</v>
      </c>
    </row>
    <row r="7023" spans="2:10" x14ac:dyDescent="0.45">
      <c r="B7023">
        <v>8650</v>
      </c>
      <c r="C7023" t="s">
        <v>65</v>
      </c>
      <c r="D7023">
        <v>19</v>
      </c>
      <c r="E7023">
        <v>15</v>
      </c>
      <c r="F7023" t="s">
        <v>7</v>
      </c>
      <c r="G7023">
        <v>2</v>
      </c>
      <c r="H7023">
        <v>2</v>
      </c>
      <c r="I7023" t="s">
        <v>24</v>
      </c>
      <c r="J7023">
        <v>0</v>
      </c>
    </row>
    <row r="7024" spans="2:10" x14ac:dyDescent="0.45">
      <c r="B7024">
        <v>8341</v>
      </c>
      <c r="C7024" t="s">
        <v>65</v>
      </c>
      <c r="D7024">
        <v>19</v>
      </c>
      <c r="E7024">
        <v>16</v>
      </c>
      <c r="F7024" t="s">
        <v>13</v>
      </c>
      <c r="G7024">
        <v>1</v>
      </c>
      <c r="H7024">
        <v>0</v>
      </c>
      <c r="I7024" t="s">
        <v>6</v>
      </c>
      <c r="J7024">
        <v>1</v>
      </c>
    </row>
    <row r="7025" spans="2:10" x14ac:dyDescent="0.45">
      <c r="B7025">
        <v>8342</v>
      </c>
      <c r="C7025" t="s">
        <v>65</v>
      </c>
      <c r="D7025">
        <v>19</v>
      </c>
      <c r="E7025">
        <v>16</v>
      </c>
      <c r="F7025" t="s">
        <v>0</v>
      </c>
      <c r="G7025">
        <v>1</v>
      </c>
      <c r="H7025">
        <v>2</v>
      </c>
      <c r="I7025" t="s">
        <v>1</v>
      </c>
      <c r="J7025">
        <v>-1</v>
      </c>
    </row>
    <row r="7026" spans="2:10" x14ac:dyDescent="0.45">
      <c r="B7026">
        <v>8343</v>
      </c>
      <c r="C7026" t="s">
        <v>65</v>
      </c>
      <c r="D7026">
        <v>19</v>
      </c>
      <c r="E7026">
        <v>16</v>
      </c>
      <c r="F7026" t="s">
        <v>14</v>
      </c>
      <c r="G7026">
        <v>1</v>
      </c>
      <c r="H7026">
        <v>3</v>
      </c>
      <c r="I7026" t="s">
        <v>5</v>
      </c>
      <c r="J7026">
        <v>-1</v>
      </c>
    </row>
    <row r="7027" spans="2:10" x14ac:dyDescent="0.45">
      <c r="B7027">
        <v>8344</v>
      </c>
      <c r="C7027" t="s">
        <v>65</v>
      </c>
      <c r="D7027">
        <v>19</v>
      </c>
      <c r="E7027">
        <v>16</v>
      </c>
      <c r="F7027" t="s">
        <v>9</v>
      </c>
      <c r="G7027">
        <v>1</v>
      </c>
      <c r="H7027">
        <v>2</v>
      </c>
      <c r="I7027" t="s">
        <v>10</v>
      </c>
      <c r="J7027">
        <v>-1</v>
      </c>
    </row>
    <row r="7028" spans="2:10" x14ac:dyDescent="0.45">
      <c r="B7028">
        <v>8345</v>
      </c>
      <c r="C7028" t="s">
        <v>65</v>
      </c>
      <c r="D7028">
        <v>19</v>
      </c>
      <c r="E7028">
        <v>16</v>
      </c>
      <c r="F7028" t="s">
        <v>27</v>
      </c>
      <c r="G7028">
        <v>2</v>
      </c>
      <c r="H7028">
        <v>0</v>
      </c>
      <c r="I7028" t="s">
        <v>12</v>
      </c>
      <c r="J7028">
        <v>1</v>
      </c>
    </row>
    <row r="7029" spans="2:10" x14ac:dyDescent="0.45">
      <c r="B7029">
        <v>8346</v>
      </c>
      <c r="C7029" t="s">
        <v>65</v>
      </c>
      <c r="D7029">
        <v>19</v>
      </c>
      <c r="E7029">
        <v>16</v>
      </c>
      <c r="F7029" t="s">
        <v>66</v>
      </c>
      <c r="G7029">
        <v>2</v>
      </c>
      <c r="H7029">
        <v>8</v>
      </c>
      <c r="I7029" t="s">
        <v>3</v>
      </c>
      <c r="J7029">
        <v>-1</v>
      </c>
    </row>
    <row r="7030" spans="2:10" x14ac:dyDescent="0.45">
      <c r="B7030">
        <v>8347</v>
      </c>
      <c r="C7030" t="s">
        <v>65</v>
      </c>
      <c r="D7030">
        <v>19</v>
      </c>
      <c r="E7030">
        <v>16</v>
      </c>
      <c r="F7030" t="s">
        <v>15</v>
      </c>
      <c r="G7030">
        <v>1</v>
      </c>
      <c r="H7030">
        <v>1</v>
      </c>
      <c r="I7030" t="s">
        <v>56</v>
      </c>
      <c r="J7030">
        <v>0</v>
      </c>
    </row>
    <row r="7031" spans="2:10" x14ac:dyDescent="0.45">
      <c r="B7031">
        <v>8348</v>
      </c>
      <c r="C7031" t="s">
        <v>65</v>
      </c>
      <c r="D7031">
        <v>19</v>
      </c>
      <c r="E7031">
        <v>16</v>
      </c>
      <c r="F7031" t="s">
        <v>11</v>
      </c>
      <c r="G7031">
        <v>2</v>
      </c>
      <c r="H7031">
        <v>2</v>
      </c>
      <c r="I7031" t="s">
        <v>7</v>
      </c>
      <c r="J7031">
        <v>0</v>
      </c>
    </row>
    <row r="7032" spans="2:10" x14ac:dyDescent="0.45">
      <c r="B7032">
        <v>8651</v>
      </c>
      <c r="C7032" t="s">
        <v>65</v>
      </c>
      <c r="D7032">
        <v>19</v>
      </c>
      <c r="E7032">
        <v>16</v>
      </c>
      <c r="F7032" t="s">
        <v>24</v>
      </c>
      <c r="G7032">
        <v>1</v>
      </c>
      <c r="H7032">
        <v>1</v>
      </c>
      <c r="I7032" t="s">
        <v>67</v>
      </c>
      <c r="J7032">
        <v>0</v>
      </c>
    </row>
    <row r="7033" spans="2:10" x14ac:dyDescent="0.45">
      <c r="B7033">
        <v>8349</v>
      </c>
      <c r="C7033" t="s">
        <v>65</v>
      </c>
      <c r="D7033">
        <v>19</v>
      </c>
      <c r="E7033">
        <v>17</v>
      </c>
      <c r="F7033" t="s">
        <v>7</v>
      </c>
      <c r="G7033">
        <v>3</v>
      </c>
      <c r="H7033">
        <v>1</v>
      </c>
      <c r="I7033" t="s">
        <v>14</v>
      </c>
      <c r="J7033">
        <v>1</v>
      </c>
    </row>
    <row r="7034" spans="2:10" x14ac:dyDescent="0.45">
      <c r="B7034">
        <v>8453</v>
      </c>
      <c r="C7034" t="s">
        <v>65</v>
      </c>
      <c r="D7034">
        <v>19</v>
      </c>
      <c r="E7034">
        <v>17</v>
      </c>
      <c r="F7034" t="s">
        <v>13</v>
      </c>
      <c r="G7034">
        <v>3</v>
      </c>
      <c r="H7034">
        <v>0</v>
      </c>
      <c r="I7034" t="s">
        <v>66</v>
      </c>
      <c r="J7034">
        <v>1</v>
      </c>
    </row>
    <row r="7035" spans="2:10" x14ac:dyDescent="0.45">
      <c r="B7035">
        <v>8454</v>
      </c>
      <c r="C7035" t="s">
        <v>65</v>
      </c>
      <c r="D7035">
        <v>19</v>
      </c>
      <c r="E7035">
        <v>17</v>
      </c>
      <c r="F7035" t="s">
        <v>12</v>
      </c>
      <c r="G7035">
        <v>1</v>
      </c>
      <c r="H7035">
        <v>0</v>
      </c>
      <c r="I7035" t="s">
        <v>4</v>
      </c>
      <c r="J7035">
        <v>1</v>
      </c>
    </row>
    <row r="7036" spans="2:10" x14ac:dyDescent="0.45">
      <c r="B7036">
        <v>8455</v>
      </c>
      <c r="C7036" t="s">
        <v>65</v>
      </c>
      <c r="D7036">
        <v>19</v>
      </c>
      <c r="E7036">
        <v>17</v>
      </c>
      <c r="F7036" t="s">
        <v>67</v>
      </c>
      <c r="G7036">
        <v>1</v>
      </c>
      <c r="H7036">
        <v>0</v>
      </c>
      <c r="I7036" t="s">
        <v>11</v>
      </c>
      <c r="J7036">
        <v>1</v>
      </c>
    </row>
    <row r="7037" spans="2:10" x14ac:dyDescent="0.45">
      <c r="B7037">
        <v>8456</v>
      </c>
      <c r="C7037" t="s">
        <v>65</v>
      </c>
      <c r="D7037">
        <v>19</v>
      </c>
      <c r="E7037">
        <v>17</v>
      </c>
      <c r="F7037" t="s">
        <v>1</v>
      </c>
      <c r="G7037">
        <v>2</v>
      </c>
      <c r="H7037">
        <v>1</v>
      </c>
      <c r="I7037" t="s">
        <v>15</v>
      </c>
      <c r="J7037">
        <v>1</v>
      </c>
    </row>
    <row r="7038" spans="2:10" x14ac:dyDescent="0.45">
      <c r="B7038">
        <v>8457</v>
      </c>
      <c r="C7038" t="s">
        <v>65</v>
      </c>
      <c r="D7038">
        <v>19</v>
      </c>
      <c r="E7038">
        <v>17</v>
      </c>
      <c r="F7038" t="s">
        <v>3</v>
      </c>
      <c r="G7038">
        <v>1</v>
      </c>
      <c r="H7038">
        <v>2</v>
      </c>
      <c r="I7038" t="s">
        <v>27</v>
      </c>
      <c r="J7038">
        <v>-1</v>
      </c>
    </row>
    <row r="7039" spans="2:10" x14ac:dyDescent="0.45">
      <c r="B7039">
        <v>8458</v>
      </c>
      <c r="C7039" t="s">
        <v>65</v>
      </c>
      <c r="D7039">
        <v>19</v>
      </c>
      <c r="E7039">
        <v>17</v>
      </c>
      <c r="F7039" t="s">
        <v>56</v>
      </c>
      <c r="G7039">
        <v>1</v>
      </c>
      <c r="H7039">
        <v>2</v>
      </c>
      <c r="I7039" t="s">
        <v>9</v>
      </c>
      <c r="J7039">
        <v>-1</v>
      </c>
    </row>
    <row r="7040" spans="2:10" x14ac:dyDescent="0.45">
      <c r="B7040">
        <v>8459</v>
      </c>
      <c r="C7040" t="s">
        <v>65</v>
      </c>
      <c r="D7040">
        <v>19</v>
      </c>
      <c r="E7040">
        <v>17</v>
      </c>
      <c r="F7040" t="s">
        <v>6</v>
      </c>
      <c r="G7040">
        <v>1</v>
      </c>
      <c r="H7040">
        <v>1</v>
      </c>
      <c r="I7040" t="s">
        <v>5</v>
      </c>
      <c r="J7040">
        <v>0</v>
      </c>
    </row>
    <row r="7041" spans="2:10" x14ac:dyDescent="0.45">
      <c r="B7041">
        <v>8652</v>
      </c>
      <c r="C7041" t="s">
        <v>65</v>
      </c>
      <c r="D7041">
        <v>19</v>
      </c>
      <c r="E7041">
        <v>17</v>
      </c>
      <c r="F7041" t="s">
        <v>10</v>
      </c>
      <c r="G7041">
        <v>0</v>
      </c>
      <c r="H7041">
        <v>2</v>
      </c>
      <c r="I7041" t="s">
        <v>24</v>
      </c>
      <c r="J7041">
        <v>-1</v>
      </c>
    </row>
    <row r="7042" spans="2:10" x14ac:dyDescent="0.45">
      <c r="B7042">
        <v>8350</v>
      </c>
      <c r="C7042" t="s">
        <v>65</v>
      </c>
      <c r="D7042">
        <v>19</v>
      </c>
      <c r="E7042">
        <v>18</v>
      </c>
      <c r="F7042" t="s">
        <v>27</v>
      </c>
      <c r="G7042">
        <v>2</v>
      </c>
      <c r="H7042">
        <v>1</v>
      </c>
      <c r="I7042" t="s">
        <v>13</v>
      </c>
      <c r="J7042">
        <v>1</v>
      </c>
    </row>
    <row r="7043" spans="2:10" x14ac:dyDescent="0.45">
      <c r="B7043">
        <v>8351</v>
      </c>
      <c r="C7043" t="s">
        <v>65</v>
      </c>
      <c r="D7043">
        <v>19</v>
      </c>
      <c r="E7043">
        <v>18</v>
      </c>
      <c r="F7043" t="s">
        <v>6</v>
      </c>
      <c r="G7043">
        <v>4</v>
      </c>
      <c r="H7043">
        <v>0</v>
      </c>
      <c r="I7043" t="s">
        <v>66</v>
      </c>
      <c r="J7043">
        <v>1</v>
      </c>
    </row>
    <row r="7044" spans="2:10" x14ac:dyDescent="0.45">
      <c r="B7044">
        <v>8352</v>
      </c>
      <c r="C7044" t="s">
        <v>65</v>
      </c>
      <c r="D7044">
        <v>19</v>
      </c>
      <c r="E7044">
        <v>18</v>
      </c>
      <c r="F7044" t="s">
        <v>0</v>
      </c>
      <c r="G7044">
        <v>0</v>
      </c>
      <c r="H7044">
        <v>0</v>
      </c>
      <c r="I7044" t="s">
        <v>12</v>
      </c>
      <c r="J7044">
        <v>0</v>
      </c>
    </row>
    <row r="7045" spans="2:10" x14ac:dyDescent="0.45">
      <c r="B7045">
        <v>8353</v>
      </c>
      <c r="C7045" t="s">
        <v>65</v>
      </c>
      <c r="D7045">
        <v>19</v>
      </c>
      <c r="E7045">
        <v>18</v>
      </c>
      <c r="F7045" t="s">
        <v>4</v>
      </c>
      <c r="G7045">
        <v>0</v>
      </c>
      <c r="H7045">
        <v>3</v>
      </c>
      <c r="I7045" t="s">
        <v>3</v>
      </c>
      <c r="J7045">
        <v>-1</v>
      </c>
    </row>
    <row r="7046" spans="2:10" x14ac:dyDescent="0.45">
      <c r="B7046">
        <v>8354</v>
      </c>
      <c r="C7046" t="s">
        <v>65</v>
      </c>
      <c r="D7046">
        <v>19</v>
      </c>
      <c r="E7046">
        <v>18</v>
      </c>
      <c r="F7046" t="s">
        <v>5</v>
      </c>
      <c r="G7046">
        <v>2</v>
      </c>
      <c r="H7046">
        <v>1</v>
      </c>
      <c r="I7046" t="s">
        <v>7</v>
      </c>
      <c r="J7046">
        <v>1</v>
      </c>
    </row>
    <row r="7047" spans="2:10" x14ac:dyDescent="0.45">
      <c r="B7047">
        <v>8355</v>
      </c>
      <c r="C7047" t="s">
        <v>65</v>
      </c>
      <c r="D7047">
        <v>19</v>
      </c>
      <c r="E7047">
        <v>18</v>
      </c>
      <c r="F7047" t="s">
        <v>11</v>
      </c>
      <c r="G7047">
        <v>2</v>
      </c>
      <c r="H7047">
        <v>1</v>
      </c>
      <c r="I7047" t="s">
        <v>10</v>
      </c>
      <c r="J7047">
        <v>1</v>
      </c>
    </row>
    <row r="7048" spans="2:10" x14ac:dyDescent="0.45">
      <c r="B7048">
        <v>8356</v>
      </c>
      <c r="C7048" t="s">
        <v>65</v>
      </c>
      <c r="D7048">
        <v>19</v>
      </c>
      <c r="E7048">
        <v>18</v>
      </c>
      <c r="F7048" t="s">
        <v>14</v>
      </c>
      <c r="G7048">
        <v>3</v>
      </c>
      <c r="H7048">
        <v>2</v>
      </c>
      <c r="I7048" t="s">
        <v>67</v>
      </c>
      <c r="J7048">
        <v>1</v>
      </c>
    </row>
    <row r="7049" spans="2:10" x14ac:dyDescent="0.45">
      <c r="B7049">
        <v>8357</v>
      </c>
      <c r="C7049" t="s">
        <v>65</v>
      </c>
      <c r="D7049">
        <v>19</v>
      </c>
      <c r="E7049">
        <v>18</v>
      </c>
      <c r="F7049" t="s">
        <v>9</v>
      </c>
      <c r="G7049">
        <v>0</v>
      </c>
      <c r="H7049">
        <v>1</v>
      </c>
      <c r="I7049" t="s">
        <v>1</v>
      </c>
      <c r="J7049">
        <v>-1</v>
      </c>
    </row>
    <row r="7050" spans="2:10" x14ac:dyDescent="0.45">
      <c r="B7050">
        <v>8653</v>
      </c>
      <c r="C7050" t="s">
        <v>65</v>
      </c>
      <c r="D7050">
        <v>19</v>
      </c>
      <c r="E7050">
        <v>18</v>
      </c>
      <c r="F7050" t="s">
        <v>24</v>
      </c>
      <c r="G7050">
        <v>2</v>
      </c>
      <c r="H7050">
        <v>1</v>
      </c>
      <c r="I7050" t="s">
        <v>56</v>
      </c>
      <c r="J7050">
        <v>1</v>
      </c>
    </row>
    <row r="7051" spans="2:10" x14ac:dyDescent="0.45">
      <c r="B7051">
        <v>8358</v>
      </c>
      <c r="C7051" t="s">
        <v>65</v>
      </c>
      <c r="D7051">
        <v>19</v>
      </c>
      <c r="E7051">
        <v>19</v>
      </c>
      <c r="F7051" t="s">
        <v>7</v>
      </c>
      <c r="G7051">
        <v>3</v>
      </c>
      <c r="H7051">
        <v>1</v>
      </c>
      <c r="I7051" t="s">
        <v>6</v>
      </c>
      <c r="J7051">
        <v>1</v>
      </c>
    </row>
    <row r="7052" spans="2:10" x14ac:dyDescent="0.45">
      <c r="B7052">
        <v>8359</v>
      </c>
      <c r="C7052" t="s">
        <v>65</v>
      </c>
      <c r="D7052">
        <v>19</v>
      </c>
      <c r="E7052">
        <v>19</v>
      </c>
      <c r="F7052" t="s">
        <v>13</v>
      </c>
      <c r="G7052">
        <v>0</v>
      </c>
      <c r="H7052">
        <v>0</v>
      </c>
      <c r="I7052" t="s">
        <v>4</v>
      </c>
      <c r="J7052">
        <v>0</v>
      </c>
    </row>
    <row r="7053" spans="2:10" x14ac:dyDescent="0.45">
      <c r="B7053">
        <v>8360</v>
      </c>
      <c r="C7053" t="s">
        <v>65</v>
      </c>
      <c r="D7053">
        <v>19</v>
      </c>
      <c r="E7053">
        <v>19</v>
      </c>
      <c r="F7053" t="s">
        <v>66</v>
      </c>
      <c r="G7053">
        <v>2</v>
      </c>
      <c r="H7053">
        <v>2</v>
      </c>
      <c r="I7053" t="s">
        <v>27</v>
      </c>
      <c r="J7053">
        <v>0</v>
      </c>
    </row>
    <row r="7054" spans="2:10" x14ac:dyDescent="0.45">
      <c r="B7054">
        <v>8361</v>
      </c>
      <c r="C7054" t="s">
        <v>65</v>
      </c>
      <c r="D7054">
        <v>19</v>
      </c>
      <c r="E7054">
        <v>19</v>
      </c>
      <c r="F7054" t="s">
        <v>67</v>
      </c>
      <c r="G7054">
        <v>0</v>
      </c>
      <c r="H7054">
        <v>0</v>
      </c>
      <c r="I7054" t="s">
        <v>5</v>
      </c>
      <c r="J7054">
        <v>0</v>
      </c>
    </row>
    <row r="7055" spans="2:10" x14ac:dyDescent="0.45">
      <c r="B7055">
        <v>8362</v>
      </c>
      <c r="C7055" t="s">
        <v>65</v>
      </c>
      <c r="D7055">
        <v>19</v>
      </c>
      <c r="E7055">
        <v>19</v>
      </c>
      <c r="F7055" t="s">
        <v>10</v>
      </c>
      <c r="G7055">
        <v>0</v>
      </c>
      <c r="H7055">
        <v>1</v>
      </c>
      <c r="I7055" t="s">
        <v>14</v>
      </c>
      <c r="J7055">
        <v>-1</v>
      </c>
    </row>
    <row r="7056" spans="2:10" x14ac:dyDescent="0.45">
      <c r="B7056">
        <v>8363</v>
      </c>
      <c r="C7056" t="s">
        <v>65</v>
      </c>
      <c r="D7056">
        <v>19</v>
      </c>
      <c r="E7056">
        <v>19</v>
      </c>
      <c r="F7056" t="s">
        <v>12</v>
      </c>
      <c r="G7056">
        <v>2</v>
      </c>
      <c r="H7056">
        <v>0</v>
      </c>
      <c r="I7056" t="s">
        <v>15</v>
      </c>
      <c r="J7056">
        <v>1</v>
      </c>
    </row>
    <row r="7057" spans="2:10" x14ac:dyDescent="0.45">
      <c r="B7057">
        <v>8364</v>
      </c>
      <c r="C7057" t="s">
        <v>65</v>
      </c>
      <c r="D7057">
        <v>19</v>
      </c>
      <c r="E7057">
        <v>19</v>
      </c>
      <c r="F7057" t="s">
        <v>3</v>
      </c>
      <c r="G7057">
        <v>2</v>
      </c>
      <c r="H7057">
        <v>1</v>
      </c>
      <c r="I7057" t="s">
        <v>0</v>
      </c>
      <c r="J7057">
        <v>1</v>
      </c>
    </row>
    <row r="7058" spans="2:10" x14ac:dyDescent="0.45">
      <c r="B7058">
        <v>8365</v>
      </c>
      <c r="C7058" t="s">
        <v>65</v>
      </c>
      <c r="D7058">
        <v>19</v>
      </c>
      <c r="E7058">
        <v>19</v>
      </c>
      <c r="F7058" t="s">
        <v>56</v>
      </c>
      <c r="G7058">
        <v>1</v>
      </c>
      <c r="H7058">
        <v>0</v>
      </c>
      <c r="I7058" t="s">
        <v>11</v>
      </c>
      <c r="J7058">
        <v>1</v>
      </c>
    </row>
    <row r="7059" spans="2:10" x14ac:dyDescent="0.45">
      <c r="B7059">
        <v>8654</v>
      </c>
      <c r="C7059" t="s">
        <v>65</v>
      </c>
      <c r="D7059">
        <v>19</v>
      </c>
      <c r="E7059">
        <v>19</v>
      </c>
      <c r="F7059" t="s">
        <v>1</v>
      </c>
      <c r="G7059">
        <v>2</v>
      </c>
      <c r="H7059">
        <v>3</v>
      </c>
      <c r="I7059" t="s">
        <v>24</v>
      </c>
      <c r="J7059">
        <v>-1</v>
      </c>
    </row>
    <row r="7060" spans="2:10" x14ac:dyDescent="0.45">
      <c r="B7060">
        <v>8366</v>
      </c>
      <c r="C7060" t="s">
        <v>65</v>
      </c>
      <c r="D7060">
        <v>19</v>
      </c>
      <c r="E7060">
        <v>20</v>
      </c>
      <c r="F7060" t="s">
        <v>13</v>
      </c>
      <c r="G7060">
        <v>3</v>
      </c>
      <c r="H7060">
        <v>0</v>
      </c>
      <c r="I7060" t="s">
        <v>0</v>
      </c>
      <c r="J7060">
        <v>1</v>
      </c>
    </row>
    <row r="7061" spans="2:10" x14ac:dyDescent="0.45">
      <c r="B7061">
        <v>8367</v>
      </c>
      <c r="C7061" t="s">
        <v>65</v>
      </c>
      <c r="D7061">
        <v>19</v>
      </c>
      <c r="E7061">
        <v>20</v>
      </c>
      <c r="F7061" t="s">
        <v>66</v>
      </c>
      <c r="G7061">
        <v>2</v>
      </c>
      <c r="H7061">
        <v>0</v>
      </c>
      <c r="I7061" t="s">
        <v>4</v>
      </c>
      <c r="J7061">
        <v>1</v>
      </c>
    </row>
    <row r="7062" spans="2:10" x14ac:dyDescent="0.45">
      <c r="B7062">
        <v>8368</v>
      </c>
      <c r="C7062" t="s">
        <v>65</v>
      </c>
      <c r="D7062">
        <v>19</v>
      </c>
      <c r="E7062">
        <v>20</v>
      </c>
      <c r="F7062" t="s">
        <v>67</v>
      </c>
      <c r="G7062">
        <v>1</v>
      </c>
      <c r="H7062">
        <v>0</v>
      </c>
      <c r="I7062" t="s">
        <v>7</v>
      </c>
      <c r="J7062">
        <v>1</v>
      </c>
    </row>
    <row r="7063" spans="2:10" x14ac:dyDescent="0.45">
      <c r="B7063">
        <v>8369</v>
      </c>
      <c r="C7063" t="s">
        <v>65</v>
      </c>
      <c r="D7063">
        <v>19</v>
      </c>
      <c r="E7063">
        <v>20</v>
      </c>
      <c r="F7063" t="s">
        <v>10</v>
      </c>
      <c r="G7063">
        <v>1</v>
      </c>
      <c r="H7063">
        <v>1</v>
      </c>
      <c r="I7063" t="s">
        <v>5</v>
      </c>
      <c r="J7063">
        <v>0</v>
      </c>
    </row>
    <row r="7064" spans="2:10" x14ac:dyDescent="0.45">
      <c r="B7064">
        <v>8370</v>
      </c>
      <c r="C7064" t="s">
        <v>65</v>
      </c>
      <c r="D7064">
        <v>19</v>
      </c>
      <c r="E7064">
        <v>20</v>
      </c>
      <c r="F7064" t="s">
        <v>56</v>
      </c>
      <c r="G7064">
        <v>3</v>
      </c>
      <c r="H7064">
        <v>3</v>
      </c>
      <c r="I7064" t="s">
        <v>14</v>
      </c>
      <c r="J7064">
        <v>0</v>
      </c>
    </row>
    <row r="7065" spans="2:10" x14ac:dyDescent="0.45">
      <c r="B7065">
        <v>8371</v>
      </c>
      <c r="C7065" t="s">
        <v>65</v>
      </c>
      <c r="D7065">
        <v>19</v>
      </c>
      <c r="E7065">
        <v>20</v>
      </c>
      <c r="F7065" t="s">
        <v>1</v>
      </c>
      <c r="G7065">
        <v>3</v>
      </c>
      <c r="H7065">
        <v>1</v>
      </c>
      <c r="I7065" t="s">
        <v>11</v>
      </c>
      <c r="J7065">
        <v>1</v>
      </c>
    </row>
    <row r="7066" spans="2:10" x14ac:dyDescent="0.45">
      <c r="B7066">
        <v>8372</v>
      </c>
      <c r="C7066" t="s">
        <v>65</v>
      </c>
      <c r="D7066">
        <v>19</v>
      </c>
      <c r="E7066">
        <v>20</v>
      </c>
      <c r="F7066" t="s">
        <v>27</v>
      </c>
      <c r="G7066">
        <v>1</v>
      </c>
      <c r="H7066">
        <v>2</v>
      </c>
      <c r="I7066" t="s">
        <v>6</v>
      </c>
      <c r="J7066">
        <v>-1</v>
      </c>
    </row>
    <row r="7067" spans="2:10" x14ac:dyDescent="0.45">
      <c r="B7067">
        <v>8685</v>
      </c>
      <c r="C7067" t="s">
        <v>65</v>
      </c>
      <c r="D7067">
        <v>19</v>
      </c>
      <c r="E7067">
        <v>20</v>
      </c>
      <c r="F7067" t="s">
        <v>12</v>
      </c>
      <c r="G7067">
        <v>0</v>
      </c>
      <c r="H7067">
        <v>0</v>
      </c>
      <c r="I7067" t="s">
        <v>9</v>
      </c>
      <c r="J7067">
        <v>0</v>
      </c>
    </row>
    <row r="7068" spans="2:10" x14ac:dyDescent="0.45">
      <c r="B7068">
        <v>8686</v>
      </c>
      <c r="C7068" t="s">
        <v>65</v>
      </c>
      <c r="D7068">
        <v>19</v>
      </c>
      <c r="E7068">
        <v>20</v>
      </c>
      <c r="F7068" t="s">
        <v>3</v>
      </c>
      <c r="G7068">
        <v>1</v>
      </c>
      <c r="H7068">
        <v>0</v>
      </c>
      <c r="I7068" t="s">
        <v>15</v>
      </c>
      <c r="J7068">
        <v>1</v>
      </c>
    </row>
    <row r="7069" spans="2:10" x14ac:dyDescent="0.45">
      <c r="B7069">
        <v>8373</v>
      </c>
      <c r="C7069" t="s">
        <v>65</v>
      </c>
      <c r="D7069">
        <v>19</v>
      </c>
      <c r="E7069">
        <v>21</v>
      </c>
      <c r="F7069" t="s">
        <v>0</v>
      </c>
      <c r="G7069">
        <v>2</v>
      </c>
      <c r="H7069">
        <v>1</v>
      </c>
      <c r="I7069" t="s">
        <v>66</v>
      </c>
      <c r="J7069">
        <v>1</v>
      </c>
    </row>
    <row r="7070" spans="2:10" x14ac:dyDescent="0.45">
      <c r="B7070">
        <v>8374</v>
      </c>
      <c r="C7070" t="s">
        <v>65</v>
      </c>
      <c r="D7070">
        <v>19</v>
      </c>
      <c r="E7070">
        <v>21</v>
      </c>
      <c r="F7070" t="s">
        <v>7</v>
      </c>
      <c r="G7070">
        <v>2</v>
      </c>
      <c r="H7070">
        <v>1</v>
      </c>
      <c r="I7070" t="s">
        <v>10</v>
      </c>
      <c r="J7070">
        <v>1</v>
      </c>
    </row>
    <row r="7071" spans="2:10" x14ac:dyDescent="0.45">
      <c r="B7071">
        <v>8375</v>
      </c>
      <c r="C7071" t="s">
        <v>65</v>
      </c>
      <c r="D7071">
        <v>19</v>
      </c>
      <c r="E7071">
        <v>21</v>
      </c>
      <c r="F7071" t="s">
        <v>6</v>
      </c>
      <c r="G7071">
        <v>2</v>
      </c>
      <c r="H7071">
        <v>1</v>
      </c>
      <c r="I7071" t="s">
        <v>67</v>
      </c>
      <c r="J7071">
        <v>1</v>
      </c>
    </row>
    <row r="7072" spans="2:10" x14ac:dyDescent="0.45">
      <c r="B7072">
        <v>8376</v>
      </c>
      <c r="C7072" t="s">
        <v>65</v>
      </c>
      <c r="D7072">
        <v>19</v>
      </c>
      <c r="E7072">
        <v>21</v>
      </c>
      <c r="F7072" t="s">
        <v>5</v>
      </c>
      <c r="G7072">
        <v>1</v>
      </c>
      <c r="H7072">
        <v>3</v>
      </c>
      <c r="I7072" t="s">
        <v>56</v>
      </c>
      <c r="J7072">
        <v>-1</v>
      </c>
    </row>
    <row r="7073" spans="2:10" x14ac:dyDescent="0.45">
      <c r="B7073">
        <v>8377</v>
      </c>
      <c r="C7073" t="s">
        <v>65</v>
      </c>
      <c r="D7073">
        <v>19</v>
      </c>
      <c r="E7073">
        <v>21</v>
      </c>
      <c r="F7073" t="s">
        <v>4</v>
      </c>
      <c r="G7073">
        <v>1</v>
      </c>
      <c r="H7073">
        <v>2</v>
      </c>
      <c r="I7073" t="s">
        <v>27</v>
      </c>
      <c r="J7073">
        <v>-1</v>
      </c>
    </row>
    <row r="7074" spans="2:10" x14ac:dyDescent="0.45">
      <c r="B7074">
        <v>8378</v>
      </c>
      <c r="C7074" t="s">
        <v>65</v>
      </c>
      <c r="D7074">
        <v>19</v>
      </c>
      <c r="E7074">
        <v>21</v>
      </c>
      <c r="F7074" t="s">
        <v>14</v>
      </c>
      <c r="G7074">
        <v>0</v>
      </c>
      <c r="H7074">
        <v>1</v>
      </c>
      <c r="I7074" t="s">
        <v>1</v>
      </c>
      <c r="J7074">
        <v>-1</v>
      </c>
    </row>
    <row r="7075" spans="2:10" x14ac:dyDescent="0.45">
      <c r="B7075">
        <v>8379</v>
      </c>
      <c r="C7075" t="s">
        <v>65</v>
      </c>
      <c r="D7075">
        <v>19</v>
      </c>
      <c r="E7075">
        <v>21</v>
      </c>
      <c r="F7075" t="s">
        <v>9</v>
      </c>
      <c r="G7075">
        <v>1</v>
      </c>
      <c r="H7075">
        <v>2</v>
      </c>
      <c r="I7075" t="s">
        <v>3</v>
      </c>
      <c r="J7075">
        <v>-1</v>
      </c>
    </row>
    <row r="7076" spans="2:10" x14ac:dyDescent="0.45">
      <c r="B7076">
        <v>8380</v>
      </c>
      <c r="C7076" t="s">
        <v>65</v>
      </c>
      <c r="D7076">
        <v>19</v>
      </c>
      <c r="E7076">
        <v>21</v>
      </c>
      <c r="F7076" t="s">
        <v>15</v>
      </c>
      <c r="G7076">
        <v>2</v>
      </c>
      <c r="H7076">
        <v>0</v>
      </c>
      <c r="I7076" t="s">
        <v>13</v>
      </c>
      <c r="J7076">
        <v>1</v>
      </c>
    </row>
    <row r="7077" spans="2:10" x14ac:dyDescent="0.45">
      <c r="B7077">
        <v>8655</v>
      </c>
      <c r="C7077" t="s">
        <v>65</v>
      </c>
      <c r="D7077">
        <v>19</v>
      </c>
      <c r="E7077">
        <v>21</v>
      </c>
      <c r="F7077" t="s">
        <v>24</v>
      </c>
      <c r="G7077">
        <v>3</v>
      </c>
      <c r="H7077">
        <v>2</v>
      </c>
      <c r="I7077" t="s">
        <v>12</v>
      </c>
      <c r="J7077">
        <v>1</v>
      </c>
    </row>
    <row r="7078" spans="2:10" x14ac:dyDescent="0.45">
      <c r="B7078">
        <v>8381</v>
      </c>
      <c r="C7078" t="s">
        <v>65</v>
      </c>
      <c r="D7078">
        <v>19</v>
      </c>
      <c r="E7078">
        <v>22</v>
      </c>
      <c r="F7078" t="s">
        <v>13</v>
      </c>
      <c r="G7078">
        <v>1</v>
      </c>
      <c r="H7078">
        <v>0</v>
      </c>
      <c r="I7078" t="s">
        <v>9</v>
      </c>
      <c r="J7078">
        <v>1</v>
      </c>
    </row>
    <row r="7079" spans="2:10" x14ac:dyDescent="0.45">
      <c r="B7079">
        <v>8382</v>
      </c>
      <c r="C7079" t="s">
        <v>65</v>
      </c>
      <c r="D7079">
        <v>19</v>
      </c>
      <c r="E7079">
        <v>22</v>
      </c>
      <c r="F7079" t="s">
        <v>12</v>
      </c>
      <c r="G7079">
        <v>3</v>
      </c>
      <c r="H7079">
        <v>3</v>
      </c>
      <c r="I7079" t="s">
        <v>11</v>
      </c>
      <c r="J7079">
        <v>0</v>
      </c>
    </row>
    <row r="7080" spans="2:10" x14ac:dyDescent="0.45">
      <c r="B7080">
        <v>8383</v>
      </c>
      <c r="C7080" t="s">
        <v>65</v>
      </c>
      <c r="D7080">
        <v>19</v>
      </c>
      <c r="E7080">
        <v>22</v>
      </c>
      <c r="F7080" t="s">
        <v>10</v>
      </c>
      <c r="G7080">
        <v>1</v>
      </c>
      <c r="H7080">
        <v>0</v>
      </c>
      <c r="I7080" t="s">
        <v>67</v>
      </c>
      <c r="J7080">
        <v>1</v>
      </c>
    </row>
    <row r="7081" spans="2:10" x14ac:dyDescent="0.45">
      <c r="B7081">
        <v>8384</v>
      </c>
      <c r="C7081" t="s">
        <v>65</v>
      </c>
      <c r="D7081">
        <v>19</v>
      </c>
      <c r="E7081">
        <v>22</v>
      </c>
      <c r="F7081" t="s">
        <v>1</v>
      </c>
      <c r="G7081">
        <v>2</v>
      </c>
      <c r="H7081">
        <v>0</v>
      </c>
      <c r="I7081" t="s">
        <v>5</v>
      </c>
      <c r="J7081">
        <v>1</v>
      </c>
    </row>
    <row r="7082" spans="2:10" x14ac:dyDescent="0.45">
      <c r="B7082">
        <v>8385</v>
      </c>
      <c r="C7082" t="s">
        <v>65</v>
      </c>
      <c r="D7082">
        <v>19</v>
      </c>
      <c r="E7082">
        <v>22</v>
      </c>
      <c r="F7082" t="s">
        <v>56</v>
      </c>
      <c r="G7082">
        <v>2</v>
      </c>
      <c r="H7082">
        <v>3</v>
      </c>
      <c r="I7082" t="s">
        <v>7</v>
      </c>
      <c r="J7082">
        <v>-1</v>
      </c>
    </row>
    <row r="7083" spans="2:10" x14ac:dyDescent="0.45">
      <c r="B7083">
        <v>8386</v>
      </c>
      <c r="C7083" t="s">
        <v>65</v>
      </c>
      <c r="D7083">
        <v>19</v>
      </c>
      <c r="E7083">
        <v>22</v>
      </c>
      <c r="F7083" t="s">
        <v>4</v>
      </c>
      <c r="G7083">
        <v>2</v>
      </c>
      <c r="H7083">
        <v>0</v>
      </c>
      <c r="I7083" t="s">
        <v>6</v>
      </c>
      <c r="J7083">
        <v>1</v>
      </c>
    </row>
    <row r="7084" spans="2:10" x14ac:dyDescent="0.45">
      <c r="B7084">
        <v>8387</v>
      </c>
      <c r="C7084" t="s">
        <v>65</v>
      </c>
      <c r="D7084">
        <v>19</v>
      </c>
      <c r="E7084">
        <v>22</v>
      </c>
      <c r="F7084" t="s">
        <v>66</v>
      </c>
      <c r="G7084">
        <v>0</v>
      </c>
      <c r="H7084">
        <v>1</v>
      </c>
      <c r="I7084" t="s">
        <v>15</v>
      </c>
      <c r="J7084">
        <v>-1</v>
      </c>
    </row>
    <row r="7085" spans="2:10" x14ac:dyDescent="0.45">
      <c r="B7085">
        <v>8388</v>
      </c>
      <c r="C7085" t="s">
        <v>65</v>
      </c>
      <c r="D7085">
        <v>19</v>
      </c>
      <c r="E7085">
        <v>22</v>
      </c>
      <c r="F7085" t="s">
        <v>27</v>
      </c>
      <c r="G7085">
        <v>6</v>
      </c>
      <c r="H7085">
        <v>0</v>
      </c>
      <c r="I7085" t="s">
        <v>0</v>
      </c>
      <c r="J7085">
        <v>1</v>
      </c>
    </row>
    <row r="7086" spans="2:10" x14ac:dyDescent="0.45">
      <c r="B7086">
        <v>8656</v>
      </c>
      <c r="C7086" t="s">
        <v>65</v>
      </c>
      <c r="D7086">
        <v>19</v>
      </c>
      <c r="E7086">
        <v>22</v>
      </c>
      <c r="F7086" t="s">
        <v>3</v>
      </c>
      <c r="G7086">
        <v>2</v>
      </c>
      <c r="H7086">
        <v>1</v>
      </c>
      <c r="I7086" t="s">
        <v>24</v>
      </c>
      <c r="J7086">
        <v>1</v>
      </c>
    </row>
    <row r="7087" spans="2:10" x14ac:dyDescent="0.45">
      <c r="B7087">
        <v>8389</v>
      </c>
      <c r="C7087" t="s">
        <v>65</v>
      </c>
      <c r="D7087">
        <v>19</v>
      </c>
      <c r="E7087">
        <v>23</v>
      </c>
      <c r="F7087" t="s">
        <v>14</v>
      </c>
      <c r="G7087">
        <v>3</v>
      </c>
      <c r="H7087">
        <v>1</v>
      </c>
      <c r="I7087" t="s">
        <v>12</v>
      </c>
      <c r="J7087">
        <v>1</v>
      </c>
    </row>
    <row r="7088" spans="2:10" x14ac:dyDescent="0.45">
      <c r="B7088">
        <v>8390</v>
      </c>
      <c r="C7088" t="s">
        <v>65</v>
      </c>
      <c r="D7088">
        <v>19</v>
      </c>
      <c r="E7088">
        <v>23</v>
      </c>
      <c r="F7088" t="s">
        <v>0</v>
      </c>
      <c r="G7088">
        <v>3</v>
      </c>
      <c r="H7088">
        <v>0</v>
      </c>
      <c r="I7088" t="s">
        <v>4</v>
      </c>
      <c r="J7088">
        <v>1</v>
      </c>
    </row>
    <row r="7089" spans="2:10" x14ac:dyDescent="0.45">
      <c r="B7089">
        <v>8391</v>
      </c>
      <c r="C7089" t="s">
        <v>65</v>
      </c>
      <c r="D7089">
        <v>19</v>
      </c>
      <c r="E7089">
        <v>23</v>
      </c>
      <c r="F7089" t="s">
        <v>6</v>
      </c>
      <c r="G7089">
        <v>0</v>
      </c>
      <c r="H7089">
        <v>0</v>
      </c>
      <c r="I7089" t="s">
        <v>10</v>
      </c>
      <c r="J7089">
        <v>0</v>
      </c>
    </row>
    <row r="7090" spans="2:10" x14ac:dyDescent="0.45">
      <c r="B7090">
        <v>8392</v>
      </c>
      <c r="C7090" t="s">
        <v>65</v>
      </c>
      <c r="D7090">
        <v>19</v>
      </c>
      <c r="E7090">
        <v>23</v>
      </c>
      <c r="F7090" t="s">
        <v>9</v>
      </c>
      <c r="G7090">
        <v>1</v>
      </c>
      <c r="H7090">
        <v>0</v>
      </c>
      <c r="I7090" t="s">
        <v>66</v>
      </c>
      <c r="J7090">
        <v>1</v>
      </c>
    </row>
    <row r="7091" spans="2:10" x14ac:dyDescent="0.45">
      <c r="B7091">
        <v>8393</v>
      </c>
      <c r="C7091" t="s">
        <v>65</v>
      </c>
      <c r="D7091">
        <v>19</v>
      </c>
      <c r="E7091">
        <v>23</v>
      </c>
      <c r="F7091" t="s">
        <v>7</v>
      </c>
      <c r="G7091">
        <v>1</v>
      </c>
      <c r="H7091">
        <v>1</v>
      </c>
      <c r="I7091" t="s">
        <v>1</v>
      </c>
      <c r="J7091">
        <v>0</v>
      </c>
    </row>
    <row r="7092" spans="2:10" x14ac:dyDescent="0.45">
      <c r="B7092">
        <v>8394</v>
      </c>
      <c r="C7092" t="s">
        <v>65</v>
      </c>
      <c r="D7092">
        <v>19</v>
      </c>
      <c r="E7092">
        <v>23</v>
      </c>
      <c r="F7092" t="s">
        <v>11</v>
      </c>
      <c r="G7092">
        <v>2</v>
      </c>
      <c r="H7092">
        <v>0</v>
      </c>
      <c r="I7092" t="s">
        <v>3</v>
      </c>
      <c r="J7092">
        <v>1</v>
      </c>
    </row>
    <row r="7093" spans="2:10" x14ac:dyDescent="0.45">
      <c r="B7093">
        <v>8395</v>
      </c>
      <c r="C7093" t="s">
        <v>65</v>
      </c>
      <c r="D7093">
        <v>19</v>
      </c>
      <c r="E7093">
        <v>23</v>
      </c>
      <c r="F7093" t="s">
        <v>15</v>
      </c>
      <c r="G7093">
        <v>0</v>
      </c>
      <c r="H7093">
        <v>4</v>
      </c>
      <c r="I7093" t="s">
        <v>27</v>
      </c>
      <c r="J7093">
        <v>-1</v>
      </c>
    </row>
    <row r="7094" spans="2:10" x14ac:dyDescent="0.45">
      <c r="B7094">
        <v>8396</v>
      </c>
      <c r="C7094" t="s">
        <v>65</v>
      </c>
      <c r="D7094">
        <v>19</v>
      </c>
      <c r="E7094">
        <v>23</v>
      </c>
      <c r="F7094" t="s">
        <v>67</v>
      </c>
      <c r="G7094">
        <v>2</v>
      </c>
      <c r="H7094">
        <v>1</v>
      </c>
      <c r="I7094" t="s">
        <v>56</v>
      </c>
      <c r="J7094">
        <v>1</v>
      </c>
    </row>
    <row r="7095" spans="2:10" x14ac:dyDescent="0.45">
      <c r="B7095">
        <v>8657</v>
      </c>
      <c r="C7095" t="s">
        <v>65</v>
      </c>
      <c r="D7095">
        <v>19</v>
      </c>
      <c r="E7095">
        <v>23</v>
      </c>
      <c r="F7095" t="s">
        <v>24</v>
      </c>
      <c r="G7095">
        <v>1</v>
      </c>
      <c r="H7095">
        <v>1</v>
      </c>
      <c r="I7095" t="s">
        <v>13</v>
      </c>
      <c r="J7095">
        <v>0</v>
      </c>
    </row>
    <row r="7096" spans="2:10" x14ac:dyDescent="0.45">
      <c r="B7096">
        <v>8397</v>
      </c>
      <c r="C7096" t="s">
        <v>65</v>
      </c>
      <c r="D7096">
        <v>19</v>
      </c>
      <c r="E7096">
        <v>24</v>
      </c>
      <c r="F7096" t="s">
        <v>13</v>
      </c>
      <c r="G7096">
        <v>1</v>
      </c>
      <c r="H7096">
        <v>1</v>
      </c>
      <c r="I7096" t="s">
        <v>11</v>
      </c>
      <c r="J7096">
        <v>0</v>
      </c>
    </row>
    <row r="7097" spans="2:10" x14ac:dyDescent="0.45">
      <c r="B7097">
        <v>8398</v>
      </c>
      <c r="C7097" t="s">
        <v>65</v>
      </c>
      <c r="D7097">
        <v>19</v>
      </c>
      <c r="E7097">
        <v>24</v>
      </c>
      <c r="F7097" t="s">
        <v>27</v>
      </c>
      <c r="G7097">
        <v>2</v>
      </c>
      <c r="H7097">
        <v>2</v>
      </c>
      <c r="I7097" t="s">
        <v>9</v>
      </c>
      <c r="J7097">
        <v>0</v>
      </c>
    </row>
    <row r="7098" spans="2:10" x14ac:dyDescent="0.45">
      <c r="B7098">
        <v>8399</v>
      </c>
      <c r="C7098" t="s">
        <v>65</v>
      </c>
      <c r="D7098">
        <v>19</v>
      </c>
      <c r="E7098">
        <v>24</v>
      </c>
      <c r="F7098" t="s">
        <v>12</v>
      </c>
      <c r="G7098">
        <v>0</v>
      </c>
      <c r="H7098">
        <v>0</v>
      </c>
      <c r="I7098" t="s">
        <v>5</v>
      </c>
      <c r="J7098">
        <v>0</v>
      </c>
    </row>
    <row r="7099" spans="2:10" x14ac:dyDescent="0.45">
      <c r="B7099">
        <v>8400</v>
      </c>
      <c r="C7099" t="s">
        <v>65</v>
      </c>
      <c r="D7099">
        <v>19</v>
      </c>
      <c r="E7099">
        <v>24</v>
      </c>
      <c r="F7099" t="s">
        <v>3</v>
      </c>
      <c r="G7099">
        <v>3</v>
      </c>
      <c r="H7099">
        <v>1</v>
      </c>
      <c r="I7099" t="s">
        <v>14</v>
      </c>
      <c r="J7099">
        <v>1</v>
      </c>
    </row>
    <row r="7100" spans="2:10" x14ac:dyDescent="0.45">
      <c r="B7100">
        <v>8401</v>
      </c>
      <c r="C7100" t="s">
        <v>65</v>
      </c>
      <c r="D7100">
        <v>19</v>
      </c>
      <c r="E7100">
        <v>24</v>
      </c>
      <c r="F7100" t="s">
        <v>1</v>
      </c>
      <c r="G7100">
        <v>3</v>
      </c>
      <c r="H7100">
        <v>1</v>
      </c>
      <c r="I7100" t="s">
        <v>67</v>
      </c>
      <c r="J7100">
        <v>1</v>
      </c>
    </row>
    <row r="7101" spans="2:10" x14ac:dyDescent="0.45">
      <c r="B7101">
        <v>8402</v>
      </c>
      <c r="C7101" t="s">
        <v>65</v>
      </c>
      <c r="D7101">
        <v>19</v>
      </c>
      <c r="E7101">
        <v>24</v>
      </c>
      <c r="F7101" t="s">
        <v>56</v>
      </c>
      <c r="G7101">
        <v>3</v>
      </c>
      <c r="H7101">
        <v>0</v>
      </c>
      <c r="I7101" t="s">
        <v>10</v>
      </c>
      <c r="J7101">
        <v>1</v>
      </c>
    </row>
    <row r="7102" spans="2:10" x14ac:dyDescent="0.45">
      <c r="B7102">
        <v>8403</v>
      </c>
      <c r="C7102" t="s">
        <v>65</v>
      </c>
      <c r="D7102">
        <v>19</v>
      </c>
      <c r="E7102">
        <v>24</v>
      </c>
      <c r="F7102" t="s">
        <v>4</v>
      </c>
      <c r="G7102">
        <v>1</v>
      </c>
      <c r="H7102">
        <v>0</v>
      </c>
      <c r="I7102" t="s">
        <v>15</v>
      </c>
      <c r="J7102">
        <v>1</v>
      </c>
    </row>
    <row r="7103" spans="2:10" x14ac:dyDescent="0.45">
      <c r="B7103">
        <v>8404</v>
      </c>
      <c r="C7103" t="s">
        <v>65</v>
      </c>
      <c r="D7103">
        <v>19</v>
      </c>
      <c r="E7103">
        <v>24</v>
      </c>
      <c r="F7103" t="s">
        <v>0</v>
      </c>
      <c r="G7103">
        <v>1</v>
      </c>
      <c r="H7103">
        <v>1</v>
      </c>
      <c r="I7103" t="s">
        <v>6</v>
      </c>
      <c r="J7103">
        <v>0</v>
      </c>
    </row>
    <row r="7104" spans="2:10" x14ac:dyDescent="0.45">
      <c r="B7104">
        <v>8658</v>
      </c>
      <c r="C7104" t="s">
        <v>65</v>
      </c>
      <c r="D7104">
        <v>19</v>
      </c>
      <c r="E7104">
        <v>24</v>
      </c>
      <c r="F7104" t="s">
        <v>66</v>
      </c>
      <c r="G7104">
        <v>0</v>
      </c>
      <c r="H7104">
        <v>1</v>
      </c>
      <c r="I7104" t="s">
        <v>24</v>
      </c>
      <c r="J7104">
        <v>-1</v>
      </c>
    </row>
    <row r="7105" spans="2:10" x14ac:dyDescent="0.45">
      <c r="B7105">
        <v>8405</v>
      </c>
      <c r="C7105" t="s">
        <v>65</v>
      </c>
      <c r="D7105">
        <v>19</v>
      </c>
      <c r="E7105">
        <v>25</v>
      </c>
      <c r="F7105" t="s">
        <v>14</v>
      </c>
      <c r="G7105">
        <v>0</v>
      </c>
      <c r="H7105">
        <v>1</v>
      </c>
      <c r="I7105" t="s">
        <v>13</v>
      </c>
      <c r="J7105">
        <v>-1</v>
      </c>
    </row>
    <row r="7106" spans="2:10" x14ac:dyDescent="0.45">
      <c r="B7106">
        <v>8406</v>
      </c>
      <c r="C7106" t="s">
        <v>65</v>
      </c>
      <c r="D7106">
        <v>19</v>
      </c>
      <c r="E7106">
        <v>25</v>
      </c>
      <c r="F7106" t="s">
        <v>10</v>
      </c>
      <c r="G7106">
        <v>1</v>
      </c>
      <c r="H7106">
        <v>2</v>
      </c>
      <c r="I7106" t="s">
        <v>1</v>
      </c>
      <c r="J7106">
        <v>-1</v>
      </c>
    </row>
    <row r="7107" spans="2:10" x14ac:dyDescent="0.45">
      <c r="B7107">
        <v>8407</v>
      </c>
      <c r="C7107" t="s">
        <v>65</v>
      </c>
      <c r="D7107">
        <v>19</v>
      </c>
      <c r="E7107">
        <v>25</v>
      </c>
      <c r="F7107" t="s">
        <v>9</v>
      </c>
      <c r="G7107">
        <v>2</v>
      </c>
      <c r="H7107">
        <v>3</v>
      </c>
      <c r="I7107" t="s">
        <v>4</v>
      </c>
      <c r="J7107">
        <v>-1</v>
      </c>
    </row>
    <row r="7108" spans="2:10" x14ac:dyDescent="0.45">
      <c r="B7108">
        <v>8408</v>
      </c>
      <c r="C7108" t="s">
        <v>65</v>
      </c>
      <c r="D7108">
        <v>19</v>
      </c>
      <c r="E7108">
        <v>25</v>
      </c>
      <c r="F7108" t="s">
        <v>6</v>
      </c>
      <c r="G7108">
        <v>2</v>
      </c>
      <c r="H7108">
        <v>1</v>
      </c>
      <c r="I7108" t="s">
        <v>56</v>
      </c>
      <c r="J7108">
        <v>1</v>
      </c>
    </row>
    <row r="7109" spans="2:10" x14ac:dyDescent="0.45">
      <c r="B7109">
        <v>8409</v>
      </c>
      <c r="C7109" t="s">
        <v>65</v>
      </c>
      <c r="D7109">
        <v>19</v>
      </c>
      <c r="E7109">
        <v>25</v>
      </c>
      <c r="F7109" t="s">
        <v>5</v>
      </c>
      <c r="G7109">
        <v>1</v>
      </c>
      <c r="H7109">
        <v>6</v>
      </c>
      <c r="I7109" t="s">
        <v>3</v>
      </c>
      <c r="J7109">
        <v>-1</v>
      </c>
    </row>
    <row r="7110" spans="2:10" x14ac:dyDescent="0.45">
      <c r="B7110">
        <v>8410</v>
      </c>
      <c r="C7110" t="s">
        <v>65</v>
      </c>
      <c r="D7110">
        <v>19</v>
      </c>
      <c r="E7110">
        <v>25</v>
      </c>
      <c r="F7110" t="s">
        <v>15</v>
      </c>
      <c r="G7110">
        <v>1</v>
      </c>
      <c r="H7110">
        <v>0</v>
      </c>
      <c r="I7110" t="s">
        <v>0</v>
      </c>
      <c r="J7110">
        <v>1</v>
      </c>
    </row>
    <row r="7111" spans="2:10" x14ac:dyDescent="0.45">
      <c r="B7111">
        <v>8411</v>
      </c>
      <c r="C7111" t="s">
        <v>65</v>
      </c>
      <c r="D7111">
        <v>19</v>
      </c>
      <c r="E7111">
        <v>25</v>
      </c>
      <c r="F7111" t="s">
        <v>11</v>
      </c>
      <c r="G7111">
        <v>1</v>
      </c>
      <c r="H7111">
        <v>1</v>
      </c>
      <c r="I7111" t="s">
        <v>66</v>
      </c>
      <c r="J7111">
        <v>0</v>
      </c>
    </row>
    <row r="7112" spans="2:10" x14ac:dyDescent="0.45">
      <c r="B7112">
        <v>8412</v>
      </c>
      <c r="C7112" t="s">
        <v>65</v>
      </c>
      <c r="D7112">
        <v>19</v>
      </c>
      <c r="E7112">
        <v>25</v>
      </c>
      <c r="F7112" t="s">
        <v>7</v>
      </c>
      <c r="G7112">
        <v>0</v>
      </c>
      <c r="H7112">
        <v>2</v>
      </c>
      <c r="I7112" t="s">
        <v>12</v>
      </c>
      <c r="J7112">
        <v>-1</v>
      </c>
    </row>
    <row r="7113" spans="2:10" x14ac:dyDescent="0.45">
      <c r="B7113">
        <v>8659</v>
      </c>
      <c r="C7113" t="s">
        <v>65</v>
      </c>
      <c r="D7113">
        <v>19</v>
      </c>
      <c r="E7113">
        <v>25</v>
      </c>
      <c r="F7113" t="s">
        <v>24</v>
      </c>
      <c r="G7113">
        <v>1</v>
      </c>
      <c r="H7113">
        <v>1</v>
      </c>
      <c r="I7113" t="s">
        <v>27</v>
      </c>
      <c r="J7113">
        <v>0</v>
      </c>
    </row>
    <row r="7114" spans="2:10" x14ac:dyDescent="0.45">
      <c r="B7114">
        <v>8413</v>
      </c>
      <c r="C7114" t="s">
        <v>65</v>
      </c>
      <c r="D7114">
        <v>19</v>
      </c>
      <c r="E7114">
        <v>26</v>
      </c>
      <c r="F7114" t="s">
        <v>13</v>
      </c>
      <c r="G7114">
        <v>5</v>
      </c>
      <c r="H7114">
        <v>0</v>
      </c>
      <c r="I7114" t="s">
        <v>5</v>
      </c>
      <c r="J7114">
        <v>1</v>
      </c>
    </row>
    <row r="7115" spans="2:10" x14ac:dyDescent="0.45">
      <c r="B7115">
        <v>8414</v>
      </c>
      <c r="C7115" t="s">
        <v>65</v>
      </c>
      <c r="D7115">
        <v>19</v>
      </c>
      <c r="E7115">
        <v>26</v>
      </c>
      <c r="F7115" t="s">
        <v>27</v>
      </c>
      <c r="G7115">
        <v>1</v>
      </c>
      <c r="H7115">
        <v>1</v>
      </c>
      <c r="I7115" t="s">
        <v>11</v>
      </c>
      <c r="J7115">
        <v>0</v>
      </c>
    </row>
    <row r="7116" spans="2:10" x14ac:dyDescent="0.45">
      <c r="B7116">
        <v>8415</v>
      </c>
      <c r="C7116" t="s">
        <v>65</v>
      </c>
      <c r="D7116">
        <v>19</v>
      </c>
      <c r="E7116">
        <v>26</v>
      </c>
      <c r="F7116" t="s">
        <v>0</v>
      </c>
      <c r="G7116">
        <v>0</v>
      </c>
      <c r="H7116">
        <v>1</v>
      </c>
      <c r="I7116" t="s">
        <v>9</v>
      </c>
      <c r="J7116">
        <v>-1</v>
      </c>
    </row>
    <row r="7117" spans="2:10" x14ac:dyDescent="0.45">
      <c r="B7117">
        <v>8416</v>
      </c>
      <c r="C7117" t="s">
        <v>65</v>
      </c>
      <c r="D7117">
        <v>19</v>
      </c>
      <c r="E7117">
        <v>26</v>
      </c>
      <c r="F7117" t="s">
        <v>12</v>
      </c>
      <c r="G7117">
        <v>1</v>
      </c>
      <c r="H7117">
        <v>2</v>
      </c>
      <c r="I7117" t="s">
        <v>67</v>
      </c>
      <c r="J7117">
        <v>-1</v>
      </c>
    </row>
    <row r="7118" spans="2:10" x14ac:dyDescent="0.45">
      <c r="B7118">
        <v>8417</v>
      </c>
      <c r="C7118" t="s">
        <v>65</v>
      </c>
      <c r="D7118">
        <v>19</v>
      </c>
      <c r="E7118">
        <v>26</v>
      </c>
      <c r="F7118" t="s">
        <v>15</v>
      </c>
      <c r="G7118">
        <v>1</v>
      </c>
      <c r="H7118">
        <v>0</v>
      </c>
      <c r="I7118" t="s">
        <v>6</v>
      </c>
      <c r="J7118">
        <v>1</v>
      </c>
    </row>
    <row r="7119" spans="2:10" x14ac:dyDescent="0.45">
      <c r="B7119">
        <v>8418</v>
      </c>
      <c r="C7119" t="s">
        <v>65</v>
      </c>
      <c r="D7119">
        <v>19</v>
      </c>
      <c r="E7119">
        <v>26</v>
      </c>
      <c r="F7119" t="s">
        <v>3</v>
      </c>
      <c r="G7119">
        <v>1</v>
      </c>
      <c r="H7119">
        <v>4</v>
      </c>
      <c r="I7119" t="s">
        <v>7</v>
      </c>
      <c r="J7119">
        <v>-1</v>
      </c>
    </row>
    <row r="7120" spans="2:10" x14ac:dyDescent="0.45">
      <c r="B7120">
        <v>8419</v>
      </c>
      <c r="C7120" t="s">
        <v>65</v>
      </c>
      <c r="D7120">
        <v>19</v>
      </c>
      <c r="E7120">
        <v>26</v>
      </c>
      <c r="F7120" t="s">
        <v>1</v>
      </c>
      <c r="G7120">
        <v>2</v>
      </c>
      <c r="H7120">
        <v>1</v>
      </c>
      <c r="I7120" t="s">
        <v>56</v>
      </c>
      <c r="J7120">
        <v>1</v>
      </c>
    </row>
    <row r="7121" spans="2:10" x14ac:dyDescent="0.45">
      <c r="B7121">
        <v>8420</v>
      </c>
      <c r="C7121" t="s">
        <v>65</v>
      </c>
      <c r="D7121">
        <v>19</v>
      </c>
      <c r="E7121">
        <v>26</v>
      </c>
      <c r="F7121" t="s">
        <v>66</v>
      </c>
      <c r="G7121">
        <v>0</v>
      </c>
      <c r="H7121">
        <v>2</v>
      </c>
      <c r="I7121" t="s">
        <v>14</v>
      </c>
      <c r="J7121">
        <v>-1</v>
      </c>
    </row>
    <row r="7122" spans="2:10" x14ac:dyDescent="0.45">
      <c r="B7122">
        <v>8660</v>
      </c>
      <c r="C7122" t="s">
        <v>65</v>
      </c>
      <c r="D7122">
        <v>19</v>
      </c>
      <c r="E7122">
        <v>26</v>
      </c>
      <c r="F7122" t="s">
        <v>4</v>
      </c>
      <c r="G7122">
        <v>1</v>
      </c>
      <c r="H7122">
        <v>2</v>
      </c>
      <c r="I7122" t="s">
        <v>24</v>
      </c>
      <c r="J7122">
        <v>-1</v>
      </c>
    </row>
    <row r="7123" spans="2:10" x14ac:dyDescent="0.45">
      <c r="B7123">
        <v>8421</v>
      </c>
      <c r="C7123" t="s">
        <v>65</v>
      </c>
      <c r="D7123">
        <v>19</v>
      </c>
      <c r="E7123">
        <v>27</v>
      </c>
      <c r="F7123" t="s">
        <v>14</v>
      </c>
      <c r="G7123">
        <v>1</v>
      </c>
      <c r="H7123">
        <v>1</v>
      </c>
      <c r="I7123" t="s">
        <v>27</v>
      </c>
      <c r="J7123">
        <v>0</v>
      </c>
    </row>
    <row r="7124" spans="2:10" x14ac:dyDescent="0.45">
      <c r="B7124">
        <v>8422</v>
      </c>
      <c r="C7124" t="s">
        <v>65</v>
      </c>
      <c r="D7124">
        <v>19</v>
      </c>
      <c r="E7124">
        <v>27</v>
      </c>
      <c r="F7124" t="s">
        <v>9</v>
      </c>
      <c r="G7124">
        <v>2</v>
      </c>
      <c r="H7124">
        <v>0</v>
      </c>
      <c r="I7124" t="s">
        <v>15</v>
      </c>
      <c r="J7124">
        <v>1</v>
      </c>
    </row>
    <row r="7125" spans="2:10" x14ac:dyDescent="0.45">
      <c r="B7125">
        <v>8423</v>
      </c>
      <c r="C7125" t="s">
        <v>65</v>
      </c>
      <c r="D7125">
        <v>19</v>
      </c>
      <c r="E7125">
        <v>27</v>
      </c>
      <c r="F7125" t="s">
        <v>10</v>
      </c>
      <c r="G7125">
        <v>0</v>
      </c>
      <c r="H7125">
        <v>2</v>
      </c>
      <c r="I7125" t="s">
        <v>12</v>
      </c>
      <c r="J7125">
        <v>-1</v>
      </c>
    </row>
    <row r="7126" spans="2:10" x14ac:dyDescent="0.45">
      <c r="B7126">
        <v>8424</v>
      </c>
      <c r="C7126" t="s">
        <v>65</v>
      </c>
      <c r="D7126">
        <v>19</v>
      </c>
      <c r="E7126">
        <v>27</v>
      </c>
      <c r="F7126" t="s">
        <v>7</v>
      </c>
      <c r="G7126">
        <v>0</v>
      </c>
      <c r="H7126">
        <v>2</v>
      </c>
      <c r="I7126" t="s">
        <v>13</v>
      </c>
      <c r="J7126">
        <v>-1</v>
      </c>
    </row>
    <row r="7127" spans="2:10" x14ac:dyDescent="0.45">
      <c r="B7127">
        <v>8425</v>
      </c>
      <c r="C7127" t="s">
        <v>65</v>
      </c>
      <c r="D7127">
        <v>19</v>
      </c>
      <c r="E7127">
        <v>27</v>
      </c>
      <c r="F7127" t="s">
        <v>67</v>
      </c>
      <c r="G7127">
        <v>0</v>
      </c>
      <c r="H7127">
        <v>2</v>
      </c>
      <c r="I7127" t="s">
        <v>3</v>
      </c>
      <c r="J7127">
        <v>-1</v>
      </c>
    </row>
    <row r="7128" spans="2:10" x14ac:dyDescent="0.45">
      <c r="B7128">
        <v>8426</v>
      </c>
      <c r="C7128" t="s">
        <v>65</v>
      </c>
      <c r="D7128">
        <v>19</v>
      </c>
      <c r="E7128">
        <v>27</v>
      </c>
      <c r="F7128" t="s">
        <v>5</v>
      </c>
      <c r="G7128">
        <v>4</v>
      </c>
      <c r="H7128">
        <v>2</v>
      </c>
      <c r="I7128" t="s">
        <v>66</v>
      </c>
      <c r="J7128">
        <v>1</v>
      </c>
    </row>
    <row r="7129" spans="2:10" x14ac:dyDescent="0.45">
      <c r="B7129">
        <v>8427</v>
      </c>
      <c r="C7129" t="s">
        <v>65</v>
      </c>
      <c r="D7129">
        <v>19</v>
      </c>
      <c r="E7129">
        <v>27</v>
      </c>
      <c r="F7129" t="s">
        <v>11</v>
      </c>
      <c r="G7129">
        <v>2</v>
      </c>
      <c r="H7129">
        <v>2</v>
      </c>
      <c r="I7129" t="s">
        <v>4</v>
      </c>
      <c r="J7129">
        <v>0</v>
      </c>
    </row>
    <row r="7130" spans="2:10" x14ac:dyDescent="0.45">
      <c r="B7130">
        <v>8428</v>
      </c>
      <c r="C7130" t="s">
        <v>65</v>
      </c>
      <c r="D7130">
        <v>19</v>
      </c>
      <c r="E7130">
        <v>27</v>
      </c>
      <c r="F7130" t="s">
        <v>6</v>
      </c>
      <c r="G7130">
        <v>1</v>
      </c>
      <c r="H7130">
        <v>0</v>
      </c>
      <c r="I7130" t="s">
        <v>1</v>
      </c>
      <c r="J7130">
        <v>1</v>
      </c>
    </row>
    <row r="7131" spans="2:10" x14ac:dyDescent="0.45">
      <c r="B7131">
        <v>8662</v>
      </c>
      <c r="C7131" t="s">
        <v>65</v>
      </c>
      <c r="D7131">
        <v>19</v>
      </c>
      <c r="E7131">
        <v>27</v>
      </c>
      <c r="F7131" t="s">
        <v>24</v>
      </c>
      <c r="G7131">
        <v>2</v>
      </c>
      <c r="H7131">
        <v>2</v>
      </c>
      <c r="I7131" t="s">
        <v>0</v>
      </c>
      <c r="J7131">
        <v>0</v>
      </c>
    </row>
    <row r="7132" spans="2:10" x14ac:dyDescent="0.45">
      <c r="B7132">
        <v>8429</v>
      </c>
      <c r="C7132" t="s">
        <v>65</v>
      </c>
      <c r="D7132">
        <v>19</v>
      </c>
      <c r="E7132">
        <v>28</v>
      </c>
      <c r="F7132" t="s">
        <v>13</v>
      </c>
      <c r="G7132">
        <v>2</v>
      </c>
      <c r="H7132">
        <v>1</v>
      </c>
      <c r="I7132" t="s">
        <v>67</v>
      </c>
      <c r="J7132">
        <v>1</v>
      </c>
    </row>
    <row r="7133" spans="2:10" x14ac:dyDescent="0.45">
      <c r="B7133">
        <v>8430</v>
      </c>
      <c r="C7133" t="s">
        <v>65</v>
      </c>
      <c r="D7133">
        <v>19</v>
      </c>
      <c r="E7133">
        <v>28</v>
      </c>
      <c r="F7133" t="s">
        <v>27</v>
      </c>
      <c r="G7133">
        <v>2</v>
      </c>
      <c r="H7133">
        <v>2</v>
      </c>
      <c r="I7133" t="s">
        <v>5</v>
      </c>
      <c r="J7133">
        <v>0</v>
      </c>
    </row>
    <row r="7134" spans="2:10" x14ac:dyDescent="0.45">
      <c r="B7134">
        <v>8431</v>
      </c>
      <c r="C7134" t="s">
        <v>65</v>
      </c>
      <c r="D7134">
        <v>19</v>
      </c>
      <c r="E7134">
        <v>28</v>
      </c>
      <c r="F7134" t="s">
        <v>12</v>
      </c>
      <c r="G7134">
        <v>0</v>
      </c>
      <c r="H7134">
        <v>1</v>
      </c>
      <c r="I7134" t="s">
        <v>56</v>
      </c>
      <c r="J7134">
        <v>-1</v>
      </c>
    </row>
    <row r="7135" spans="2:10" x14ac:dyDescent="0.45">
      <c r="B7135">
        <v>8432</v>
      </c>
      <c r="C7135" t="s">
        <v>65</v>
      </c>
      <c r="D7135">
        <v>19</v>
      </c>
      <c r="E7135">
        <v>28</v>
      </c>
      <c r="F7135" t="s">
        <v>0</v>
      </c>
      <c r="G7135">
        <v>1</v>
      </c>
      <c r="H7135">
        <v>1</v>
      </c>
      <c r="I7135" t="s">
        <v>11</v>
      </c>
      <c r="J7135">
        <v>0</v>
      </c>
    </row>
    <row r="7136" spans="2:10" x14ac:dyDescent="0.45">
      <c r="B7136">
        <v>8433</v>
      </c>
      <c r="C7136" t="s">
        <v>65</v>
      </c>
      <c r="D7136">
        <v>19</v>
      </c>
      <c r="E7136">
        <v>28</v>
      </c>
      <c r="F7136" t="s">
        <v>9</v>
      </c>
      <c r="G7136">
        <v>1</v>
      </c>
      <c r="H7136">
        <v>1</v>
      </c>
      <c r="I7136" t="s">
        <v>6</v>
      </c>
      <c r="J7136">
        <v>0</v>
      </c>
    </row>
    <row r="7137" spans="2:10" x14ac:dyDescent="0.45">
      <c r="B7137">
        <v>8434</v>
      </c>
      <c r="C7137" t="s">
        <v>65</v>
      </c>
      <c r="D7137">
        <v>19</v>
      </c>
      <c r="E7137">
        <v>28</v>
      </c>
      <c r="F7137" t="s">
        <v>3</v>
      </c>
      <c r="G7137">
        <v>2</v>
      </c>
      <c r="H7137">
        <v>1</v>
      </c>
      <c r="I7137" t="s">
        <v>10</v>
      </c>
      <c r="J7137">
        <v>1</v>
      </c>
    </row>
    <row r="7138" spans="2:10" x14ac:dyDescent="0.45">
      <c r="B7138">
        <v>8435</v>
      </c>
      <c r="C7138" t="s">
        <v>65</v>
      </c>
      <c r="D7138">
        <v>19</v>
      </c>
      <c r="E7138">
        <v>28</v>
      </c>
      <c r="F7138" t="s">
        <v>4</v>
      </c>
      <c r="G7138">
        <v>0</v>
      </c>
      <c r="H7138">
        <v>4</v>
      </c>
      <c r="I7138" t="s">
        <v>14</v>
      </c>
      <c r="J7138">
        <v>-1</v>
      </c>
    </row>
    <row r="7139" spans="2:10" x14ac:dyDescent="0.45">
      <c r="B7139">
        <v>8436</v>
      </c>
      <c r="C7139" t="s">
        <v>65</v>
      </c>
      <c r="D7139">
        <v>19</v>
      </c>
      <c r="E7139">
        <v>28</v>
      </c>
      <c r="F7139" t="s">
        <v>66</v>
      </c>
      <c r="G7139">
        <v>1</v>
      </c>
      <c r="H7139">
        <v>1</v>
      </c>
      <c r="I7139" t="s">
        <v>7</v>
      </c>
      <c r="J7139">
        <v>0</v>
      </c>
    </row>
    <row r="7140" spans="2:10" x14ac:dyDescent="0.45">
      <c r="B7140">
        <v>8661</v>
      </c>
      <c r="C7140" t="s">
        <v>65</v>
      </c>
      <c r="D7140">
        <v>19</v>
      </c>
      <c r="E7140">
        <v>28</v>
      </c>
      <c r="F7140" t="s">
        <v>15</v>
      </c>
      <c r="G7140">
        <v>1</v>
      </c>
      <c r="H7140">
        <v>2</v>
      </c>
      <c r="I7140" t="s">
        <v>24</v>
      </c>
      <c r="J7140">
        <v>-1</v>
      </c>
    </row>
    <row r="7141" spans="2:10" x14ac:dyDescent="0.45">
      <c r="B7141">
        <v>8437</v>
      </c>
      <c r="C7141" t="s">
        <v>65</v>
      </c>
      <c r="D7141">
        <v>19</v>
      </c>
      <c r="E7141">
        <v>29</v>
      </c>
      <c r="F7141" t="s">
        <v>14</v>
      </c>
      <c r="G7141">
        <v>6</v>
      </c>
      <c r="H7141">
        <v>0</v>
      </c>
      <c r="I7141" t="s">
        <v>0</v>
      </c>
      <c r="J7141">
        <v>1</v>
      </c>
    </row>
    <row r="7142" spans="2:10" x14ac:dyDescent="0.45">
      <c r="B7142">
        <v>8438</v>
      </c>
      <c r="C7142" t="s">
        <v>65</v>
      </c>
      <c r="D7142">
        <v>19</v>
      </c>
      <c r="E7142">
        <v>29</v>
      </c>
      <c r="F7142" t="s">
        <v>10</v>
      </c>
      <c r="G7142">
        <v>0</v>
      </c>
      <c r="H7142">
        <v>1</v>
      </c>
      <c r="I7142" t="s">
        <v>13</v>
      </c>
      <c r="J7142">
        <v>-1</v>
      </c>
    </row>
    <row r="7143" spans="2:10" x14ac:dyDescent="0.45">
      <c r="B7143">
        <v>8439</v>
      </c>
      <c r="C7143" t="s">
        <v>65</v>
      </c>
      <c r="D7143">
        <v>19</v>
      </c>
      <c r="E7143">
        <v>29</v>
      </c>
      <c r="F7143" t="s">
        <v>1</v>
      </c>
      <c r="G7143">
        <v>5</v>
      </c>
      <c r="H7143">
        <v>0</v>
      </c>
      <c r="I7143" t="s">
        <v>12</v>
      </c>
      <c r="J7143">
        <v>1</v>
      </c>
    </row>
    <row r="7144" spans="2:10" x14ac:dyDescent="0.45">
      <c r="B7144">
        <v>8440</v>
      </c>
      <c r="C7144" t="s">
        <v>65</v>
      </c>
      <c r="D7144">
        <v>19</v>
      </c>
      <c r="E7144">
        <v>29</v>
      </c>
      <c r="F7144" t="s">
        <v>7</v>
      </c>
      <c r="G7144">
        <v>0</v>
      </c>
      <c r="H7144">
        <v>3</v>
      </c>
      <c r="I7144" t="s">
        <v>27</v>
      </c>
      <c r="J7144">
        <v>-1</v>
      </c>
    </row>
    <row r="7145" spans="2:10" x14ac:dyDescent="0.45">
      <c r="B7145">
        <v>8441</v>
      </c>
      <c r="C7145" t="s">
        <v>65</v>
      </c>
      <c r="D7145">
        <v>19</v>
      </c>
      <c r="E7145">
        <v>29</v>
      </c>
      <c r="F7145" t="s">
        <v>67</v>
      </c>
      <c r="G7145">
        <v>0</v>
      </c>
      <c r="H7145">
        <v>0</v>
      </c>
      <c r="I7145" t="s">
        <v>66</v>
      </c>
      <c r="J7145">
        <v>0</v>
      </c>
    </row>
    <row r="7146" spans="2:10" x14ac:dyDescent="0.45">
      <c r="B7146">
        <v>8442</v>
      </c>
      <c r="C7146" t="s">
        <v>65</v>
      </c>
      <c r="D7146">
        <v>19</v>
      </c>
      <c r="E7146">
        <v>29</v>
      </c>
      <c r="F7146" t="s">
        <v>5</v>
      </c>
      <c r="G7146">
        <v>1</v>
      </c>
      <c r="H7146">
        <v>1</v>
      </c>
      <c r="I7146" t="s">
        <v>4</v>
      </c>
      <c r="J7146">
        <v>0</v>
      </c>
    </row>
    <row r="7147" spans="2:10" x14ac:dyDescent="0.45">
      <c r="B7147">
        <v>8443</v>
      </c>
      <c r="C7147" t="s">
        <v>65</v>
      </c>
      <c r="D7147">
        <v>19</v>
      </c>
      <c r="E7147">
        <v>29</v>
      </c>
      <c r="F7147" t="s">
        <v>56</v>
      </c>
      <c r="G7147">
        <v>1</v>
      </c>
      <c r="H7147">
        <v>1</v>
      </c>
      <c r="I7147" t="s">
        <v>3</v>
      </c>
      <c r="J7147">
        <v>0</v>
      </c>
    </row>
    <row r="7148" spans="2:10" x14ac:dyDescent="0.45">
      <c r="B7148">
        <v>8444</v>
      </c>
      <c r="C7148" t="s">
        <v>65</v>
      </c>
      <c r="D7148">
        <v>19</v>
      </c>
      <c r="E7148">
        <v>29</v>
      </c>
      <c r="F7148" t="s">
        <v>11</v>
      </c>
      <c r="G7148">
        <v>2</v>
      </c>
      <c r="H7148">
        <v>1</v>
      </c>
      <c r="I7148" t="s">
        <v>15</v>
      </c>
      <c r="J7148">
        <v>1</v>
      </c>
    </row>
    <row r="7149" spans="2:10" x14ac:dyDescent="0.45">
      <c r="B7149">
        <v>8663</v>
      </c>
      <c r="C7149" t="s">
        <v>65</v>
      </c>
      <c r="D7149">
        <v>19</v>
      </c>
      <c r="E7149">
        <v>29</v>
      </c>
      <c r="F7149" t="s">
        <v>24</v>
      </c>
      <c r="G7149">
        <v>2</v>
      </c>
      <c r="H7149">
        <v>0</v>
      </c>
      <c r="I7149" t="s">
        <v>9</v>
      </c>
      <c r="J7149">
        <v>1</v>
      </c>
    </row>
    <row r="7150" spans="2:10" x14ac:dyDescent="0.45">
      <c r="B7150">
        <v>8445</v>
      </c>
      <c r="C7150" t="s">
        <v>65</v>
      </c>
      <c r="D7150">
        <v>19</v>
      </c>
      <c r="E7150">
        <v>30</v>
      </c>
      <c r="F7150" t="s">
        <v>13</v>
      </c>
      <c r="G7150">
        <v>1</v>
      </c>
      <c r="H7150">
        <v>1</v>
      </c>
      <c r="I7150" t="s">
        <v>56</v>
      </c>
      <c r="J7150">
        <v>0</v>
      </c>
    </row>
    <row r="7151" spans="2:10" x14ac:dyDescent="0.45">
      <c r="B7151">
        <v>8446</v>
      </c>
      <c r="C7151" t="s">
        <v>65</v>
      </c>
      <c r="D7151">
        <v>19</v>
      </c>
      <c r="E7151">
        <v>30</v>
      </c>
      <c r="F7151" t="s">
        <v>27</v>
      </c>
      <c r="G7151">
        <v>5</v>
      </c>
      <c r="H7151">
        <v>1</v>
      </c>
      <c r="I7151" t="s">
        <v>67</v>
      </c>
      <c r="J7151">
        <v>1</v>
      </c>
    </row>
    <row r="7152" spans="2:10" x14ac:dyDescent="0.45">
      <c r="B7152">
        <v>8447</v>
      </c>
      <c r="C7152" t="s">
        <v>65</v>
      </c>
      <c r="D7152">
        <v>19</v>
      </c>
      <c r="E7152">
        <v>30</v>
      </c>
      <c r="F7152" t="s">
        <v>66</v>
      </c>
      <c r="G7152">
        <v>2</v>
      </c>
      <c r="H7152">
        <v>1</v>
      </c>
      <c r="I7152" t="s">
        <v>10</v>
      </c>
      <c r="J7152">
        <v>1</v>
      </c>
    </row>
    <row r="7153" spans="2:10" x14ac:dyDescent="0.45">
      <c r="B7153">
        <v>8448</v>
      </c>
      <c r="C7153" t="s">
        <v>65</v>
      </c>
      <c r="D7153">
        <v>19</v>
      </c>
      <c r="E7153">
        <v>30</v>
      </c>
      <c r="F7153" t="s">
        <v>0</v>
      </c>
      <c r="G7153">
        <v>2</v>
      </c>
      <c r="H7153">
        <v>1</v>
      </c>
      <c r="I7153" t="s">
        <v>5</v>
      </c>
      <c r="J7153">
        <v>1</v>
      </c>
    </row>
    <row r="7154" spans="2:10" x14ac:dyDescent="0.45">
      <c r="B7154">
        <v>8449</v>
      </c>
      <c r="C7154" t="s">
        <v>65</v>
      </c>
      <c r="D7154">
        <v>19</v>
      </c>
      <c r="E7154">
        <v>30</v>
      </c>
      <c r="F7154" t="s">
        <v>15</v>
      </c>
      <c r="G7154">
        <v>1</v>
      </c>
      <c r="H7154">
        <v>1</v>
      </c>
      <c r="I7154" t="s">
        <v>14</v>
      </c>
      <c r="J7154">
        <v>0</v>
      </c>
    </row>
    <row r="7155" spans="2:10" x14ac:dyDescent="0.45">
      <c r="B7155">
        <v>8450</v>
      </c>
      <c r="C7155" t="s">
        <v>65</v>
      </c>
      <c r="D7155">
        <v>19</v>
      </c>
      <c r="E7155">
        <v>30</v>
      </c>
      <c r="F7155" t="s">
        <v>9</v>
      </c>
      <c r="G7155">
        <v>1</v>
      </c>
      <c r="H7155">
        <v>3</v>
      </c>
      <c r="I7155" t="s">
        <v>11</v>
      </c>
      <c r="J7155">
        <v>-1</v>
      </c>
    </row>
    <row r="7156" spans="2:10" x14ac:dyDescent="0.45">
      <c r="B7156">
        <v>8451</v>
      </c>
      <c r="C7156" t="s">
        <v>65</v>
      </c>
      <c r="D7156">
        <v>19</v>
      </c>
      <c r="E7156">
        <v>30</v>
      </c>
      <c r="F7156" t="s">
        <v>3</v>
      </c>
      <c r="G7156">
        <v>0</v>
      </c>
      <c r="H7156">
        <v>0</v>
      </c>
      <c r="I7156" t="s">
        <v>1</v>
      </c>
      <c r="J7156">
        <v>0</v>
      </c>
    </row>
    <row r="7157" spans="2:10" x14ac:dyDescent="0.45">
      <c r="B7157">
        <v>8452</v>
      </c>
      <c r="C7157" t="s">
        <v>65</v>
      </c>
      <c r="D7157">
        <v>19</v>
      </c>
      <c r="E7157">
        <v>30</v>
      </c>
      <c r="F7157" t="s">
        <v>4</v>
      </c>
      <c r="G7157">
        <v>4</v>
      </c>
      <c r="H7157">
        <v>2</v>
      </c>
      <c r="I7157" t="s">
        <v>7</v>
      </c>
      <c r="J7157">
        <v>1</v>
      </c>
    </row>
    <row r="7158" spans="2:10" x14ac:dyDescent="0.45">
      <c r="B7158">
        <v>8664</v>
      </c>
      <c r="C7158" t="s">
        <v>65</v>
      </c>
      <c r="D7158">
        <v>19</v>
      </c>
      <c r="E7158">
        <v>30</v>
      </c>
      <c r="F7158" t="s">
        <v>24</v>
      </c>
      <c r="G7158">
        <v>3</v>
      </c>
      <c r="H7158">
        <v>1</v>
      </c>
      <c r="I7158" t="s">
        <v>6</v>
      </c>
      <c r="J7158">
        <v>1</v>
      </c>
    </row>
    <row r="7159" spans="2:10" x14ac:dyDescent="0.45">
      <c r="B7159">
        <v>8460</v>
      </c>
      <c r="C7159" t="s">
        <v>65</v>
      </c>
      <c r="D7159">
        <v>19</v>
      </c>
      <c r="E7159">
        <v>31</v>
      </c>
      <c r="F7159" t="s">
        <v>14</v>
      </c>
      <c r="G7159">
        <v>4</v>
      </c>
      <c r="H7159">
        <v>0</v>
      </c>
      <c r="I7159" t="s">
        <v>9</v>
      </c>
      <c r="J7159">
        <v>1</v>
      </c>
    </row>
    <row r="7160" spans="2:10" x14ac:dyDescent="0.45">
      <c r="B7160">
        <v>8461</v>
      </c>
      <c r="C7160" t="s">
        <v>65</v>
      </c>
      <c r="D7160">
        <v>19</v>
      </c>
      <c r="E7160">
        <v>31</v>
      </c>
      <c r="F7160" t="s">
        <v>10</v>
      </c>
      <c r="G7160">
        <v>1</v>
      </c>
      <c r="H7160">
        <v>1</v>
      </c>
      <c r="I7160" t="s">
        <v>27</v>
      </c>
      <c r="J7160">
        <v>0</v>
      </c>
    </row>
    <row r="7161" spans="2:10" x14ac:dyDescent="0.45">
      <c r="B7161">
        <v>8462</v>
      </c>
      <c r="C7161" t="s">
        <v>65</v>
      </c>
      <c r="D7161">
        <v>19</v>
      </c>
      <c r="E7161">
        <v>31</v>
      </c>
      <c r="F7161" t="s">
        <v>6</v>
      </c>
      <c r="G7161">
        <v>1</v>
      </c>
      <c r="H7161">
        <v>0</v>
      </c>
      <c r="I7161" t="s">
        <v>12</v>
      </c>
      <c r="J7161">
        <v>1</v>
      </c>
    </row>
    <row r="7162" spans="2:10" x14ac:dyDescent="0.45">
      <c r="B7162">
        <v>8463</v>
      </c>
      <c r="C7162" t="s">
        <v>65</v>
      </c>
      <c r="D7162">
        <v>19</v>
      </c>
      <c r="E7162">
        <v>31</v>
      </c>
      <c r="F7162" t="s">
        <v>1</v>
      </c>
      <c r="G7162">
        <v>1</v>
      </c>
      <c r="H7162">
        <v>1</v>
      </c>
      <c r="I7162" t="s">
        <v>13</v>
      </c>
      <c r="J7162">
        <v>0</v>
      </c>
    </row>
    <row r="7163" spans="2:10" x14ac:dyDescent="0.45">
      <c r="B7163">
        <v>8464</v>
      </c>
      <c r="C7163" t="s">
        <v>65</v>
      </c>
      <c r="D7163">
        <v>19</v>
      </c>
      <c r="E7163">
        <v>31</v>
      </c>
      <c r="F7163" t="s">
        <v>7</v>
      </c>
      <c r="G7163">
        <v>1</v>
      </c>
      <c r="H7163">
        <v>2</v>
      </c>
      <c r="I7163" t="s">
        <v>0</v>
      </c>
      <c r="J7163">
        <v>-1</v>
      </c>
    </row>
    <row r="7164" spans="2:10" x14ac:dyDescent="0.45">
      <c r="B7164">
        <v>8465</v>
      </c>
      <c r="C7164" t="s">
        <v>65</v>
      </c>
      <c r="D7164">
        <v>19</v>
      </c>
      <c r="E7164">
        <v>31</v>
      </c>
      <c r="F7164" t="s">
        <v>5</v>
      </c>
      <c r="G7164">
        <v>2</v>
      </c>
      <c r="H7164">
        <v>3</v>
      </c>
      <c r="I7164" t="s">
        <v>15</v>
      </c>
      <c r="J7164">
        <v>-1</v>
      </c>
    </row>
    <row r="7165" spans="2:10" x14ac:dyDescent="0.45">
      <c r="B7165">
        <v>8466</v>
      </c>
      <c r="C7165" t="s">
        <v>65</v>
      </c>
      <c r="D7165">
        <v>19</v>
      </c>
      <c r="E7165">
        <v>31</v>
      </c>
      <c r="F7165" t="s">
        <v>56</v>
      </c>
      <c r="G7165">
        <v>3</v>
      </c>
      <c r="H7165">
        <v>1</v>
      </c>
      <c r="I7165" t="s">
        <v>66</v>
      </c>
      <c r="J7165">
        <v>1</v>
      </c>
    </row>
    <row r="7166" spans="2:10" x14ac:dyDescent="0.45">
      <c r="B7166">
        <v>8467</v>
      </c>
      <c r="C7166" t="s">
        <v>65</v>
      </c>
      <c r="D7166">
        <v>19</v>
      </c>
      <c r="E7166">
        <v>31</v>
      </c>
      <c r="F7166" t="s">
        <v>67</v>
      </c>
      <c r="G7166">
        <v>2</v>
      </c>
      <c r="H7166">
        <v>2</v>
      </c>
      <c r="I7166" t="s">
        <v>4</v>
      </c>
      <c r="J7166">
        <v>0</v>
      </c>
    </row>
    <row r="7167" spans="2:10" x14ac:dyDescent="0.45">
      <c r="B7167">
        <v>8665</v>
      </c>
      <c r="C7167" t="s">
        <v>65</v>
      </c>
      <c r="D7167">
        <v>19</v>
      </c>
      <c r="E7167">
        <v>31</v>
      </c>
      <c r="F7167" t="s">
        <v>11</v>
      </c>
      <c r="G7167">
        <v>3</v>
      </c>
      <c r="H7167">
        <v>0</v>
      </c>
      <c r="I7167" t="s">
        <v>24</v>
      </c>
      <c r="J7167">
        <v>1</v>
      </c>
    </row>
    <row r="7168" spans="2:10" x14ac:dyDescent="0.45">
      <c r="B7168">
        <v>8468</v>
      </c>
      <c r="C7168" t="s">
        <v>65</v>
      </c>
      <c r="D7168">
        <v>19</v>
      </c>
      <c r="E7168">
        <v>32</v>
      </c>
      <c r="F7168" t="s">
        <v>27</v>
      </c>
      <c r="G7168">
        <v>1</v>
      </c>
      <c r="H7168">
        <v>3</v>
      </c>
      <c r="I7168" t="s">
        <v>56</v>
      </c>
      <c r="J7168">
        <v>-1</v>
      </c>
    </row>
    <row r="7169" spans="2:10" x14ac:dyDescent="0.45">
      <c r="B7169">
        <v>8469</v>
      </c>
      <c r="C7169" t="s">
        <v>65</v>
      </c>
      <c r="D7169">
        <v>19</v>
      </c>
      <c r="E7169">
        <v>32</v>
      </c>
      <c r="F7169" t="s">
        <v>0</v>
      </c>
      <c r="G7169">
        <v>1</v>
      </c>
      <c r="H7169">
        <v>1</v>
      </c>
      <c r="I7169" t="s">
        <v>67</v>
      </c>
      <c r="J7169">
        <v>0</v>
      </c>
    </row>
    <row r="7170" spans="2:10" x14ac:dyDescent="0.45">
      <c r="B7170">
        <v>8470</v>
      </c>
      <c r="C7170" t="s">
        <v>65</v>
      </c>
      <c r="D7170">
        <v>19</v>
      </c>
      <c r="E7170">
        <v>32</v>
      </c>
      <c r="F7170" t="s">
        <v>9</v>
      </c>
      <c r="G7170">
        <v>1</v>
      </c>
      <c r="H7170">
        <v>1</v>
      </c>
      <c r="I7170" t="s">
        <v>5</v>
      </c>
      <c r="J7170">
        <v>0</v>
      </c>
    </row>
    <row r="7171" spans="2:10" x14ac:dyDescent="0.45">
      <c r="B7171">
        <v>8471</v>
      </c>
      <c r="C7171" t="s">
        <v>65</v>
      </c>
      <c r="D7171">
        <v>19</v>
      </c>
      <c r="E7171">
        <v>32</v>
      </c>
      <c r="F7171" t="s">
        <v>66</v>
      </c>
      <c r="G7171">
        <v>0</v>
      </c>
      <c r="H7171">
        <v>1</v>
      </c>
      <c r="I7171" t="s">
        <v>1</v>
      </c>
      <c r="J7171">
        <v>-1</v>
      </c>
    </row>
    <row r="7172" spans="2:10" x14ac:dyDescent="0.45">
      <c r="B7172">
        <v>8472</v>
      </c>
      <c r="C7172" t="s">
        <v>65</v>
      </c>
      <c r="D7172">
        <v>19</v>
      </c>
      <c r="E7172">
        <v>32</v>
      </c>
      <c r="F7172" t="s">
        <v>3</v>
      </c>
      <c r="G7172">
        <v>1</v>
      </c>
      <c r="H7172">
        <v>1</v>
      </c>
      <c r="I7172" t="s">
        <v>12</v>
      </c>
      <c r="J7172">
        <v>0</v>
      </c>
    </row>
    <row r="7173" spans="2:10" x14ac:dyDescent="0.45">
      <c r="B7173">
        <v>8473</v>
      </c>
      <c r="C7173" t="s">
        <v>65</v>
      </c>
      <c r="D7173">
        <v>19</v>
      </c>
      <c r="E7173">
        <v>32</v>
      </c>
      <c r="F7173" t="s">
        <v>15</v>
      </c>
      <c r="G7173">
        <v>0</v>
      </c>
      <c r="H7173">
        <v>0</v>
      </c>
      <c r="I7173" t="s">
        <v>7</v>
      </c>
      <c r="J7173">
        <v>0</v>
      </c>
    </row>
    <row r="7174" spans="2:10" x14ac:dyDescent="0.45">
      <c r="B7174">
        <v>8474</v>
      </c>
      <c r="C7174" t="s">
        <v>65</v>
      </c>
      <c r="D7174">
        <v>19</v>
      </c>
      <c r="E7174">
        <v>32</v>
      </c>
      <c r="F7174" t="s">
        <v>4</v>
      </c>
      <c r="G7174">
        <v>1</v>
      </c>
      <c r="H7174">
        <v>3</v>
      </c>
      <c r="I7174" t="s">
        <v>10</v>
      </c>
      <c r="J7174">
        <v>-1</v>
      </c>
    </row>
    <row r="7175" spans="2:10" x14ac:dyDescent="0.45">
      <c r="B7175">
        <v>8475</v>
      </c>
      <c r="C7175" t="s">
        <v>65</v>
      </c>
      <c r="D7175">
        <v>19</v>
      </c>
      <c r="E7175">
        <v>32</v>
      </c>
      <c r="F7175" t="s">
        <v>11</v>
      </c>
      <c r="G7175">
        <v>1</v>
      </c>
      <c r="H7175">
        <v>1</v>
      </c>
      <c r="I7175" t="s">
        <v>6</v>
      </c>
      <c r="J7175">
        <v>0</v>
      </c>
    </row>
    <row r="7176" spans="2:10" x14ac:dyDescent="0.45">
      <c r="B7176">
        <v>8666</v>
      </c>
      <c r="C7176" t="s">
        <v>65</v>
      </c>
      <c r="D7176">
        <v>19</v>
      </c>
      <c r="E7176">
        <v>32</v>
      </c>
      <c r="F7176" t="s">
        <v>24</v>
      </c>
      <c r="G7176">
        <v>0</v>
      </c>
      <c r="H7176">
        <v>2</v>
      </c>
      <c r="I7176" t="s">
        <v>14</v>
      </c>
      <c r="J7176">
        <v>-1</v>
      </c>
    </row>
    <row r="7177" spans="2:10" x14ac:dyDescent="0.45">
      <c r="B7177">
        <v>8476</v>
      </c>
      <c r="C7177" t="s">
        <v>65</v>
      </c>
      <c r="D7177">
        <v>19</v>
      </c>
      <c r="E7177">
        <v>33</v>
      </c>
      <c r="F7177" t="s">
        <v>6</v>
      </c>
      <c r="G7177">
        <v>1</v>
      </c>
      <c r="H7177">
        <v>1</v>
      </c>
      <c r="I7177" t="s">
        <v>3</v>
      </c>
      <c r="J7177">
        <v>0</v>
      </c>
    </row>
    <row r="7178" spans="2:10" x14ac:dyDescent="0.45">
      <c r="B7178">
        <v>8477</v>
      </c>
      <c r="C7178" t="s">
        <v>65</v>
      </c>
      <c r="D7178">
        <v>19</v>
      </c>
      <c r="E7178">
        <v>33</v>
      </c>
      <c r="F7178" t="s">
        <v>67</v>
      </c>
      <c r="G7178">
        <v>4</v>
      </c>
      <c r="H7178">
        <v>1</v>
      </c>
      <c r="I7178" t="s">
        <v>15</v>
      </c>
      <c r="J7178">
        <v>1</v>
      </c>
    </row>
    <row r="7179" spans="2:10" x14ac:dyDescent="0.45">
      <c r="B7179">
        <v>8478</v>
      </c>
      <c r="C7179" t="s">
        <v>65</v>
      </c>
      <c r="D7179">
        <v>19</v>
      </c>
      <c r="E7179">
        <v>33</v>
      </c>
      <c r="F7179" t="s">
        <v>10</v>
      </c>
      <c r="G7179">
        <v>1</v>
      </c>
      <c r="H7179">
        <v>2</v>
      </c>
      <c r="I7179" t="s">
        <v>0</v>
      </c>
      <c r="J7179">
        <v>-1</v>
      </c>
    </row>
    <row r="7180" spans="2:10" x14ac:dyDescent="0.45">
      <c r="B7180">
        <v>8479</v>
      </c>
      <c r="C7180" t="s">
        <v>65</v>
      </c>
      <c r="D7180">
        <v>19</v>
      </c>
      <c r="E7180">
        <v>33</v>
      </c>
      <c r="F7180" t="s">
        <v>12</v>
      </c>
      <c r="G7180">
        <v>0</v>
      </c>
      <c r="H7180">
        <v>0</v>
      </c>
      <c r="I7180" t="s">
        <v>13</v>
      </c>
      <c r="J7180">
        <v>0</v>
      </c>
    </row>
    <row r="7181" spans="2:10" x14ac:dyDescent="0.45">
      <c r="B7181">
        <v>8480</v>
      </c>
      <c r="C7181" t="s">
        <v>65</v>
      </c>
      <c r="D7181">
        <v>19</v>
      </c>
      <c r="E7181">
        <v>33</v>
      </c>
      <c r="F7181" t="s">
        <v>56</v>
      </c>
      <c r="G7181">
        <v>3</v>
      </c>
      <c r="H7181">
        <v>1</v>
      </c>
      <c r="I7181" t="s">
        <v>4</v>
      </c>
      <c r="J7181">
        <v>1</v>
      </c>
    </row>
    <row r="7182" spans="2:10" x14ac:dyDescent="0.45">
      <c r="B7182">
        <v>8481</v>
      </c>
      <c r="C7182" t="s">
        <v>65</v>
      </c>
      <c r="D7182">
        <v>19</v>
      </c>
      <c r="E7182">
        <v>33</v>
      </c>
      <c r="F7182" t="s">
        <v>7</v>
      </c>
      <c r="G7182">
        <v>2</v>
      </c>
      <c r="H7182">
        <v>2</v>
      </c>
      <c r="I7182" t="s">
        <v>9</v>
      </c>
      <c r="J7182">
        <v>0</v>
      </c>
    </row>
    <row r="7183" spans="2:10" x14ac:dyDescent="0.45">
      <c r="B7183">
        <v>8482</v>
      </c>
      <c r="C7183" t="s">
        <v>65</v>
      </c>
      <c r="D7183">
        <v>19</v>
      </c>
      <c r="E7183">
        <v>33</v>
      </c>
      <c r="F7183" t="s">
        <v>1</v>
      </c>
      <c r="G7183">
        <v>4</v>
      </c>
      <c r="H7183">
        <v>0</v>
      </c>
      <c r="I7183" t="s">
        <v>27</v>
      </c>
      <c r="J7183">
        <v>1</v>
      </c>
    </row>
    <row r="7184" spans="2:10" x14ac:dyDescent="0.45">
      <c r="B7184">
        <v>8483</v>
      </c>
      <c r="C7184" t="s">
        <v>65</v>
      </c>
      <c r="D7184">
        <v>19</v>
      </c>
      <c r="E7184">
        <v>33</v>
      </c>
      <c r="F7184" t="s">
        <v>14</v>
      </c>
      <c r="G7184">
        <v>5</v>
      </c>
      <c r="H7184">
        <v>2</v>
      </c>
      <c r="I7184" t="s">
        <v>11</v>
      </c>
      <c r="J7184">
        <v>1</v>
      </c>
    </row>
    <row r="7185" spans="2:10" x14ac:dyDescent="0.45">
      <c r="B7185">
        <v>8667</v>
      </c>
      <c r="C7185" t="s">
        <v>65</v>
      </c>
      <c r="D7185">
        <v>19</v>
      </c>
      <c r="E7185">
        <v>33</v>
      </c>
      <c r="F7185" t="s">
        <v>5</v>
      </c>
      <c r="G7185">
        <v>1</v>
      </c>
      <c r="H7185">
        <v>1</v>
      </c>
      <c r="I7185" t="s">
        <v>24</v>
      </c>
      <c r="J7185">
        <v>0</v>
      </c>
    </row>
    <row r="7186" spans="2:10" x14ac:dyDescent="0.45">
      <c r="B7186">
        <v>8484</v>
      </c>
      <c r="C7186" t="s">
        <v>65</v>
      </c>
      <c r="D7186">
        <v>19</v>
      </c>
      <c r="E7186">
        <v>34</v>
      </c>
      <c r="F7186" t="s">
        <v>0</v>
      </c>
      <c r="G7186">
        <v>0</v>
      </c>
      <c r="H7186">
        <v>1</v>
      </c>
      <c r="I7186" t="s">
        <v>56</v>
      </c>
      <c r="J7186">
        <v>-1</v>
      </c>
    </row>
    <row r="7187" spans="2:10" x14ac:dyDescent="0.45">
      <c r="B7187">
        <v>8485</v>
      </c>
      <c r="C7187" t="s">
        <v>65</v>
      </c>
      <c r="D7187">
        <v>19</v>
      </c>
      <c r="E7187">
        <v>34</v>
      </c>
      <c r="F7187" t="s">
        <v>9</v>
      </c>
      <c r="G7187">
        <v>4</v>
      </c>
      <c r="H7187">
        <v>0</v>
      </c>
      <c r="I7187" t="s">
        <v>67</v>
      </c>
      <c r="J7187">
        <v>1</v>
      </c>
    </row>
    <row r="7188" spans="2:10" x14ac:dyDescent="0.45">
      <c r="B7188">
        <v>8486</v>
      </c>
      <c r="C7188" t="s">
        <v>65</v>
      </c>
      <c r="D7188">
        <v>19</v>
      </c>
      <c r="E7188">
        <v>34</v>
      </c>
      <c r="F7188" t="s">
        <v>4</v>
      </c>
      <c r="G7188">
        <v>1</v>
      </c>
      <c r="H7188">
        <v>2</v>
      </c>
      <c r="I7188" t="s">
        <v>1</v>
      </c>
      <c r="J7188">
        <v>-1</v>
      </c>
    </row>
    <row r="7189" spans="2:10" x14ac:dyDescent="0.45">
      <c r="B7189">
        <v>8487</v>
      </c>
      <c r="C7189" t="s">
        <v>65</v>
      </c>
      <c r="D7189">
        <v>19</v>
      </c>
      <c r="E7189">
        <v>34</v>
      </c>
      <c r="F7189" t="s">
        <v>15</v>
      </c>
      <c r="G7189">
        <v>2</v>
      </c>
      <c r="H7189">
        <v>0</v>
      </c>
      <c r="I7189" t="s">
        <v>10</v>
      </c>
      <c r="J7189">
        <v>1</v>
      </c>
    </row>
    <row r="7190" spans="2:10" x14ac:dyDescent="0.45">
      <c r="B7190">
        <v>8488</v>
      </c>
      <c r="C7190" t="s">
        <v>65</v>
      </c>
      <c r="D7190">
        <v>19</v>
      </c>
      <c r="E7190">
        <v>34</v>
      </c>
      <c r="F7190" t="s">
        <v>13</v>
      </c>
      <c r="G7190">
        <v>0</v>
      </c>
      <c r="H7190">
        <v>0</v>
      </c>
      <c r="I7190" t="s">
        <v>3</v>
      </c>
      <c r="J7190">
        <v>0</v>
      </c>
    </row>
    <row r="7191" spans="2:10" x14ac:dyDescent="0.45">
      <c r="B7191">
        <v>8489</v>
      </c>
      <c r="C7191" t="s">
        <v>65</v>
      </c>
      <c r="D7191">
        <v>19</v>
      </c>
      <c r="E7191">
        <v>34</v>
      </c>
      <c r="F7191" t="s">
        <v>66</v>
      </c>
      <c r="G7191">
        <v>1</v>
      </c>
      <c r="H7191">
        <v>1</v>
      </c>
      <c r="I7191" t="s">
        <v>12</v>
      </c>
      <c r="J7191">
        <v>0</v>
      </c>
    </row>
    <row r="7192" spans="2:10" x14ac:dyDescent="0.45">
      <c r="B7192">
        <v>8490</v>
      </c>
      <c r="C7192" t="s">
        <v>65</v>
      </c>
      <c r="D7192">
        <v>19</v>
      </c>
      <c r="E7192">
        <v>34</v>
      </c>
      <c r="F7192" t="s">
        <v>11</v>
      </c>
      <c r="G7192">
        <v>2</v>
      </c>
      <c r="H7192">
        <v>0</v>
      </c>
      <c r="I7192" t="s">
        <v>5</v>
      </c>
      <c r="J7192">
        <v>1</v>
      </c>
    </row>
    <row r="7193" spans="2:10" x14ac:dyDescent="0.45">
      <c r="B7193">
        <v>8491</v>
      </c>
      <c r="C7193" t="s">
        <v>65</v>
      </c>
      <c r="D7193">
        <v>19</v>
      </c>
      <c r="E7193">
        <v>34</v>
      </c>
      <c r="F7193" t="s">
        <v>14</v>
      </c>
      <c r="G7193">
        <v>2</v>
      </c>
      <c r="H7193">
        <v>1</v>
      </c>
      <c r="I7193" t="s">
        <v>6</v>
      </c>
      <c r="J7193">
        <v>1</v>
      </c>
    </row>
    <row r="7194" spans="2:10" x14ac:dyDescent="0.45">
      <c r="B7194">
        <v>8668</v>
      </c>
      <c r="C7194" t="s">
        <v>65</v>
      </c>
      <c r="D7194">
        <v>19</v>
      </c>
      <c r="E7194">
        <v>34</v>
      </c>
      <c r="F7194" t="s">
        <v>24</v>
      </c>
      <c r="G7194">
        <v>2</v>
      </c>
      <c r="H7194">
        <v>1</v>
      </c>
      <c r="I7194" t="s">
        <v>7</v>
      </c>
      <c r="J7194">
        <v>1</v>
      </c>
    </row>
    <row r="7195" spans="2:10" x14ac:dyDescent="0.45">
      <c r="B7195">
        <v>8492</v>
      </c>
      <c r="C7195" t="s">
        <v>65</v>
      </c>
      <c r="D7195">
        <v>19</v>
      </c>
      <c r="E7195">
        <v>35</v>
      </c>
      <c r="F7195" t="s">
        <v>7</v>
      </c>
      <c r="G7195">
        <v>3</v>
      </c>
      <c r="H7195">
        <v>2</v>
      </c>
      <c r="I7195" t="s">
        <v>11</v>
      </c>
      <c r="J7195">
        <v>1</v>
      </c>
    </row>
    <row r="7196" spans="2:10" x14ac:dyDescent="0.45">
      <c r="B7196">
        <v>8493</v>
      </c>
      <c r="C7196" t="s">
        <v>65</v>
      </c>
      <c r="D7196">
        <v>19</v>
      </c>
      <c r="E7196">
        <v>35</v>
      </c>
      <c r="F7196" t="s">
        <v>6</v>
      </c>
      <c r="G7196">
        <v>0</v>
      </c>
      <c r="H7196">
        <v>0</v>
      </c>
      <c r="I7196" t="s">
        <v>13</v>
      </c>
      <c r="J7196">
        <v>0</v>
      </c>
    </row>
    <row r="7197" spans="2:10" x14ac:dyDescent="0.45">
      <c r="B7197">
        <v>8494</v>
      </c>
      <c r="C7197" t="s">
        <v>65</v>
      </c>
      <c r="D7197">
        <v>19</v>
      </c>
      <c r="E7197">
        <v>35</v>
      </c>
      <c r="F7197" t="s">
        <v>5</v>
      </c>
      <c r="G7197">
        <v>2</v>
      </c>
      <c r="H7197">
        <v>3</v>
      </c>
      <c r="I7197" t="s">
        <v>14</v>
      </c>
      <c r="J7197">
        <v>-1</v>
      </c>
    </row>
    <row r="7198" spans="2:10" x14ac:dyDescent="0.45">
      <c r="B7198">
        <v>8495</v>
      </c>
      <c r="C7198" t="s">
        <v>65</v>
      </c>
      <c r="D7198">
        <v>19</v>
      </c>
      <c r="E7198">
        <v>35</v>
      </c>
      <c r="F7198" t="s">
        <v>12</v>
      </c>
      <c r="G7198">
        <v>1</v>
      </c>
      <c r="H7198">
        <v>0</v>
      </c>
      <c r="I7198" t="s">
        <v>27</v>
      </c>
      <c r="J7198">
        <v>1</v>
      </c>
    </row>
    <row r="7199" spans="2:10" x14ac:dyDescent="0.45">
      <c r="B7199">
        <v>8496</v>
      </c>
      <c r="C7199" t="s">
        <v>65</v>
      </c>
      <c r="D7199">
        <v>19</v>
      </c>
      <c r="E7199">
        <v>35</v>
      </c>
      <c r="F7199" t="s">
        <v>10</v>
      </c>
      <c r="G7199">
        <v>0</v>
      </c>
      <c r="H7199">
        <v>1</v>
      </c>
      <c r="I7199" t="s">
        <v>9</v>
      </c>
      <c r="J7199">
        <v>-1</v>
      </c>
    </row>
    <row r="7200" spans="2:10" x14ac:dyDescent="0.45">
      <c r="B7200">
        <v>8497</v>
      </c>
      <c r="C7200" t="s">
        <v>65</v>
      </c>
      <c r="D7200">
        <v>19</v>
      </c>
      <c r="E7200">
        <v>35</v>
      </c>
      <c r="F7200" t="s">
        <v>3</v>
      </c>
      <c r="G7200">
        <v>4</v>
      </c>
      <c r="H7200">
        <v>0</v>
      </c>
      <c r="I7200" t="s">
        <v>66</v>
      </c>
      <c r="J7200">
        <v>1</v>
      </c>
    </row>
    <row r="7201" spans="2:10" x14ac:dyDescent="0.45">
      <c r="B7201">
        <v>8498</v>
      </c>
      <c r="C7201" t="s">
        <v>65</v>
      </c>
      <c r="D7201">
        <v>19</v>
      </c>
      <c r="E7201">
        <v>35</v>
      </c>
      <c r="F7201" t="s">
        <v>1</v>
      </c>
      <c r="G7201">
        <v>2</v>
      </c>
      <c r="H7201">
        <v>1</v>
      </c>
      <c r="I7201" t="s">
        <v>0</v>
      </c>
      <c r="J7201">
        <v>1</v>
      </c>
    </row>
    <row r="7202" spans="2:10" x14ac:dyDescent="0.45">
      <c r="B7202">
        <v>8499</v>
      </c>
      <c r="C7202" t="s">
        <v>65</v>
      </c>
      <c r="D7202">
        <v>19</v>
      </c>
      <c r="E7202">
        <v>35</v>
      </c>
      <c r="F7202" t="s">
        <v>56</v>
      </c>
      <c r="G7202">
        <v>1</v>
      </c>
      <c r="H7202">
        <v>2</v>
      </c>
      <c r="I7202" t="s">
        <v>15</v>
      </c>
      <c r="J7202">
        <v>-1</v>
      </c>
    </row>
    <row r="7203" spans="2:10" x14ac:dyDescent="0.45">
      <c r="B7203">
        <v>8669</v>
      </c>
      <c r="C7203" t="s">
        <v>65</v>
      </c>
      <c r="D7203">
        <v>19</v>
      </c>
      <c r="E7203">
        <v>35</v>
      </c>
      <c r="F7203" t="s">
        <v>67</v>
      </c>
      <c r="G7203">
        <v>1</v>
      </c>
      <c r="H7203">
        <v>2</v>
      </c>
      <c r="I7203" t="s">
        <v>24</v>
      </c>
      <c r="J7203">
        <v>-1</v>
      </c>
    </row>
    <row r="7204" spans="2:10" x14ac:dyDescent="0.45">
      <c r="B7204">
        <v>8500</v>
      </c>
      <c r="C7204" t="s">
        <v>65</v>
      </c>
      <c r="D7204">
        <v>19</v>
      </c>
      <c r="E7204">
        <v>36</v>
      </c>
      <c r="F7204" t="s">
        <v>14</v>
      </c>
      <c r="G7204">
        <v>4</v>
      </c>
      <c r="H7204">
        <v>1</v>
      </c>
      <c r="I7204" t="s">
        <v>7</v>
      </c>
      <c r="J7204">
        <v>1</v>
      </c>
    </row>
    <row r="7205" spans="2:10" x14ac:dyDescent="0.45">
      <c r="B7205">
        <v>8501</v>
      </c>
      <c r="C7205" t="s">
        <v>65</v>
      </c>
      <c r="D7205">
        <v>19</v>
      </c>
      <c r="E7205">
        <v>36</v>
      </c>
      <c r="F7205" t="s">
        <v>9</v>
      </c>
      <c r="G7205">
        <v>3</v>
      </c>
      <c r="H7205">
        <v>1</v>
      </c>
      <c r="I7205" t="s">
        <v>56</v>
      </c>
      <c r="J7205">
        <v>1</v>
      </c>
    </row>
    <row r="7206" spans="2:10" x14ac:dyDescent="0.45">
      <c r="B7206">
        <v>8502</v>
      </c>
      <c r="C7206" t="s">
        <v>65</v>
      </c>
      <c r="D7206">
        <v>19</v>
      </c>
      <c r="E7206">
        <v>36</v>
      </c>
      <c r="F7206" t="s">
        <v>27</v>
      </c>
      <c r="G7206">
        <v>4</v>
      </c>
      <c r="H7206">
        <v>4</v>
      </c>
      <c r="I7206" t="s">
        <v>3</v>
      </c>
      <c r="J7206">
        <v>0</v>
      </c>
    </row>
    <row r="7207" spans="2:10" x14ac:dyDescent="0.45">
      <c r="B7207">
        <v>8503</v>
      </c>
      <c r="C7207" t="s">
        <v>65</v>
      </c>
      <c r="D7207">
        <v>19</v>
      </c>
      <c r="E7207">
        <v>36</v>
      </c>
      <c r="F7207" t="s">
        <v>5</v>
      </c>
      <c r="G7207">
        <v>0</v>
      </c>
      <c r="H7207">
        <v>2</v>
      </c>
      <c r="I7207" t="s">
        <v>6</v>
      </c>
      <c r="J7207">
        <v>-1</v>
      </c>
    </row>
    <row r="7208" spans="2:10" x14ac:dyDescent="0.45">
      <c r="B7208">
        <v>8504</v>
      </c>
      <c r="C7208" t="s">
        <v>65</v>
      </c>
      <c r="D7208">
        <v>19</v>
      </c>
      <c r="E7208">
        <v>36</v>
      </c>
      <c r="F7208" t="s">
        <v>4</v>
      </c>
      <c r="G7208">
        <v>1</v>
      </c>
      <c r="H7208">
        <v>2</v>
      </c>
      <c r="I7208" t="s">
        <v>12</v>
      </c>
      <c r="J7208">
        <v>-1</v>
      </c>
    </row>
    <row r="7209" spans="2:10" x14ac:dyDescent="0.45">
      <c r="B7209">
        <v>8505</v>
      </c>
      <c r="C7209" t="s">
        <v>65</v>
      </c>
      <c r="D7209">
        <v>19</v>
      </c>
      <c r="E7209">
        <v>36</v>
      </c>
      <c r="F7209" t="s">
        <v>66</v>
      </c>
      <c r="G7209">
        <v>0</v>
      </c>
      <c r="H7209">
        <v>3</v>
      </c>
      <c r="I7209" t="s">
        <v>13</v>
      </c>
      <c r="J7209">
        <v>-1</v>
      </c>
    </row>
    <row r="7210" spans="2:10" x14ac:dyDescent="0.45">
      <c r="B7210">
        <v>8506</v>
      </c>
      <c r="C7210" t="s">
        <v>65</v>
      </c>
      <c r="D7210">
        <v>19</v>
      </c>
      <c r="E7210">
        <v>36</v>
      </c>
      <c r="F7210" t="s">
        <v>11</v>
      </c>
      <c r="G7210">
        <v>4</v>
      </c>
      <c r="H7210">
        <v>0</v>
      </c>
      <c r="I7210" t="s">
        <v>67</v>
      </c>
      <c r="J7210">
        <v>1</v>
      </c>
    </row>
    <row r="7211" spans="2:10" x14ac:dyDescent="0.45">
      <c r="B7211">
        <v>8507</v>
      </c>
      <c r="C7211" t="s">
        <v>65</v>
      </c>
      <c r="D7211">
        <v>19</v>
      </c>
      <c r="E7211">
        <v>36</v>
      </c>
      <c r="F7211" t="s">
        <v>15</v>
      </c>
      <c r="G7211">
        <v>0</v>
      </c>
      <c r="H7211">
        <v>4</v>
      </c>
      <c r="I7211" t="s">
        <v>1</v>
      </c>
      <c r="J7211">
        <v>-1</v>
      </c>
    </row>
    <row r="7212" spans="2:10" x14ac:dyDescent="0.45">
      <c r="B7212">
        <v>8670</v>
      </c>
      <c r="C7212" t="s">
        <v>65</v>
      </c>
      <c r="D7212">
        <v>19</v>
      </c>
      <c r="E7212">
        <v>36</v>
      </c>
      <c r="F7212" t="s">
        <v>24</v>
      </c>
      <c r="G7212">
        <v>0</v>
      </c>
      <c r="H7212">
        <v>0</v>
      </c>
      <c r="I7212" t="s">
        <v>10</v>
      </c>
      <c r="J7212">
        <v>0</v>
      </c>
    </row>
    <row r="7213" spans="2:10" x14ac:dyDescent="0.45">
      <c r="B7213">
        <v>8508</v>
      </c>
      <c r="C7213" t="s">
        <v>65</v>
      </c>
      <c r="D7213">
        <v>19</v>
      </c>
      <c r="E7213">
        <v>37</v>
      </c>
      <c r="F7213" t="s">
        <v>7</v>
      </c>
      <c r="G7213">
        <v>4</v>
      </c>
      <c r="H7213">
        <v>1</v>
      </c>
      <c r="I7213" t="s">
        <v>5</v>
      </c>
      <c r="J7213">
        <v>1</v>
      </c>
    </row>
    <row r="7214" spans="2:10" x14ac:dyDescent="0.45">
      <c r="B7214">
        <v>8509</v>
      </c>
      <c r="C7214" t="s">
        <v>65</v>
      </c>
      <c r="D7214">
        <v>19</v>
      </c>
      <c r="E7214">
        <v>37</v>
      </c>
      <c r="F7214" t="s">
        <v>3</v>
      </c>
      <c r="G7214">
        <v>1</v>
      </c>
      <c r="H7214">
        <v>1</v>
      </c>
      <c r="I7214" t="s">
        <v>4</v>
      </c>
      <c r="J7214">
        <v>0</v>
      </c>
    </row>
    <row r="7215" spans="2:10" x14ac:dyDescent="0.45">
      <c r="B7215">
        <v>8510</v>
      </c>
      <c r="C7215" t="s">
        <v>65</v>
      </c>
      <c r="D7215">
        <v>19</v>
      </c>
      <c r="E7215">
        <v>37</v>
      </c>
      <c r="F7215" t="s">
        <v>10</v>
      </c>
      <c r="G7215">
        <v>1</v>
      </c>
      <c r="H7215">
        <v>0</v>
      </c>
      <c r="I7215" t="s">
        <v>11</v>
      </c>
      <c r="J7215">
        <v>1</v>
      </c>
    </row>
    <row r="7216" spans="2:10" x14ac:dyDescent="0.45">
      <c r="B7216">
        <v>8511</v>
      </c>
      <c r="C7216" t="s">
        <v>65</v>
      </c>
      <c r="D7216">
        <v>19</v>
      </c>
      <c r="E7216">
        <v>37</v>
      </c>
      <c r="F7216" t="s">
        <v>12</v>
      </c>
      <c r="G7216">
        <v>2</v>
      </c>
      <c r="H7216">
        <v>4</v>
      </c>
      <c r="I7216" t="s">
        <v>0</v>
      </c>
      <c r="J7216">
        <v>-1</v>
      </c>
    </row>
    <row r="7217" spans="2:10" x14ac:dyDescent="0.45">
      <c r="B7217">
        <v>8512</v>
      </c>
      <c r="C7217" t="s">
        <v>65</v>
      </c>
      <c r="D7217">
        <v>19</v>
      </c>
      <c r="E7217">
        <v>37</v>
      </c>
      <c r="F7217" t="s">
        <v>13</v>
      </c>
      <c r="G7217">
        <v>1</v>
      </c>
      <c r="H7217">
        <v>1</v>
      </c>
      <c r="I7217" t="s">
        <v>27</v>
      </c>
      <c r="J7217">
        <v>0</v>
      </c>
    </row>
    <row r="7218" spans="2:10" x14ac:dyDescent="0.45">
      <c r="B7218">
        <v>8513</v>
      </c>
      <c r="C7218" t="s">
        <v>65</v>
      </c>
      <c r="D7218">
        <v>19</v>
      </c>
      <c r="E7218">
        <v>37</v>
      </c>
      <c r="F7218" t="s">
        <v>67</v>
      </c>
      <c r="G7218">
        <v>0</v>
      </c>
      <c r="H7218">
        <v>3</v>
      </c>
      <c r="I7218" t="s">
        <v>14</v>
      </c>
      <c r="J7218">
        <v>-1</v>
      </c>
    </row>
    <row r="7219" spans="2:10" x14ac:dyDescent="0.45">
      <c r="B7219">
        <v>8514</v>
      </c>
      <c r="C7219" t="s">
        <v>65</v>
      </c>
      <c r="D7219">
        <v>19</v>
      </c>
      <c r="E7219">
        <v>37</v>
      </c>
      <c r="F7219" t="s">
        <v>66</v>
      </c>
      <c r="G7219">
        <v>1</v>
      </c>
      <c r="H7219">
        <v>0</v>
      </c>
      <c r="I7219" t="s">
        <v>6</v>
      </c>
      <c r="J7219">
        <v>1</v>
      </c>
    </row>
    <row r="7220" spans="2:10" x14ac:dyDescent="0.45">
      <c r="B7220">
        <v>8515</v>
      </c>
      <c r="C7220" t="s">
        <v>65</v>
      </c>
      <c r="D7220">
        <v>19</v>
      </c>
      <c r="E7220">
        <v>37</v>
      </c>
      <c r="F7220" t="s">
        <v>1</v>
      </c>
      <c r="G7220">
        <v>2</v>
      </c>
      <c r="H7220">
        <v>1</v>
      </c>
      <c r="I7220" t="s">
        <v>9</v>
      </c>
      <c r="J7220">
        <v>1</v>
      </c>
    </row>
    <row r="7221" spans="2:10" x14ac:dyDescent="0.45">
      <c r="B7221">
        <v>8671</v>
      </c>
      <c r="C7221" t="s">
        <v>65</v>
      </c>
      <c r="D7221">
        <v>19</v>
      </c>
      <c r="E7221">
        <v>37</v>
      </c>
      <c r="F7221" t="s">
        <v>56</v>
      </c>
      <c r="G7221">
        <v>1</v>
      </c>
      <c r="H7221">
        <v>1</v>
      </c>
      <c r="I7221" t="s">
        <v>24</v>
      </c>
      <c r="J7221">
        <v>0</v>
      </c>
    </row>
    <row r="7222" spans="2:10" x14ac:dyDescent="0.45">
      <c r="B7222">
        <v>8516</v>
      </c>
      <c r="C7222" t="s">
        <v>65</v>
      </c>
      <c r="D7222">
        <v>19</v>
      </c>
      <c r="E7222">
        <v>38</v>
      </c>
      <c r="F7222" t="s">
        <v>14</v>
      </c>
      <c r="G7222">
        <v>5</v>
      </c>
      <c r="H7222">
        <v>1</v>
      </c>
      <c r="I7222" t="s">
        <v>10</v>
      </c>
      <c r="J7222">
        <v>1</v>
      </c>
    </row>
    <row r="7223" spans="2:10" x14ac:dyDescent="0.45">
      <c r="B7223">
        <v>8517</v>
      </c>
      <c r="C7223" t="s">
        <v>65</v>
      </c>
      <c r="D7223">
        <v>19</v>
      </c>
      <c r="E7223">
        <v>38</v>
      </c>
      <c r="F7223" t="s">
        <v>0</v>
      </c>
      <c r="G7223">
        <v>1</v>
      </c>
      <c r="H7223">
        <v>1</v>
      </c>
      <c r="I7223" t="s">
        <v>3</v>
      </c>
      <c r="J7223">
        <v>0</v>
      </c>
    </row>
    <row r="7224" spans="2:10" x14ac:dyDescent="0.45">
      <c r="B7224">
        <v>8518</v>
      </c>
      <c r="C7224" t="s">
        <v>65</v>
      </c>
      <c r="D7224">
        <v>19</v>
      </c>
      <c r="E7224">
        <v>38</v>
      </c>
      <c r="F7224" t="s">
        <v>6</v>
      </c>
      <c r="G7224">
        <v>6</v>
      </c>
      <c r="H7224">
        <v>6</v>
      </c>
      <c r="I7224" t="s">
        <v>7</v>
      </c>
      <c r="J7224">
        <v>0</v>
      </c>
    </row>
    <row r="7225" spans="2:10" x14ac:dyDescent="0.45">
      <c r="B7225">
        <v>8519</v>
      </c>
      <c r="C7225" t="s">
        <v>65</v>
      </c>
      <c r="D7225">
        <v>19</v>
      </c>
      <c r="E7225">
        <v>38</v>
      </c>
      <c r="F7225" t="s">
        <v>15</v>
      </c>
      <c r="G7225">
        <v>3</v>
      </c>
      <c r="H7225">
        <v>0</v>
      </c>
      <c r="I7225" t="s">
        <v>12</v>
      </c>
      <c r="J7225">
        <v>1</v>
      </c>
    </row>
    <row r="7226" spans="2:10" x14ac:dyDescent="0.45">
      <c r="B7226">
        <v>8520</v>
      </c>
      <c r="C7226" t="s">
        <v>65</v>
      </c>
      <c r="D7226">
        <v>19</v>
      </c>
      <c r="E7226">
        <v>38</v>
      </c>
      <c r="F7226" t="s">
        <v>5</v>
      </c>
      <c r="G7226">
        <v>3</v>
      </c>
      <c r="H7226">
        <v>2</v>
      </c>
      <c r="I7226" t="s">
        <v>67</v>
      </c>
      <c r="J7226">
        <v>1</v>
      </c>
    </row>
    <row r="7227" spans="2:10" x14ac:dyDescent="0.45">
      <c r="B7227">
        <v>8521</v>
      </c>
      <c r="C7227" t="s">
        <v>65</v>
      </c>
      <c r="D7227">
        <v>19</v>
      </c>
      <c r="E7227">
        <v>38</v>
      </c>
      <c r="F7227" t="s">
        <v>27</v>
      </c>
      <c r="G7227">
        <v>2</v>
      </c>
      <c r="H7227">
        <v>3</v>
      </c>
      <c r="I7227" t="s">
        <v>66</v>
      </c>
      <c r="J7227">
        <v>-1</v>
      </c>
    </row>
    <row r="7228" spans="2:10" x14ac:dyDescent="0.45">
      <c r="B7228">
        <v>8522</v>
      </c>
      <c r="C7228" t="s">
        <v>65</v>
      </c>
      <c r="D7228">
        <v>19</v>
      </c>
      <c r="E7228">
        <v>38</v>
      </c>
      <c r="F7228" t="s">
        <v>4</v>
      </c>
      <c r="G7228">
        <v>2</v>
      </c>
      <c r="H7228">
        <v>1</v>
      </c>
      <c r="I7228" t="s">
        <v>13</v>
      </c>
      <c r="J7228">
        <v>1</v>
      </c>
    </row>
    <row r="7229" spans="2:10" x14ac:dyDescent="0.45">
      <c r="B7229">
        <v>8523</v>
      </c>
      <c r="C7229" t="s">
        <v>65</v>
      </c>
      <c r="D7229">
        <v>19</v>
      </c>
      <c r="E7229">
        <v>38</v>
      </c>
      <c r="F7229" t="s">
        <v>11</v>
      </c>
      <c r="G7229">
        <v>4</v>
      </c>
      <c r="H7229">
        <v>1</v>
      </c>
      <c r="I7229" t="s">
        <v>56</v>
      </c>
      <c r="J7229">
        <v>1</v>
      </c>
    </row>
    <row r="7230" spans="2:10" x14ac:dyDescent="0.45">
      <c r="B7230">
        <v>8672</v>
      </c>
      <c r="C7230" t="s">
        <v>65</v>
      </c>
      <c r="D7230">
        <v>19</v>
      </c>
      <c r="E7230">
        <v>38</v>
      </c>
      <c r="F7230" t="s">
        <v>24</v>
      </c>
      <c r="G7230">
        <v>1</v>
      </c>
      <c r="H7230">
        <v>0</v>
      </c>
      <c r="I7230" t="s">
        <v>1</v>
      </c>
      <c r="J7230">
        <v>1</v>
      </c>
    </row>
    <row r="7231" spans="2:10" x14ac:dyDescent="0.45">
      <c r="B7231">
        <v>4205</v>
      </c>
      <c r="C7231" t="s">
        <v>64</v>
      </c>
      <c r="D7231">
        <v>20</v>
      </c>
      <c r="E7231">
        <v>19</v>
      </c>
      <c r="F7231" t="s">
        <v>9</v>
      </c>
      <c r="G7231">
        <v>0</v>
      </c>
      <c r="H7231">
        <v>2</v>
      </c>
      <c r="I7231" t="s">
        <v>7</v>
      </c>
      <c r="J7231">
        <v>-1</v>
      </c>
    </row>
    <row r="7232" spans="2:10" x14ac:dyDescent="0.45">
      <c r="B7232">
        <v>4206</v>
      </c>
      <c r="C7232" t="s">
        <v>64</v>
      </c>
      <c r="D7232">
        <v>20</v>
      </c>
      <c r="E7232">
        <v>19</v>
      </c>
      <c r="F7232" t="s">
        <v>49</v>
      </c>
      <c r="G7232">
        <v>1</v>
      </c>
      <c r="H7232">
        <v>1</v>
      </c>
      <c r="I7232" t="s">
        <v>0</v>
      </c>
      <c r="J7232">
        <v>0</v>
      </c>
    </row>
    <row r="7233" spans="2:10" x14ac:dyDescent="0.45">
      <c r="B7233">
        <v>4207</v>
      </c>
      <c r="C7233" t="s">
        <v>64</v>
      </c>
      <c r="D7233">
        <v>20</v>
      </c>
      <c r="E7233">
        <v>19</v>
      </c>
      <c r="F7233" t="s">
        <v>10</v>
      </c>
      <c r="G7233">
        <v>0</v>
      </c>
      <c r="H7233">
        <v>0</v>
      </c>
      <c r="I7233" t="s">
        <v>11</v>
      </c>
      <c r="J7233">
        <v>0</v>
      </c>
    </row>
    <row r="7234" spans="2:10" x14ac:dyDescent="0.45">
      <c r="B7234">
        <v>4208</v>
      </c>
      <c r="C7234" t="s">
        <v>64</v>
      </c>
      <c r="D7234">
        <v>20</v>
      </c>
      <c r="E7234">
        <v>19</v>
      </c>
      <c r="F7234" t="s">
        <v>27</v>
      </c>
      <c r="G7234">
        <v>0</v>
      </c>
      <c r="H7234">
        <v>0</v>
      </c>
      <c r="I7234" t="s">
        <v>6</v>
      </c>
      <c r="J7234">
        <v>0</v>
      </c>
    </row>
    <row r="7235" spans="2:10" x14ac:dyDescent="0.45">
      <c r="B7235">
        <v>4209</v>
      </c>
      <c r="C7235" t="s">
        <v>64</v>
      </c>
      <c r="D7235">
        <v>20</v>
      </c>
      <c r="E7235">
        <v>19</v>
      </c>
      <c r="F7235" t="s">
        <v>56</v>
      </c>
      <c r="G7235">
        <v>6</v>
      </c>
      <c r="H7235">
        <v>1</v>
      </c>
      <c r="I7235" t="s">
        <v>12</v>
      </c>
      <c r="J7235">
        <v>1</v>
      </c>
    </row>
    <row r="7236" spans="2:10" x14ac:dyDescent="0.45">
      <c r="B7236">
        <v>4210</v>
      </c>
      <c r="C7236" t="s">
        <v>64</v>
      </c>
      <c r="D7236">
        <v>20</v>
      </c>
      <c r="E7236">
        <v>19</v>
      </c>
      <c r="F7236" t="s">
        <v>4</v>
      </c>
      <c r="G7236">
        <v>0</v>
      </c>
      <c r="H7236">
        <v>2</v>
      </c>
      <c r="I7236" t="s">
        <v>14</v>
      </c>
      <c r="J7236">
        <v>-1</v>
      </c>
    </row>
    <row r="7237" spans="2:10" x14ac:dyDescent="0.45">
      <c r="B7237">
        <v>4196</v>
      </c>
      <c r="C7237" t="s">
        <v>64</v>
      </c>
      <c r="D7237">
        <v>20</v>
      </c>
      <c r="E7237">
        <v>20</v>
      </c>
      <c r="F7237" t="s">
        <v>11</v>
      </c>
      <c r="G7237">
        <v>0</v>
      </c>
      <c r="H7237">
        <v>1</v>
      </c>
      <c r="I7237" t="s">
        <v>4</v>
      </c>
      <c r="J7237">
        <v>-1</v>
      </c>
    </row>
    <row r="7238" spans="2:10" x14ac:dyDescent="0.45">
      <c r="B7238">
        <v>4197</v>
      </c>
      <c r="C7238" t="s">
        <v>64</v>
      </c>
      <c r="D7238">
        <v>20</v>
      </c>
      <c r="E7238">
        <v>20</v>
      </c>
      <c r="F7238" t="s">
        <v>5</v>
      </c>
      <c r="G7238">
        <v>0</v>
      </c>
      <c r="H7238">
        <v>1</v>
      </c>
      <c r="I7238" t="s">
        <v>13</v>
      </c>
      <c r="J7238">
        <v>-1</v>
      </c>
    </row>
    <row r="7239" spans="2:10" x14ac:dyDescent="0.45">
      <c r="B7239">
        <v>4198</v>
      </c>
      <c r="C7239" t="s">
        <v>64</v>
      </c>
      <c r="D7239">
        <v>20</v>
      </c>
      <c r="E7239">
        <v>20</v>
      </c>
      <c r="F7239" t="s">
        <v>7</v>
      </c>
      <c r="G7239">
        <v>1</v>
      </c>
      <c r="H7239">
        <v>2</v>
      </c>
      <c r="I7239" t="s">
        <v>10</v>
      </c>
      <c r="J7239">
        <v>-1</v>
      </c>
    </row>
    <row r="7240" spans="2:10" x14ac:dyDescent="0.45">
      <c r="B7240">
        <v>4199</v>
      </c>
      <c r="C7240" t="s">
        <v>64</v>
      </c>
      <c r="D7240">
        <v>20</v>
      </c>
      <c r="E7240">
        <v>20</v>
      </c>
      <c r="F7240" t="s">
        <v>3</v>
      </c>
      <c r="G7240">
        <v>2</v>
      </c>
      <c r="H7240">
        <v>0</v>
      </c>
      <c r="I7240" t="s">
        <v>9</v>
      </c>
      <c r="J7240">
        <v>1</v>
      </c>
    </row>
    <row r="7241" spans="2:10" x14ac:dyDescent="0.45">
      <c r="B7241">
        <v>4200</v>
      </c>
      <c r="C7241" t="s">
        <v>64</v>
      </c>
      <c r="D7241">
        <v>20</v>
      </c>
      <c r="E7241">
        <v>20</v>
      </c>
      <c r="F7241" t="s">
        <v>6</v>
      </c>
      <c r="G7241">
        <v>0</v>
      </c>
      <c r="H7241">
        <v>1</v>
      </c>
      <c r="I7241" t="s">
        <v>49</v>
      </c>
      <c r="J7241">
        <v>-1</v>
      </c>
    </row>
    <row r="7242" spans="2:10" x14ac:dyDescent="0.45">
      <c r="B7242">
        <v>4201</v>
      </c>
      <c r="C7242" t="s">
        <v>64</v>
      </c>
      <c r="D7242">
        <v>20</v>
      </c>
      <c r="E7242">
        <v>20</v>
      </c>
      <c r="F7242" t="s">
        <v>12</v>
      </c>
      <c r="G7242">
        <v>0</v>
      </c>
      <c r="H7242">
        <v>0</v>
      </c>
      <c r="I7242" t="s">
        <v>27</v>
      </c>
      <c r="J7242">
        <v>0</v>
      </c>
    </row>
    <row r="7243" spans="2:10" x14ac:dyDescent="0.45">
      <c r="B7243">
        <v>4202</v>
      </c>
      <c r="C7243" t="s">
        <v>64</v>
      </c>
      <c r="D7243">
        <v>20</v>
      </c>
      <c r="E7243">
        <v>20</v>
      </c>
      <c r="F7243" t="s">
        <v>0</v>
      </c>
      <c r="G7243">
        <v>0</v>
      </c>
      <c r="H7243">
        <v>0</v>
      </c>
      <c r="I7243" t="s">
        <v>1</v>
      </c>
      <c r="J7243">
        <v>0</v>
      </c>
    </row>
    <row r="7244" spans="2:10" x14ac:dyDescent="0.45">
      <c r="B7244">
        <v>4203</v>
      </c>
      <c r="C7244" t="s">
        <v>64</v>
      </c>
      <c r="D7244">
        <v>20</v>
      </c>
      <c r="E7244">
        <v>20</v>
      </c>
      <c r="F7244" t="s">
        <v>14</v>
      </c>
      <c r="G7244">
        <v>1</v>
      </c>
      <c r="H7244">
        <v>1</v>
      </c>
      <c r="I7244" t="s">
        <v>56</v>
      </c>
      <c r="J7244">
        <v>0</v>
      </c>
    </row>
    <row r="7245" spans="2:10" x14ac:dyDescent="0.45">
      <c r="B7245">
        <v>4204</v>
      </c>
      <c r="C7245" t="s">
        <v>64</v>
      </c>
      <c r="D7245">
        <v>20</v>
      </c>
      <c r="E7245">
        <v>20</v>
      </c>
      <c r="F7245" t="s">
        <v>24</v>
      </c>
      <c r="G7245">
        <v>0</v>
      </c>
      <c r="H7245">
        <v>1</v>
      </c>
      <c r="I7245" t="s">
        <v>15</v>
      </c>
      <c r="J7245">
        <v>-1</v>
      </c>
    </row>
    <row r="7246" spans="2:10" x14ac:dyDescent="0.45">
      <c r="B7246">
        <v>4187</v>
      </c>
      <c r="C7246" t="s">
        <v>64</v>
      </c>
      <c r="D7246">
        <v>20</v>
      </c>
      <c r="E7246">
        <v>21</v>
      </c>
      <c r="F7246" t="s">
        <v>56</v>
      </c>
      <c r="G7246">
        <v>3</v>
      </c>
      <c r="H7246">
        <v>2</v>
      </c>
      <c r="I7246" t="s">
        <v>11</v>
      </c>
      <c r="J7246">
        <v>1</v>
      </c>
    </row>
    <row r="7247" spans="2:10" x14ac:dyDescent="0.45">
      <c r="B7247">
        <v>4188</v>
      </c>
      <c r="C7247" t="s">
        <v>64</v>
      </c>
      <c r="D7247">
        <v>20</v>
      </c>
      <c r="E7247">
        <v>21</v>
      </c>
      <c r="F7247" t="s">
        <v>27</v>
      </c>
      <c r="G7247">
        <v>0</v>
      </c>
      <c r="H7247">
        <v>2</v>
      </c>
      <c r="I7247" t="s">
        <v>14</v>
      </c>
      <c r="J7247">
        <v>-1</v>
      </c>
    </row>
    <row r="7248" spans="2:10" x14ac:dyDescent="0.45">
      <c r="B7248">
        <v>4189</v>
      </c>
      <c r="C7248" t="s">
        <v>64</v>
      </c>
      <c r="D7248">
        <v>20</v>
      </c>
      <c r="E7248">
        <v>21</v>
      </c>
      <c r="F7248" t="s">
        <v>1</v>
      </c>
      <c r="G7248">
        <v>0</v>
      </c>
      <c r="H7248">
        <v>1</v>
      </c>
      <c r="I7248" t="s">
        <v>6</v>
      </c>
      <c r="J7248">
        <v>-1</v>
      </c>
    </row>
    <row r="7249" spans="2:10" x14ac:dyDescent="0.45">
      <c r="B7249">
        <v>4190</v>
      </c>
      <c r="C7249" t="s">
        <v>64</v>
      </c>
      <c r="D7249">
        <v>20</v>
      </c>
      <c r="E7249">
        <v>21</v>
      </c>
      <c r="F7249" t="s">
        <v>4</v>
      </c>
      <c r="G7249">
        <v>2</v>
      </c>
      <c r="H7249">
        <v>2</v>
      </c>
      <c r="I7249" t="s">
        <v>7</v>
      </c>
      <c r="J7249">
        <v>0</v>
      </c>
    </row>
    <row r="7250" spans="2:10" x14ac:dyDescent="0.45">
      <c r="B7250">
        <v>4191</v>
      </c>
      <c r="C7250" t="s">
        <v>64</v>
      </c>
      <c r="D7250">
        <v>20</v>
      </c>
      <c r="E7250">
        <v>21</v>
      </c>
      <c r="F7250" t="s">
        <v>9</v>
      </c>
      <c r="G7250">
        <v>1</v>
      </c>
      <c r="H7250">
        <v>0</v>
      </c>
      <c r="I7250" t="s">
        <v>5</v>
      </c>
      <c r="J7250">
        <v>1</v>
      </c>
    </row>
    <row r="7251" spans="2:10" x14ac:dyDescent="0.45">
      <c r="B7251">
        <v>4192</v>
      </c>
      <c r="C7251" t="s">
        <v>64</v>
      </c>
      <c r="D7251">
        <v>20</v>
      </c>
      <c r="E7251">
        <v>21</v>
      </c>
      <c r="F7251" t="s">
        <v>49</v>
      </c>
      <c r="G7251">
        <v>1</v>
      </c>
      <c r="H7251">
        <v>0</v>
      </c>
      <c r="I7251" t="s">
        <v>12</v>
      </c>
      <c r="J7251">
        <v>1</v>
      </c>
    </row>
    <row r="7252" spans="2:10" x14ac:dyDescent="0.45">
      <c r="B7252">
        <v>4193</v>
      </c>
      <c r="C7252" t="s">
        <v>64</v>
      </c>
      <c r="D7252">
        <v>20</v>
      </c>
      <c r="E7252">
        <v>21</v>
      </c>
      <c r="F7252" t="s">
        <v>15</v>
      </c>
      <c r="G7252">
        <v>1</v>
      </c>
      <c r="H7252">
        <v>1</v>
      </c>
      <c r="I7252" t="s">
        <v>0</v>
      </c>
      <c r="J7252">
        <v>0</v>
      </c>
    </row>
    <row r="7253" spans="2:10" x14ac:dyDescent="0.45">
      <c r="B7253">
        <v>4194</v>
      </c>
      <c r="C7253" t="s">
        <v>64</v>
      </c>
      <c r="D7253">
        <v>20</v>
      </c>
      <c r="E7253">
        <v>21</v>
      </c>
      <c r="F7253" t="s">
        <v>10</v>
      </c>
      <c r="G7253">
        <v>1</v>
      </c>
      <c r="H7253">
        <v>1</v>
      </c>
      <c r="I7253" t="s">
        <v>3</v>
      </c>
      <c r="J7253">
        <v>0</v>
      </c>
    </row>
    <row r="7254" spans="2:10" x14ac:dyDescent="0.45">
      <c r="B7254">
        <v>4195</v>
      </c>
      <c r="C7254" t="s">
        <v>64</v>
      </c>
      <c r="D7254">
        <v>20</v>
      </c>
      <c r="E7254">
        <v>21</v>
      </c>
      <c r="F7254" t="s">
        <v>13</v>
      </c>
      <c r="G7254">
        <v>2</v>
      </c>
      <c r="H7254">
        <v>2</v>
      </c>
      <c r="I7254" t="s">
        <v>24</v>
      </c>
      <c r="J7254">
        <v>0</v>
      </c>
    </row>
    <row r="7255" spans="2:10" x14ac:dyDescent="0.45">
      <c r="B7255">
        <v>4178</v>
      </c>
      <c r="C7255" t="s">
        <v>64</v>
      </c>
      <c r="D7255">
        <v>20</v>
      </c>
      <c r="E7255">
        <v>22</v>
      </c>
      <c r="F7255" t="s">
        <v>3</v>
      </c>
      <c r="G7255">
        <v>1</v>
      </c>
      <c r="H7255">
        <v>1</v>
      </c>
      <c r="I7255" t="s">
        <v>4</v>
      </c>
      <c r="J7255">
        <v>0</v>
      </c>
    </row>
    <row r="7256" spans="2:10" x14ac:dyDescent="0.45">
      <c r="B7256">
        <v>4179</v>
      </c>
      <c r="C7256" t="s">
        <v>64</v>
      </c>
      <c r="D7256">
        <v>20</v>
      </c>
      <c r="E7256">
        <v>22</v>
      </c>
      <c r="F7256" t="s">
        <v>11</v>
      </c>
      <c r="G7256">
        <v>2</v>
      </c>
      <c r="H7256">
        <v>1</v>
      </c>
      <c r="I7256" t="s">
        <v>27</v>
      </c>
      <c r="J7256">
        <v>1</v>
      </c>
    </row>
    <row r="7257" spans="2:10" x14ac:dyDescent="0.45">
      <c r="B7257">
        <v>4180</v>
      </c>
      <c r="C7257" t="s">
        <v>64</v>
      </c>
      <c r="D7257">
        <v>20</v>
      </c>
      <c r="E7257">
        <v>22</v>
      </c>
      <c r="F7257" t="s">
        <v>5</v>
      </c>
      <c r="G7257">
        <v>1</v>
      </c>
      <c r="H7257">
        <v>1</v>
      </c>
      <c r="I7257" t="s">
        <v>10</v>
      </c>
      <c r="J7257">
        <v>0</v>
      </c>
    </row>
    <row r="7258" spans="2:10" x14ac:dyDescent="0.45">
      <c r="B7258">
        <v>4181</v>
      </c>
      <c r="C7258" t="s">
        <v>64</v>
      </c>
      <c r="D7258">
        <v>20</v>
      </c>
      <c r="E7258">
        <v>22</v>
      </c>
      <c r="F7258" t="s">
        <v>7</v>
      </c>
      <c r="G7258">
        <v>1</v>
      </c>
      <c r="H7258">
        <v>1</v>
      </c>
      <c r="I7258" t="s">
        <v>56</v>
      </c>
      <c r="J7258">
        <v>0</v>
      </c>
    </row>
    <row r="7259" spans="2:10" x14ac:dyDescent="0.45">
      <c r="B7259">
        <v>4182</v>
      </c>
      <c r="C7259" t="s">
        <v>64</v>
      </c>
      <c r="D7259">
        <v>20</v>
      </c>
      <c r="E7259">
        <v>22</v>
      </c>
      <c r="F7259" t="s">
        <v>9</v>
      </c>
      <c r="G7259">
        <v>1</v>
      </c>
      <c r="H7259">
        <v>1</v>
      </c>
      <c r="I7259" t="s">
        <v>13</v>
      </c>
      <c r="J7259">
        <v>0</v>
      </c>
    </row>
    <row r="7260" spans="2:10" x14ac:dyDescent="0.45">
      <c r="B7260">
        <v>4183</v>
      </c>
      <c r="C7260" t="s">
        <v>64</v>
      </c>
      <c r="D7260">
        <v>20</v>
      </c>
      <c r="E7260">
        <v>22</v>
      </c>
      <c r="F7260" t="s">
        <v>6</v>
      </c>
      <c r="G7260">
        <v>1</v>
      </c>
      <c r="H7260">
        <v>1</v>
      </c>
      <c r="I7260" t="s">
        <v>15</v>
      </c>
      <c r="J7260">
        <v>0</v>
      </c>
    </row>
    <row r="7261" spans="2:10" x14ac:dyDescent="0.45">
      <c r="B7261">
        <v>4184</v>
      </c>
      <c r="C7261" t="s">
        <v>64</v>
      </c>
      <c r="D7261">
        <v>20</v>
      </c>
      <c r="E7261">
        <v>22</v>
      </c>
      <c r="F7261" t="s">
        <v>12</v>
      </c>
      <c r="G7261">
        <v>2</v>
      </c>
      <c r="H7261">
        <v>0</v>
      </c>
      <c r="I7261" t="s">
        <v>1</v>
      </c>
      <c r="J7261">
        <v>1</v>
      </c>
    </row>
    <row r="7262" spans="2:10" x14ac:dyDescent="0.45">
      <c r="B7262">
        <v>4185</v>
      </c>
      <c r="C7262" t="s">
        <v>64</v>
      </c>
      <c r="D7262">
        <v>20</v>
      </c>
      <c r="E7262">
        <v>22</v>
      </c>
      <c r="F7262" t="s">
        <v>0</v>
      </c>
      <c r="G7262">
        <v>6</v>
      </c>
      <c r="H7262">
        <v>1</v>
      </c>
      <c r="I7262" t="s">
        <v>24</v>
      </c>
      <c r="J7262">
        <v>1</v>
      </c>
    </row>
    <row r="7263" spans="2:10" x14ac:dyDescent="0.45">
      <c r="B7263">
        <v>4186</v>
      </c>
      <c r="C7263" t="s">
        <v>64</v>
      </c>
      <c r="D7263">
        <v>20</v>
      </c>
      <c r="E7263">
        <v>22</v>
      </c>
      <c r="F7263" t="s">
        <v>14</v>
      </c>
      <c r="G7263">
        <v>2</v>
      </c>
      <c r="H7263">
        <v>3</v>
      </c>
      <c r="I7263" t="s">
        <v>49</v>
      </c>
      <c r="J7263">
        <v>-1</v>
      </c>
    </row>
    <row r="7264" spans="2:10" x14ac:dyDescent="0.45">
      <c r="B7264">
        <v>4169</v>
      </c>
      <c r="C7264" t="s">
        <v>64</v>
      </c>
      <c r="D7264">
        <v>20</v>
      </c>
      <c r="E7264">
        <v>23</v>
      </c>
      <c r="F7264" t="s">
        <v>10</v>
      </c>
      <c r="G7264">
        <v>1</v>
      </c>
      <c r="H7264">
        <v>0</v>
      </c>
      <c r="I7264" t="s">
        <v>9</v>
      </c>
      <c r="J7264">
        <v>1</v>
      </c>
    </row>
    <row r="7265" spans="2:10" x14ac:dyDescent="0.45">
      <c r="B7265">
        <v>4170</v>
      </c>
      <c r="C7265" t="s">
        <v>64</v>
      </c>
      <c r="D7265">
        <v>20</v>
      </c>
      <c r="E7265">
        <v>23</v>
      </c>
      <c r="F7265" t="s">
        <v>56</v>
      </c>
      <c r="G7265">
        <v>2</v>
      </c>
      <c r="H7265">
        <v>0</v>
      </c>
      <c r="I7265" t="s">
        <v>3</v>
      </c>
      <c r="J7265">
        <v>1</v>
      </c>
    </row>
    <row r="7266" spans="2:10" x14ac:dyDescent="0.45">
      <c r="B7266">
        <v>4171</v>
      </c>
      <c r="C7266" t="s">
        <v>64</v>
      </c>
      <c r="D7266">
        <v>20</v>
      </c>
      <c r="E7266">
        <v>23</v>
      </c>
      <c r="F7266" t="s">
        <v>13</v>
      </c>
      <c r="G7266">
        <v>1</v>
      </c>
      <c r="H7266">
        <v>1</v>
      </c>
      <c r="I7266" t="s">
        <v>0</v>
      </c>
      <c r="J7266">
        <v>0</v>
      </c>
    </row>
    <row r="7267" spans="2:10" x14ac:dyDescent="0.45">
      <c r="B7267">
        <v>4172</v>
      </c>
      <c r="C7267" t="s">
        <v>64</v>
      </c>
      <c r="D7267">
        <v>20</v>
      </c>
      <c r="E7267">
        <v>23</v>
      </c>
      <c r="F7267" t="s">
        <v>1</v>
      </c>
      <c r="G7267">
        <v>2</v>
      </c>
      <c r="H7267">
        <v>3</v>
      </c>
      <c r="I7267" t="s">
        <v>14</v>
      </c>
      <c r="J7267">
        <v>-1</v>
      </c>
    </row>
    <row r="7268" spans="2:10" x14ac:dyDescent="0.45">
      <c r="B7268">
        <v>4173</v>
      </c>
      <c r="C7268" t="s">
        <v>64</v>
      </c>
      <c r="D7268">
        <v>20</v>
      </c>
      <c r="E7268">
        <v>23</v>
      </c>
      <c r="F7268" t="s">
        <v>4</v>
      </c>
      <c r="G7268">
        <v>0</v>
      </c>
      <c r="H7268">
        <v>1</v>
      </c>
      <c r="I7268" t="s">
        <v>5</v>
      </c>
      <c r="J7268">
        <v>-1</v>
      </c>
    </row>
    <row r="7269" spans="2:10" x14ac:dyDescent="0.45">
      <c r="B7269">
        <v>4174</v>
      </c>
      <c r="C7269" t="s">
        <v>64</v>
      </c>
      <c r="D7269">
        <v>20</v>
      </c>
      <c r="E7269">
        <v>23</v>
      </c>
      <c r="F7269" t="s">
        <v>49</v>
      </c>
      <c r="G7269">
        <v>2</v>
      </c>
      <c r="H7269">
        <v>1</v>
      </c>
      <c r="I7269" t="s">
        <v>11</v>
      </c>
      <c r="J7269">
        <v>1</v>
      </c>
    </row>
    <row r="7270" spans="2:10" x14ac:dyDescent="0.45">
      <c r="B7270">
        <v>4175</v>
      </c>
      <c r="C7270" t="s">
        <v>64</v>
      </c>
      <c r="D7270">
        <v>20</v>
      </c>
      <c r="E7270">
        <v>23</v>
      </c>
      <c r="F7270" t="s">
        <v>15</v>
      </c>
      <c r="G7270">
        <v>0</v>
      </c>
      <c r="H7270">
        <v>1</v>
      </c>
      <c r="I7270" t="s">
        <v>12</v>
      </c>
      <c r="J7270">
        <v>-1</v>
      </c>
    </row>
    <row r="7271" spans="2:10" x14ac:dyDescent="0.45">
      <c r="B7271">
        <v>4176</v>
      </c>
      <c r="C7271" t="s">
        <v>64</v>
      </c>
      <c r="D7271">
        <v>20</v>
      </c>
      <c r="E7271">
        <v>23</v>
      </c>
      <c r="F7271" t="s">
        <v>27</v>
      </c>
      <c r="G7271">
        <v>2</v>
      </c>
      <c r="H7271">
        <v>1</v>
      </c>
      <c r="I7271" t="s">
        <v>7</v>
      </c>
      <c r="J7271">
        <v>1</v>
      </c>
    </row>
    <row r="7272" spans="2:10" x14ac:dyDescent="0.45">
      <c r="B7272">
        <v>4177</v>
      </c>
      <c r="C7272" t="s">
        <v>64</v>
      </c>
      <c r="D7272">
        <v>20</v>
      </c>
      <c r="E7272">
        <v>23</v>
      </c>
      <c r="F7272" t="s">
        <v>24</v>
      </c>
      <c r="G7272">
        <v>0</v>
      </c>
      <c r="H7272">
        <v>2</v>
      </c>
      <c r="I7272" t="s">
        <v>6</v>
      </c>
      <c r="J7272">
        <v>-1</v>
      </c>
    </row>
    <row r="7273" spans="2:10" x14ac:dyDescent="0.45">
      <c r="B7273">
        <v>4160</v>
      </c>
      <c r="C7273" t="s">
        <v>64</v>
      </c>
      <c r="D7273">
        <v>20</v>
      </c>
      <c r="E7273">
        <v>24</v>
      </c>
      <c r="F7273" t="s">
        <v>11</v>
      </c>
      <c r="G7273">
        <v>0</v>
      </c>
      <c r="H7273">
        <v>2</v>
      </c>
      <c r="I7273" t="s">
        <v>1</v>
      </c>
      <c r="J7273">
        <v>-1</v>
      </c>
    </row>
    <row r="7274" spans="2:10" x14ac:dyDescent="0.45">
      <c r="B7274">
        <v>4161</v>
      </c>
      <c r="C7274" t="s">
        <v>64</v>
      </c>
      <c r="D7274">
        <v>20</v>
      </c>
      <c r="E7274">
        <v>24</v>
      </c>
      <c r="F7274" t="s">
        <v>5</v>
      </c>
      <c r="G7274">
        <v>0</v>
      </c>
      <c r="H7274">
        <v>1</v>
      </c>
      <c r="I7274" t="s">
        <v>56</v>
      </c>
      <c r="J7274">
        <v>-1</v>
      </c>
    </row>
    <row r="7275" spans="2:10" x14ac:dyDescent="0.45">
      <c r="B7275">
        <v>4162</v>
      </c>
      <c r="C7275" t="s">
        <v>64</v>
      </c>
      <c r="D7275">
        <v>20</v>
      </c>
      <c r="E7275">
        <v>24</v>
      </c>
      <c r="F7275" t="s">
        <v>3</v>
      </c>
      <c r="G7275">
        <v>4</v>
      </c>
      <c r="H7275">
        <v>4</v>
      </c>
      <c r="I7275" t="s">
        <v>27</v>
      </c>
      <c r="J7275">
        <v>0</v>
      </c>
    </row>
    <row r="7276" spans="2:10" x14ac:dyDescent="0.45">
      <c r="B7276">
        <v>4163</v>
      </c>
      <c r="C7276" t="s">
        <v>64</v>
      </c>
      <c r="D7276">
        <v>20</v>
      </c>
      <c r="E7276">
        <v>24</v>
      </c>
      <c r="F7276" t="s">
        <v>9</v>
      </c>
      <c r="G7276">
        <v>1</v>
      </c>
      <c r="H7276">
        <v>0</v>
      </c>
      <c r="I7276" t="s">
        <v>4</v>
      </c>
      <c r="J7276">
        <v>1</v>
      </c>
    </row>
    <row r="7277" spans="2:10" x14ac:dyDescent="0.45">
      <c r="B7277">
        <v>4164</v>
      </c>
      <c r="C7277" t="s">
        <v>64</v>
      </c>
      <c r="D7277">
        <v>20</v>
      </c>
      <c r="E7277">
        <v>24</v>
      </c>
      <c r="F7277" t="s">
        <v>6</v>
      </c>
      <c r="G7277">
        <v>1</v>
      </c>
      <c r="H7277">
        <v>0</v>
      </c>
      <c r="I7277" t="s">
        <v>0</v>
      </c>
      <c r="J7277">
        <v>1</v>
      </c>
    </row>
    <row r="7278" spans="2:10" x14ac:dyDescent="0.45">
      <c r="B7278">
        <v>4165</v>
      </c>
      <c r="C7278" t="s">
        <v>64</v>
      </c>
      <c r="D7278">
        <v>20</v>
      </c>
      <c r="E7278">
        <v>24</v>
      </c>
      <c r="F7278" t="s">
        <v>12</v>
      </c>
      <c r="G7278">
        <v>2</v>
      </c>
      <c r="H7278">
        <v>2</v>
      </c>
      <c r="I7278" t="s">
        <v>24</v>
      </c>
      <c r="J7278">
        <v>0</v>
      </c>
    </row>
    <row r="7279" spans="2:10" x14ac:dyDescent="0.45">
      <c r="B7279">
        <v>4166</v>
      </c>
      <c r="C7279" t="s">
        <v>64</v>
      </c>
      <c r="D7279">
        <v>20</v>
      </c>
      <c r="E7279">
        <v>24</v>
      </c>
      <c r="F7279" t="s">
        <v>14</v>
      </c>
      <c r="G7279">
        <v>1</v>
      </c>
      <c r="H7279">
        <v>1</v>
      </c>
      <c r="I7279" t="s">
        <v>15</v>
      </c>
      <c r="J7279">
        <v>0</v>
      </c>
    </row>
    <row r="7280" spans="2:10" x14ac:dyDescent="0.45">
      <c r="B7280">
        <v>4167</v>
      </c>
      <c r="C7280" t="s">
        <v>64</v>
      </c>
      <c r="D7280">
        <v>20</v>
      </c>
      <c r="E7280">
        <v>24</v>
      </c>
      <c r="F7280" t="s">
        <v>10</v>
      </c>
      <c r="G7280">
        <v>2</v>
      </c>
      <c r="H7280">
        <v>1</v>
      </c>
      <c r="I7280" t="s">
        <v>13</v>
      </c>
      <c r="J7280">
        <v>1</v>
      </c>
    </row>
    <row r="7281" spans="2:10" x14ac:dyDescent="0.45">
      <c r="B7281">
        <v>4168</v>
      </c>
      <c r="C7281" t="s">
        <v>64</v>
      </c>
      <c r="D7281">
        <v>20</v>
      </c>
      <c r="E7281">
        <v>24</v>
      </c>
      <c r="F7281" t="s">
        <v>7</v>
      </c>
      <c r="G7281">
        <v>1</v>
      </c>
      <c r="H7281">
        <v>2</v>
      </c>
      <c r="I7281" t="s">
        <v>49</v>
      </c>
      <c r="J7281">
        <v>-1</v>
      </c>
    </row>
    <row r="7282" spans="2:10" x14ac:dyDescent="0.45">
      <c r="B7282">
        <v>4151</v>
      </c>
      <c r="C7282" t="s">
        <v>64</v>
      </c>
      <c r="D7282">
        <v>20</v>
      </c>
      <c r="E7282">
        <v>25</v>
      </c>
      <c r="F7282" t="s">
        <v>27</v>
      </c>
      <c r="G7282">
        <v>2</v>
      </c>
      <c r="H7282">
        <v>1</v>
      </c>
      <c r="I7282" t="s">
        <v>5</v>
      </c>
      <c r="J7282">
        <v>1</v>
      </c>
    </row>
    <row r="7283" spans="2:10" x14ac:dyDescent="0.45">
      <c r="B7283">
        <v>4152</v>
      </c>
      <c r="C7283" t="s">
        <v>64</v>
      </c>
      <c r="D7283">
        <v>20</v>
      </c>
      <c r="E7283">
        <v>25</v>
      </c>
      <c r="F7283" t="s">
        <v>56</v>
      </c>
      <c r="G7283">
        <v>0</v>
      </c>
      <c r="H7283">
        <v>0</v>
      </c>
      <c r="I7283" t="s">
        <v>9</v>
      </c>
      <c r="J7283">
        <v>0</v>
      </c>
    </row>
    <row r="7284" spans="2:10" x14ac:dyDescent="0.45">
      <c r="B7284">
        <v>4153</v>
      </c>
      <c r="C7284" t="s">
        <v>64</v>
      </c>
      <c r="D7284">
        <v>20</v>
      </c>
      <c r="E7284">
        <v>25</v>
      </c>
      <c r="F7284" t="s">
        <v>1</v>
      </c>
      <c r="G7284">
        <v>1</v>
      </c>
      <c r="H7284">
        <v>0</v>
      </c>
      <c r="I7284" t="s">
        <v>7</v>
      </c>
      <c r="J7284">
        <v>1</v>
      </c>
    </row>
    <row r="7285" spans="2:10" x14ac:dyDescent="0.45">
      <c r="B7285">
        <v>4154</v>
      </c>
      <c r="C7285" t="s">
        <v>64</v>
      </c>
      <c r="D7285">
        <v>20</v>
      </c>
      <c r="E7285">
        <v>25</v>
      </c>
      <c r="F7285" t="s">
        <v>13</v>
      </c>
      <c r="G7285">
        <v>4</v>
      </c>
      <c r="H7285">
        <v>0</v>
      </c>
      <c r="I7285" t="s">
        <v>6</v>
      </c>
      <c r="J7285">
        <v>1</v>
      </c>
    </row>
    <row r="7286" spans="2:10" x14ac:dyDescent="0.45">
      <c r="B7286">
        <v>4155</v>
      </c>
      <c r="C7286" t="s">
        <v>64</v>
      </c>
      <c r="D7286">
        <v>20</v>
      </c>
      <c r="E7286">
        <v>25</v>
      </c>
      <c r="F7286" t="s">
        <v>4</v>
      </c>
      <c r="G7286">
        <v>0</v>
      </c>
      <c r="H7286">
        <v>0</v>
      </c>
      <c r="I7286" t="s">
        <v>10</v>
      </c>
      <c r="J7286">
        <v>0</v>
      </c>
    </row>
    <row r="7287" spans="2:10" x14ac:dyDescent="0.45">
      <c r="B7287">
        <v>4156</v>
      </c>
      <c r="C7287" t="s">
        <v>64</v>
      </c>
      <c r="D7287">
        <v>20</v>
      </c>
      <c r="E7287">
        <v>25</v>
      </c>
      <c r="F7287" t="s">
        <v>24</v>
      </c>
      <c r="G7287">
        <v>0</v>
      </c>
      <c r="H7287">
        <v>1</v>
      </c>
      <c r="I7287" t="s">
        <v>14</v>
      </c>
      <c r="J7287">
        <v>-1</v>
      </c>
    </row>
    <row r="7288" spans="2:10" x14ac:dyDescent="0.45">
      <c r="B7288">
        <v>4157</v>
      </c>
      <c r="C7288" t="s">
        <v>64</v>
      </c>
      <c r="D7288">
        <v>20</v>
      </c>
      <c r="E7288">
        <v>25</v>
      </c>
      <c r="F7288" t="s">
        <v>49</v>
      </c>
      <c r="G7288">
        <v>2</v>
      </c>
      <c r="H7288">
        <v>2</v>
      </c>
      <c r="I7288" t="s">
        <v>3</v>
      </c>
      <c r="J7288">
        <v>0</v>
      </c>
    </row>
    <row r="7289" spans="2:10" x14ac:dyDescent="0.45">
      <c r="B7289">
        <v>4158</v>
      </c>
      <c r="C7289" t="s">
        <v>64</v>
      </c>
      <c r="D7289">
        <v>20</v>
      </c>
      <c r="E7289">
        <v>25</v>
      </c>
      <c r="F7289" t="s">
        <v>15</v>
      </c>
      <c r="G7289">
        <v>4</v>
      </c>
      <c r="H7289">
        <v>3</v>
      </c>
      <c r="I7289" t="s">
        <v>11</v>
      </c>
      <c r="J7289">
        <v>1</v>
      </c>
    </row>
    <row r="7290" spans="2:10" x14ac:dyDescent="0.45">
      <c r="B7290">
        <v>4159</v>
      </c>
      <c r="C7290" t="s">
        <v>64</v>
      </c>
      <c r="D7290">
        <v>20</v>
      </c>
      <c r="E7290">
        <v>25</v>
      </c>
      <c r="F7290" t="s">
        <v>0</v>
      </c>
      <c r="G7290">
        <v>1</v>
      </c>
      <c r="H7290">
        <v>4</v>
      </c>
      <c r="I7290" t="s">
        <v>12</v>
      </c>
      <c r="J7290">
        <v>-1</v>
      </c>
    </row>
    <row r="7291" spans="2:10" x14ac:dyDescent="0.45">
      <c r="B7291">
        <v>4260</v>
      </c>
      <c r="C7291" t="s">
        <v>64</v>
      </c>
      <c r="D7291">
        <v>20</v>
      </c>
      <c r="E7291">
        <v>26</v>
      </c>
      <c r="F7291" t="s">
        <v>11</v>
      </c>
      <c r="G7291">
        <v>0</v>
      </c>
      <c r="H7291">
        <v>0</v>
      </c>
      <c r="I7291" t="s">
        <v>24</v>
      </c>
      <c r="J7291">
        <v>0</v>
      </c>
    </row>
    <row r="7292" spans="2:10" x14ac:dyDescent="0.45">
      <c r="B7292">
        <v>4261</v>
      </c>
      <c r="C7292" t="s">
        <v>64</v>
      </c>
      <c r="D7292">
        <v>20</v>
      </c>
      <c r="E7292">
        <v>26</v>
      </c>
      <c r="F7292" t="s">
        <v>5</v>
      </c>
      <c r="G7292">
        <v>1</v>
      </c>
      <c r="H7292">
        <v>3</v>
      </c>
      <c r="I7292" t="s">
        <v>49</v>
      </c>
      <c r="J7292">
        <v>-1</v>
      </c>
    </row>
    <row r="7293" spans="2:10" x14ac:dyDescent="0.45">
      <c r="B7293">
        <v>4262</v>
      </c>
      <c r="C7293" t="s">
        <v>64</v>
      </c>
      <c r="D7293">
        <v>20</v>
      </c>
      <c r="E7293">
        <v>26</v>
      </c>
      <c r="F7293" t="s">
        <v>3</v>
      </c>
      <c r="G7293">
        <v>2</v>
      </c>
      <c r="H7293">
        <v>3</v>
      </c>
      <c r="I7293" t="s">
        <v>1</v>
      </c>
      <c r="J7293">
        <v>-1</v>
      </c>
    </row>
    <row r="7294" spans="2:10" x14ac:dyDescent="0.45">
      <c r="B7294">
        <v>4263</v>
      </c>
      <c r="C7294" t="s">
        <v>64</v>
      </c>
      <c r="D7294">
        <v>20</v>
      </c>
      <c r="E7294">
        <v>26</v>
      </c>
      <c r="F7294" t="s">
        <v>9</v>
      </c>
      <c r="G7294">
        <v>2</v>
      </c>
      <c r="H7294">
        <v>2</v>
      </c>
      <c r="I7294" t="s">
        <v>27</v>
      </c>
      <c r="J7294">
        <v>0</v>
      </c>
    </row>
    <row r="7295" spans="2:10" x14ac:dyDescent="0.45">
      <c r="B7295">
        <v>4264</v>
      </c>
      <c r="C7295" t="s">
        <v>64</v>
      </c>
      <c r="D7295">
        <v>20</v>
      </c>
      <c r="E7295">
        <v>26</v>
      </c>
      <c r="F7295" t="s">
        <v>12</v>
      </c>
      <c r="G7295">
        <v>1</v>
      </c>
      <c r="H7295">
        <v>0</v>
      </c>
      <c r="I7295" t="s">
        <v>6</v>
      </c>
      <c r="J7295">
        <v>1</v>
      </c>
    </row>
    <row r="7296" spans="2:10" x14ac:dyDescent="0.45">
      <c r="B7296">
        <v>4265</v>
      </c>
      <c r="C7296" t="s">
        <v>64</v>
      </c>
      <c r="D7296">
        <v>20</v>
      </c>
      <c r="E7296">
        <v>26</v>
      </c>
      <c r="F7296" t="s">
        <v>10</v>
      </c>
      <c r="G7296">
        <v>0</v>
      </c>
      <c r="H7296">
        <v>1</v>
      </c>
      <c r="I7296" t="s">
        <v>56</v>
      </c>
      <c r="J7296">
        <v>-1</v>
      </c>
    </row>
    <row r="7297" spans="2:10" x14ac:dyDescent="0.45">
      <c r="B7297">
        <v>4266</v>
      </c>
      <c r="C7297" t="s">
        <v>64</v>
      </c>
      <c r="D7297">
        <v>20</v>
      </c>
      <c r="E7297">
        <v>26</v>
      </c>
      <c r="F7297" t="s">
        <v>14</v>
      </c>
      <c r="G7297">
        <v>2</v>
      </c>
      <c r="H7297">
        <v>2</v>
      </c>
      <c r="I7297" t="s">
        <v>0</v>
      </c>
      <c r="J7297">
        <v>0</v>
      </c>
    </row>
    <row r="7298" spans="2:10" x14ac:dyDescent="0.45">
      <c r="B7298">
        <v>4267</v>
      </c>
      <c r="C7298" t="s">
        <v>64</v>
      </c>
      <c r="D7298">
        <v>20</v>
      </c>
      <c r="E7298">
        <v>26</v>
      </c>
      <c r="F7298" t="s">
        <v>4</v>
      </c>
      <c r="G7298">
        <v>2</v>
      </c>
      <c r="H7298">
        <v>1</v>
      </c>
      <c r="I7298" t="s">
        <v>13</v>
      </c>
      <c r="J7298">
        <v>1</v>
      </c>
    </row>
    <row r="7299" spans="2:10" x14ac:dyDescent="0.45">
      <c r="B7299">
        <v>5312</v>
      </c>
      <c r="C7299" t="s">
        <v>64</v>
      </c>
      <c r="D7299">
        <v>20</v>
      </c>
      <c r="E7299">
        <v>26</v>
      </c>
      <c r="F7299" t="s">
        <v>7</v>
      </c>
      <c r="G7299">
        <v>2</v>
      </c>
      <c r="H7299">
        <v>1</v>
      </c>
      <c r="I7299" t="s">
        <v>15</v>
      </c>
      <c r="J7299">
        <v>1</v>
      </c>
    </row>
    <row r="7300" spans="2:10" x14ac:dyDescent="0.45">
      <c r="B7300">
        <v>4251</v>
      </c>
      <c r="C7300" t="s">
        <v>64</v>
      </c>
      <c r="D7300">
        <v>20</v>
      </c>
      <c r="E7300">
        <v>27</v>
      </c>
      <c r="F7300" t="s">
        <v>56</v>
      </c>
      <c r="G7300">
        <v>2</v>
      </c>
      <c r="H7300">
        <v>1</v>
      </c>
      <c r="I7300" t="s">
        <v>4</v>
      </c>
      <c r="J7300">
        <v>1</v>
      </c>
    </row>
    <row r="7301" spans="2:10" x14ac:dyDescent="0.45">
      <c r="B7301">
        <v>4252</v>
      </c>
      <c r="C7301" t="s">
        <v>64</v>
      </c>
      <c r="D7301">
        <v>20</v>
      </c>
      <c r="E7301">
        <v>27</v>
      </c>
      <c r="F7301" t="s">
        <v>13</v>
      </c>
      <c r="G7301">
        <v>2</v>
      </c>
      <c r="H7301">
        <v>1</v>
      </c>
      <c r="I7301" t="s">
        <v>12</v>
      </c>
      <c r="J7301">
        <v>1</v>
      </c>
    </row>
    <row r="7302" spans="2:10" x14ac:dyDescent="0.45">
      <c r="B7302">
        <v>4253</v>
      </c>
      <c r="C7302" t="s">
        <v>64</v>
      </c>
      <c r="D7302">
        <v>20</v>
      </c>
      <c r="E7302">
        <v>27</v>
      </c>
      <c r="F7302" t="s">
        <v>1</v>
      </c>
      <c r="G7302">
        <v>0</v>
      </c>
      <c r="H7302">
        <v>1</v>
      </c>
      <c r="I7302" t="s">
        <v>5</v>
      </c>
      <c r="J7302">
        <v>-1</v>
      </c>
    </row>
    <row r="7303" spans="2:10" x14ac:dyDescent="0.45">
      <c r="B7303">
        <v>4254</v>
      </c>
      <c r="C7303" t="s">
        <v>64</v>
      </c>
      <c r="D7303">
        <v>20</v>
      </c>
      <c r="E7303">
        <v>27</v>
      </c>
      <c r="F7303" t="s">
        <v>49</v>
      </c>
      <c r="G7303">
        <v>0</v>
      </c>
      <c r="H7303">
        <v>2</v>
      </c>
      <c r="I7303" t="s">
        <v>9</v>
      </c>
      <c r="J7303">
        <v>-1</v>
      </c>
    </row>
    <row r="7304" spans="2:10" x14ac:dyDescent="0.45">
      <c r="B7304">
        <v>4255</v>
      </c>
      <c r="C7304" t="s">
        <v>64</v>
      </c>
      <c r="D7304">
        <v>20</v>
      </c>
      <c r="E7304">
        <v>27</v>
      </c>
      <c r="F7304" t="s">
        <v>15</v>
      </c>
      <c r="G7304">
        <v>2</v>
      </c>
      <c r="H7304">
        <v>2</v>
      </c>
      <c r="I7304" t="s">
        <v>3</v>
      </c>
      <c r="J7304">
        <v>0</v>
      </c>
    </row>
    <row r="7305" spans="2:10" x14ac:dyDescent="0.45">
      <c r="B7305">
        <v>4256</v>
      </c>
      <c r="C7305" t="s">
        <v>64</v>
      </c>
      <c r="D7305">
        <v>20</v>
      </c>
      <c r="E7305">
        <v>27</v>
      </c>
      <c r="F7305" t="s">
        <v>6</v>
      </c>
      <c r="G7305">
        <v>1</v>
      </c>
      <c r="H7305">
        <v>3</v>
      </c>
      <c r="I7305" t="s">
        <v>14</v>
      </c>
      <c r="J7305">
        <v>-1</v>
      </c>
    </row>
    <row r="7306" spans="2:10" x14ac:dyDescent="0.45">
      <c r="B7306">
        <v>4257</v>
      </c>
      <c r="C7306" t="s">
        <v>64</v>
      </c>
      <c r="D7306">
        <v>20</v>
      </c>
      <c r="E7306">
        <v>27</v>
      </c>
      <c r="F7306" t="s">
        <v>0</v>
      </c>
      <c r="G7306">
        <v>2</v>
      </c>
      <c r="H7306">
        <v>1</v>
      </c>
      <c r="I7306" t="s">
        <v>11</v>
      </c>
      <c r="J7306">
        <v>1</v>
      </c>
    </row>
    <row r="7307" spans="2:10" x14ac:dyDescent="0.45">
      <c r="B7307">
        <v>4258</v>
      </c>
      <c r="C7307" t="s">
        <v>64</v>
      </c>
      <c r="D7307">
        <v>20</v>
      </c>
      <c r="E7307">
        <v>27</v>
      </c>
      <c r="F7307" t="s">
        <v>27</v>
      </c>
      <c r="G7307">
        <v>2</v>
      </c>
      <c r="H7307">
        <v>1</v>
      </c>
      <c r="I7307" t="s">
        <v>10</v>
      </c>
      <c r="J7307">
        <v>1</v>
      </c>
    </row>
    <row r="7308" spans="2:10" x14ac:dyDescent="0.45">
      <c r="B7308">
        <v>4259</v>
      </c>
      <c r="C7308" t="s">
        <v>64</v>
      </c>
      <c r="D7308">
        <v>20</v>
      </c>
      <c r="E7308">
        <v>27</v>
      </c>
      <c r="F7308" t="s">
        <v>24</v>
      </c>
      <c r="G7308">
        <v>2</v>
      </c>
      <c r="H7308">
        <v>2</v>
      </c>
      <c r="I7308" t="s">
        <v>7</v>
      </c>
      <c r="J7308">
        <v>0</v>
      </c>
    </row>
    <row r="7309" spans="2:10" x14ac:dyDescent="0.45">
      <c r="B7309">
        <v>4242</v>
      </c>
      <c r="C7309" t="s">
        <v>64</v>
      </c>
      <c r="D7309">
        <v>20</v>
      </c>
      <c r="E7309">
        <v>28</v>
      </c>
      <c r="F7309" t="s">
        <v>3</v>
      </c>
      <c r="G7309">
        <v>3</v>
      </c>
      <c r="H7309">
        <v>1</v>
      </c>
      <c r="I7309" t="s">
        <v>24</v>
      </c>
      <c r="J7309">
        <v>1</v>
      </c>
    </row>
    <row r="7310" spans="2:10" x14ac:dyDescent="0.45">
      <c r="B7310">
        <v>4243</v>
      </c>
      <c r="C7310" t="s">
        <v>64</v>
      </c>
      <c r="D7310">
        <v>20</v>
      </c>
      <c r="E7310">
        <v>28</v>
      </c>
      <c r="F7310" t="s">
        <v>11</v>
      </c>
      <c r="G7310">
        <v>1</v>
      </c>
      <c r="H7310">
        <v>0</v>
      </c>
      <c r="I7310" t="s">
        <v>6</v>
      </c>
      <c r="J7310">
        <v>1</v>
      </c>
    </row>
    <row r="7311" spans="2:10" x14ac:dyDescent="0.45">
      <c r="B7311">
        <v>4244</v>
      </c>
      <c r="C7311" t="s">
        <v>64</v>
      </c>
      <c r="D7311">
        <v>20</v>
      </c>
      <c r="E7311">
        <v>28</v>
      </c>
      <c r="F7311" t="s">
        <v>56</v>
      </c>
      <c r="G7311">
        <v>1</v>
      </c>
      <c r="H7311">
        <v>1</v>
      </c>
      <c r="I7311" t="s">
        <v>13</v>
      </c>
      <c r="J7311">
        <v>0</v>
      </c>
    </row>
    <row r="7312" spans="2:10" x14ac:dyDescent="0.45">
      <c r="B7312">
        <v>4245</v>
      </c>
      <c r="C7312" t="s">
        <v>64</v>
      </c>
      <c r="D7312">
        <v>20</v>
      </c>
      <c r="E7312">
        <v>28</v>
      </c>
      <c r="F7312" t="s">
        <v>7</v>
      </c>
      <c r="G7312">
        <v>0</v>
      </c>
      <c r="H7312">
        <v>1</v>
      </c>
      <c r="I7312" t="s">
        <v>0</v>
      </c>
      <c r="J7312">
        <v>-1</v>
      </c>
    </row>
    <row r="7313" spans="2:10" x14ac:dyDescent="0.45">
      <c r="B7313">
        <v>4246</v>
      </c>
      <c r="C7313" t="s">
        <v>64</v>
      </c>
      <c r="D7313">
        <v>20</v>
      </c>
      <c r="E7313">
        <v>28</v>
      </c>
      <c r="F7313" t="s">
        <v>5</v>
      </c>
      <c r="G7313">
        <v>2</v>
      </c>
      <c r="H7313">
        <v>2</v>
      </c>
      <c r="I7313" t="s">
        <v>15</v>
      </c>
      <c r="J7313">
        <v>0</v>
      </c>
    </row>
    <row r="7314" spans="2:10" x14ac:dyDescent="0.45">
      <c r="B7314">
        <v>4247</v>
      </c>
      <c r="C7314" t="s">
        <v>64</v>
      </c>
      <c r="D7314">
        <v>20</v>
      </c>
      <c r="E7314">
        <v>28</v>
      </c>
      <c r="F7314" t="s">
        <v>4</v>
      </c>
      <c r="G7314">
        <v>1</v>
      </c>
      <c r="H7314">
        <v>4</v>
      </c>
      <c r="I7314" t="s">
        <v>27</v>
      </c>
      <c r="J7314">
        <v>-1</v>
      </c>
    </row>
    <row r="7315" spans="2:10" x14ac:dyDescent="0.45">
      <c r="B7315">
        <v>4248</v>
      </c>
      <c r="C7315" t="s">
        <v>64</v>
      </c>
      <c r="D7315">
        <v>20</v>
      </c>
      <c r="E7315">
        <v>28</v>
      </c>
      <c r="F7315" t="s">
        <v>9</v>
      </c>
      <c r="G7315">
        <v>2</v>
      </c>
      <c r="H7315">
        <v>0</v>
      </c>
      <c r="I7315" t="s">
        <v>1</v>
      </c>
      <c r="J7315">
        <v>1</v>
      </c>
    </row>
    <row r="7316" spans="2:10" x14ac:dyDescent="0.45">
      <c r="B7316">
        <v>4249</v>
      </c>
      <c r="C7316" t="s">
        <v>64</v>
      </c>
      <c r="D7316">
        <v>20</v>
      </c>
      <c r="E7316">
        <v>28</v>
      </c>
      <c r="F7316" t="s">
        <v>14</v>
      </c>
      <c r="G7316">
        <v>3</v>
      </c>
      <c r="H7316">
        <v>2</v>
      </c>
      <c r="I7316" t="s">
        <v>12</v>
      </c>
      <c r="J7316">
        <v>1</v>
      </c>
    </row>
    <row r="7317" spans="2:10" x14ac:dyDescent="0.45">
      <c r="B7317">
        <v>4250</v>
      </c>
      <c r="C7317" t="s">
        <v>64</v>
      </c>
      <c r="D7317">
        <v>20</v>
      </c>
      <c r="E7317">
        <v>28</v>
      </c>
      <c r="F7317" t="s">
        <v>10</v>
      </c>
      <c r="G7317">
        <v>2</v>
      </c>
      <c r="H7317">
        <v>0</v>
      </c>
      <c r="I7317" t="s">
        <v>49</v>
      </c>
      <c r="J7317">
        <v>1</v>
      </c>
    </row>
    <row r="7318" spans="2:10" x14ac:dyDescent="0.45">
      <c r="B7318">
        <v>4233</v>
      </c>
      <c r="C7318" t="s">
        <v>64</v>
      </c>
      <c r="D7318">
        <v>20</v>
      </c>
      <c r="E7318">
        <v>29</v>
      </c>
      <c r="F7318" t="s">
        <v>27</v>
      </c>
      <c r="G7318">
        <v>2</v>
      </c>
      <c r="H7318">
        <v>0</v>
      </c>
      <c r="I7318" t="s">
        <v>56</v>
      </c>
      <c r="J7318">
        <v>1</v>
      </c>
    </row>
    <row r="7319" spans="2:10" x14ac:dyDescent="0.45">
      <c r="B7319">
        <v>4234</v>
      </c>
      <c r="C7319" t="s">
        <v>64</v>
      </c>
      <c r="D7319">
        <v>20</v>
      </c>
      <c r="E7319">
        <v>29</v>
      </c>
      <c r="F7319" t="s">
        <v>12</v>
      </c>
      <c r="G7319">
        <v>2</v>
      </c>
      <c r="H7319">
        <v>5</v>
      </c>
      <c r="I7319" t="s">
        <v>11</v>
      </c>
      <c r="J7319">
        <v>-1</v>
      </c>
    </row>
    <row r="7320" spans="2:10" x14ac:dyDescent="0.45">
      <c r="B7320">
        <v>4235</v>
      </c>
      <c r="C7320" t="s">
        <v>64</v>
      </c>
      <c r="D7320">
        <v>20</v>
      </c>
      <c r="E7320">
        <v>29</v>
      </c>
      <c r="F7320" t="s">
        <v>1</v>
      </c>
      <c r="G7320">
        <v>1</v>
      </c>
      <c r="H7320">
        <v>1</v>
      </c>
      <c r="I7320" t="s">
        <v>10</v>
      </c>
      <c r="J7320">
        <v>0</v>
      </c>
    </row>
    <row r="7321" spans="2:10" x14ac:dyDescent="0.45">
      <c r="B7321">
        <v>4236</v>
      </c>
      <c r="C7321" t="s">
        <v>64</v>
      </c>
      <c r="D7321">
        <v>20</v>
      </c>
      <c r="E7321">
        <v>29</v>
      </c>
      <c r="F7321" t="s">
        <v>13</v>
      </c>
      <c r="G7321">
        <v>2</v>
      </c>
      <c r="H7321">
        <v>1</v>
      </c>
      <c r="I7321" t="s">
        <v>14</v>
      </c>
      <c r="J7321">
        <v>1</v>
      </c>
    </row>
    <row r="7322" spans="2:10" x14ac:dyDescent="0.45">
      <c r="B7322">
        <v>4237</v>
      </c>
      <c r="C7322" t="s">
        <v>64</v>
      </c>
      <c r="D7322">
        <v>20</v>
      </c>
      <c r="E7322">
        <v>29</v>
      </c>
      <c r="F7322" t="s">
        <v>49</v>
      </c>
      <c r="G7322">
        <v>0</v>
      </c>
      <c r="H7322">
        <v>1</v>
      </c>
      <c r="I7322" t="s">
        <v>4</v>
      </c>
      <c r="J7322">
        <v>-1</v>
      </c>
    </row>
    <row r="7323" spans="2:10" x14ac:dyDescent="0.45">
      <c r="B7323">
        <v>4238</v>
      </c>
      <c r="C7323" t="s">
        <v>64</v>
      </c>
      <c r="D7323">
        <v>20</v>
      </c>
      <c r="E7323">
        <v>29</v>
      </c>
      <c r="F7323" t="s">
        <v>15</v>
      </c>
      <c r="G7323">
        <v>2</v>
      </c>
      <c r="H7323">
        <v>1</v>
      </c>
      <c r="I7323" t="s">
        <v>9</v>
      </c>
      <c r="J7323">
        <v>1</v>
      </c>
    </row>
    <row r="7324" spans="2:10" x14ac:dyDescent="0.45">
      <c r="B7324">
        <v>4239</v>
      </c>
      <c r="C7324" t="s">
        <v>64</v>
      </c>
      <c r="D7324">
        <v>20</v>
      </c>
      <c r="E7324">
        <v>29</v>
      </c>
      <c r="F7324" t="s">
        <v>6</v>
      </c>
      <c r="G7324">
        <v>1</v>
      </c>
      <c r="H7324">
        <v>1</v>
      </c>
      <c r="I7324" t="s">
        <v>7</v>
      </c>
      <c r="J7324">
        <v>0</v>
      </c>
    </row>
    <row r="7325" spans="2:10" x14ac:dyDescent="0.45">
      <c r="B7325">
        <v>4240</v>
      </c>
      <c r="C7325" t="s">
        <v>64</v>
      </c>
      <c r="D7325">
        <v>20</v>
      </c>
      <c r="E7325">
        <v>29</v>
      </c>
      <c r="F7325" t="s">
        <v>0</v>
      </c>
      <c r="G7325">
        <v>0</v>
      </c>
      <c r="H7325">
        <v>0</v>
      </c>
      <c r="I7325" t="s">
        <v>3</v>
      </c>
      <c r="J7325">
        <v>0</v>
      </c>
    </row>
    <row r="7326" spans="2:10" x14ac:dyDescent="0.45">
      <c r="B7326">
        <v>4241</v>
      </c>
      <c r="C7326" t="s">
        <v>64</v>
      </c>
      <c r="D7326">
        <v>20</v>
      </c>
      <c r="E7326">
        <v>29</v>
      </c>
      <c r="F7326" t="s">
        <v>24</v>
      </c>
      <c r="G7326">
        <v>1</v>
      </c>
      <c r="H7326">
        <v>1</v>
      </c>
      <c r="I7326" t="s">
        <v>5</v>
      </c>
      <c r="J7326">
        <v>0</v>
      </c>
    </row>
    <row r="7327" spans="2:10" x14ac:dyDescent="0.45">
      <c r="B7327">
        <v>4224</v>
      </c>
      <c r="C7327" t="s">
        <v>64</v>
      </c>
      <c r="D7327">
        <v>20</v>
      </c>
      <c r="E7327">
        <v>30</v>
      </c>
      <c r="F7327" t="s">
        <v>11</v>
      </c>
      <c r="G7327">
        <v>2</v>
      </c>
      <c r="H7327">
        <v>4</v>
      </c>
      <c r="I7327" t="s">
        <v>14</v>
      </c>
      <c r="J7327">
        <v>-1</v>
      </c>
    </row>
    <row r="7328" spans="2:10" x14ac:dyDescent="0.45">
      <c r="B7328">
        <v>4225</v>
      </c>
      <c r="C7328" t="s">
        <v>64</v>
      </c>
      <c r="D7328">
        <v>20</v>
      </c>
      <c r="E7328">
        <v>30</v>
      </c>
      <c r="F7328" t="s">
        <v>56</v>
      </c>
      <c r="G7328">
        <v>1</v>
      </c>
      <c r="H7328">
        <v>4</v>
      </c>
      <c r="I7328" t="s">
        <v>49</v>
      </c>
      <c r="J7328">
        <v>-1</v>
      </c>
    </row>
    <row r="7329" spans="2:10" x14ac:dyDescent="0.45">
      <c r="B7329">
        <v>4226</v>
      </c>
      <c r="C7329" t="s">
        <v>64</v>
      </c>
      <c r="D7329">
        <v>20</v>
      </c>
      <c r="E7329">
        <v>30</v>
      </c>
      <c r="F7329" t="s">
        <v>5</v>
      </c>
      <c r="G7329">
        <v>2</v>
      </c>
      <c r="H7329">
        <v>0</v>
      </c>
      <c r="I7329" t="s">
        <v>0</v>
      </c>
      <c r="J7329">
        <v>1</v>
      </c>
    </row>
    <row r="7330" spans="2:10" x14ac:dyDescent="0.45">
      <c r="B7330">
        <v>4227</v>
      </c>
      <c r="C7330" t="s">
        <v>64</v>
      </c>
      <c r="D7330">
        <v>20</v>
      </c>
      <c r="E7330">
        <v>30</v>
      </c>
      <c r="F7330" t="s">
        <v>27</v>
      </c>
      <c r="G7330">
        <v>2</v>
      </c>
      <c r="H7330">
        <v>1</v>
      </c>
      <c r="I7330" t="s">
        <v>13</v>
      </c>
      <c r="J7330">
        <v>1</v>
      </c>
    </row>
    <row r="7331" spans="2:10" x14ac:dyDescent="0.45">
      <c r="B7331">
        <v>4228</v>
      </c>
      <c r="C7331" t="s">
        <v>64</v>
      </c>
      <c r="D7331">
        <v>20</v>
      </c>
      <c r="E7331">
        <v>30</v>
      </c>
      <c r="F7331" t="s">
        <v>4</v>
      </c>
      <c r="G7331">
        <v>1</v>
      </c>
      <c r="H7331">
        <v>0</v>
      </c>
      <c r="I7331" t="s">
        <v>1</v>
      </c>
      <c r="J7331">
        <v>1</v>
      </c>
    </row>
    <row r="7332" spans="2:10" x14ac:dyDescent="0.45">
      <c r="B7332">
        <v>4229</v>
      </c>
      <c r="C7332" t="s">
        <v>64</v>
      </c>
      <c r="D7332">
        <v>20</v>
      </c>
      <c r="E7332">
        <v>30</v>
      </c>
      <c r="F7332" t="s">
        <v>3</v>
      </c>
      <c r="G7332">
        <v>1</v>
      </c>
      <c r="H7332">
        <v>3</v>
      </c>
      <c r="I7332" t="s">
        <v>6</v>
      </c>
      <c r="J7332">
        <v>-1</v>
      </c>
    </row>
    <row r="7333" spans="2:10" x14ac:dyDescent="0.45">
      <c r="B7333">
        <v>4230</v>
      </c>
      <c r="C7333" t="s">
        <v>64</v>
      </c>
      <c r="D7333">
        <v>20</v>
      </c>
      <c r="E7333">
        <v>30</v>
      </c>
      <c r="F7333" t="s">
        <v>9</v>
      </c>
      <c r="G7333">
        <v>3</v>
      </c>
      <c r="H7333">
        <v>0</v>
      </c>
      <c r="I7333" t="s">
        <v>24</v>
      </c>
      <c r="J7333">
        <v>1</v>
      </c>
    </row>
    <row r="7334" spans="2:10" x14ac:dyDescent="0.45">
      <c r="B7334">
        <v>4231</v>
      </c>
      <c r="C7334" t="s">
        <v>64</v>
      </c>
      <c r="D7334">
        <v>20</v>
      </c>
      <c r="E7334">
        <v>30</v>
      </c>
      <c r="F7334" t="s">
        <v>10</v>
      </c>
      <c r="G7334">
        <v>3</v>
      </c>
      <c r="H7334">
        <v>0</v>
      </c>
      <c r="I7334" t="s">
        <v>15</v>
      </c>
      <c r="J7334">
        <v>1</v>
      </c>
    </row>
    <row r="7335" spans="2:10" x14ac:dyDescent="0.45">
      <c r="B7335">
        <v>4232</v>
      </c>
      <c r="C7335" t="s">
        <v>64</v>
      </c>
      <c r="D7335">
        <v>20</v>
      </c>
      <c r="E7335">
        <v>30</v>
      </c>
      <c r="F7335" t="s">
        <v>7</v>
      </c>
      <c r="G7335">
        <v>0</v>
      </c>
      <c r="H7335">
        <v>1</v>
      </c>
      <c r="I7335" t="s">
        <v>12</v>
      </c>
      <c r="J7335">
        <v>-1</v>
      </c>
    </row>
    <row r="7336" spans="2:10" x14ac:dyDescent="0.45">
      <c r="B7336">
        <v>4215</v>
      </c>
      <c r="C7336" t="s">
        <v>64</v>
      </c>
      <c r="D7336">
        <v>20</v>
      </c>
      <c r="E7336">
        <v>31</v>
      </c>
      <c r="F7336" t="s">
        <v>14</v>
      </c>
      <c r="G7336">
        <v>1</v>
      </c>
      <c r="H7336">
        <v>1</v>
      </c>
      <c r="I7336" t="s">
        <v>7</v>
      </c>
      <c r="J7336">
        <v>0</v>
      </c>
    </row>
    <row r="7337" spans="2:10" x14ac:dyDescent="0.45">
      <c r="B7337">
        <v>4216</v>
      </c>
      <c r="C7337" t="s">
        <v>64</v>
      </c>
      <c r="D7337">
        <v>20</v>
      </c>
      <c r="E7337">
        <v>31</v>
      </c>
      <c r="F7337" t="s">
        <v>12</v>
      </c>
      <c r="G7337">
        <v>1</v>
      </c>
      <c r="H7337">
        <v>0</v>
      </c>
      <c r="I7337" t="s">
        <v>3</v>
      </c>
      <c r="J7337">
        <v>1</v>
      </c>
    </row>
    <row r="7338" spans="2:10" x14ac:dyDescent="0.45">
      <c r="B7338">
        <v>4217</v>
      </c>
      <c r="C7338" t="s">
        <v>64</v>
      </c>
      <c r="D7338">
        <v>20</v>
      </c>
      <c r="E7338">
        <v>31</v>
      </c>
      <c r="F7338" t="s">
        <v>1</v>
      </c>
      <c r="G7338">
        <v>0</v>
      </c>
      <c r="H7338">
        <v>0</v>
      </c>
      <c r="I7338" t="s">
        <v>56</v>
      </c>
      <c r="J7338">
        <v>0</v>
      </c>
    </row>
    <row r="7339" spans="2:10" x14ac:dyDescent="0.45">
      <c r="B7339">
        <v>4218</v>
      </c>
      <c r="C7339" t="s">
        <v>64</v>
      </c>
      <c r="D7339">
        <v>20</v>
      </c>
      <c r="E7339">
        <v>31</v>
      </c>
      <c r="F7339" t="s">
        <v>24</v>
      </c>
      <c r="G7339">
        <v>1</v>
      </c>
      <c r="H7339">
        <v>0</v>
      </c>
      <c r="I7339" t="s">
        <v>10</v>
      </c>
      <c r="J7339">
        <v>1</v>
      </c>
    </row>
    <row r="7340" spans="2:10" x14ac:dyDescent="0.45">
      <c r="B7340">
        <v>4219</v>
      </c>
      <c r="C7340" t="s">
        <v>64</v>
      </c>
      <c r="D7340">
        <v>20</v>
      </c>
      <c r="E7340">
        <v>31</v>
      </c>
      <c r="F7340" t="s">
        <v>0</v>
      </c>
      <c r="G7340">
        <v>2</v>
      </c>
      <c r="H7340">
        <v>2</v>
      </c>
      <c r="I7340" t="s">
        <v>9</v>
      </c>
      <c r="J7340">
        <v>0</v>
      </c>
    </row>
    <row r="7341" spans="2:10" x14ac:dyDescent="0.45">
      <c r="B7341">
        <v>4220</v>
      </c>
      <c r="C7341" t="s">
        <v>64</v>
      </c>
      <c r="D7341">
        <v>20</v>
      </c>
      <c r="E7341">
        <v>31</v>
      </c>
      <c r="F7341" t="s">
        <v>49</v>
      </c>
      <c r="G7341">
        <v>2</v>
      </c>
      <c r="H7341">
        <v>1</v>
      </c>
      <c r="I7341" t="s">
        <v>27</v>
      </c>
      <c r="J7341">
        <v>1</v>
      </c>
    </row>
    <row r="7342" spans="2:10" x14ac:dyDescent="0.45">
      <c r="B7342">
        <v>4221</v>
      </c>
      <c r="C7342" t="s">
        <v>64</v>
      </c>
      <c r="D7342">
        <v>20</v>
      </c>
      <c r="E7342">
        <v>31</v>
      </c>
      <c r="F7342" t="s">
        <v>13</v>
      </c>
      <c r="G7342">
        <v>1</v>
      </c>
      <c r="H7342">
        <v>0</v>
      </c>
      <c r="I7342" t="s">
        <v>11</v>
      </c>
      <c r="J7342">
        <v>1</v>
      </c>
    </row>
    <row r="7343" spans="2:10" x14ac:dyDescent="0.45">
      <c r="B7343">
        <v>4222</v>
      </c>
      <c r="C7343" t="s">
        <v>64</v>
      </c>
      <c r="D7343">
        <v>20</v>
      </c>
      <c r="E7343">
        <v>31</v>
      </c>
      <c r="F7343" t="s">
        <v>15</v>
      </c>
      <c r="G7343">
        <v>2</v>
      </c>
      <c r="H7343">
        <v>0</v>
      </c>
      <c r="I7343" t="s">
        <v>4</v>
      </c>
      <c r="J7343">
        <v>1</v>
      </c>
    </row>
    <row r="7344" spans="2:10" x14ac:dyDescent="0.45">
      <c r="B7344">
        <v>4223</v>
      </c>
      <c r="C7344" t="s">
        <v>64</v>
      </c>
      <c r="D7344">
        <v>20</v>
      </c>
      <c r="E7344">
        <v>31</v>
      </c>
      <c r="F7344" t="s">
        <v>6</v>
      </c>
      <c r="G7344">
        <v>0</v>
      </c>
      <c r="H7344">
        <v>1</v>
      </c>
      <c r="I7344" t="s">
        <v>5</v>
      </c>
      <c r="J7344">
        <v>-1</v>
      </c>
    </row>
    <row r="7345" spans="2:10" x14ac:dyDescent="0.45">
      <c r="B7345">
        <v>4211</v>
      </c>
      <c r="C7345" t="s">
        <v>64</v>
      </c>
      <c r="D7345">
        <v>20</v>
      </c>
      <c r="E7345">
        <v>32</v>
      </c>
      <c r="F7345" t="s">
        <v>4</v>
      </c>
      <c r="G7345">
        <v>0</v>
      </c>
      <c r="H7345">
        <v>2</v>
      </c>
      <c r="I7345" t="s">
        <v>24</v>
      </c>
      <c r="J7345">
        <v>-1</v>
      </c>
    </row>
    <row r="7346" spans="2:10" x14ac:dyDescent="0.45">
      <c r="B7346">
        <v>4212</v>
      </c>
      <c r="C7346" t="s">
        <v>64</v>
      </c>
      <c r="D7346">
        <v>20</v>
      </c>
      <c r="E7346">
        <v>32</v>
      </c>
      <c r="F7346" t="s">
        <v>9</v>
      </c>
      <c r="G7346">
        <v>1</v>
      </c>
      <c r="H7346">
        <v>1</v>
      </c>
      <c r="I7346" t="s">
        <v>6</v>
      </c>
      <c r="J7346">
        <v>0</v>
      </c>
    </row>
    <row r="7347" spans="2:10" x14ac:dyDescent="0.45">
      <c r="B7347">
        <v>4213</v>
      </c>
      <c r="C7347" t="s">
        <v>64</v>
      </c>
      <c r="D7347">
        <v>20</v>
      </c>
      <c r="E7347">
        <v>32</v>
      </c>
      <c r="F7347" t="s">
        <v>49</v>
      </c>
      <c r="G7347">
        <v>4</v>
      </c>
      <c r="H7347">
        <v>2</v>
      </c>
      <c r="I7347" t="s">
        <v>13</v>
      </c>
      <c r="J7347">
        <v>1</v>
      </c>
    </row>
    <row r="7348" spans="2:10" x14ac:dyDescent="0.45">
      <c r="B7348">
        <v>4214</v>
      </c>
      <c r="C7348" t="s">
        <v>64</v>
      </c>
      <c r="D7348">
        <v>20</v>
      </c>
      <c r="E7348">
        <v>32</v>
      </c>
      <c r="F7348" t="s">
        <v>27</v>
      </c>
      <c r="G7348">
        <v>4</v>
      </c>
      <c r="H7348">
        <v>0</v>
      </c>
      <c r="I7348" t="s">
        <v>1</v>
      </c>
      <c r="J7348">
        <v>1</v>
      </c>
    </row>
    <row r="7349" spans="2:10" x14ac:dyDescent="0.45">
      <c r="B7349">
        <v>4322</v>
      </c>
      <c r="C7349" t="s">
        <v>64</v>
      </c>
      <c r="D7349">
        <v>20</v>
      </c>
      <c r="E7349">
        <v>32</v>
      </c>
      <c r="F7349" t="s">
        <v>10</v>
      </c>
      <c r="G7349">
        <v>1</v>
      </c>
      <c r="H7349">
        <v>2</v>
      </c>
      <c r="I7349" t="s">
        <v>0</v>
      </c>
      <c r="J7349">
        <v>-1</v>
      </c>
    </row>
    <row r="7350" spans="2:10" x14ac:dyDescent="0.45">
      <c r="B7350">
        <v>4323</v>
      </c>
      <c r="C7350" t="s">
        <v>64</v>
      </c>
      <c r="D7350">
        <v>20</v>
      </c>
      <c r="E7350">
        <v>32</v>
      </c>
      <c r="F7350" t="s">
        <v>56</v>
      </c>
      <c r="G7350">
        <v>4</v>
      </c>
      <c r="H7350">
        <v>3</v>
      </c>
      <c r="I7350" t="s">
        <v>15</v>
      </c>
      <c r="J7350">
        <v>1</v>
      </c>
    </row>
    <row r="7351" spans="2:10" x14ac:dyDescent="0.45">
      <c r="B7351">
        <v>4324</v>
      </c>
      <c r="C7351" t="s">
        <v>64</v>
      </c>
      <c r="D7351">
        <v>20</v>
      </c>
      <c r="E7351">
        <v>32</v>
      </c>
      <c r="F7351" t="s">
        <v>7</v>
      </c>
      <c r="G7351">
        <v>2</v>
      </c>
      <c r="H7351">
        <v>1</v>
      </c>
      <c r="I7351" t="s">
        <v>11</v>
      </c>
      <c r="J7351">
        <v>1</v>
      </c>
    </row>
    <row r="7352" spans="2:10" x14ac:dyDescent="0.45">
      <c r="B7352">
        <v>4325</v>
      </c>
      <c r="C7352" t="s">
        <v>64</v>
      </c>
      <c r="D7352">
        <v>20</v>
      </c>
      <c r="E7352">
        <v>32</v>
      </c>
      <c r="F7352" t="s">
        <v>5</v>
      </c>
      <c r="G7352">
        <v>1</v>
      </c>
      <c r="H7352">
        <v>0</v>
      </c>
      <c r="I7352" t="s">
        <v>12</v>
      </c>
      <c r="J7352">
        <v>1</v>
      </c>
    </row>
    <row r="7353" spans="2:10" x14ac:dyDescent="0.45">
      <c r="B7353">
        <v>4326</v>
      </c>
      <c r="C7353" t="s">
        <v>64</v>
      </c>
      <c r="D7353">
        <v>20</v>
      </c>
      <c r="E7353">
        <v>32</v>
      </c>
      <c r="F7353" t="s">
        <v>3</v>
      </c>
      <c r="G7353">
        <v>1</v>
      </c>
      <c r="H7353">
        <v>2</v>
      </c>
      <c r="I7353" t="s">
        <v>14</v>
      </c>
      <c r="J7353">
        <v>-1</v>
      </c>
    </row>
    <row r="7354" spans="2:10" x14ac:dyDescent="0.45">
      <c r="B7354">
        <v>4313</v>
      </c>
      <c r="C7354" t="s">
        <v>64</v>
      </c>
      <c r="D7354">
        <v>20</v>
      </c>
      <c r="E7354">
        <v>33</v>
      </c>
      <c r="F7354" t="s">
        <v>11</v>
      </c>
      <c r="G7354">
        <v>1</v>
      </c>
      <c r="H7354">
        <v>1</v>
      </c>
      <c r="I7354" t="s">
        <v>3</v>
      </c>
      <c r="J7354">
        <v>0</v>
      </c>
    </row>
    <row r="7355" spans="2:10" x14ac:dyDescent="0.45">
      <c r="B7355">
        <v>4314</v>
      </c>
      <c r="C7355" t="s">
        <v>64</v>
      </c>
      <c r="D7355">
        <v>20</v>
      </c>
      <c r="E7355">
        <v>33</v>
      </c>
      <c r="F7355" t="s">
        <v>7</v>
      </c>
      <c r="G7355">
        <v>0</v>
      </c>
      <c r="H7355">
        <v>3</v>
      </c>
      <c r="I7355" t="s">
        <v>13</v>
      </c>
      <c r="J7355">
        <v>-1</v>
      </c>
    </row>
    <row r="7356" spans="2:10" x14ac:dyDescent="0.45">
      <c r="B7356">
        <v>4315</v>
      </c>
      <c r="C7356" t="s">
        <v>64</v>
      </c>
      <c r="D7356">
        <v>20</v>
      </c>
      <c r="E7356">
        <v>33</v>
      </c>
      <c r="F7356" t="s">
        <v>1</v>
      </c>
      <c r="G7356">
        <v>3</v>
      </c>
      <c r="H7356">
        <v>4</v>
      </c>
      <c r="I7356" t="s">
        <v>49</v>
      </c>
      <c r="J7356">
        <v>-1</v>
      </c>
    </row>
    <row r="7357" spans="2:10" x14ac:dyDescent="0.45">
      <c r="B7357">
        <v>4316</v>
      </c>
      <c r="C7357" t="s">
        <v>64</v>
      </c>
      <c r="D7357">
        <v>20</v>
      </c>
      <c r="E7357">
        <v>33</v>
      </c>
      <c r="F7357" t="s">
        <v>15</v>
      </c>
      <c r="G7357">
        <v>3</v>
      </c>
      <c r="H7357">
        <v>1</v>
      </c>
      <c r="I7357" t="s">
        <v>27</v>
      </c>
      <c r="J7357">
        <v>1</v>
      </c>
    </row>
    <row r="7358" spans="2:10" x14ac:dyDescent="0.45">
      <c r="B7358">
        <v>4317</v>
      </c>
      <c r="C7358" t="s">
        <v>64</v>
      </c>
      <c r="D7358">
        <v>20</v>
      </c>
      <c r="E7358">
        <v>33</v>
      </c>
      <c r="F7358" t="s">
        <v>6</v>
      </c>
      <c r="G7358">
        <v>0</v>
      </c>
      <c r="H7358">
        <v>0</v>
      </c>
      <c r="I7358" t="s">
        <v>10</v>
      </c>
      <c r="J7358">
        <v>0</v>
      </c>
    </row>
    <row r="7359" spans="2:10" x14ac:dyDescent="0.45">
      <c r="B7359">
        <v>4318</v>
      </c>
      <c r="C7359" t="s">
        <v>64</v>
      </c>
      <c r="D7359">
        <v>20</v>
      </c>
      <c r="E7359">
        <v>33</v>
      </c>
      <c r="F7359" t="s">
        <v>12</v>
      </c>
      <c r="G7359">
        <v>2</v>
      </c>
      <c r="H7359">
        <v>0</v>
      </c>
      <c r="I7359" t="s">
        <v>9</v>
      </c>
      <c r="J7359">
        <v>1</v>
      </c>
    </row>
    <row r="7360" spans="2:10" x14ac:dyDescent="0.45">
      <c r="B7360">
        <v>4319</v>
      </c>
      <c r="C7360" t="s">
        <v>64</v>
      </c>
      <c r="D7360">
        <v>20</v>
      </c>
      <c r="E7360">
        <v>33</v>
      </c>
      <c r="F7360" t="s">
        <v>0</v>
      </c>
      <c r="G7360">
        <v>1</v>
      </c>
      <c r="H7360">
        <v>0</v>
      </c>
      <c r="I7360" t="s">
        <v>4</v>
      </c>
      <c r="J7360">
        <v>1</v>
      </c>
    </row>
    <row r="7361" spans="2:19" x14ac:dyDescent="0.45">
      <c r="B7361">
        <v>4320</v>
      </c>
      <c r="C7361" t="s">
        <v>64</v>
      </c>
      <c r="D7361">
        <v>20</v>
      </c>
      <c r="E7361">
        <v>33</v>
      </c>
      <c r="F7361" t="s">
        <v>14</v>
      </c>
      <c r="G7361">
        <v>1</v>
      </c>
      <c r="H7361">
        <v>1</v>
      </c>
      <c r="I7361" t="s">
        <v>5</v>
      </c>
      <c r="J7361">
        <v>0</v>
      </c>
    </row>
    <row r="7362" spans="2:19" x14ac:dyDescent="0.45">
      <c r="B7362">
        <v>4321</v>
      </c>
      <c r="C7362" t="s">
        <v>64</v>
      </c>
      <c r="D7362">
        <v>20</v>
      </c>
      <c r="E7362">
        <v>33</v>
      </c>
      <c r="F7362" t="s">
        <v>24</v>
      </c>
      <c r="G7362">
        <v>1</v>
      </c>
      <c r="H7362">
        <v>0</v>
      </c>
      <c r="I7362" t="s">
        <v>56</v>
      </c>
      <c r="J7362">
        <v>1</v>
      </c>
    </row>
    <row r="7363" spans="2:19" x14ac:dyDescent="0.45">
      <c r="B7363">
        <v>4304</v>
      </c>
      <c r="C7363" t="s">
        <v>64</v>
      </c>
      <c r="D7363">
        <v>20</v>
      </c>
      <c r="E7363">
        <v>34</v>
      </c>
      <c r="F7363" t="s">
        <v>9</v>
      </c>
      <c r="G7363">
        <v>3</v>
      </c>
      <c r="H7363">
        <v>1</v>
      </c>
      <c r="I7363" t="s">
        <v>14</v>
      </c>
      <c r="J7363">
        <v>1</v>
      </c>
    </row>
    <row r="7364" spans="2:19" x14ac:dyDescent="0.45">
      <c r="B7364">
        <v>4305</v>
      </c>
      <c r="C7364" t="s">
        <v>64</v>
      </c>
      <c r="D7364">
        <v>20</v>
      </c>
      <c r="E7364">
        <v>34</v>
      </c>
      <c r="F7364" t="s">
        <v>10</v>
      </c>
      <c r="G7364">
        <v>2</v>
      </c>
      <c r="H7364">
        <v>0</v>
      </c>
      <c r="I7364" t="s">
        <v>12</v>
      </c>
      <c r="J7364">
        <v>1</v>
      </c>
    </row>
    <row r="7365" spans="2:19" x14ac:dyDescent="0.45">
      <c r="B7365">
        <v>4306</v>
      </c>
      <c r="C7365" t="s">
        <v>64</v>
      </c>
      <c r="D7365">
        <v>20</v>
      </c>
      <c r="E7365">
        <v>34</v>
      </c>
      <c r="F7365" t="s">
        <v>3</v>
      </c>
      <c r="G7365">
        <v>3</v>
      </c>
      <c r="H7365">
        <v>3</v>
      </c>
      <c r="I7365" t="s">
        <v>7</v>
      </c>
      <c r="J7365">
        <v>0</v>
      </c>
    </row>
    <row r="7366" spans="2:19" x14ac:dyDescent="0.45">
      <c r="B7366">
        <v>4307</v>
      </c>
      <c r="C7366" t="s">
        <v>64</v>
      </c>
      <c r="D7366">
        <v>20</v>
      </c>
      <c r="E7366">
        <v>34</v>
      </c>
      <c r="F7366" t="s">
        <v>4</v>
      </c>
      <c r="G7366">
        <v>5</v>
      </c>
      <c r="H7366">
        <v>0</v>
      </c>
      <c r="I7366" t="s">
        <v>6</v>
      </c>
      <c r="J7366">
        <v>1</v>
      </c>
    </row>
    <row r="7367" spans="2:19" x14ac:dyDescent="0.45">
      <c r="B7367">
        <v>4308</v>
      </c>
      <c r="C7367" t="s">
        <v>64</v>
      </c>
      <c r="D7367">
        <v>20</v>
      </c>
      <c r="E7367">
        <v>34</v>
      </c>
      <c r="F7367" t="s">
        <v>5</v>
      </c>
      <c r="G7367">
        <v>0</v>
      </c>
      <c r="H7367">
        <v>1</v>
      </c>
      <c r="I7367" t="s">
        <v>11</v>
      </c>
      <c r="J7367">
        <v>-1</v>
      </c>
    </row>
    <row r="7368" spans="2:19" x14ac:dyDescent="0.45">
      <c r="B7368">
        <v>4309</v>
      </c>
      <c r="C7368" t="s">
        <v>64</v>
      </c>
      <c r="D7368">
        <v>20</v>
      </c>
      <c r="E7368">
        <v>34</v>
      </c>
      <c r="F7368" t="s">
        <v>49</v>
      </c>
      <c r="G7368">
        <v>0</v>
      </c>
      <c r="H7368">
        <v>2</v>
      </c>
      <c r="I7368" t="s">
        <v>15</v>
      </c>
      <c r="J7368">
        <v>-1</v>
      </c>
    </row>
    <row r="7369" spans="2:19" x14ac:dyDescent="0.45">
      <c r="B7369">
        <v>4310</v>
      </c>
      <c r="C7369" t="s">
        <v>64</v>
      </c>
      <c r="D7369">
        <v>20</v>
      </c>
      <c r="E7369">
        <v>34</v>
      </c>
      <c r="F7369" t="s">
        <v>56</v>
      </c>
      <c r="G7369">
        <v>2</v>
      </c>
      <c r="H7369">
        <v>3</v>
      </c>
      <c r="I7369" t="s">
        <v>0</v>
      </c>
      <c r="J7369">
        <v>-1</v>
      </c>
    </row>
    <row r="7370" spans="2:19" x14ac:dyDescent="0.45">
      <c r="B7370">
        <v>4311</v>
      </c>
      <c r="C7370" t="s">
        <v>64</v>
      </c>
      <c r="D7370">
        <v>20</v>
      </c>
      <c r="E7370">
        <v>34</v>
      </c>
      <c r="F7370" t="s">
        <v>13</v>
      </c>
      <c r="G7370">
        <v>1</v>
      </c>
      <c r="H7370">
        <v>2</v>
      </c>
      <c r="I7370" t="s">
        <v>1</v>
      </c>
      <c r="J7370">
        <v>-1</v>
      </c>
    </row>
    <row r="7371" spans="2:19" x14ac:dyDescent="0.45">
      <c r="B7371">
        <v>4312</v>
      </c>
      <c r="C7371" t="s">
        <v>64</v>
      </c>
      <c r="D7371">
        <v>20</v>
      </c>
      <c r="E7371">
        <v>34</v>
      </c>
      <c r="F7371" t="s">
        <v>27</v>
      </c>
      <c r="G7371">
        <v>1</v>
      </c>
      <c r="H7371">
        <v>2</v>
      </c>
      <c r="I7371" t="s">
        <v>24</v>
      </c>
      <c r="J7371">
        <v>-1</v>
      </c>
    </row>
    <row r="7372" spans="2:19" x14ac:dyDescent="0.45">
      <c r="B7372">
        <v>4277</v>
      </c>
      <c r="C7372" t="s">
        <v>63</v>
      </c>
      <c r="D7372">
        <v>21</v>
      </c>
      <c r="E7372">
        <v>1</v>
      </c>
      <c r="F7372" t="s">
        <v>11</v>
      </c>
      <c r="G7372">
        <v>1</v>
      </c>
      <c r="H7372">
        <v>0</v>
      </c>
      <c r="I7372" t="s">
        <v>3</v>
      </c>
      <c r="J7372">
        <v>1</v>
      </c>
      <c r="L7372">
        <v>21</v>
      </c>
      <c r="M7372">
        <v>1</v>
      </c>
      <c r="N7372">
        <f>COUNTIFS(Tabla1[TorneoID],Tabla3[[#This Row],[TorneoID]],Tabla1[Jornada],Tabla3[[#This Row],[Jornada]],Tabla1[Resultado],1)</f>
        <v>5</v>
      </c>
      <c r="O7372">
        <f>COUNTIFS(Tabla1[TorneoID],Tabla3[[#This Row],[TorneoID]],Tabla1[Jornada],Tabla3[[#This Row],[Jornada]],Tabla1[Resultado],0)</f>
        <v>3</v>
      </c>
      <c r="P7372">
        <f>COUNTIFS(Tabla1[TorneoID],Tabla3[[#This Row],[TorneoID]],Tabla1[Jornada],Tabla3[[#This Row],[Jornada]],Tabla1[Resultado],-1)</f>
        <v>1</v>
      </c>
      <c r="Q7372">
        <f>Tabla3[[#This Row],[GL]]+Tabla3[[#This Row],[GV]]</f>
        <v>19</v>
      </c>
      <c r="R7372">
        <f>SUMIFS(Tabla1[mLoc],Tabla1[TorneoID],Tabla3[[#This Row],[TorneoID]],Tabla1[Jornada],Tabla3[[#This Row],[Jornada]])</f>
        <v>14</v>
      </c>
      <c r="S7372">
        <f>SUMIFS(Tabla1[mVis],Tabla1[TorneoID],Tabla3[[#This Row],[TorneoID]],Tabla1[Jornada],Tabla3[[#This Row],[Jornada]])</f>
        <v>5</v>
      </c>
    </row>
    <row r="7373" spans="2:19" x14ac:dyDescent="0.45">
      <c r="B7373">
        <v>4278</v>
      </c>
      <c r="C7373" t="s">
        <v>63</v>
      </c>
      <c r="D7373">
        <v>21</v>
      </c>
      <c r="E7373">
        <v>1</v>
      </c>
      <c r="F7373" t="s">
        <v>7</v>
      </c>
      <c r="G7373">
        <v>3</v>
      </c>
      <c r="H7373">
        <v>0</v>
      </c>
      <c r="I7373" t="s">
        <v>12</v>
      </c>
      <c r="J7373">
        <v>1</v>
      </c>
      <c r="L7373">
        <v>21</v>
      </c>
      <c r="M7373">
        <v>2</v>
      </c>
      <c r="N7373">
        <f>COUNTIFS(Tabla1[TorneoID],Tabla3[[#This Row],[TorneoID]],Tabla1[Jornada],Tabla3[[#This Row],[Jornada]],Tabla1[Resultado],1)</f>
        <v>3</v>
      </c>
      <c r="O7373">
        <f>COUNTIFS(Tabla1[TorneoID],Tabla3[[#This Row],[TorneoID]],Tabla1[Jornada],Tabla3[[#This Row],[Jornada]],Tabla1[Resultado],0)</f>
        <v>2</v>
      </c>
      <c r="P7373">
        <f>COUNTIFS(Tabla1[TorneoID],Tabla3[[#This Row],[TorneoID]],Tabla1[Jornada],Tabla3[[#This Row],[Jornada]],Tabla1[Resultado],-1)</f>
        <v>4</v>
      </c>
      <c r="Q7373">
        <f>Tabla3[[#This Row],[GL]]+Tabla3[[#This Row],[GV]]</f>
        <v>29</v>
      </c>
      <c r="R7373">
        <f>SUMIFS(Tabla1[mLoc],Tabla1[TorneoID],Tabla3[[#This Row],[TorneoID]],Tabla1[Jornada],Tabla3[[#This Row],[Jornada]])</f>
        <v>18</v>
      </c>
      <c r="S7373">
        <f>SUMIFS(Tabla1[mVis],Tabla1[TorneoID],Tabla3[[#This Row],[TorneoID]],Tabla1[Jornada],Tabla3[[#This Row],[Jornada]])</f>
        <v>11</v>
      </c>
    </row>
    <row r="7374" spans="2:19" x14ac:dyDescent="0.45">
      <c r="B7374">
        <v>4279</v>
      </c>
      <c r="C7374" t="s">
        <v>63</v>
      </c>
      <c r="D7374">
        <v>21</v>
      </c>
      <c r="E7374">
        <v>1</v>
      </c>
      <c r="F7374" t="s">
        <v>5</v>
      </c>
      <c r="G7374">
        <v>1</v>
      </c>
      <c r="H7374">
        <v>1</v>
      </c>
      <c r="I7374" t="s">
        <v>15</v>
      </c>
      <c r="J7374">
        <v>0</v>
      </c>
      <c r="L7374">
        <v>21</v>
      </c>
      <c r="M7374">
        <v>3</v>
      </c>
      <c r="N7374">
        <f>COUNTIFS(Tabla1[TorneoID],Tabla3[[#This Row],[TorneoID]],Tabla1[Jornada],Tabla3[[#This Row],[Jornada]],Tabla1[Resultado],1)</f>
        <v>5</v>
      </c>
      <c r="O7374">
        <f>COUNTIFS(Tabla1[TorneoID],Tabla3[[#This Row],[TorneoID]],Tabla1[Jornada],Tabla3[[#This Row],[Jornada]],Tabla1[Resultado],0)</f>
        <v>2</v>
      </c>
      <c r="P7374">
        <f>COUNTIFS(Tabla1[TorneoID],Tabla3[[#This Row],[TorneoID]],Tabla1[Jornada],Tabla3[[#This Row],[Jornada]],Tabla1[Resultado],-1)</f>
        <v>2</v>
      </c>
      <c r="Q7374">
        <f>Tabla3[[#This Row],[GL]]+Tabla3[[#This Row],[GV]]</f>
        <v>29</v>
      </c>
      <c r="R7374">
        <f>SUMIFS(Tabla1[mLoc],Tabla1[TorneoID],Tabla3[[#This Row],[TorneoID]],Tabla1[Jornada],Tabla3[[#This Row],[Jornada]])</f>
        <v>19</v>
      </c>
      <c r="S7374">
        <f>SUMIFS(Tabla1[mVis],Tabla1[TorneoID],Tabla3[[#This Row],[TorneoID]],Tabla1[Jornada],Tabla3[[#This Row],[Jornada]])</f>
        <v>10</v>
      </c>
    </row>
    <row r="7375" spans="2:19" x14ac:dyDescent="0.45">
      <c r="B7375">
        <v>4280</v>
      </c>
      <c r="C7375" t="s">
        <v>63</v>
      </c>
      <c r="D7375">
        <v>21</v>
      </c>
      <c r="E7375">
        <v>1</v>
      </c>
      <c r="F7375" t="s">
        <v>17</v>
      </c>
      <c r="G7375">
        <v>2</v>
      </c>
      <c r="H7375">
        <v>2</v>
      </c>
      <c r="I7375" t="s">
        <v>27</v>
      </c>
      <c r="J7375">
        <v>0</v>
      </c>
      <c r="L7375">
        <v>21</v>
      </c>
      <c r="M7375">
        <v>4</v>
      </c>
      <c r="N7375">
        <f>COUNTIFS(Tabla1[TorneoID],Tabla3[[#This Row],[TorneoID]],Tabla1[Jornada],Tabla3[[#This Row],[Jornada]],Tabla1[Resultado],1)</f>
        <v>4</v>
      </c>
      <c r="O7375">
        <f>COUNTIFS(Tabla1[TorneoID],Tabla3[[#This Row],[TorneoID]],Tabla1[Jornada],Tabla3[[#This Row],[Jornada]],Tabla1[Resultado],0)</f>
        <v>3</v>
      </c>
      <c r="P7375">
        <f>COUNTIFS(Tabla1[TorneoID],Tabla3[[#This Row],[TorneoID]],Tabla1[Jornada],Tabla3[[#This Row],[Jornada]],Tabla1[Resultado],-1)</f>
        <v>2</v>
      </c>
      <c r="Q7375">
        <f>Tabla3[[#This Row],[GL]]+Tabla3[[#This Row],[GV]]</f>
        <v>26</v>
      </c>
      <c r="R7375">
        <f>SUMIFS(Tabla1[mLoc],Tabla1[TorneoID],Tabla3[[#This Row],[TorneoID]],Tabla1[Jornada],Tabla3[[#This Row],[Jornada]])</f>
        <v>15</v>
      </c>
      <c r="S7375">
        <f>SUMIFS(Tabla1[mVis],Tabla1[TorneoID],Tabla3[[#This Row],[TorneoID]],Tabla1[Jornada],Tabla3[[#This Row],[Jornada]])</f>
        <v>11</v>
      </c>
    </row>
    <row r="7376" spans="2:19" x14ac:dyDescent="0.45">
      <c r="B7376">
        <v>4281</v>
      </c>
      <c r="C7376" t="s">
        <v>63</v>
      </c>
      <c r="D7376">
        <v>21</v>
      </c>
      <c r="E7376">
        <v>1</v>
      </c>
      <c r="F7376" t="s">
        <v>1</v>
      </c>
      <c r="G7376">
        <v>2</v>
      </c>
      <c r="H7376">
        <v>0</v>
      </c>
      <c r="I7376" t="s">
        <v>13</v>
      </c>
      <c r="J7376">
        <v>1</v>
      </c>
      <c r="L7376">
        <v>21</v>
      </c>
      <c r="M7376">
        <v>5</v>
      </c>
      <c r="N7376">
        <f>COUNTIFS(Tabla1[TorneoID],Tabla3[[#This Row],[TorneoID]],Tabla1[Jornada],Tabla3[[#This Row],[Jornada]],Tabla1[Resultado],1)</f>
        <v>1</v>
      </c>
      <c r="O7376">
        <f>COUNTIFS(Tabla1[TorneoID],Tabla3[[#This Row],[TorneoID]],Tabla1[Jornada],Tabla3[[#This Row],[Jornada]],Tabla1[Resultado],0)</f>
        <v>5</v>
      </c>
      <c r="P7376">
        <f>COUNTIFS(Tabla1[TorneoID],Tabla3[[#This Row],[TorneoID]],Tabla1[Jornada],Tabla3[[#This Row],[Jornada]],Tabla1[Resultado],-1)</f>
        <v>3</v>
      </c>
      <c r="Q7376">
        <f>Tabla3[[#This Row],[GL]]+Tabla3[[#This Row],[GV]]</f>
        <v>10</v>
      </c>
      <c r="R7376">
        <f>SUMIFS(Tabla1[mLoc],Tabla1[TorneoID],Tabla3[[#This Row],[TorneoID]],Tabla1[Jornada],Tabla3[[#This Row],[Jornada]])</f>
        <v>4</v>
      </c>
      <c r="S7376">
        <f>SUMIFS(Tabla1[mVis],Tabla1[TorneoID],Tabla3[[#This Row],[TorneoID]],Tabla1[Jornada],Tabla3[[#This Row],[Jornada]])</f>
        <v>6</v>
      </c>
    </row>
    <row r="7377" spans="2:19" x14ac:dyDescent="0.45">
      <c r="B7377">
        <v>4282</v>
      </c>
      <c r="C7377" t="s">
        <v>63</v>
      </c>
      <c r="D7377">
        <v>21</v>
      </c>
      <c r="E7377">
        <v>1</v>
      </c>
      <c r="F7377" t="s">
        <v>49</v>
      </c>
      <c r="G7377">
        <v>0</v>
      </c>
      <c r="H7377">
        <v>0</v>
      </c>
      <c r="I7377" t="s">
        <v>0</v>
      </c>
      <c r="J7377">
        <v>0</v>
      </c>
      <c r="L7377">
        <v>21</v>
      </c>
      <c r="M7377">
        <v>6</v>
      </c>
      <c r="N7377">
        <f>COUNTIFS(Tabla1[TorneoID],Tabla3[[#This Row],[TorneoID]],Tabla1[Jornada],Tabla3[[#This Row],[Jornada]],Tabla1[Resultado],1)</f>
        <v>2</v>
      </c>
      <c r="O7377">
        <f>COUNTIFS(Tabla1[TorneoID],Tabla3[[#This Row],[TorneoID]],Tabla1[Jornada],Tabla3[[#This Row],[Jornada]],Tabla1[Resultado],0)</f>
        <v>3</v>
      </c>
      <c r="P7377">
        <f>COUNTIFS(Tabla1[TorneoID],Tabla3[[#This Row],[TorneoID]],Tabla1[Jornada],Tabla3[[#This Row],[Jornada]],Tabla1[Resultado],-1)</f>
        <v>4</v>
      </c>
      <c r="Q7377">
        <f>Tabla3[[#This Row],[GL]]+Tabla3[[#This Row],[GV]]</f>
        <v>25</v>
      </c>
      <c r="R7377">
        <f>SUMIFS(Tabla1[mLoc],Tabla1[TorneoID],Tabla3[[#This Row],[TorneoID]],Tabla1[Jornada],Tabla3[[#This Row],[Jornada]])</f>
        <v>11</v>
      </c>
      <c r="S7377">
        <f>SUMIFS(Tabla1[mVis],Tabla1[TorneoID],Tabla3[[#This Row],[TorneoID]],Tabla1[Jornada],Tabla3[[#This Row],[Jornada]])</f>
        <v>14</v>
      </c>
    </row>
    <row r="7378" spans="2:19" x14ac:dyDescent="0.45">
      <c r="B7378">
        <v>4283</v>
      </c>
      <c r="C7378" t="s">
        <v>63</v>
      </c>
      <c r="D7378">
        <v>21</v>
      </c>
      <c r="E7378">
        <v>1</v>
      </c>
      <c r="F7378" t="s">
        <v>6</v>
      </c>
      <c r="G7378">
        <v>2</v>
      </c>
      <c r="H7378">
        <v>1</v>
      </c>
      <c r="I7378" t="s">
        <v>4</v>
      </c>
      <c r="J7378">
        <v>1</v>
      </c>
      <c r="L7378">
        <v>21</v>
      </c>
      <c r="M7378">
        <v>7</v>
      </c>
      <c r="N7378">
        <f>COUNTIFS(Tabla1[TorneoID],Tabla3[[#This Row],[TorneoID]],Tabla1[Jornada],Tabla3[[#This Row],[Jornada]],Tabla1[Resultado],1)</f>
        <v>3</v>
      </c>
      <c r="O7378">
        <f>COUNTIFS(Tabla1[TorneoID],Tabla3[[#This Row],[TorneoID]],Tabla1[Jornada],Tabla3[[#This Row],[Jornada]],Tabla1[Resultado],0)</f>
        <v>3</v>
      </c>
      <c r="P7378">
        <f>COUNTIFS(Tabla1[TorneoID],Tabla3[[#This Row],[TorneoID]],Tabla1[Jornada],Tabla3[[#This Row],[Jornada]],Tabla1[Resultado],-1)</f>
        <v>3</v>
      </c>
      <c r="Q7378">
        <f>Tabla3[[#This Row],[GL]]+Tabla3[[#This Row],[GV]]</f>
        <v>21</v>
      </c>
      <c r="R7378">
        <f>SUMIFS(Tabla1[mLoc],Tabla1[TorneoID],Tabla3[[#This Row],[TorneoID]],Tabla1[Jornada],Tabla3[[#This Row],[Jornada]])</f>
        <v>11</v>
      </c>
      <c r="S7378">
        <f>SUMIFS(Tabla1[mVis],Tabla1[TorneoID],Tabla3[[#This Row],[TorneoID]],Tabla1[Jornada],Tabla3[[#This Row],[Jornada]])</f>
        <v>10</v>
      </c>
    </row>
    <row r="7379" spans="2:19" x14ac:dyDescent="0.45">
      <c r="B7379">
        <v>4284</v>
      </c>
      <c r="C7379" t="s">
        <v>63</v>
      </c>
      <c r="D7379">
        <v>21</v>
      </c>
      <c r="E7379">
        <v>1</v>
      </c>
      <c r="F7379" t="s">
        <v>14</v>
      </c>
      <c r="G7379">
        <v>3</v>
      </c>
      <c r="H7379">
        <v>0</v>
      </c>
      <c r="I7379" t="s">
        <v>56</v>
      </c>
      <c r="J7379">
        <v>1</v>
      </c>
      <c r="L7379">
        <v>21</v>
      </c>
      <c r="M7379">
        <v>8</v>
      </c>
      <c r="N7379">
        <f>COUNTIFS(Tabla1[TorneoID],Tabla3[[#This Row],[TorneoID]],Tabla1[Jornada],Tabla3[[#This Row],[Jornada]],Tabla1[Resultado],1)</f>
        <v>6</v>
      </c>
      <c r="O7379">
        <f>COUNTIFS(Tabla1[TorneoID],Tabla3[[#This Row],[TorneoID]],Tabla1[Jornada],Tabla3[[#This Row],[Jornada]],Tabla1[Resultado],0)</f>
        <v>2</v>
      </c>
      <c r="P7379">
        <f>COUNTIFS(Tabla1[TorneoID],Tabla3[[#This Row],[TorneoID]],Tabla1[Jornada],Tabla3[[#This Row],[Jornada]],Tabla1[Resultado],-1)</f>
        <v>1</v>
      </c>
      <c r="Q7379">
        <f>Tabla3[[#This Row],[GL]]+Tabla3[[#This Row],[GV]]</f>
        <v>28</v>
      </c>
      <c r="R7379">
        <f>SUMIFS(Tabla1[mLoc],Tabla1[TorneoID],Tabla3[[#This Row],[TorneoID]],Tabla1[Jornada],Tabla3[[#This Row],[Jornada]])</f>
        <v>21</v>
      </c>
      <c r="S7379">
        <f>SUMIFS(Tabla1[mVis],Tabla1[TorneoID],Tabla3[[#This Row],[TorneoID]],Tabla1[Jornada],Tabla3[[#This Row],[Jornada]])</f>
        <v>7</v>
      </c>
    </row>
    <row r="7380" spans="2:19" x14ac:dyDescent="0.45">
      <c r="B7380">
        <v>4285</v>
      </c>
      <c r="C7380" t="s">
        <v>63</v>
      </c>
      <c r="D7380">
        <v>21</v>
      </c>
      <c r="E7380">
        <v>1</v>
      </c>
      <c r="F7380" t="s">
        <v>24</v>
      </c>
      <c r="G7380">
        <v>0</v>
      </c>
      <c r="H7380">
        <v>1</v>
      </c>
      <c r="I7380" t="s">
        <v>9</v>
      </c>
      <c r="J7380">
        <v>-1</v>
      </c>
      <c r="L7380">
        <v>21</v>
      </c>
      <c r="M7380">
        <v>9</v>
      </c>
      <c r="N7380">
        <f>COUNTIFS(Tabla1[TorneoID],Tabla3[[#This Row],[TorneoID]],Tabla1[Jornada],Tabla3[[#This Row],[Jornada]],Tabla1[Resultado],1)</f>
        <v>4</v>
      </c>
      <c r="O7380">
        <f>COUNTIFS(Tabla1[TorneoID],Tabla3[[#This Row],[TorneoID]],Tabla1[Jornada],Tabla3[[#This Row],[Jornada]],Tabla1[Resultado],0)</f>
        <v>3</v>
      </c>
      <c r="P7380">
        <f>COUNTIFS(Tabla1[TorneoID],Tabla3[[#This Row],[TorneoID]],Tabla1[Jornada],Tabla3[[#This Row],[Jornada]],Tabla1[Resultado],-1)</f>
        <v>2</v>
      </c>
      <c r="Q7380">
        <f>Tabla3[[#This Row],[GL]]+Tabla3[[#This Row],[GV]]</f>
        <v>16</v>
      </c>
      <c r="R7380">
        <f>SUMIFS(Tabla1[mLoc],Tabla1[TorneoID],Tabla3[[#This Row],[TorneoID]],Tabla1[Jornada],Tabla3[[#This Row],[Jornada]])</f>
        <v>9</v>
      </c>
      <c r="S7380">
        <f>SUMIFS(Tabla1[mVis],Tabla1[TorneoID],Tabla3[[#This Row],[TorneoID]],Tabla1[Jornada],Tabla3[[#This Row],[Jornada]])</f>
        <v>7</v>
      </c>
    </row>
    <row r="7381" spans="2:19" x14ac:dyDescent="0.45">
      <c r="B7381">
        <v>4268</v>
      </c>
      <c r="C7381" t="s">
        <v>63</v>
      </c>
      <c r="D7381">
        <v>21</v>
      </c>
      <c r="E7381">
        <v>2</v>
      </c>
      <c r="F7381" t="s">
        <v>3</v>
      </c>
      <c r="G7381">
        <v>5</v>
      </c>
      <c r="H7381">
        <v>1</v>
      </c>
      <c r="I7381" t="s">
        <v>5</v>
      </c>
      <c r="J7381">
        <v>1</v>
      </c>
      <c r="L7381">
        <v>21</v>
      </c>
      <c r="M7381">
        <v>10</v>
      </c>
      <c r="N7381">
        <f>COUNTIFS(Tabla1[TorneoID],Tabla3[[#This Row],[TorneoID]],Tabla1[Jornada],Tabla3[[#This Row],[Jornada]],Tabla1[Resultado],1)</f>
        <v>5</v>
      </c>
      <c r="O7381">
        <f>COUNTIFS(Tabla1[TorneoID],Tabla3[[#This Row],[TorneoID]],Tabla1[Jornada],Tabla3[[#This Row],[Jornada]],Tabla1[Resultado],0)</f>
        <v>0</v>
      </c>
      <c r="P7381">
        <f>COUNTIFS(Tabla1[TorneoID],Tabla3[[#This Row],[TorneoID]],Tabla1[Jornada],Tabla3[[#This Row],[Jornada]],Tabla1[Resultado],-1)</f>
        <v>4</v>
      </c>
      <c r="Q7381">
        <f>Tabla3[[#This Row],[GL]]+Tabla3[[#This Row],[GV]]</f>
        <v>30</v>
      </c>
      <c r="R7381">
        <f>SUMIFS(Tabla1[mLoc],Tabla1[TorneoID],Tabla3[[#This Row],[TorneoID]],Tabla1[Jornada],Tabla3[[#This Row],[Jornada]])</f>
        <v>18</v>
      </c>
      <c r="S7381">
        <f>SUMIFS(Tabla1[mVis],Tabla1[TorneoID],Tabla3[[#This Row],[TorneoID]],Tabla1[Jornada],Tabla3[[#This Row],[Jornada]])</f>
        <v>12</v>
      </c>
    </row>
    <row r="7382" spans="2:19" x14ac:dyDescent="0.45">
      <c r="B7382">
        <v>4269</v>
      </c>
      <c r="C7382" t="s">
        <v>63</v>
      </c>
      <c r="D7382">
        <v>21</v>
      </c>
      <c r="E7382">
        <v>2</v>
      </c>
      <c r="F7382" t="s">
        <v>56</v>
      </c>
      <c r="G7382">
        <v>0</v>
      </c>
      <c r="H7382">
        <v>3</v>
      </c>
      <c r="I7382" t="s">
        <v>6</v>
      </c>
      <c r="J7382">
        <v>-1</v>
      </c>
      <c r="L7382">
        <v>21</v>
      </c>
      <c r="M7382">
        <v>11</v>
      </c>
      <c r="N7382">
        <f>COUNTIFS(Tabla1[TorneoID],Tabla3[[#This Row],[TorneoID]],Tabla1[Jornada],Tabla3[[#This Row],[Jornada]],Tabla1[Resultado],1)</f>
        <v>4</v>
      </c>
      <c r="O7382">
        <f>COUNTIFS(Tabla1[TorneoID],Tabla3[[#This Row],[TorneoID]],Tabla1[Jornada],Tabla3[[#This Row],[Jornada]],Tabla1[Resultado],0)</f>
        <v>2</v>
      </c>
      <c r="P7382">
        <f>COUNTIFS(Tabla1[TorneoID],Tabla3[[#This Row],[TorneoID]],Tabla1[Jornada],Tabla3[[#This Row],[Jornada]],Tabla1[Resultado],-1)</f>
        <v>3</v>
      </c>
      <c r="Q7382">
        <f>Tabla3[[#This Row],[GL]]+Tabla3[[#This Row],[GV]]</f>
        <v>26</v>
      </c>
      <c r="R7382">
        <f>SUMIFS(Tabla1[mLoc],Tabla1[TorneoID],Tabla3[[#This Row],[TorneoID]],Tabla1[Jornada],Tabla3[[#This Row],[Jornada]])</f>
        <v>14</v>
      </c>
      <c r="S7382">
        <f>SUMIFS(Tabla1[mVis],Tabla1[TorneoID],Tabla3[[#This Row],[TorneoID]],Tabla1[Jornada],Tabla3[[#This Row],[Jornada]])</f>
        <v>12</v>
      </c>
    </row>
    <row r="7383" spans="2:19" x14ac:dyDescent="0.45">
      <c r="B7383">
        <v>4270</v>
      </c>
      <c r="C7383" t="s">
        <v>63</v>
      </c>
      <c r="D7383">
        <v>21</v>
      </c>
      <c r="E7383">
        <v>2</v>
      </c>
      <c r="F7383" t="s">
        <v>13</v>
      </c>
      <c r="G7383">
        <v>1</v>
      </c>
      <c r="H7383">
        <v>2</v>
      </c>
      <c r="I7383" t="s">
        <v>14</v>
      </c>
      <c r="J7383">
        <v>-1</v>
      </c>
      <c r="L7383">
        <v>21</v>
      </c>
      <c r="M7383">
        <v>12</v>
      </c>
      <c r="N7383">
        <f>COUNTIFS(Tabla1[TorneoID],Tabla3[[#This Row],[TorneoID]],Tabla1[Jornada],Tabla3[[#This Row],[Jornada]],Tabla1[Resultado],1)</f>
        <v>1</v>
      </c>
      <c r="O7383">
        <f>COUNTIFS(Tabla1[TorneoID],Tabla3[[#This Row],[TorneoID]],Tabla1[Jornada],Tabla3[[#This Row],[Jornada]],Tabla1[Resultado],0)</f>
        <v>3</v>
      </c>
      <c r="P7383">
        <f>COUNTIFS(Tabla1[TorneoID],Tabla3[[#This Row],[TorneoID]],Tabla1[Jornada],Tabla3[[#This Row],[Jornada]],Tabla1[Resultado],-1)</f>
        <v>5</v>
      </c>
      <c r="Q7383">
        <f>Tabla3[[#This Row],[GL]]+Tabla3[[#This Row],[GV]]</f>
        <v>30</v>
      </c>
      <c r="R7383">
        <f>SUMIFS(Tabla1[mLoc],Tabla1[TorneoID],Tabla3[[#This Row],[TorneoID]],Tabla1[Jornada],Tabla3[[#This Row],[Jornada]])</f>
        <v>12</v>
      </c>
      <c r="S7383">
        <f>SUMIFS(Tabla1[mVis],Tabla1[TorneoID],Tabla3[[#This Row],[TorneoID]],Tabla1[Jornada],Tabla3[[#This Row],[Jornada]])</f>
        <v>18</v>
      </c>
    </row>
    <row r="7384" spans="2:19" x14ac:dyDescent="0.45">
      <c r="B7384">
        <v>4271</v>
      </c>
      <c r="C7384" t="s">
        <v>63</v>
      </c>
      <c r="D7384">
        <v>21</v>
      </c>
      <c r="E7384">
        <v>2</v>
      </c>
      <c r="F7384" t="s">
        <v>9</v>
      </c>
      <c r="G7384">
        <v>5</v>
      </c>
      <c r="H7384">
        <v>1</v>
      </c>
      <c r="I7384" t="s">
        <v>17</v>
      </c>
      <c r="J7384">
        <v>1</v>
      </c>
      <c r="L7384">
        <v>21</v>
      </c>
      <c r="M7384">
        <v>13</v>
      </c>
      <c r="N7384">
        <f>COUNTIFS(Tabla1[TorneoID],Tabla3[[#This Row],[TorneoID]],Tabla1[Jornada],Tabla3[[#This Row],[Jornada]],Tabla1[Resultado],1)</f>
        <v>6</v>
      </c>
      <c r="O7384">
        <f>COUNTIFS(Tabla1[TorneoID],Tabla3[[#This Row],[TorneoID]],Tabla1[Jornada],Tabla3[[#This Row],[Jornada]],Tabla1[Resultado],0)</f>
        <v>0</v>
      </c>
      <c r="P7384">
        <f>COUNTIFS(Tabla1[TorneoID],Tabla3[[#This Row],[TorneoID]],Tabla1[Jornada],Tabla3[[#This Row],[Jornada]],Tabla1[Resultado],-1)</f>
        <v>3</v>
      </c>
      <c r="Q7384">
        <f>Tabla3[[#This Row],[GL]]+Tabla3[[#This Row],[GV]]</f>
        <v>30</v>
      </c>
      <c r="R7384">
        <f>SUMIFS(Tabla1[mLoc],Tabla1[TorneoID],Tabla3[[#This Row],[TorneoID]],Tabla1[Jornada],Tabla3[[#This Row],[Jornada]])</f>
        <v>15</v>
      </c>
      <c r="S7384">
        <f>SUMIFS(Tabla1[mVis],Tabla1[TorneoID],Tabla3[[#This Row],[TorneoID]],Tabla1[Jornada],Tabla3[[#This Row],[Jornada]])</f>
        <v>15</v>
      </c>
    </row>
    <row r="7385" spans="2:19" x14ac:dyDescent="0.45">
      <c r="B7385">
        <v>4272</v>
      </c>
      <c r="C7385" t="s">
        <v>63</v>
      </c>
      <c r="D7385">
        <v>21</v>
      </c>
      <c r="E7385">
        <v>2</v>
      </c>
      <c r="F7385" t="s">
        <v>15</v>
      </c>
      <c r="G7385">
        <v>0</v>
      </c>
      <c r="H7385">
        <v>0</v>
      </c>
      <c r="I7385" t="s">
        <v>1</v>
      </c>
      <c r="J7385">
        <v>0</v>
      </c>
      <c r="L7385">
        <v>21</v>
      </c>
      <c r="M7385">
        <v>14</v>
      </c>
      <c r="N7385">
        <f>COUNTIFS(Tabla1[TorneoID],Tabla3[[#This Row],[TorneoID]],Tabla1[Jornada],Tabla3[[#This Row],[Jornada]],Tabla1[Resultado],1)</f>
        <v>2</v>
      </c>
      <c r="O7385">
        <f>COUNTIFS(Tabla1[TorneoID],Tabla3[[#This Row],[TorneoID]],Tabla1[Jornada],Tabla3[[#This Row],[Jornada]],Tabla1[Resultado],0)</f>
        <v>2</v>
      </c>
      <c r="P7385">
        <f>COUNTIFS(Tabla1[TorneoID],Tabla3[[#This Row],[TorneoID]],Tabla1[Jornada],Tabla3[[#This Row],[Jornada]],Tabla1[Resultado],-1)</f>
        <v>5</v>
      </c>
      <c r="Q7385">
        <f>Tabla3[[#This Row],[GL]]+Tabla3[[#This Row],[GV]]</f>
        <v>31</v>
      </c>
      <c r="R7385">
        <f>SUMIFS(Tabla1[mLoc],Tabla1[TorneoID],Tabla3[[#This Row],[TorneoID]],Tabla1[Jornada],Tabla3[[#This Row],[Jornada]])</f>
        <v>15</v>
      </c>
      <c r="S7385">
        <f>SUMIFS(Tabla1[mVis],Tabla1[TorneoID],Tabla3[[#This Row],[TorneoID]],Tabla1[Jornada],Tabla3[[#This Row],[Jornada]])</f>
        <v>16</v>
      </c>
    </row>
    <row r="7386" spans="2:19" x14ac:dyDescent="0.45">
      <c r="B7386">
        <v>4273</v>
      </c>
      <c r="C7386" t="s">
        <v>63</v>
      </c>
      <c r="D7386">
        <v>21</v>
      </c>
      <c r="E7386">
        <v>2</v>
      </c>
      <c r="F7386" t="s">
        <v>12</v>
      </c>
      <c r="G7386">
        <v>1</v>
      </c>
      <c r="H7386">
        <v>1</v>
      </c>
      <c r="I7386" t="s">
        <v>49</v>
      </c>
      <c r="J7386">
        <v>0</v>
      </c>
      <c r="L7386">
        <v>21</v>
      </c>
      <c r="M7386">
        <v>15</v>
      </c>
      <c r="N7386">
        <f>COUNTIFS(Tabla1[TorneoID],Tabla3[[#This Row],[TorneoID]],Tabla1[Jornada],Tabla3[[#This Row],[Jornada]],Tabla1[Resultado],1)</f>
        <v>6</v>
      </c>
      <c r="O7386">
        <f>COUNTIFS(Tabla1[TorneoID],Tabla3[[#This Row],[TorneoID]],Tabla1[Jornada],Tabla3[[#This Row],[Jornada]],Tabla1[Resultado],0)</f>
        <v>2</v>
      </c>
      <c r="P7386">
        <f>COUNTIFS(Tabla1[TorneoID],Tabla3[[#This Row],[TorneoID]],Tabla1[Jornada],Tabla3[[#This Row],[Jornada]],Tabla1[Resultado],-1)</f>
        <v>1</v>
      </c>
      <c r="Q7386">
        <f>Tabla3[[#This Row],[GL]]+Tabla3[[#This Row],[GV]]</f>
        <v>27</v>
      </c>
      <c r="R7386">
        <f>SUMIFS(Tabla1[mLoc],Tabla1[TorneoID],Tabla3[[#This Row],[TorneoID]],Tabla1[Jornada],Tabla3[[#This Row],[Jornada]])</f>
        <v>15</v>
      </c>
      <c r="S7386">
        <f>SUMIFS(Tabla1[mVis],Tabla1[TorneoID],Tabla3[[#This Row],[TorneoID]],Tabla1[Jornada],Tabla3[[#This Row],[Jornada]])</f>
        <v>12</v>
      </c>
    </row>
    <row r="7387" spans="2:19" x14ac:dyDescent="0.45">
      <c r="B7387">
        <v>4274</v>
      </c>
      <c r="C7387" t="s">
        <v>63</v>
      </c>
      <c r="D7387">
        <v>21</v>
      </c>
      <c r="E7387">
        <v>2</v>
      </c>
      <c r="F7387" t="s">
        <v>27</v>
      </c>
      <c r="G7387">
        <v>1</v>
      </c>
      <c r="H7387">
        <v>2</v>
      </c>
      <c r="I7387" t="s">
        <v>7</v>
      </c>
      <c r="J7387">
        <v>-1</v>
      </c>
      <c r="L7387">
        <v>21</v>
      </c>
      <c r="M7387">
        <v>16</v>
      </c>
      <c r="N7387">
        <f>COUNTIFS(Tabla1[TorneoID],Tabla3[[#This Row],[TorneoID]],Tabla1[Jornada],Tabla3[[#This Row],[Jornada]],Tabla1[Resultado],1)</f>
        <v>6</v>
      </c>
      <c r="O7387">
        <f>COUNTIFS(Tabla1[TorneoID],Tabla3[[#This Row],[TorneoID]],Tabla1[Jornada],Tabla3[[#This Row],[Jornada]],Tabla1[Resultado],0)</f>
        <v>2</v>
      </c>
      <c r="P7387">
        <f>COUNTIFS(Tabla1[TorneoID],Tabla3[[#This Row],[TorneoID]],Tabla1[Jornada],Tabla3[[#This Row],[Jornada]],Tabla1[Resultado],-1)</f>
        <v>1</v>
      </c>
      <c r="Q7387">
        <f>Tabla3[[#This Row],[GL]]+Tabla3[[#This Row],[GV]]</f>
        <v>32</v>
      </c>
      <c r="R7387">
        <f>SUMIFS(Tabla1[mLoc],Tabla1[TorneoID],Tabla3[[#This Row],[TorneoID]],Tabla1[Jornada],Tabla3[[#This Row],[Jornada]])</f>
        <v>23</v>
      </c>
      <c r="S7387">
        <f>SUMIFS(Tabla1[mVis],Tabla1[TorneoID],Tabla3[[#This Row],[TorneoID]],Tabla1[Jornada],Tabla3[[#This Row],[Jornada]])</f>
        <v>9</v>
      </c>
    </row>
    <row r="7388" spans="2:19" x14ac:dyDescent="0.45">
      <c r="B7388">
        <v>4275</v>
      </c>
      <c r="C7388" t="s">
        <v>63</v>
      </c>
      <c r="D7388">
        <v>21</v>
      </c>
      <c r="E7388">
        <v>2</v>
      </c>
      <c r="F7388" t="s">
        <v>4</v>
      </c>
      <c r="G7388">
        <v>5</v>
      </c>
      <c r="H7388">
        <v>0</v>
      </c>
      <c r="I7388" t="s">
        <v>24</v>
      </c>
      <c r="J7388">
        <v>1</v>
      </c>
      <c r="L7388">
        <v>21</v>
      </c>
      <c r="M7388">
        <v>17</v>
      </c>
      <c r="N7388">
        <f>COUNTIFS(Tabla1[TorneoID],Tabla3[[#This Row],[TorneoID]],Tabla1[Jornada],Tabla3[[#This Row],[Jornada]],Tabla1[Resultado],1)</f>
        <v>4</v>
      </c>
      <c r="O7388">
        <f>COUNTIFS(Tabla1[TorneoID],Tabla3[[#This Row],[TorneoID]],Tabla1[Jornada],Tabla3[[#This Row],[Jornada]],Tabla1[Resultado],0)</f>
        <v>2</v>
      </c>
      <c r="P7388">
        <f>COUNTIFS(Tabla1[TorneoID],Tabla3[[#This Row],[TorneoID]],Tabla1[Jornada],Tabla3[[#This Row],[Jornada]],Tabla1[Resultado],-1)</f>
        <v>3</v>
      </c>
      <c r="Q7388">
        <f>Tabla3[[#This Row],[GL]]+Tabla3[[#This Row],[GV]]</f>
        <v>25</v>
      </c>
      <c r="R7388">
        <f>SUMIFS(Tabla1[mLoc],Tabla1[TorneoID],Tabla3[[#This Row],[TorneoID]],Tabla1[Jornada],Tabla3[[#This Row],[Jornada]])</f>
        <v>14</v>
      </c>
      <c r="S7388">
        <f>SUMIFS(Tabla1[mVis],Tabla1[TorneoID],Tabla3[[#This Row],[TorneoID]],Tabla1[Jornada],Tabla3[[#This Row],[Jornada]])</f>
        <v>11</v>
      </c>
    </row>
    <row r="7389" spans="2:19" x14ac:dyDescent="0.45">
      <c r="B7389">
        <v>4276</v>
      </c>
      <c r="C7389" t="s">
        <v>63</v>
      </c>
      <c r="D7389">
        <v>21</v>
      </c>
      <c r="E7389">
        <v>2</v>
      </c>
      <c r="F7389" t="s">
        <v>0</v>
      </c>
      <c r="G7389">
        <v>0</v>
      </c>
      <c r="H7389">
        <v>1</v>
      </c>
      <c r="I7389" t="s">
        <v>11</v>
      </c>
      <c r="J7389">
        <v>-1</v>
      </c>
      <c r="L7389">
        <v>22</v>
      </c>
      <c r="M7389">
        <v>1</v>
      </c>
      <c r="N7389">
        <f>COUNTIFS(Tabla1[TorneoID],Tabla3[[#This Row],[TorneoID]],Tabla1[Jornada],Tabla3[[#This Row],[Jornada]],Tabla1[Resultado],1)</f>
        <v>6</v>
      </c>
      <c r="O7389">
        <f>COUNTIFS(Tabla1[TorneoID],Tabla3[[#This Row],[TorneoID]],Tabla1[Jornada],Tabla3[[#This Row],[Jornada]],Tabla1[Resultado],0)</f>
        <v>2</v>
      </c>
      <c r="P7389">
        <f>COUNTIFS(Tabla1[TorneoID],Tabla3[[#This Row],[TorneoID]],Tabla1[Jornada],Tabla3[[#This Row],[Jornada]],Tabla1[Resultado],-1)</f>
        <v>1</v>
      </c>
      <c r="Q7389">
        <f>Tabla3[[#This Row],[GL]]+Tabla3[[#This Row],[GV]]</f>
        <v>26</v>
      </c>
      <c r="R7389">
        <f>SUMIFS(Tabla1[mLoc],Tabla1[TorneoID],Tabla3[[#This Row],[TorneoID]],Tabla1[Jornada],Tabla3[[#This Row],[Jornada]])</f>
        <v>16</v>
      </c>
      <c r="S7389">
        <f>SUMIFS(Tabla1[mVis],Tabla1[TorneoID],Tabla3[[#This Row],[TorneoID]],Tabla1[Jornada],Tabla3[[#This Row],[Jornada]])</f>
        <v>10</v>
      </c>
    </row>
    <row r="7390" spans="2:19" x14ac:dyDescent="0.45">
      <c r="B7390">
        <v>4362</v>
      </c>
      <c r="C7390" t="s">
        <v>63</v>
      </c>
      <c r="D7390">
        <v>21</v>
      </c>
      <c r="E7390">
        <v>3</v>
      </c>
      <c r="F7390" t="s">
        <v>49</v>
      </c>
      <c r="G7390">
        <v>1</v>
      </c>
      <c r="H7390">
        <v>2</v>
      </c>
      <c r="I7390" t="s">
        <v>27</v>
      </c>
      <c r="J7390">
        <v>-1</v>
      </c>
      <c r="L7390">
        <v>22</v>
      </c>
      <c r="M7390">
        <v>2</v>
      </c>
      <c r="N7390">
        <f>COUNTIFS(Tabla1[TorneoID],Tabla3[[#This Row],[TorneoID]],Tabla1[Jornada],Tabla3[[#This Row],[Jornada]],Tabla1[Resultado],1)</f>
        <v>1</v>
      </c>
      <c r="O7390">
        <f>COUNTIFS(Tabla1[TorneoID],Tabla3[[#This Row],[TorneoID]],Tabla1[Jornada],Tabla3[[#This Row],[Jornada]],Tabla1[Resultado],0)</f>
        <v>6</v>
      </c>
      <c r="P7390">
        <f>COUNTIFS(Tabla1[TorneoID],Tabla3[[#This Row],[TorneoID]],Tabla1[Jornada],Tabla3[[#This Row],[Jornada]],Tabla1[Resultado],-1)</f>
        <v>2</v>
      </c>
      <c r="Q7390">
        <f>Tabla3[[#This Row],[GL]]+Tabla3[[#This Row],[GV]]</f>
        <v>17</v>
      </c>
      <c r="R7390">
        <f>SUMIFS(Tabla1[mLoc],Tabla1[TorneoID],Tabla3[[#This Row],[TorneoID]],Tabla1[Jornada],Tabla3[[#This Row],[Jornada]])</f>
        <v>8</v>
      </c>
      <c r="S7390">
        <f>SUMIFS(Tabla1[mVis],Tabla1[TorneoID],Tabla3[[#This Row],[TorneoID]],Tabla1[Jornada],Tabla3[[#This Row],[Jornada]])</f>
        <v>9</v>
      </c>
    </row>
    <row r="7391" spans="2:19" x14ac:dyDescent="0.45">
      <c r="B7391">
        <v>4378</v>
      </c>
      <c r="C7391" t="s">
        <v>63</v>
      </c>
      <c r="D7391">
        <v>21</v>
      </c>
      <c r="E7391">
        <v>3</v>
      </c>
      <c r="F7391" t="s">
        <v>11</v>
      </c>
      <c r="G7391">
        <v>2</v>
      </c>
      <c r="H7391">
        <v>1</v>
      </c>
      <c r="I7391" t="s">
        <v>5</v>
      </c>
      <c r="J7391">
        <v>1</v>
      </c>
      <c r="L7391">
        <v>22</v>
      </c>
      <c r="M7391">
        <v>3</v>
      </c>
      <c r="N7391">
        <f>COUNTIFS(Tabla1[TorneoID],Tabla3[[#This Row],[TorneoID]],Tabla1[Jornada],Tabla3[[#This Row],[Jornada]],Tabla1[Resultado],1)</f>
        <v>5</v>
      </c>
      <c r="O7391">
        <f>COUNTIFS(Tabla1[TorneoID],Tabla3[[#This Row],[TorneoID]],Tabla1[Jornada],Tabla3[[#This Row],[Jornada]],Tabla1[Resultado],0)</f>
        <v>4</v>
      </c>
      <c r="P7391">
        <f>COUNTIFS(Tabla1[TorneoID],Tabla3[[#This Row],[TorneoID]],Tabla1[Jornada],Tabla3[[#This Row],[Jornada]],Tabla1[Resultado],-1)</f>
        <v>0</v>
      </c>
      <c r="Q7391">
        <f>Tabla3[[#This Row],[GL]]+Tabla3[[#This Row],[GV]]</f>
        <v>22</v>
      </c>
      <c r="R7391">
        <f>SUMIFS(Tabla1[mLoc],Tabla1[TorneoID],Tabla3[[#This Row],[TorneoID]],Tabla1[Jornada],Tabla3[[#This Row],[Jornada]])</f>
        <v>15</v>
      </c>
      <c r="S7391">
        <f>SUMIFS(Tabla1[mVis],Tabla1[TorneoID],Tabla3[[#This Row],[TorneoID]],Tabla1[Jornada],Tabla3[[#This Row],[Jornada]])</f>
        <v>7</v>
      </c>
    </row>
    <row r="7392" spans="2:19" x14ac:dyDescent="0.45">
      <c r="B7392">
        <v>4379</v>
      </c>
      <c r="C7392" t="s">
        <v>63</v>
      </c>
      <c r="D7392">
        <v>21</v>
      </c>
      <c r="E7392">
        <v>3</v>
      </c>
      <c r="F7392" t="s">
        <v>7</v>
      </c>
      <c r="G7392">
        <v>1</v>
      </c>
      <c r="H7392">
        <v>1</v>
      </c>
      <c r="I7392" t="s">
        <v>9</v>
      </c>
      <c r="J7392">
        <v>0</v>
      </c>
      <c r="L7392">
        <v>22</v>
      </c>
      <c r="M7392">
        <v>4</v>
      </c>
      <c r="N7392">
        <f>COUNTIFS(Tabla1[TorneoID],Tabla3[[#This Row],[TorneoID]],Tabla1[Jornada],Tabla3[[#This Row],[Jornada]],Tabla1[Resultado],1)</f>
        <v>7</v>
      </c>
      <c r="O7392">
        <f>COUNTIFS(Tabla1[TorneoID],Tabla3[[#This Row],[TorneoID]],Tabla1[Jornada],Tabla3[[#This Row],[Jornada]],Tabla1[Resultado],0)</f>
        <v>2</v>
      </c>
      <c r="P7392">
        <f>COUNTIFS(Tabla1[TorneoID],Tabla3[[#This Row],[TorneoID]],Tabla1[Jornada],Tabla3[[#This Row],[Jornada]],Tabla1[Resultado],-1)</f>
        <v>0</v>
      </c>
      <c r="Q7392">
        <f>Tabla3[[#This Row],[GL]]+Tabla3[[#This Row],[GV]]</f>
        <v>32</v>
      </c>
      <c r="R7392">
        <f>SUMIFS(Tabla1[mLoc],Tabla1[TorneoID],Tabla3[[#This Row],[TorneoID]],Tabla1[Jornada],Tabla3[[#This Row],[Jornada]])</f>
        <v>22</v>
      </c>
      <c r="S7392">
        <f>SUMIFS(Tabla1[mVis],Tabla1[TorneoID],Tabla3[[#This Row],[TorneoID]],Tabla1[Jornada],Tabla3[[#This Row],[Jornada]])</f>
        <v>10</v>
      </c>
    </row>
    <row r="7393" spans="2:19" x14ac:dyDescent="0.45">
      <c r="B7393">
        <v>4380</v>
      </c>
      <c r="C7393" t="s">
        <v>63</v>
      </c>
      <c r="D7393">
        <v>21</v>
      </c>
      <c r="E7393">
        <v>3</v>
      </c>
      <c r="F7393" t="s">
        <v>17</v>
      </c>
      <c r="G7393">
        <v>3</v>
      </c>
      <c r="H7393">
        <v>0</v>
      </c>
      <c r="I7393" t="s">
        <v>4</v>
      </c>
      <c r="J7393">
        <v>1</v>
      </c>
      <c r="L7393">
        <v>22</v>
      </c>
      <c r="M7393">
        <v>5</v>
      </c>
      <c r="N7393">
        <f>COUNTIFS(Tabla1[TorneoID],Tabla3[[#This Row],[TorneoID]],Tabla1[Jornada],Tabla3[[#This Row],[Jornada]],Tabla1[Resultado],1)</f>
        <v>6</v>
      </c>
      <c r="O7393">
        <f>COUNTIFS(Tabla1[TorneoID],Tabla3[[#This Row],[TorneoID]],Tabla1[Jornada],Tabla3[[#This Row],[Jornada]],Tabla1[Resultado],0)</f>
        <v>2</v>
      </c>
      <c r="P7393">
        <f>COUNTIFS(Tabla1[TorneoID],Tabla3[[#This Row],[TorneoID]],Tabla1[Jornada],Tabla3[[#This Row],[Jornada]],Tabla1[Resultado],-1)</f>
        <v>1</v>
      </c>
      <c r="Q7393">
        <f>Tabla3[[#This Row],[GL]]+Tabla3[[#This Row],[GV]]</f>
        <v>24</v>
      </c>
      <c r="R7393">
        <f>SUMIFS(Tabla1[mLoc],Tabla1[TorneoID],Tabla3[[#This Row],[TorneoID]],Tabla1[Jornada],Tabla3[[#This Row],[Jornada]])</f>
        <v>17</v>
      </c>
      <c r="S7393">
        <f>SUMIFS(Tabla1[mVis],Tabla1[TorneoID],Tabla3[[#This Row],[TorneoID]],Tabla1[Jornada],Tabla3[[#This Row],[Jornada]])</f>
        <v>7</v>
      </c>
    </row>
    <row r="7394" spans="2:19" x14ac:dyDescent="0.45">
      <c r="B7394">
        <v>4381</v>
      </c>
      <c r="C7394" t="s">
        <v>63</v>
      </c>
      <c r="D7394">
        <v>21</v>
      </c>
      <c r="E7394">
        <v>3</v>
      </c>
      <c r="F7394" t="s">
        <v>1</v>
      </c>
      <c r="G7394">
        <v>5</v>
      </c>
      <c r="H7394">
        <v>0</v>
      </c>
      <c r="I7394" t="s">
        <v>3</v>
      </c>
      <c r="J7394">
        <v>1</v>
      </c>
      <c r="L7394">
        <v>22</v>
      </c>
      <c r="M7394">
        <v>6</v>
      </c>
      <c r="N7394">
        <f>COUNTIFS(Tabla1[TorneoID],Tabla3[[#This Row],[TorneoID]],Tabla1[Jornada],Tabla3[[#This Row],[Jornada]],Tabla1[Resultado],1)</f>
        <v>1</v>
      </c>
      <c r="O7394">
        <f>COUNTIFS(Tabla1[TorneoID],Tabla3[[#This Row],[TorneoID]],Tabla1[Jornada],Tabla3[[#This Row],[Jornada]],Tabla1[Resultado],0)</f>
        <v>3</v>
      </c>
      <c r="P7394">
        <f>COUNTIFS(Tabla1[TorneoID],Tabla3[[#This Row],[TorneoID]],Tabla1[Jornada],Tabla3[[#This Row],[Jornada]],Tabla1[Resultado],-1)</f>
        <v>5</v>
      </c>
      <c r="Q7394">
        <f>Tabla3[[#This Row],[GL]]+Tabla3[[#This Row],[GV]]</f>
        <v>24</v>
      </c>
      <c r="R7394">
        <f>SUMIFS(Tabla1[mLoc],Tabla1[TorneoID],Tabla3[[#This Row],[TorneoID]],Tabla1[Jornada],Tabla3[[#This Row],[Jornada]])</f>
        <v>8</v>
      </c>
      <c r="S7394">
        <f>SUMIFS(Tabla1[mVis],Tabla1[TorneoID],Tabla3[[#This Row],[TorneoID]],Tabla1[Jornada],Tabla3[[#This Row],[Jornada]])</f>
        <v>16</v>
      </c>
    </row>
    <row r="7395" spans="2:19" x14ac:dyDescent="0.45">
      <c r="B7395">
        <v>4382</v>
      </c>
      <c r="C7395" t="s">
        <v>63</v>
      </c>
      <c r="D7395">
        <v>21</v>
      </c>
      <c r="E7395">
        <v>3</v>
      </c>
      <c r="F7395" t="s">
        <v>24</v>
      </c>
      <c r="G7395">
        <v>1</v>
      </c>
      <c r="H7395">
        <v>2</v>
      </c>
      <c r="I7395" t="s">
        <v>56</v>
      </c>
      <c r="J7395">
        <v>-1</v>
      </c>
      <c r="L7395">
        <v>22</v>
      </c>
      <c r="M7395">
        <v>7</v>
      </c>
      <c r="N7395">
        <f>COUNTIFS(Tabla1[TorneoID],Tabla3[[#This Row],[TorneoID]],Tabla1[Jornada],Tabla3[[#This Row],[Jornada]],Tabla1[Resultado],1)</f>
        <v>5</v>
      </c>
      <c r="O7395">
        <f>COUNTIFS(Tabla1[TorneoID],Tabla3[[#This Row],[TorneoID]],Tabla1[Jornada],Tabla3[[#This Row],[Jornada]],Tabla1[Resultado],0)</f>
        <v>1</v>
      </c>
      <c r="P7395">
        <f>COUNTIFS(Tabla1[TorneoID],Tabla3[[#This Row],[TorneoID]],Tabla1[Jornada],Tabla3[[#This Row],[Jornada]],Tabla1[Resultado],-1)</f>
        <v>3</v>
      </c>
      <c r="Q7395">
        <f>Tabla3[[#This Row],[GL]]+Tabla3[[#This Row],[GV]]</f>
        <v>29</v>
      </c>
      <c r="R7395">
        <f>SUMIFS(Tabla1[mLoc],Tabla1[TorneoID],Tabla3[[#This Row],[TorneoID]],Tabla1[Jornada],Tabla3[[#This Row],[Jornada]])</f>
        <v>17</v>
      </c>
      <c r="S7395">
        <f>SUMIFS(Tabla1[mVis],Tabla1[TorneoID],Tabla3[[#This Row],[TorneoID]],Tabla1[Jornada],Tabla3[[#This Row],[Jornada]])</f>
        <v>12</v>
      </c>
    </row>
    <row r="7396" spans="2:19" x14ac:dyDescent="0.45">
      <c r="B7396">
        <v>4383</v>
      </c>
      <c r="C7396" t="s">
        <v>63</v>
      </c>
      <c r="D7396">
        <v>21</v>
      </c>
      <c r="E7396">
        <v>3</v>
      </c>
      <c r="F7396" t="s">
        <v>6</v>
      </c>
      <c r="G7396">
        <v>2</v>
      </c>
      <c r="H7396">
        <v>1</v>
      </c>
      <c r="I7396" t="s">
        <v>13</v>
      </c>
      <c r="J7396">
        <v>1</v>
      </c>
      <c r="L7396">
        <v>22</v>
      </c>
      <c r="M7396">
        <v>8</v>
      </c>
      <c r="N7396">
        <f>COUNTIFS(Tabla1[TorneoID],Tabla3[[#This Row],[TorneoID]],Tabla1[Jornada],Tabla3[[#This Row],[Jornada]],Tabla1[Resultado],1)</f>
        <v>2</v>
      </c>
      <c r="O7396">
        <f>COUNTIFS(Tabla1[TorneoID],Tabla3[[#This Row],[TorneoID]],Tabla1[Jornada],Tabla3[[#This Row],[Jornada]],Tabla1[Resultado],0)</f>
        <v>4</v>
      </c>
      <c r="P7396">
        <f>COUNTIFS(Tabla1[TorneoID],Tabla3[[#This Row],[TorneoID]],Tabla1[Jornada],Tabla3[[#This Row],[Jornada]],Tabla1[Resultado],-1)</f>
        <v>3</v>
      </c>
      <c r="Q7396">
        <f>Tabla3[[#This Row],[GL]]+Tabla3[[#This Row],[GV]]</f>
        <v>26</v>
      </c>
      <c r="R7396">
        <f>SUMIFS(Tabla1[mLoc],Tabla1[TorneoID],Tabla3[[#This Row],[TorneoID]],Tabla1[Jornada],Tabla3[[#This Row],[Jornada]])</f>
        <v>12</v>
      </c>
      <c r="S7396">
        <f>SUMIFS(Tabla1[mVis],Tabla1[TorneoID],Tabla3[[#This Row],[TorneoID]],Tabla1[Jornada],Tabla3[[#This Row],[Jornada]])</f>
        <v>14</v>
      </c>
    </row>
    <row r="7397" spans="2:19" x14ac:dyDescent="0.45">
      <c r="B7397">
        <v>4384</v>
      </c>
      <c r="C7397" t="s">
        <v>63</v>
      </c>
      <c r="D7397">
        <v>21</v>
      </c>
      <c r="E7397">
        <v>3</v>
      </c>
      <c r="F7397" t="s">
        <v>0</v>
      </c>
      <c r="G7397">
        <v>2</v>
      </c>
      <c r="H7397">
        <v>1</v>
      </c>
      <c r="I7397" t="s">
        <v>12</v>
      </c>
      <c r="J7397">
        <v>1</v>
      </c>
      <c r="L7397">
        <v>22</v>
      </c>
      <c r="M7397">
        <v>9</v>
      </c>
      <c r="N7397">
        <f>COUNTIFS(Tabla1[TorneoID],Tabla3[[#This Row],[TorneoID]],Tabla1[Jornada],Tabla3[[#This Row],[Jornada]],Tabla1[Resultado],1)</f>
        <v>5</v>
      </c>
      <c r="O7397">
        <f>COUNTIFS(Tabla1[TorneoID],Tabla3[[#This Row],[TorneoID]],Tabla1[Jornada],Tabla3[[#This Row],[Jornada]],Tabla1[Resultado],0)</f>
        <v>2</v>
      </c>
      <c r="P7397">
        <f>COUNTIFS(Tabla1[TorneoID],Tabla3[[#This Row],[TorneoID]],Tabla1[Jornada],Tabla3[[#This Row],[Jornada]],Tabla1[Resultado],-1)</f>
        <v>2</v>
      </c>
      <c r="Q7397">
        <f>Tabla3[[#This Row],[GL]]+Tabla3[[#This Row],[GV]]</f>
        <v>28</v>
      </c>
      <c r="R7397">
        <f>SUMIFS(Tabla1[mLoc],Tabla1[TorneoID],Tabla3[[#This Row],[TorneoID]],Tabla1[Jornada],Tabla3[[#This Row],[Jornada]])</f>
        <v>18</v>
      </c>
      <c r="S7397">
        <f>SUMIFS(Tabla1[mVis],Tabla1[TorneoID],Tabla3[[#This Row],[TorneoID]],Tabla1[Jornada],Tabla3[[#This Row],[Jornada]])</f>
        <v>10</v>
      </c>
    </row>
    <row r="7398" spans="2:19" x14ac:dyDescent="0.45">
      <c r="B7398">
        <v>4385</v>
      </c>
      <c r="C7398" t="s">
        <v>63</v>
      </c>
      <c r="D7398">
        <v>21</v>
      </c>
      <c r="E7398">
        <v>3</v>
      </c>
      <c r="F7398" t="s">
        <v>14</v>
      </c>
      <c r="G7398">
        <v>2</v>
      </c>
      <c r="H7398">
        <v>2</v>
      </c>
      <c r="I7398" t="s">
        <v>15</v>
      </c>
      <c r="J7398">
        <v>0</v>
      </c>
      <c r="L7398">
        <v>22</v>
      </c>
      <c r="M7398">
        <v>10</v>
      </c>
      <c r="N7398">
        <f>COUNTIFS(Tabla1[TorneoID],Tabla3[[#This Row],[TorneoID]],Tabla1[Jornada],Tabla3[[#This Row],[Jornada]],Tabla1[Resultado],1)</f>
        <v>2</v>
      </c>
      <c r="O7398">
        <f>COUNTIFS(Tabla1[TorneoID],Tabla3[[#This Row],[TorneoID]],Tabla1[Jornada],Tabla3[[#This Row],[Jornada]],Tabla1[Resultado],0)</f>
        <v>2</v>
      </c>
      <c r="P7398">
        <f>COUNTIFS(Tabla1[TorneoID],Tabla3[[#This Row],[TorneoID]],Tabla1[Jornada],Tabla3[[#This Row],[Jornada]],Tabla1[Resultado],-1)</f>
        <v>5</v>
      </c>
      <c r="Q7398">
        <f>Tabla3[[#This Row],[GL]]+Tabla3[[#This Row],[GV]]</f>
        <v>21</v>
      </c>
      <c r="R7398">
        <f>SUMIFS(Tabla1[mLoc],Tabla1[TorneoID],Tabla3[[#This Row],[TorneoID]],Tabla1[Jornada],Tabla3[[#This Row],[Jornada]])</f>
        <v>8</v>
      </c>
      <c r="S7398">
        <f>SUMIFS(Tabla1[mVis],Tabla1[TorneoID],Tabla3[[#This Row],[TorneoID]],Tabla1[Jornada],Tabla3[[#This Row],[Jornada]])</f>
        <v>13</v>
      </c>
    </row>
    <row r="7399" spans="2:19" x14ac:dyDescent="0.45">
      <c r="B7399">
        <v>4360</v>
      </c>
      <c r="C7399" t="s">
        <v>63</v>
      </c>
      <c r="D7399">
        <v>21</v>
      </c>
      <c r="E7399">
        <v>4</v>
      </c>
      <c r="F7399" t="s">
        <v>4</v>
      </c>
      <c r="G7399">
        <v>0</v>
      </c>
      <c r="H7399">
        <v>0</v>
      </c>
      <c r="I7399" t="s">
        <v>7</v>
      </c>
      <c r="J7399">
        <v>0</v>
      </c>
      <c r="L7399">
        <v>22</v>
      </c>
      <c r="M7399">
        <v>11</v>
      </c>
      <c r="N7399">
        <f>COUNTIFS(Tabla1[TorneoID],Tabla3[[#This Row],[TorneoID]],Tabla1[Jornada],Tabla3[[#This Row],[Jornada]],Tabla1[Resultado],1)</f>
        <v>8</v>
      </c>
      <c r="O7399">
        <f>COUNTIFS(Tabla1[TorneoID],Tabla3[[#This Row],[TorneoID]],Tabla1[Jornada],Tabla3[[#This Row],[Jornada]],Tabla1[Resultado],0)</f>
        <v>1</v>
      </c>
      <c r="P7399">
        <f>COUNTIFS(Tabla1[TorneoID],Tabla3[[#This Row],[TorneoID]],Tabla1[Jornada],Tabla3[[#This Row],[Jornada]],Tabla1[Resultado],-1)</f>
        <v>0</v>
      </c>
      <c r="Q7399">
        <f>Tabla3[[#This Row],[GL]]+Tabla3[[#This Row],[GV]]</f>
        <v>26</v>
      </c>
      <c r="R7399">
        <f>SUMIFS(Tabla1[mLoc],Tabla1[TorneoID],Tabla3[[#This Row],[TorneoID]],Tabla1[Jornada],Tabla3[[#This Row],[Jornada]])</f>
        <v>19</v>
      </c>
      <c r="S7399">
        <f>SUMIFS(Tabla1[mVis],Tabla1[TorneoID],Tabla3[[#This Row],[TorneoID]],Tabla1[Jornada],Tabla3[[#This Row],[Jornada]])</f>
        <v>7</v>
      </c>
    </row>
    <row r="7400" spans="2:19" x14ac:dyDescent="0.45">
      <c r="B7400">
        <v>4361</v>
      </c>
      <c r="C7400" t="s">
        <v>63</v>
      </c>
      <c r="D7400">
        <v>21</v>
      </c>
      <c r="E7400">
        <v>4</v>
      </c>
      <c r="F7400" t="s">
        <v>3</v>
      </c>
      <c r="G7400">
        <v>2</v>
      </c>
      <c r="H7400">
        <v>1</v>
      </c>
      <c r="I7400" t="s">
        <v>14</v>
      </c>
      <c r="J7400">
        <v>1</v>
      </c>
      <c r="L7400">
        <v>22</v>
      </c>
      <c r="M7400">
        <v>12</v>
      </c>
      <c r="N7400">
        <f>COUNTIFS(Tabla1[TorneoID],Tabla3[[#This Row],[TorneoID]],Tabla1[Jornada],Tabla3[[#This Row],[Jornada]],Tabla1[Resultado],1)</f>
        <v>4</v>
      </c>
      <c r="O7400">
        <f>COUNTIFS(Tabla1[TorneoID],Tabla3[[#This Row],[TorneoID]],Tabla1[Jornada],Tabla3[[#This Row],[Jornada]],Tabla1[Resultado],0)</f>
        <v>3</v>
      </c>
      <c r="P7400">
        <f>COUNTIFS(Tabla1[TorneoID],Tabla3[[#This Row],[TorneoID]],Tabla1[Jornada],Tabla3[[#This Row],[Jornada]],Tabla1[Resultado],-1)</f>
        <v>2</v>
      </c>
      <c r="Q7400">
        <f>Tabla3[[#This Row],[GL]]+Tabla3[[#This Row],[GV]]</f>
        <v>21</v>
      </c>
      <c r="R7400">
        <f>SUMIFS(Tabla1[mLoc],Tabla1[TorneoID],Tabla3[[#This Row],[TorneoID]],Tabla1[Jornada],Tabla3[[#This Row],[Jornada]])</f>
        <v>12</v>
      </c>
      <c r="S7400">
        <f>SUMIFS(Tabla1[mVis],Tabla1[TorneoID],Tabla3[[#This Row],[TorneoID]],Tabla1[Jornada],Tabla3[[#This Row],[Jornada]])</f>
        <v>9</v>
      </c>
    </row>
    <row r="7401" spans="2:19" x14ac:dyDescent="0.45">
      <c r="B7401">
        <v>4372</v>
      </c>
      <c r="C7401" t="s">
        <v>63</v>
      </c>
      <c r="D7401">
        <v>21</v>
      </c>
      <c r="E7401">
        <v>4</v>
      </c>
      <c r="F7401" t="s">
        <v>56</v>
      </c>
      <c r="G7401">
        <v>5</v>
      </c>
      <c r="H7401">
        <v>2</v>
      </c>
      <c r="I7401" t="s">
        <v>17</v>
      </c>
      <c r="J7401">
        <v>1</v>
      </c>
      <c r="L7401">
        <v>22</v>
      </c>
      <c r="M7401">
        <v>13</v>
      </c>
      <c r="N7401">
        <f>COUNTIFS(Tabla1[TorneoID],Tabla3[[#This Row],[TorneoID]],Tabla1[Jornada],Tabla3[[#This Row],[Jornada]],Tabla1[Resultado],1)</f>
        <v>6</v>
      </c>
      <c r="O7401">
        <f>COUNTIFS(Tabla1[TorneoID],Tabla3[[#This Row],[TorneoID]],Tabla1[Jornada],Tabla3[[#This Row],[Jornada]],Tabla1[Resultado],0)</f>
        <v>1</v>
      </c>
      <c r="P7401">
        <f>COUNTIFS(Tabla1[TorneoID],Tabla3[[#This Row],[TorneoID]],Tabla1[Jornada],Tabla3[[#This Row],[Jornada]],Tabla1[Resultado],-1)</f>
        <v>2</v>
      </c>
      <c r="Q7401">
        <f>Tabla3[[#This Row],[GL]]+Tabla3[[#This Row],[GV]]</f>
        <v>27</v>
      </c>
      <c r="R7401">
        <f>SUMIFS(Tabla1[mLoc],Tabla1[TorneoID],Tabla3[[#This Row],[TorneoID]],Tabla1[Jornada],Tabla3[[#This Row],[Jornada]])</f>
        <v>17</v>
      </c>
      <c r="S7401">
        <f>SUMIFS(Tabla1[mVis],Tabla1[TorneoID],Tabla3[[#This Row],[TorneoID]],Tabla1[Jornada],Tabla3[[#This Row],[Jornada]])</f>
        <v>10</v>
      </c>
    </row>
    <row r="7402" spans="2:19" x14ac:dyDescent="0.45">
      <c r="B7402">
        <v>4373</v>
      </c>
      <c r="C7402" t="s">
        <v>63</v>
      </c>
      <c r="D7402">
        <v>21</v>
      </c>
      <c r="E7402">
        <v>4</v>
      </c>
      <c r="F7402" t="s">
        <v>5</v>
      </c>
      <c r="G7402">
        <v>1</v>
      </c>
      <c r="H7402">
        <v>4</v>
      </c>
      <c r="I7402" t="s">
        <v>1</v>
      </c>
      <c r="J7402">
        <v>-1</v>
      </c>
      <c r="L7402">
        <v>22</v>
      </c>
      <c r="M7402">
        <v>14</v>
      </c>
      <c r="N7402">
        <f>COUNTIFS(Tabla1[TorneoID],Tabla3[[#This Row],[TorneoID]],Tabla1[Jornada],Tabla3[[#This Row],[Jornada]],Tabla1[Resultado],1)</f>
        <v>4</v>
      </c>
      <c r="O7402">
        <f>COUNTIFS(Tabla1[TorneoID],Tabla3[[#This Row],[TorneoID]],Tabla1[Jornada],Tabla3[[#This Row],[Jornada]],Tabla1[Resultado],0)</f>
        <v>2</v>
      </c>
      <c r="P7402">
        <f>COUNTIFS(Tabla1[TorneoID],Tabla3[[#This Row],[TorneoID]],Tabla1[Jornada],Tabla3[[#This Row],[Jornada]],Tabla1[Resultado],-1)</f>
        <v>3</v>
      </c>
      <c r="Q7402">
        <f>Tabla3[[#This Row],[GL]]+Tabla3[[#This Row],[GV]]</f>
        <v>28</v>
      </c>
      <c r="R7402">
        <f>SUMIFS(Tabla1[mLoc],Tabla1[TorneoID],Tabla3[[#This Row],[TorneoID]],Tabla1[Jornada],Tabla3[[#This Row],[Jornada]])</f>
        <v>17</v>
      </c>
      <c r="S7402">
        <f>SUMIFS(Tabla1[mVis],Tabla1[TorneoID],Tabla3[[#This Row],[TorneoID]],Tabla1[Jornada],Tabla3[[#This Row],[Jornada]])</f>
        <v>11</v>
      </c>
    </row>
    <row r="7403" spans="2:19" x14ac:dyDescent="0.45">
      <c r="B7403">
        <v>4374</v>
      </c>
      <c r="C7403" t="s">
        <v>63</v>
      </c>
      <c r="D7403">
        <v>21</v>
      </c>
      <c r="E7403">
        <v>4</v>
      </c>
      <c r="F7403" t="s">
        <v>9</v>
      </c>
      <c r="G7403">
        <v>2</v>
      </c>
      <c r="H7403">
        <v>1</v>
      </c>
      <c r="I7403" t="s">
        <v>49</v>
      </c>
      <c r="J7403">
        <v>1</v>
      </c>
      <c r="L7403">
        <v>22</v>
      </c>
      <c r="M7403">
        <v>15</v>
      </c>
      <c r="N7403">
        <f>COUNTIFS(Tabla1[TorneoID],Tabla3[[#This Row],[TorneoID]],Tabla1[Jornada],Tabla3[[#This Row],[Jornada]],Tabla1[Resultado],1)</f>
        <v>3</v>
      </c>
      <c r="O7403">
        <f>COUNTIFS(Tabla1[TorneoID],Tabla3[[#This Row],[TorneoID]],Tabla1[Jornada],Tabla3[[#This Row],[Jornada]],Tabla1[Resultado],0)</f>
        <v>4</v>
      </c>
      <c r="P7403">
        <f>COUNTIFS(Tabla1[TorneoID],Tabla3[[#This Row],[TorneoID]],Tabla1[Jornada],Tabla3[[#This Row],[Jornada]],Tabla1[Resultado],-1)</f>
        <v>2</v>
      </c>
      <c r="Q7403">
        <f>Tabla3[[#This Row],[GL]]+Tabla3[[#This Row],[GV]]</f>
        <v>28</v>
      </c>
      <c r="R7403">
        <f>SUMIFS(Tabla1[mLoc],Tabla1[TorneoID],Tabla3[[#This Row],[TorneoID]],Tabla1[Jornada],Tabla3[[#This Row],[Jornada]])</f>
        <v>14</v>
      </c>
      <c r="S7403">
        <f>SUMIFS(Tabla1[mVis],Tabla1[TorneoID],Tabla3[[#This Row],[TorneoID]],Tabla1[Jornada],Tabla3[[#This Row],[Jornada]])</f>
        <v>14</v>
      </c>
    </row>
    <row r="7404" spans="2:19" x14ac:dyDescent="0.45">
      <c r="B7404">
        <v>4375</v>
      </c>
      <c r="C7404" t="s">
        <v>63</v>
      </c>
      <c r="D7404">
        <v>21</v>
      </c>
      <c r="E7404">
        <v>4</v>
      </c>
      <c r="F7404" t="s">
        <v>15</v>
      </c>
      <c r="G7404">
        <v>1</v>
      </c>
      <c r="H7404">
        <v>1</v>
      </c>
      <c r="I7404" t="s">
        <v>6</v>
      </c>
      <c r="J7404">
        <v>0</v>
      </c>
      <c r="L7404">
        <v>22</v>
      </c>
      <c r="M7404">
        <v>16</v>
      </c>
      <c r="N7404">
        <f>COUNTIFS(Tabla1[TorneoID],Tabla3[[#This Row],[TorneoID]],Tabla1[Jornada],Tabla3[[#This Row],[Jornada]],Tabla1[Resultado],1)</f>
        <v>4</v>
      </c>
      <c r="O7404">
        <f>COUNTIFS(Tabla1[TorneoID],Tabla3[[#This Row],[TorneoID]],Tabla1[Jornada],Tabla3[[#This Row],[Jornada]],Tabla1[Resultado],0)</f>
        <v>3</v>
      </c>
      <c r="P7404">
        <f>COUNTIFS(Tabla1[TorneoID],Tabla3[[#This Row],[TorneoID]],Tabla1[Jornada],Tabla3[[#This Row],[Jornada]],Tabla1[Resultado],-1)</f>
        <v>2</v>
      </c>
      <c r="Q7404">
        <f>Tabla3[[#This Row],[GL]]+Tabla3[[#This Row],[GV]]</f>
        <v>35</v>
      </c>
      <c r="R7404">
        <f>SUMIFS(Tabla1[mLoc],Tabla1[TorneoID],Tabla3[[#This Row],[TorneoID]],Tabla1[Jornada],Tabla3[[#This Row],[Jornada]])</f>
        <v>19</v>
      </c>
      <c r="S7404">
        <f>SUMIFS(Tabla1[mVis],Tabla1[TorneoID],Tabla3[[#This Row],[TorneoID]],Tabla1[Jornada],Tabla3[[#This Row],[Jornada]])</f>
        <v>16</v>
      </c>
    </row>
    <row r="7405" spans="2:19" x14ac:dyDescent="0.45">
      <c r="B7405">
        <v>4376</v>
      </c>
      <c r="C7405" t="s">
        <v>63</v>
      </c>
      <c r="D7405">
        <v>21</v>
      </c>
      <c r="E7405">
        <v>4</v>
      </c>
      <c r="F7405" t="s">
        <v>12</v>
      </c>
      <c r="G7405">
        <v>0</v>
      </c>
      <c r="H7405">
        <v>0</v>
      </c>
      <c r="I7405" t="s">
        <v>11</v>
      </c>
      <c r="J7405">
        <v>0</v>
      </c>
      <c r="L7405">
        <v>22</v>
      </c>
      <c r="M7405">
        <v>17</v>
      </c>
      <c r="N7405">
        <f>COUNTIFS(Tabla1[TorneoID],Tabla3[[#This Row],[TorneoID]],Tabla1[Jornada],Tabla3[[#This Row],[Jornada]],Tabla1[Resultado],1)</f>
        <v>7</v>
      </c>
      <c r="O7405">
        <f>COUNTIFS(Tabla1[TorneoID],Tabla3[[#This Row],[TorneoID]],Tabla1[Jornada],Tabla3[[#This Row],[Jornada]],Tabla1[Resultado],0)</f>
        <v>0</v>
      </c>
      <c r="P7405">
        <f>COUNTIFS(Tabla1[TorneoID],Tabla3[[#This Row],[TorneoID]],Tabla1[Jornada],Tabla3[[#This Row],[Jornada]],Tabla1[Resultado],-1)</f>
        <v>2</v>
      </c>
      <c r="Q7405">
        <f>Tabla3[[#This Row],[GL]]+Tabla3[[#This Row],[GV]]</f>
        <v>32</v>
      </c>
      <c r="R7405">
        <f>SUMIFS(Tabla1[mLoc],Tabla1[TorneoID],Tabla3[[#This Row],[TorneoID]],Tabla1[Jornada],Tabla3[[#This Row],[Jornada]])</f>
        <v>19</v>
      </c>
      <c r="S7405">
        <f>SUMIFS(Tabla1[mVis],Tabla1[TorneoID],Tabla3[[#This Row],[TorneoID]],Tabla1[Jornada],Tabla3[[#This Row],[Jornada]])</f>
        <v>13</v>
      </c>
    </row>
    <row r="7406" spans="2:19" x14ac:dyDescent="0.45">
      <c r="B7406">
        <v>4377</v>
      </c>
      <c r="C7406" t="s">
        <v>63</v>
      </c>
      <c r="D7406">
        <v>21</v>
      </c>
      <c r="E7406">
        <v>4</v>
      </c>
      <c r="F7406" t="s">
        <v>13</v>
      </c>
      <c r="G7406">
        <v>1</v>
      </c>
      <c r="H7406">
        <v>2</v>
      </c>
      <c r="I7406" t="s">
        <v>24</v>
      </c>
      <c r="J7406">
        <v>-1</v>
      </c>
      <c r="L7406">
        <v>23</v>
      </c>
      <c r="M7406">
        <v>1</v>
      </c>
      <c r="N7406">
        <f>COUNTIFS(Tabla1[TorneoID],Tabla3[[#This Row],[TorneoID]],Tabla1[Jornada],Tabla3[[#This Row],[Jornada]],Tabla1[Resultado],1)</f>
        <v>4</v>
      </c>
      <c r="O7406">
        <f>COUNTIFS(Tabla1[TorneoID],Tabla3[[#This Row],[TorneoID]],Tabla1[Jornada],Tabla3[[#This Row],[Jornada]],Tabla1[Resultado],0)</f>
        <v>3</v>
      </c>
      <c r="P7406">
        <f>COUNTIFS(Tabla1[TorneoID],Tabla3[[#This Row],[TorneoID]],Tabla1[Jornada],Tabla3[[#This Row],[Jornada]],Tabla1[Resultado],-1)</f>
        <v>2</v>
      </c>
      <c r="Q7406">
        <f>Tabla3[[#This Row],[GL]]+Tabla3[[#This Row],[GV]]</f>
        <v>25</v>
      </c>
      <c r="R7406">
        <f>SUMIFS(Tabla1[mLoc],Tabla1[TorneoID],Tabla3[[#This Row],[TorneoID]],Tabla1[Jornada],Tabla3[[#This Row],[Jornada]])</f>
        <v>15</v>
      </c>
      <c r="S7406">
        <f>SUMIFS(Tabla1[mVis],Tabla1[TorneoID],Tabla3[[#This Row],[TorneoID]],Tabla1[Jornada],Tabla3[[#This Row],[Jornada]])</f>
        <v>10</v>
      </c>
    </row>
    <row r="7407" spans="2:19" x14ac:dyDescent="0.45">
      <c r="B7407">
        <v>5311</v>
      </c>
      <c r="C7407" t="s">
        <v>63</v>
      </c>
      <c r="D7407">
        <v>21</v>
      </c>
      <c r="E7407">
        <v>4</v>
      </c>
      <c r="F7407" t="s">
        <v>27</v>
      </c>
      <c r="G7407">
        <v>3</v>
      </c>
      <c r="H7407">
        <v>0</v>
      </c>
      <c r="I7407" t="s">
        <v>0</v>
      </c>
      <c r="J7407">
        <v>1</v>
      </c>
      <c r="L7407">
        <v>23</v>
      </c>
      <c r="M7407">
        <v>2</v>
      </c>
      <c r="N7407">
        <f>COUNTIFS(Tabla1[TorneoID],Tabla3[[#This Row],[TorneoID]],Tabla1[Jornada],Tabla3[[#This Row],[Jornada]],Tabla1[Resultado],1)</f>
        <v>4</v>
      </c>
      <c r="O7407">
        <f>COUNTIFS(Tabla1[TorneoID],Tabla3[[#This Row],[TorneoID]],Tabla1[Jornada],Tabla3[[#This Row],[Jornada]],Tabla1[Resultado],0)</f>
        <v>4</v>
      </c>
      <c r="P7407">
        <f>COUNTIFS(Tabla1[TorneoID],Tabla3[[#This Row],[TorneoID]],Tabla1[Jornada],Tabla3[[#This Row],[Jornada]],Tabla1[Resultado],-1)</f>
        <v>1</v>
      </c>
      <c r="Q7407">
        <f>Tabla3[[#This Row],[GL]]+Tabla3[[#This Row],[GV]]</f>
        <v>25</v>
      </c>
      <c r="R7407">
        <f>SUMIFS(Tabla1[mLoc],Tabla1[TorneoID],Tabla3[[#This Row],[TorneoID]],Tabla1[Jornada],Tabla3[[#This Row],[Jornada]])</f>
        <v>14</v>
      </c>
      <c r="S7407">
        <f>SUMIFS(Tabla1[mVis],Tabla1[TorneoID],Tabla3[[#This Row],[TorneoID]],Tabla1[Jornada],Tabla3[[#This Row],[Jornada]])</f>
        <v>11</v>
      </c>
    </row>
    <row r="7408" spans="2:19" x14ac:dyDescent="0.45">
      <c r="B7408">
        <v>4363</v>
      </c>
      <c r="C7408" t="s">
        <v>63</v>
      </c>
      <c r="D7408">
        <v>21</v>
      </c>
      <c r="E7408">
        <v>5</v>
      </c>
      <c r="F7408" t="s">
        <v>11</v>
      </c>
      <c r="G7408">
        <v>1</v>
      </c>
      <c r="H7408">
        <v>1</v>
      </c>
      <c r="I7408" t="s">
        <v>1</v>
      </c>
      <c r="J7408">
        <v>0</v>
      </c>
      <c r="L7408">
        <v>23</v>
      </c>
      <c r="M7408">
        <v>3</v>
      </c>
      <c r="N7408">
        <f>COUNTIFS(Tabla1[TorneoID],Tabla3[[#This Row],[TorneoID]],Tabla1[Jornada],Tabla3[[#This Row],[Jornada]],Tabla1[Resultado],1)</f>
        <v>4</v>
      </c>
      <c r="O7408">
        <f>COUNTIFS(Tabla1[TorneoID],Tabla3[[#This Row],[TorneoID]],Tabla1[Jornada],Tabla3[[#This Row],[Jornada]],Tabla1[Resultado],0)</f>
        <v>3</v>
      </c>
      <c r="P7408">
        <f>COUNTIFS(Tabla1[TorneoID],Tabla3[[#This Row],[TorneoID]],Tabla1[Jornada],Tabla3[[#This Row],[Jornada]],Tabla1[Resultado],-1)</f>
        <v>2</v>
      </c>
      <c r="Q7408">
        <f>Tabla3[[#This Row],[GL]]+Tabla3[[#This Row],[GV]]</f>
        <v>29</v>
      </c>
      <c r="R7408">
        <f>SUMIFS(Tabla1[mLoc],Tabla1[TorneoID],Tabla3[[#This Row],[TorneoID]],Tabla1[Jornada],Tabla3[[#This Row],[Jornada]])</f>
        <v>18</v>
      </c>
      <c r="S7408">
        <f>SUMIFS(Tabla1[mVis],Tabla1[TorneoID],Tabla3[[#This Row],[TorneoID]],Tabla1[Jornada],Tabla3[[#This Row],[Jornada]])</f>
        <v>11</v>
      </c>
    </row>
    <row r="7409" spans="2:19" x14ac:dyDescent="0.45">
      <c r="B7409">
        <v>4364</v>
      </c>
      <c r="C7409" t="s">
        <v>63</v>
      </c>
      <c r="D7409">
        <v>21</v>
      </c>
      <c r="E7409">
        <v>5</v>
      </c>
      <c r="F7409" t="s">
        <v>7</v>
      </c>
      <c r="G7409">
        <v>0</v>
      </c>
      <c r="H7409">
        <v>1</v>
      </c>
      <c r="I7409" t="s">
        <v>56</v>
      </c>
      <c r="J7409">
        <v>-1</v>
      </c>
      <c r="L7409">
        <v>23</v>
      </c>
      <c r="M7409">
        <v>4</v>
      </c>
      <c r="N7409">
        <f>COUNTIFS(Tabla1[TorneoID],Tabla3[[#This Row],[TorneoID]],Tabla1[Jornada],Tabla3[[#This Row],[Jornada]],Tabla1[Resultado],1)</f>
        <v>3</v>
      </c>
      <c r="O7409">
        <f>COUNTIFS(Tabla1[TorneoID],Tabla3[[#This Row],[TorneoID]],Tabla1[Jornada],Tabla3[[#This Row],[Jornada]],Tabla1[Resultado],0)</f>
        <v>4</v>
      </c>
      <c r="P7409">
        <f>COUNTIFS(Tabla1[TorneoID],Tabla3[[#This Row],[TorneoID]],Tabla1[Jornada],Tabla3[[#This Row],[Jornada]],Tabla1[Resultado],-1)</f>
        <v>2</v>
      </c>
      <c r="Q7409">
        <f>Tabla3[[#This Row],[GL]]+Tabla3[[#This Row],[GV]]</f>
        <v>26</v>
      </c>
      <c r="R7409">
        <f>SUMIFS(Tabla1[mLoc],Tabla1[TorneoID],Tabla3[[#This Row],[TorneoID]],Tabla1[Jornada],Tabla3[[#This Row],[Jornada]])</f>
        <v>15</v>
      </c>
      <c r="S7409">
        <f>SUMIFS(Tabla1[mVis],Tabla1[TorneoID],Tabla3[[#This Row],[TorneoID]],Tabla1[Jornada],Tabla3[[#This Row],[Jornada]])</f>
        <v>11</v>
      </c>
    </row>
    <row r="7410" spans="2:19" x14ac:dyDescent="0.45">
      <c r="B7410">
        <v>4365</v>
      </c>
      <c r="C7410" t="s">
        <v>63</v>
      </c>
      <c r="D7410">
        <v>21</v>
      </c>
      <c r="E7410">
        <v>5</v>
      </c>
      <c r="F7410" t="s">
        <v>17</v>
      </c>
      <c r="G7410">
        <v>0</v>
      </c>
      <c r="H7410">
        <v>0</v>
      </c>
      <c r="I7410" t="s">
        <v>13</v>
      </c>
      <c r="J7410">
        <v>0</v>
      </c>
      <c r="L7410">
        <v>23</v>
      </c>
      <c r="M7410">
        <v>5</v>
      </c>
      <c r="N7410">
        <f>COUNTIFS(Tabla1[TorneoID],Tabla3[[#This Row],[TorneoID]],Tabla1[Jornada],Tabla3[[#This Row],[Jornada]],Tabla1[Resultado],1)</f>
        <v>4</v>
      </c>
      <c r="O7410">
        <f>COUNTIFS(Tabla1[TorneoID],Tabla3[[#This Row],[TorneoID]],Tabla1[Jornada],Tabla3[[#This Row],[Jornada]],Tabla1[Resultado],0)</f>
        <v>4</v>
      </c>
      <c r="P7410">
        <f>COUNTIFS(Tabla1[TorneoID],Tabla3[[#This Row],[TorneoID]],Tabla1[Jornada],Tabla3[[#This Row],[Jornada]],Tabla1[Resultado],-1)</f>
        <v>1</v>
      </c>
      <c r="Q7410">
        <f>Tabla3[[#This Row],[GL]]+Tabla3[[#This Row],[GV]]</f>
        <v>29</v>
      </c>
      <c r="R7410">
        <f>SUMIFS(Tabla1[mLoc],Tabla1[TorneoID],Tabla3[[#This Row],[TorneoID]],Tabla1[Jornada],Tabla3[[#This Row],[Jornada]])</f>
        <v>16</v>
      </c>
      <c r="S7410">
        <f>SUMIFS(Tabla1[mVis],Tabla1[TorneoID],Tabla3[[#This Row],[TorneoID]],Tabla1[Jornada],Tabla3[[#This Row],[Jornada]])</f>
        <v>13</v>
      </c>
    </row>
    <row r="7411" spans="2:19" x14ac:dyDescent="0.45">
      <c r="B7411">
        <v>4366</v>
      </c>
      <c r="C7411" t="s">
        <v>63</v>
      </c>
      <c r="D7411">
        <v>21</v>
      </c>
      <c r="E7411">
        <v>5</v>
      </c>
      <c r="F7411" t="s">
        <v>49</v>
      </c>
      <c r="G7411">
        <v>0</v>
      </c>
      <c r="H7411">
        <v>1</v>
      </c>
      <c r="I7411" t="s">
        <v>4</v>
      </c>
      <c r="J7411">
        <v>-1</v>
      </c>
      <c r="L7411">
        <v>23</v>
      </c>
      <c r="M7411">
        <v>6</v>
      </c>
      <c r="N7411">
        <f>COUNTIFS(Tabla1[TorneoID],Tabla3[[#This Row],[TorneoID]],Tabla1[Jornada],Tabla3[[#This Row],[Jornada]],Tabla1[Resultado],1)</f>
        <v>3</v>
      </c>
      <c r="O7411">
        <f>COUNTIFS(Tabla1[TorneoID],Tabla3[[#This Row],[TorneoID]],Tabla1[Jornada],Tabla3[[#This Row],[Jornada]],Tabla1[Resultado],0)</f>
        <v>2</v>
      </c>
      <c r="P7411">
        <f>COUNTIFS(Tabla1[TorneoID],Tabla3[[#This Row],[TorneoID]],Tabla1[Jornada],Tabla3[[#This Row],[Jornada]],Tabla1[Resultado],-1)</f>
        <v>4</v>
      </c>
      <c r="Q7411">
        <f>Tabla3[[#This Row],[GL]]+Tabla3[[#This Row],[GV]]</f>
        <v>32</v>
      </c>
      <c r="R7411">
        <f>SUMIFS(Tabla1[mLoc],Tabla1[TorneoID],Tabla3[[#This Row],[TorneoID]],Tabla1[Jornada],Tabla3[[#This Row],[Jornada]])</f>
        <v>15</v>
      </c>
      <c r="S7411">
        <f>SUMIFS(Tabla1[mVis],Tabla1[TorneoID],Tabla3[[#This Row],[TorneoID]],Tabla1[Jornada],Tabla3[[#This Row],[Jornada]])</f>
        <v>17</v>
      </c>
    </row>
    <row r="7412" spans="2:19" x14ac:dyDescent="0.45">
      <c r="B7412">
        <v>4367</v>
      </c>
      <c r="C7412" t="s">
        <v>63</v>
      </c>
      <c r="D7412">
        <v>21</v>
      </c>
      <c r="E7412">
        <v>5</v>
      </c>
      <c r="F7412" t="s">
        <v>24</v>
      </c>
      <c r="G7412">
        <v>0</v>
      </c>
      <c r="H7412">
        <v>1</v>
      </c>
      <c r="I7412" t="s">
        <v>15</v>
      </c>
      <c r="J7412">
        <v>-1</v>
      </c>
      <c r="L7412">
        <v>23</v>
      </c>
      <c r="M7412">
        <v>7</v>
      </c>
      <c r="N7412">
        <f>COUNTIFS(Tabla1[TorneoID],Tabla3[[#This Row],[TorneoID]],Tabla1[Jornada],Tabla3[[#This Row],[Jornada]],Tabla1[Resultado],1)</f>
        <v>6</v>
      </c>
      <c r="O7412">
        <f>COUNTIFS(Tabla1[TorneoID],Tabla3[[#This Row],[TorneoID]],Tabla1[Jornada],Tabla3[[#This Row],[Jornada]],Tabla1[Resultado],0)</f>
        <v>1</v>
      </c>
      <c r="P7412">
        <f>COUNTIFS(Tabla1[TorneoID],Tabla3[[#This Row],[TorneoID]],Tabla1[Jornada],Tabla3[[#This Row],[Jornada]],Tabla1[Resultado],-1)</f>
        <v>2</v>
      </c>
      <c r="Q7412">
        <f>Tabla3[[#This Row],[GL]]+Tabla3[[#This Row],[GV]]</f>
        <v>30</v>
      </c>
      <c r="R7412">
        <f>SUMIFS(Tabla1[mLoc],Tabla1[TorneoID],Tabla3[[#This Row],[TorneoID]],Tabla1[Jornada],Tabla3[[#This Row],[Jornada]])</f>
        <v>18</v>
      </c>
      <c r="S7412">
        <f>SUMIFS(Tabla1[mVis],Tabla1[TorneoID],Tabla3[[#This Row],[TorneoID]],Tabla1[Jornada],Tabla3[[#This Row],[Jornada]])</f>
        <v>12</v>
      </c>
    </row>
    <row r="7413" spans="2:19" x14ac:dyDescent="0.45">
      <c r="B7413">
        <v>4368</v>
      </c>
      <c r="C7413" t="s">
        <v>63</v>
      </c>
      <c r="D7413">
        <v>21</v>
      </c>
      <c r="E7413">
        <v>5</v>
      </c>
      <c r="F7413" t="s">
        <v>6</v>
      </c>
      <c r="G7413">
        <v>1</v>
      </c>
      <c r="H7413">
        <v>0</v>
      </c>
      <c r="I7413" t="s">
        <v>3</v>
      </c>
      <c r="J7413">
        <v>1</v>
      </c>
      <c r="L7413">
        <v>23</v>
      </c>
      <c r="M7413">
        <v>8</v>
      </c>
      <c r="N7413">
        <f>COUNTIFS(Tabla1[TorneoID],Tabla3[[#This Row],[TorneoID]],Tabla1[Jornada],Tabla3[[#This Row],[Jornada]],Tabla1[Resultado],1)</f>
        <v>6</v>
      </c>
      <c r="O7413">
        <f>COUNTIFS(Tabla1[TorneoID],Tabla3[[#This Row],[TorneoID]],Tabla1[Jornada],Tabla3[[#This Row],[Jornada]],Tabla1[Resultado],0)</f>
        <v>3</v>
      </c>
      <c r="P7413">
        <f>COUNTIFS(Tabla1[TorneoID],Tabla3[[#This Row],[TorneoID]],Tabla1[Jornada],Tabla3[[#This Row],[Jornada]],Tabla1[Resultado],-1)</f>
        <v>0</v>
      </c>
      <c r="Q7413">
        <f>Tabla3[[#This Row],[GL]]+Tabla3[[#This Row],[GV]]</f>
        <v>23</v>
      </c>
      <c r="R7413">
        <f>SUMIFS(Tabla1[mLoc],Tabla1[TorneoID],Tabla3[[#This Row],[TorneoID]],Tabla1[Jornada],Tabla3[[#This Row],[Jornada]])</f>
        <v>16</v>
      </c>
      <c r="S7413">
        <f>SUMIFS(Tabla1[mVis],Tabla1[TorneoID],Tabla3[[#This Row],[TorneoID]],Tabla1[Jornada],Tabla3[[#This Row],[Jornada]])</f>
        <v>7</v>
      </c>
    </row>
    <row r="7414" spans="2:19" x14ac:dyDescent="0.45">
      <c r="B7414">
        <v>4369</v>
      </c>
      <c r="C7414" t="s">
        <v>63</v>
      </c>
      <c r="D7414">
        <v>21</v>
      </c>
      <c r="E7414">
        <v>5</v>
      </c>
      <c r="F7414" t="s">
        <v>12</v>
      </c>
      <c r="G7414">
        <v>1</v>
      </c>
      <c r="H7414">
        <v>1</v>
      </c>
      <c r="I7414" t="s">
        <v>27</v>
      </c>
      <c r="J7414">
        <v>0</v>
      </c>
      <c r="L7414">
        <v>23</v>
      </c>
      <c r="M7414">
        <v>9</v>
      </c>
      <c r="N7414">
        <f>COUNTIFS(Tabla1[TorneoID],Tabla3[[#This Row],[TorneoID]],Tabla1[Jornada],Tabla3[[#This Row],[Jornada]],Tabla1[Resultado],1)</f>
        <v>4</v>
      </c>
      <c r="O7414">
        <f>COUNTIFS(Tabla1[TorneoID],Tabla3[[#This Row],[TorneoID]],Tabla1[Jornada],Tabla3[[#This Row],[Jornada]],Tabla1[Resultado],0)</f>
        <v>3</v>
      </c>
      <c r="P7414">
        <f>COUNTIFS(Tabla1[TorneoID],Tabla3[[#This Row],[TorneoID]],Tabla1[Jornada],Tabla3[[#This Row],[Jornada]],Tabla1[Resultado],-1)</f>
        <v>2</v>
      </c>
      <c r="Q7414">
        <f>Tabla3[[#This Row],[GL]]+Tabla3[[#This Row],[GV]]</f>
        <v>33</v>
      </c>
      <c r="R7414">
        <f>SUMIFS(Tabla1[mLoc],Tabla1[TorneoID],Tabla3[[#This Row],[TorneoID]],Tabla1[Jornada],Tabla3[[#This Row],[Jornada]])</f>
        <v>17</v>
      </c>
      <c r="S7414">
        <f>SUMIFS(Tabla1[mVis],Tabla1[TorneoID],Tabla3[[#This Row],[TorneoID]],Tabla1[Jornada],Tabla3[[#This Row],[Jornada]])</f>
        <v>16</v>
      </c>
    </row>
    <row r="7415" spans="2:19" x14ac:dyDescent="0.45">
      <c r="B7415">
        <v>4370</v>
      </c>
      <c r="C7415" t="s">
        <v>63</v>
      </c>
      <c r="D7415">
        <v>21</v>
      </c>
      <c r="E7415">
        <v>5</v>
      </c>
      <c r="F7415" t="s">
        <v>14</v>
      </c>
      <c r="G7415">
        <v>1</v>
      </c>
      <c r="H7415">
        <v>1</v>
      </c>
      <c r="I7415" t="s">
        <v>5</v>
      </c>
      <c r="J7415">
        <v>0</v>
      </c>
      <c r="L7415">
        <v>23</v>
      </c>
      <c r="M7415">
        <v>10</v>
      </c>
      <c r="N7415">
        <f>COUNTIFS(Tabla1[TorneoID],Tabla3[[#This Row],[TorneoID]],Tabla1[Jornada],Tabla3[[#This Row],[Jornada]],Tabla1[Resultado],1)</f>
        <v>2</v>
      </c>
      <c r="O7415">
        <f>COUNTIFS(Tabla1[TorneoID],Tabla3[[#This Row],[TorneoID]],Tabla1[Jornada],Tabla3[[#This Row],[Jornada]],Tabla1[Resultado],0)</f>
        <v>6</v>
      </c>
      <c r="P7415">
        <f>COUNTIFS(Tabla1[TorneoID],Tabla3[[#This Row],[TorneoID]],Tabla1[Jornada],Tabla3[[#This Row],[Jornada]],Tabla1[Resultado],-1)</f>
        <v>1</v>
      </c>
      <c r="Q7415">
        <f>Tabla3[[#This Row],[GL]]+Tabla3[[#This Row],[GV]]</f>
        <v>31</v>
      </c>
      <c r="R7415">
        <f>SUMIFS(Tabla1[mLoc],Tabla1[TorneoID],Tabla3[[#This Row],[TorneoID]],Tabla1[Jornada],Tabla3[[#This Row],[Jornada]])</f>
        <v>17</v>
      </c>
      <c r="S7415">
        <f>SUMIFS(Tabla1[mVis],Tabla1[TorneoID],Tabla3[[#This Row],[TorneoID]],Tabla1[Jornada],Tabla3[[#This Row],[Jornada]])</f>
        <v>14</v>
      </c>
    </row>
    <row r="7416" spans="2:19" x14ac:dyDescent="0.45">
      <c r="B7416">
        <v>4371</v>
      </c>
      <c r="C7416" t="s">
        <v>63</v>
      </c>
      <c r="D7416">
        <v>21</v>
      </c>
      <c r="E7416">
        <v>5</v>
      </c>
      <c r="F7416" t="s">
        <v>0</v>
      </c>
      <c r="G7416">
        <v>0</v>
      </c>
      <c r="H7416">
        <v>0</v>
      </c>
      <c r="I7416" t="s">
        <v>9</v>
      </c>
      <c r="J7416">
        <v>0</v>
      </c>
      <c r="L7416">
        <v>23</v>
      </c>
      <c r="M7416">
        <v>11</v>
      </c>
      <c r="N7416">
        <f>COUNTIFS(Tabla1[TorneoID],Tabla3[[#This Row],[TorneoID]],Tabla1[Jornada],Tabla3[[#This Row],[Jornada]],Tabla1[Resultado],1)</f>
        <v>5</v>
      </c>
      <c r="O7416">
        <f>COUNTIFS(Tabla1[TorneoID],Tabla3[[#This Row],[TorneoID]],Tabla1[Jornada],Tabla3[[#This Row],[Jornada]],Tabla1[Resultado],0)</f>
        <v>2</v>
      </c>
      <c r="P7416">
        <f>COUNTIFS(Tabla1[TorneoID],Tabla3[[#This Row],[TorneoID]],Tabla1[Jornada],Tabla3[[#This Row],[Jornada]],Tabla1[Resultado],-1)</f>
        <v>2</v>
      </c>
      <c r="Q7416">
        <f>Tabla3[[#This Row],[GL]]+Tabla3[[#This Row],[GV]]</f>
        <v>21</v>
      </c>
      <c r="R7416">
        <f>SUMIFS(Tabla1[mLoc],Tabla1[TorneoID],Tabla3[[#This Row],[TorneoID]],Tabla1[Jornada],Tabla3[[#This Row],[Jornada]])</f>
        <v>13</v>
      </c>
      <c r="S7416">
        <f>SUMIFS(Tabla1[mVis],Tabla1[TorneoID],Tabla3[[#This Row],[TorneoID]],Tabla1[Jornada],Tabla3[[#This Row],[Jornada]])</f>
        <v>8</v>
      </c>
    </row>
    <row r="7417" spans="2:19" x14ac:dyDescent="0.45">
      <c r="B7417">
        <v>4335</v>
      </c>
      <c r="C7417" t="s">
        <v>63</v>
      </c>
      <c r="D7417">
        <v>21</v>
      </c>
      <c r="E7417">
        <v>6</v>
      </c>
      <c r="F7417" t="s">
        <v>1</v>
      </c>
      <c r="G7417">
        <v>1</v>
      </c>
      <c r="H7417">
        <v>0</v>
      </c>
      <c r="I7417" t="s">
        <v>14</v>
      </c>
      <c r="J7417">
        <v>1</v>
      </c>
      <c r="L7417">
        <v>23</v>
      </c>
      <c r="M7417">
        <v>12</v>
      </c>
      <c r="N7417">
        <f>COUNTIFS(Tabla1[TorneoID],Tabla3[[#This Row],[TorneoID]],Tabla1[Jornada],Tabla3[[#This Row],[Jornada]],Tabla1[Resultado],1)</f>
        <v>1</v>
      </c>
      <c r="O7417">
        <f>COUNTIFS(Tabla1[TorneoID],Tabla3[[#This Row],[TorneoID]],Tabla1[Jornada],Tabla3[[#This Row],[Jornada]],Tabla1[Resultado],0)</f>
        <v>6</v>
      </c>
      <c r="P7417">
        <f>COUNTIFS(Tabla1[TorneoID],Tabla3[[#This Row],[TorneoID]],Tabla1[Jornada],Tabla3[[#This Row],[Jornada]],Tabla1[Resultado],-1)</f>
        <v>2</v>
      </c>
      <c r="Q7417">
        <f>Tabla3[[#This Row],[GL]]+Tabla3[[#This Row],[GV]]</f>
        <v>13</v>
      </c>
      <c r="R7417">
        <f>SUMIFS(Tabla1[mLoc],Tabla1[TorneoID],Tabla3[[#This Row],[TorneoID]],Tabla1[Jornada],Tabla3[[#This Row],[Jornada]])</f>
        <v>6</v>
      </c>
      <c r="S7417">
        <f>SUMIFS(Tabla1[mVis],Tabla1[TorneoID],Tabla3[[#This Row],[TorneoID]],Tabla1[Jornada],Tabla3[[#This Row],[Jornada]])</f>
        <v>7</v>
      </c>
    </row>
    <row r="7418" spans="2:19" x14ac:dyDescent="0.45">
      <c r="B7418">
        <v>4353</v>
      </c>
      <c r="C7418" t="s">
        <v>63</v>
      </c>
      <c r="D7418">
        <v>21</v>
      </c>
      <c r="E7418">
        <v>6</v>
      </c>
      <c r="F7418" t="s">
        <v>56</v>
      </c>
      <c r="G7418">
        <v>1</v>
      </c>
      <c r="H7418">
        <v>2</v>
      </c>
      <c r="I7418" t="s">
        <v>49</v>
      </c>
      <c r="J7418">
        <v>-1</v>
      </c>
      <c r="L7418">
        <v>23</v>
      </c>
      <c r="M7418">
        <v>13</v>
      </c>
      <c r="N7418">
        <f>COUNTIFS(Tabla1[TorneoID],Tabla3[[#This Row],[TorneoID]],Tabla1[Jornada],Tabla3[[#This Row],[Jornada]],Tabla1[Resultado],1)</f>
        <v>5</v>
      </c>
      <c r="O7418">
        <f>COUNTIFS(Tabla1[TorneoID],Tabla3[[#This Row],[TorneoID]],Tabla1[Jornada],Tabla3[[#This Row],[Jornada]],Tabla1[Resultado],0)</f>
        <v>1</v>
      </c>
      <c r="P7418">
        <f>COUNTIFS(Tabla1[TorneoID],Tabla3[[#This Row],[TorneoID]],Tabla1[Jornada],Tabla3[[#This Row],[Jornada]],Tabla1[Resultado],-1)</f>
        <v>3</v>
      </c>
      <c r="Q7418">
        <f>Tabla3[[#This Row],[GL]]+Tabla3[[#This Row],[GV]]</f>
        <v>31</v>
      </c>
      <c r="R7418">
        <f>SUMIFS(Tabla1[mLoc],Tabla1[TorneoID],Tabla3[[#This Row],[TorneoID]],Tabla1[Jornada],Tabla3[[#This Row],[Jornada]])</f>
        <v>18</v>
      </c>
      <c r="S7418">
        <f>SUMIFS(Tabla1[mVis],Tabla1[TorneoID],Tabla3[[#This Row],[TorneoID]],Tabla1[Jornada],Tabla3[[#This Row],[Jornada]])</f>
        <v>13</v>
      </c>
    </row>
    <row r="7419" spans="2:19" x14ac:dyDescent="0.45">
      <c r="B7419">
        <v>4355</v>
      </c>
      <c r="C7419" t="s">
        <v>63</v>
      </c>
      <c r="D7419">
        <v>21</v>
      </c>
      <c r="E7419">
        <v>6</v>
      </c>
      <c r="F7419" t="s">
        <v>13</v>
      </c>
      <c r="G7419">
        <v>1</v>
      </c>
      <c r="H7419">
        <v>3</v>
      </c>
      <c r="I7419" t="s">
        <v>7</v>
      </c>
      <c r="J7419">
        <v>-1</v>
      </c>
      <c r="L7419">
        <v>23</v>
      </c>
      <c r="M7419">
        <v>14</v>
      </c>
      <c r="N7419">
        <f>COUNTIFS(Tabla1[TorneoID],Tabla3[[#This Row],[TorneoID]],Tabla1[Jornada],Tabla3[[#This Row],[Jornada]],Tabla1[Resultado],1)</f>
        <v>5</v>
      </c>
      <c r="O7419">
        <f>COUNTIFS(Tabla1[TorneoID],Tabla3[[#This Row],[TorneoID]],Tabla1[Jornada],Tabla3[[#This Row],[Jornada]],Tabla1[Resultado],0)</f>
        <v>2</v>
      </c>
      <c r="P7419">
        <f>COUNTIFS(Tabla1[TorneoID],Tabla3[[#This Row],[TorneoID]],Tabla1[Jornada],Tabla3[[#This Row],[Jornada]],Tabla1[Resultado],-1)</f>
        <v>2</v>
      </c>
      <c r="Q7419">
        <f>Tabla3[[#This Row],[GL]]+Tabla3[[#This Row],[GV]]</f>
        <v>19</v>
      </c>
      <c r="R7419">
        <f>SUMIFS(Tabla1[mLoc],Tabla1[TorneoID],Tabla3[[#This Row],[TorneoID]],Tabla1[Jornada],Tabla3[[#This Row],[Jornada]])</f>
        <v>11</v>
      </c>
      <c r="S7419">
        <f>SUMIFS(Tabla1[mVis],Tabla1[TorneoID],Tabla3[[#This Row],[TorneoID]],Tabla1[Jornada],Tabla3[[#This Row],[Jornada]])</f>
        <v>8</v>
      </c>
    </row>
    <row r="7420" spans="2:19" x14ac:dyDescent="0.45">
      <c r="B7420">
        <v>4356</v>
      </c>
      <c r="C7420" t="s">
        <v>63</v>
      </c>
      <c r="D7420">
        <v>21</v>
      </c>
      <c r="E7420">
        <v>6</v>
      </c>
      <c r="F7420" t="s">
        <v>9</v>
      </c>
      <c r="G7420">
        <v>1</v>
      </c>
      <c r="H7420">
        <v>2</v>
      </c>
      <c r="I7420" t="s">
        <v>12</v>
      </c>
      <c r="J7420">
        <v>-1</v>
      </c>
      <c r="L7420">
        <v>23</v>
      </c>
      <c r="M7420">
        <v>15</v>
      </c>
      <c r="N7420">
        <f>COUNTIFS(Tabla1[TorneoID],Tabla3[[#This Row],[TorneoID]],Tabla1[Jornada],Tabla3[[#This Row],[Jornada]],Tabla1[Resultado],1)</f>
        <v>4</v>
      </c>
      <c r="O7420">
        <f>COUNTIFS(Tabla1[TorneoID],Tabla3[[#This Row],[TorneoID]],Tabla1[Jornada],Tabla3[[#This Row],[Jornada]],Tabla1[Resultado],0)</f>
        <v>2</v>
      </c>
      <c r="P7420">
        <f>COUNTIFS(Tabla1[TorneoID],Tabla3[[#This Row],[TorneoID]],Tabla1[Jornada],Tabla3[[#This Row],[Jornada]],Tabla1[Resultado],-1)</f>
        <v>3</v>
      </c>
      <c r="Q7420">
        <f>Tabla3[[#This Row],[GL]]+Tabla3[[#This Row],[GV]]</f>
        <v>28</v>
      </c>
      <c r="R7420">
        <f>SUMIFS(Tabla1[mLoc],Tabla1[TorneoID],Tabla3[[#This Row],[TorneoID]],Tabla1[Jornada],Tabla3[[#This Row],[Jornada]])</f>
        <v>16</v>
      </c>
      <c r="S7420">
        <f>SUMIFS(Tabla1[mVis],Tabla1[TorneoID],Tabla3[[#This Row],[TorneoID]],Tabla1[Jornada],Tabla3[[#This Row],[Jornada]])</f>
        <v>12</v>
      </c>
    </row>
    <row r="7421" spans="2:19" x14ac:dyDescent="0.45">
      <c r="B7421">
        <v>4357</v>
      </c>
      <c r="C7421" t="s">
        <v>63</v>
      </c>
      <c r="D7421">
        <v>21</v>
      </c>
      <c r="E7421">
        <v>6</v>
      </c>
      <c r="F7421" t="s">
        <v>15</v>
      </c>
      <c r="G7421">
        <v>2</v>
      </c>
      <c r="H7421">
        <v>2</v>
      </c>
      <c r="I7421" t="s">
        <v>17</v>
      </c>
      <c r="J7421">
        <v>0</v>
      </c>
      <c r="L7421">
        <v>23</v>
      </c>
      <c r="M7421">
        <v>16</v>
      </c>
      <c r="N7421">
        <f>COUNTIFS(Tabla1[TorneoID],Tabla3[[#This Row],[TorneoID]],Tabla1[Jornada],Tabla3[[#This Row],[Jornada]],Tabla1[Resultado],1)</f>
        <v>3</v>
      </c>
      <c r="O7421">
        <f>COUNTIFS(Tabla1[TorneoID],Tabla3[[#This Row],[TorneoID]],Tabla1[Jornada],Tabla3[[#This Row],[Jornada]],Tabla1[Resultado],0)</f>
        <v>1</v>
      </c>
      <c r="P7421">
        <f>COUNTIFS(Tabla1[TorneoID],Tabla3[[#This Row],[TorneoID]],Tabla1[Jornada],Tabla3[[#This Row],[Jornada]],Tabla1[Resultado],-1)</f>
        <v>5</v>
      </c>
      <c r="Q7421">
        <f>Tabla3[[#This Row],[GL]]+Tabla3[[#This Row],[GV]]</f>
        <v>19</v>
      </c>
      <c r="R7421">
        <f>SUMIFS(Tabla1[mLoc],Tabla1[TorneoID],Tabla3[[#This Row],[TorneoID]],Tabla1[Jornada],Tabla3[[#This Row],[Jornada]])</f>
        <v>8</v>
      </c>
      <c r="S7421">
        <f>SUMIFS(Tabla1[mVis],Tabla1[TorneoID],Tabla3[[#This Row],[TorneoID]],Tabla1[Jornada],Tabla3[[#This Row],[Jornada]])</f>
        <v>11</v>
      </c>
    </row>
    <row r="7422" spans="2:19" x14ac:dyDescent="0.45">
      <c r="B7422">
        <v>4358</v>
      </c>
      <c r="C7422" t="s">
        <v>63</v>
      </c>
      <c r="D7422">
        <v>21</v>
      </c>
      <c r="E7422">
        <v>6</v>
      </c>
      <c r="F7422" t="s">
        <v>5</v>
      </c>
      <c r="G7422">
        <v>2</v>
      </c>
      <c r="H7422">
        <v>2</v>
      </c>
      <c r="I7422" t="s">
        <v>6</v>
      </c>
      <c r="J7422">
        <v>0</v>
      </c>
      <c r="L7422">
        <v>23</v>
      </c>
      <c r="M7422">
        <v>17</v>
      </c>
      <c r="N7422">
        <f>COUNTIFS(Tabla1[TorneoID],Tabla3[[#This Row],[TorneoID]],Tabla1[Jornada],Tabla3[[#This Row],[Jornada]],Tabla1[Resultado],1)</f>
        <v>5</v>
      </c>
      <c r="O7422">
        <f>COUNTIFS(Tabla1[TorneoID],Tabla3[[#This Row],[TorneoID]],Tabla1[Jornada],Tabla3[[#This Row],[Jornada]],Tabla1[Resultado],0)</f>
        <v>2</v>
      </c>
      <c r="P7422">
        <f>COUNTIFS(Tabla1[TorneoID],Tabla3[[#This Row],[TorneoID]],Tabla1[Jornada],Tabla3[[#This Row],[Jornada]],Tabla1[Resultado],-1)</f>
        <v>2</v>
      </c>
      <c r="Q7422">
        <f>Tabla3[[#This Row],[GL]]+Tabla3[[#This Row],[GV]]</f>
        <v>24</v>
      </c>
      <c r="R7422">
        <f>SUMIFS(Tabla1[mLoc],Tabla1[TorneoID],Tabla3[[#This Row],[TorneoID]],Tabla1[Jornada],Tabla3[[#This Row],[Jornada]])</f>
        <v>14</v>
      </c>
      <c r="S7422">
        <f>SUMIFS(Tabla1[mVis],Tabla1[TorneoID],Tabla3[[#This Row],[TorneoID]],Tabla1[Jornada],Tabla3[[#This Row],[Jornada]])</f>
        <v>10</v>
      </c>
    </row>
    <row r="7423" spans="2:19" x14ac:dyDescent="0.45">
      <c r="B7423">
        <v>4359</v>
      </c>
      <c r="C7423" t="s">
        <v>63</v>
      </c>
      <c r="D7423">
        <v>21</v>
      </c>
      <c r="E7423">
        <v>6</v>
      </c>
      <c r="F7423" t="s">
        <v>4</v>
      </c>
      <c r="G7423">
        <v>1</v>
      </c>
      <c r="H7423">
        <v>0</v>
      </c>
      <c r="I7423" t="s">
        <v>0</v>
      </c>
      <c r="J7423">
        <v>1</v>
      </c>
      <c r="L7423">
        <v>24</v>
      </c>
      <c r="M7423">
        <v>1</v>
      </c>
      <c r="N7423">
        <f>COUNTIFS(Tabla1[TorneoID],Tabla3[[#This Row],[TorneoID]],Tabla1[Jornada],Tabla3[[#This Row],[Jornada]],Tabla1[Resultado],1)</f>
        <v>4</v>
      </c>
      <c r="O7423">
        <f>COUNTIFS(Tabla1[TorneoID],Tabla3[[#This Row],[TorneoID]],Tabla1[Jornada],Tabla3[[#This Row],[Jornada]],Tabla1[Resultado],0)</f>
        <v>2</v>
      </c>
      <c r="P7423">
        <f>COUNTIFS(Tabla1[TorneoID],Tabla3[[#This Row],[TorneoID]],Tabla1[Jornada],Tabla3[[#This Row],[Jornada]],Tabla1[Resultado],-1)</f>
        <v>3</v>
      </c>
      <c r="Q7423">
        <f>Tabla3[[#This Row],[GL]]+Tabla3[[#This Row],[GV]]</f>
        <v>19</v>
      </c>
      <c r="R7423">
        <f>SUMIFS(Tabla1[mLoc],Tabla1[TorneoID],Tabla3[[#This Row],[TorneoID]],Tabla1[Jornada],Tabla3[[#This Row],[Jornada]])</f>
        <v>9</v>
      </c>
      <c r="S7423">
        <f>SUMIFS(Tabla1[mVis],Tabla1[TorneoID],Tabla3[[#This Row],[TorneoID]],Tabla1[Jornada],Tabla3[[#This Row],[Jornada]])</f>
        <v>10</v>
      </c>
    </row>
    <row r="7424" spans="2:19" x14ac:dyDescent="0.45">
      <c r="B7424">
        <v>4421</v>
      </c>
      <c r="C7424" t="s">
        <v>63</v>
      </c>
      <c r="D7424">
        <v>21</v>
      </c>
      <c r="E7424">
        <v>6</v>
      </c>
      <c r="F7424" t="s">
        <v>27</v>
      </c>
      <c r="G7424">
        <v>0</v>
      </c>
      <c r="H7424">
        <v>1</v>
      </c>
      <c r="I7424" t="s">
        <v>11</v>
      </c>
      <c r="J7424">
        <v>-1</v>
      </c>
      <c r="L7424">
        <v>24</v>
      </c>
      <c r="M7424">
        <v>2</v>
      </c>
      <c r="N7424">
        <f>COUNTIFS(Tabla1[TorneoID],Tabla3[[#This Row],[TorneoID]],Tabla1[Jornada],Tabla3[[#This Row],[Jornada]],Tabla1[Resultado],1)</f>
        <v>5</v>
      </c>
      <c r="O7424">
        <f>COUNTIFS(Tabla1[TorneoID],Tabla3[[#This Row],[TorneoID]],Tabla1[Jornada],Tabla3[[#This Row],[Jornada]],Tabla1[Resultado],0)</f>
        <v>2</v>
      </c>
      <c r="P7424">
        <f>COUNTIFS(Tabla1[TorneoID],Tabla3[[#This Row],[TorneoID]],Tabla1[Jornada],Tabla3[[#This Row],[Jornada]],Tabla1[Resultado],-1)</f>
        <v>2</v>
      </c>
      <c r="Q7424">
        <f>Tabla3[[#This Row],[GL]]+Tabla3[[#This Row],[GV]]</f>
        <v>31</v>
      </c>
      <c r="R7424">
        <f>SUMIFS(Tabla1[mLoc],Tabla1[TorneoID],Tabla3[[#This Row],[TorneoID]],Tabla1[Jornada],Tabla3[[#This Row],[Jornada]])</f>
        <v>19</v>
      </c>
      <c r="S7424">
        <f>SUMIFS(Tabla1[mVis],Tabla1[TorneoID],Tabla3[[#This Row],[TorneoID]],Tabla1[Jornada],Tabla3[[#This Row],[Jornada]])</f>
        <v>12</v>
      </c>
    </row>
    <row r="7425" spans="2:19" x14ac:dyDescent="0.45">
      <c r="B7425">
        <v>4441</v>
      </c>
      <c r="C7425" t="s">
        <v>63</v>
      </c>
      <c r="D7425">
        <v>21</v>
      </c>
      <c r="E7425">
        <v>6</v>
      </c>
      <c r="F7425" t="s">
        <v>3</v>
      </c>
      <c r="G7425">
        <v>2</v>
      </c>
      <c r="H7425">
        <v>2</v>
      </c>
      <c r="I7425" t="s">
        <v>24</v>
      </c>
      <c r="J7425">
        <v>0</v>
      </c>
      <c r="L7425">
        <v>24</v>
      </c>
      <c r="M7425">
        <v>3</v>
      </c>
      <c r="N7425">
        <f>COUNTIFS(Tabla1[TorneoID],Tabla3[[#This Row],[TorneoID]],Tabla1[Jornada],Tabla3[[#This Row],[Jornada]],Tabla1[Resultado],1)</f>
        <v>4</v>
      </c>
      <c r="O7425">
        <f>COUNTIFS(Tabla1[TorneoID],Tabla3[[#This Row],[TorneoID]],Tabla1[Jornada],Tabla3[[#This Row],[Jornada]],Tabla1[Resultado],0)</f>
        <v>3</v>
      </c>
      <c r="P7425">
        <f>COUNTIFS(Tabla1[TorneoID],Tabla3[[#This Row],[TorneoID]],Tabla1[Jornada],Tabla3[[#This Row],[Jornada]],Tabla1[Resultado],-1)</f>
        <v>2</v>
      </c>
      <c r="Q7425">
        <f>Tabla3[[#This Row],[GL]]+Tabla3[[#This Row],[GV]]</f>
        <v>29</v>
      </c>
      <c r="R7425">
        <f>SUMIFS(Tabla1[mLoc],Tabla1[TorneoID],Tabla3[[#This Row],[TorneoID]],Tabla1[Jornada],Tabla3[[#This Row],[Jornada]])</f>
        <v>18</v>
      </c>
      <c r="S7425">
        <f>SUMIFS(Tabla1[mVis],Tabla1[TorneoID],Tabla3[[#This Row],[TorneoID]],Tabla1[Jornada],Tabla3[[#This Row],[Jornada]])</f>
        <v>11</v>
      </c>
    </row>
    <row r="7426" spans="2:19" x14ac:dyDescent="0.45">
      <c r="B7426">
        <v>4345</v>
      </c>
      <c r="C7426" t="s">
        <v>63</v>
      </c>
      <c r="D7426">
        <v>21</v>
      </c>
      <c r="E7426">
        <v>7</v>
      </c>
      <c r="F7426" t="s">
        <v>27</v>
      </c>
      <c r="G7426">
        <v>0</v>
      </c>
      <c r="H7426">
        <v>2</v>
      </c>
      <c r="I7426" t="s">
        <v>9</v>
      </c>
      <c r="J7426">
        <v>-1</v>
      </c>
      <c r="L7426">
        <v>24</v>
      </c>
      <c r="M7426">
        <v>4</v>
      </c>
      <c r="N7426">
        <f>COUNTIFS(Tabla1[TorneoID],Tabla3[[#This Row],[TorneoID]],Tabla1[Jornada],Tabla3[[#This Row],[Jornada]],Tabla1[Resultado],1)</f>
        <v>7</v>
      </c>
      <c r="O7426">
        <f>COUNTIFS(Tabla1[TorneoID],Tabla3[[#This Row],[TorneoID]],Tabla1[Jornada],Tabla3[[#This Row],[Jornada]],Tabla1[Resultado],0)</f>
        <v>2</v>
      </c>
      <c r="P7426">
        <f>COUNTIFS(Tabla1[TorneoID],Tabla3[[#This Row],[TorneoID]],Tabla1[Jornada],Tabla3[[#This Row],[Jornada]],Tabla1[Resultado],-1)</f>
        <v>0</v>
      </c>
      <c r="Q7426">
        <f>Tabla3[[#This Row],[GL]]+Tabla3[[#This Row],[GV]]</f>
        <v>20</v>
      </c>
      <c r="R7426">
        <f>SUMIFS(Tabla1[mLoc],Tabla1[TorneoID],Tabla3[[#This Row],[TorneoID]],Tabla1[Jornada],Tabla3[[#This Row],[Jornada]])</f>
        <v>16</v>
      </c>
      <c r="S7426">
        <f>SUMIFS(Tabla1[mVis],Tabla1[TorneoID],Tabla3[[#This Row],[TorneoID]],Tabla1[Jornada],Tabla3[[#This Row],[Jornada]])</f>
        <v>4</v>
      </c>
    </row>
    <row r="7427" spans="2:19" x14ac:dyDescent="0.45">
      <c r="B7427">
        <v>4346</v>
      </c>
      <c r="C7427" t="s">
        <v>63</v>
      </c>
      <c r="D7427">
        <v>21</v>
      </c>
      <c r="E7427">
        <v>7</v>
      </c>
      <c r="F7427" t="s">
        <v>17</v>
      </c>
      <c r="G7427">
        <v>2</v>
      </c>
      <c r="H7427">
        <v>2</v>
      </c>
      <c r="I7427" t="s">
        <v>3</v>
      </c>
      <c r="J7427">
        <v>0</v>
      </c>
      <c r="L7427">
        <v>24</v>
      </c>
      <c r="M7427">
        <v>5</v>
      </c>
      <c r="N7427">
        <f>COUNTIFS(Tabla1[TorneoID],Tabla3[[#This Row],[TorneoID]],Tabla1[Jornada],Tabla3[[#This Row],[Jornada]],Tabla1[Resultado],1)</f>
        <v>2</v>
      </c>
      <c r="O7427">
        <f>COUNTIFS(Tabla1[TorneoID],Tabla3[[#This Row],[TorneoID]],Tabla1[Jornada],Tabla3[[#This Row],[Jornada]],Tabla1[Resultado],0)</f>
        <v>4</v>
      </c>
      <c r="P7427">
        <f>COUNTIFS(Tabla1[TorneoID],Tabla3[[#This Row],[TorneoID]],Tabla1[Jornada],Tabla3[[#This Row],[Jornada]],Tabla1[Resultado],-1)</f>
        <v>3</v>
      </c>
      <c r="Q7427">
        <f>Tabla3[[#This Row],[GL]]+Tabla3[[#This Row],[GV]]</f>
        <v>18</v>
      </c>
      <c r="R7427">
        <f>SUMIFS(Tabla1[mLoc],Tabla1[TorneoID],Tabla3[[#This Row],[TorneoID]],Tabla1[Jornada],Tabla3[[#This Row],[Jornada]])</f>
        <v>8</v>
      </c>
      <c r="S7427">
        <f>SUMIFS(Tabla1[mVis],Tabla1[TorneoID],Tabla3[[#This Row],[TorneoID]],Tabla1[Jornada],Tabla3[[#This Row],[Jornada]])</f>
        <v>10</v>
      </c>
    </row>
    <row r="7428" spans="2:19" x14ac:dyDescent="0.45">
      <c r="B7428">
        <v>4347</v>
      </c>
      <c r="C7428" t="s">
        <v>63</v>
      </c>
      <c r="D7428">
        <v>21</v>
      </c>
      <c r="E7428">
        <v>7</v>
      </c>
      <c r="F7428" t="s">
        <v>0</v>
      </c>
      <c r="G7428">
        <v>5</v>
      </c>
      <c r="H7428">
        <v>1</v>
      </c>
      <c r="I7428" t="s">
        <v>56</v>
      </c>
      <c r="J7428">
        <v>1</v>
      </c>
      <c r="L7428">
        <v>24</v>
      </c>
      <c r="M7428">
        <v>6</v>
      </c>
      <c r="N7428">
        <f>COUNTIFS(Tabla1[TorneoID],Tabla3[[#This Row],[TorneoID]],Tabla1[Jornada],Tabla3[[#This Row],[Jornada]],Tabla1[Resultado],1)</f>
        <v>3</v>
      </c>
      <c r="O7428">
        <f>COUNTIFS(Tabla1[TorneoID],Tabla3[[#This Row],[TorneoID]],Tabla1[Jornada],Tabla3[[#This Row],[Jornada]],Tabla1[Resultado],0)</f>
        <v>1</v>
      </c>
      <c r="P7428">
        <f>COUNTIFS(Tabla1[TorneoID],Tabla3[[#This Row],[TorneoID]],Tabla1[Jornada],Tabla3[[#This Row],[Jornada]],Tabla1[Resultado],-1)</f>
        <v>5</v>
      </c>
      <c r="Q7428">
        <f>Tabla3[[#This Row],[GL]]+Tabla3[[#This Row],[GV]]</f>
        <v>24</v>
      </c>
      <c r="R7428">
        <f>SUMIFS(Tabla1[mLoc],Tabla1[TorneoID],Tabla3[[#This Row],[TorneoID]],Tabla1[Jornada],Tabla3[[#This Row],[Jornada]])</f>
        <v>9</v>
      </c>
      <c r="S7428">
        <f>SUMIFS(Tabla1[mVis],Tabla1[TorneoID],Tabla3[[#This Row],[TorneoID]],Tabla1[Jornada],Tabla3[[#This Row],[Jornada]])</f>
        <v>15</v>
      </c>
    </row>
    <row r="7429" spans="2:19" x14ac:dyDescent="0.45">
      <c r="B7429">
        <v>4348</v>
      </c>
      <c r="C7429" t="s">
        <v>63</v>
      </c>
      <c r="D7429">
        <v>21</v>
      </c>
      <c r="E7429">
        <v>7</v>
      </c>
      <c r="F7429" t="s">
        <v>6</v>
      </c>
      <c r="G7429">
        <v>1</v>
      </c>
      <c r="H7429">
        <v>1</v>
      </c>
      <c r="I7429" t="s">
        <v>1</v>
      </c>
      <c r="J7429">
        <v>0</v>
      </c>
      <c r="L7429">
        <v>24</v>
      </c>
      <c r="M7429">
        <v>7</v>
      </c>
      <c r="N7429">
        <f>COUNTIFS(Tabla1[TorneoID],Tabla3[[#This Row],[TorneoID]],Tabla1[Jornada],Tabla3[[#This Row],[Jornada]],Tabla1[Resultado],1)</f>
        <v>2</v>
      </c>
      <c r="O7429">
        <f>COUNTIFS(Tabla1[TorneoID],Tabla3[[#This Row],[TorneoID]],Tabla1[Jornada],Tabla3[[#This Row],[Jornada]],Tabla1[Resultado],0)</f>
        <v>3</v>
      </c>
      <c r="P7429">
        <f>COUNTIFS(Tabla1[TorneoID],Tabla3[[#This Row],[TorneoID]],Tabla1[Jornada],Tabla3[[#This Row],[Jornada]],Tabla1[Resultado],-1)</f>
        <v>4</v>
      </c>
      <c r="Q7429">
        <f>Tabla3[[#This Row],[GL]]+Tabla3[[#This Row],[GV]]</f>
        <v>28</v>
      </c>
      <c r="R7429">
        <f>SUMIFS(Tabla1[mLoc],Tabla1[TorneoID],Tabla3[[#This Row],[TorneoID]],Tabla1[Jornada],Tabla3[[#This Row],[Jornada]])</f>
        <v>13</v>
      </c>
      <c r="S7429">
        <f>SUMIFS(Tabla1[mVis],Tabla1[TorneoID],Tabla3[[#This Row],[TorneoID]],Tabla1[Jornada],Tabla3[[#This Row],[Jornada]])</f>
        <v>15</v>
      </c>
    </row>
    <row r="7430" spans="2:19" x14ac:dyDescent="0.45">
      <c r="B7430">
        <v>4349</v>
      </c>
      <c r="C7430" t="s">
        <v>63</v>
      </c>
      <c r="D7430">
        <v>21</v>
      </c>
      <c r="E7430">
        <v>7</v>
      </c>
      <c r="F7430" t="s">
        <v>7</v>
      </c>
      <c r="G7430">
        <v>1</v>
      </c>
      <c r="H7430">
        <v>0</v>
      </c>
      <c r="I7430" t="s">
        <v>15</v>
      </c>
      <c r="J7430">
        <v>1</v>
      </c>
      <c r="L7430">
        <v>24</v>
      </c>
      <c r="M7430">
        <v>8</v>
      </c>
      <c r="N7430">
        <f>COUNTIFS(Tabla1[TorneoID],Tabla3[[#This Row],[TorneoID]],Tabla1[Jornada],Tabla3[[#This Row],[Jornada]],Tabla1[Resultado],1)</f>
        <v>5</v>
      </c>
      <c r="O7430">
        <f>COUNTIFS(Tabla1[TorneoID],Tabla3[[#This Row],[TorneoID]],Tabla1[Jornada],Tabla3[[#This Row],[Jornada]],Tabla1[Resultado],0)</f>
        <v>3</v>
      </c>
      <c r="P7430">
        <f>COUNTIFS(Tabla1[TorneoID],Tabla3[[#This Row],[TorneoID]],Tabla1[Jornada],Tabla3[[#This Row],[Jornada]],Tabla1[Resultado],-1)</f>
        <v>1</v>
      </c>
      <c r="Q7430">
        <f>Tabla3[[#This Row],[GL]]+Tabla3[[#This Row],[GV]]</f>
        <v>27</v>
      </c>
      <c r="R7430">
        <f>SUMIFS(Tabla1[mLoc],Tabla1[TorneoID],Tabla3[[#This Row],[TorneoID]],Tabla1[Jornada],Tabla3[[#This Row],[Jornada]])</f>
        <v>18</v>
      </c>
      <c r="S7430">
        <f>SUMIFS(Tabla1[mVis],Tabla1[TorneoID],Tabla3[[#This Row],[TorneoID]],Tabla1[Jornada],Tabla3[[#This Row],[Jornada]])</f>
        <v>9</v>
      </c>
    </row>
    <row r="7431" spans="2:19" x14ac:dyDescent="0.45">
      <c r="B7431">
        <v>4350</v>
      </c>
      <c r="C7431" t="s">
        <v>63</v>
      </c>
      <c r="D7431">
        <v>21</v>
      </c>
      <c r="E7431">
        <v>7</v>
      </c>
      <c r="F7431" t="s">
        <v>49</v>
      </c>
      <c r="G7431">
        <v>0</v>
      </c>
      <c r="H7431">
        <v>1</v>
      </c>
      <c r="I7431" t="s">
        <v>13</v>
      </c>
      <c r="J7431">
        <v>-1</v>
      </c>
      <c r="L7431">
        <v>24</v>
      </c>
      <c r="M7431">
        <v>9</v>
      </c>
      <c r="N7431">
        <f>COUNTIFS(Tabla1[TorneoID],Tabla3[[#This Row],[TorneoID]],Tabla1[Jornada],Tabla3[[#This Row],[Jornada]],Tabla1[Resultado],1)</f>
        <v>5</v>
      </c>
      <c r="O7431">
        <f>COUNTIFS(Tabla1[TorneoID],Tabla3[[#This Row],[TorneoID]],Tabla1[Jornada],Tabla3[[#This Row],[Jornada]],Tabla1[Resultado],0)</f>
        <v>2</v>
      </c>
      <c r="P7431">
        <f>COUNTIFS(Tabla1[TorneoID],Tabla3[[#This Row],[TorneoID]],Tabla1[Jornada],Tabla3[[#This Row],[Jornada]],Tabla1[Resultado],-1)</f>
        <v>2</v>
      </c>
      <c r="Q7431">
        <f>Tabla3[[#This Row],[GL]]+Tabla3[[#This Row],[GV]]</f>
        <v>22</v>
      </c>
      <c r="R7431">
        <f>SUMIFS(Tabla1[mLoc],Tabla1[TorneoID],Tabla3[[#This Row],[TorneoID]],Tabla1[Jornada],Tabla3[[#This Row],[Jornada]])</f>
        <v>15</v>
      </c>
      <c r="S7431">
        <f>SUMIFS(Tabla1[mVis],Tabla1[TorneoID],Tabla3[[#This Row],[TorneoID]],Tabla1[Jornada],Tabla3[[#This Row],[Jornada]])</f>
        <v>7</v>
      </c>
    </row>
    <row r="7432" spans="2:19" x14ac:dyDescent="0.45">
      <c r="B7432">
        <v>4351</v>
      </c>
      <c r="C7432" t="s">
        <v>63</v>
      </c>
      <c r="D7432">
        <v>21</v>
      </c>
      <c r="E7432">
        <v>7</v>
      </c>
      <c r="F7432" t="s">
        <v>12</v>
      </c>
      <c r="G7432">
        <v>1</v>
      </c>
      <c r="H7432">
        <v>1</v>
      </c>
      <c r="I7432" t="s">
        <v>4</v>
      </c>
      <c r="J7432">
        <v>0</v>
      </c>
      <c r="L7432">
        <v>24</v>
      </c>
      <c r="M7432">
        <v>10</v>
      </c>
      <c r="N7432">
        <f>COUNTIFS(Tabla1[TorneoID],Tabla3[[#This Row],[TorneoID]],Tabla1[Jornada],Tabla3[[#This Row],[Jornada]],Tabla1[Resultado],1)</f>
        <v>3</v>
      </c>
      <c r="O7432">
        <f>COUNTIFS(Tabla1[TorneoID],Tabla3[[#This Row],[TorneoID]],Tabla1[Jornada],Tabla3[[#This Row],[Jornada]],Tabla1[Resultado],0)</f>
        <v>2</v>
      </c>
      <c r="P7432">
        <f>COUNTIFS(Tabla1[TorneoID],Tabla3[[#This Row],[TorneoID]],Tabla1[Jornada],Tabla3[[#This Row],[Jornada]],Tabla1[Resultado],-1)</f>
        <v>4</v>
      </c>
      <c r="Q7432">
        <f>Tabla3[[#This Row],[GL]]+Tabla3[[#This Row],[GV]]</f>
        <v>25</v>
      </c>
      <c r="R7432">
        <f>SUMIFS(Tabla1[mLoc],Tabla1[TorneoID],Tabla3[[#This Row],[TorneoID]],Tabla1[Jornada],Tabla3[[#This Row],[Jornada]])</f>
        <v>11</v>
      </c>
      <c r="S7432">
        <f>SUMIFS(Tabla1[mVis],Tabla1[TorneoID],Tabla3[[#This Row],[TorneoID]],Tabla1[Jornada],Tabla3[[#This Row],[Jornada]])</f>
        <v>14</v>
      </c>
    </row>
    <row r="7433" spans="2:19" x14ac:dyDescent="0.45">
      <c r="B7433">
        <v>4352</v>
      </c>
      <c r="C7433" t="s">
        <v>63</v>
      </c>
      <c r="D7433">
        <v>21</v>
      </c>
      <c r="E7433">
        <v>7</v>
      </c>
      <c r="F7433" t="s">
        <v>24</v>
      </c>
      <c r="G7433">
        <v>1</v>
      </c>
      <c r="H7433">
        <v>0</v>
      </c>
      <c r="I7433" t="s">
        <v>5</v>
      </c>
      <c r="J7433">
        <v>1</v>
      </c>
      <c r="L7433">
        <v>24</v>
      </c>
      <c r="M7433">
        <v>11</v>
      </c>
      <c r="N7433">
        <f>COUNTIFS(Tabla1[TorneoID],Tabla3[[#This Row],[TorneoID]],Tabla1[Jornada],Tabla3[[#This Row],[Jornada]],Tabla1[Resultado],1)</f>
        <v>6</v>
      </c>
      <c r="O7433">
        <f>COUNTIFS(Tabla1[TorneoID],Tabla3[[#This Row],[TorneoID]],Tabla1[Jornada],Tabla3[[#This Row],[Jornada]],Tabla1[Resultado],0)</f>
        <v>2</v>
      </c>
      <c r="P7433">
        <f>COUNTIFS(Tabla1[TorneoID],Tabla3[[#This Row],[TorneoID]],Tabla1[Jornada],Tabla3[[#This Row],[Jornada]],Tabla1[Resultado],-1)</f>
        <v>1</v>
      </c>
      <c r="Q7433">
        <f>Tabla3[[#This Row],[GL]]+Tabla3[[#This Row],[GV]]</f>
        <v>25</v>
      </c>
      <c r="R7433">
        <f>SUMIFS(Tabla1[mLoc],Tabla1[TorneoID],Tabla3[[#This Row],[TorneoID]],Tabla1[Jornada],Tabla3[[#This Row],[Jornada]])</f>
        <v>18</v>
      </c>
      <c r="S7433">
        <f>SUMIFS(Tabla1[mVis],Tabla1[TorneoID],Tabla3[[#This Row],[TorneoID]],Tabla1[Jornada],Tabla3[[#This Row],[Jornada]])</f>
        <v>7</v>
      </c>
    </row>
    <row r="7434" spans="2:19" x14ac:dyDescent="0.45">
      <c r="B7434">
        <v>4354</v>
      </c>
      <c r="C7434" t="s">
        <v>63</v>
      </c>
      <c r="D7434">
        <v>21</v>
      </c>
      <c r="E7434">
        <v>7</v>
      </c>
      <c r="F7434" t="s">
        <v>11</v>
      </c>
      <c r="G7434">
        <v>0</v>
      </c>
      <c r="H7434">
        <v>2</v>
      </c>
      <c r="I7434" t="s">
        <v>14</v>
      </c>
      <c r="J7434">
        <v>-1</v>
      </c>
      <c r="L7434">
        <v>24</v>
      </c>
      <c r="M7434">
        <v>12</v>
      </c>
      <c r="N7434">
        <f>COUNTIFS(Tabla1[TorneoID],Tabla3[[#This Row],[TorneoID]],Tabla1[Jornada],Tabla3[[#This Row],[Jornada]],Tabla1[Resultado],1)</f>
        <v>3</v>
      </c>
      <c r="O7434">
        <f>COUNTIFS(Tabla1[TorneoID],Tabla3[[#This Row],[TorneoID]],Tabla1[Jornada],Tabla3[[#This Row],[Jornada]],Tabla1[Resultado],0)</f>
        <v>2</v>
      </c>
      <c r="P7434">
        <f>COUNTIFS(Tabla1[TorneoID],Tabla3[[#This Row],[TorneoID]],Tabla1[Jornada],Tabla3[[#This Row],[Jornada]],Tabla1[Resultado],-1)</f>
        <v>4</v>
      </c>
      <c r="Q7434">
        <f>Tabla3[[#This Row],[GL]]+Tabla3[[#This Row],[GV]]</f>
        <v>24</v>
      </c>
      <c r="R7434">
        <f>SUMIFS(Tabla1[mLoc],Tabla1[TorneoID],Tabla3[[#This Row],[TorneoID]],Tabla1[Jornada],Tabla3[[#This Row],[Jornada]])</f>
        <v>12</v>
      </c>
      <c r="S7434">
        <f>SUMIFS(Tabla1[mVis],Tabla1[TorneoID],Tabla3[[#This Row],[TorneoID]],Tabla1[Jornada],Tabla3[[#This Row],[Jornada]])</f>
        <v>12</v>
      </c>
    </row>
    <row r="7435" spans="2:19" x14ac:dyDescent="0.45">
      <c r="B7435">
        <v>4336</v>
      </c>
      <c r="C7435" t="s">
        <v>63</v>
      </c>
      <c r="D7435">
        <v>21</v>
      </c>
      <c r="E7435">
        <v>8</v>
      </c>
      <c r="F7435" t="s">
        <v>13</v>
      </c>
      <c r="G7435">
        <v>1</v>
      </c>
      <c r="H7435">
        <v>1</v>
      </c>
      <c r="I7435" t="s">
        <v>0</v>
      </c>
      <c r="J7435">
        <v>0</v>
      </c>
      <c r="L7435">
        <v>24</v>
      </c>
      <c r="M7435">
        <v>13</v>
      </c>
      <c r="N7435">
        <f>COUNTIFS(Tabla1[TorneoID],Tabla3[[#This Row],[TorneoID]],Tabla1[Jornada],Tabla3[[#This Row],[Jornada]],Tabla1[Resultado],1)</f>
        <v>4</v>
      </c>
      <c r="O7435">
        <f>COUNTIFS(Tabla1[TorneoID],Tabla3[[#This Row],[TorneoID]],Tabla1[Jornada],Tabla3[[#This Row],[Jornada]],Tabla1[Resultado],0)</f>
        <v>1</v>
      </c>
      <c r="P7435">
        <f>COUNTIFS(Tabla1[TorneoID],Tabla3[[#This Row],[TorneoID]],Tabla1[Jornada],Tabla3[[#This Row],[Jornada]],Tabla1[Resultado],-1)</f>
        <v>4</v>
      </c>
      <c r="Q7435">
        <f>Tabla3[[#This Row],[GL]]+Tabla3[[#This Row],[GV]]</f>
        <v>21</v>
      </c>
      <c r="R7435">
        <f>SUMIFS(Tabla1[mLoc],Tabla1[TorneoID],Tabla3[[#This Row],[TorneoID]],Tabla1[Jornada],Tabla3[[#This Row],[Jornada]])</f>
        <v>10</v>
      </c>
      <c r="S7435">
        <f>SUMIFS(Tabla1[mVis],Tabla1[TorneoID],Tabla3[[#This Row],[TorneoID]],Tabla1[Jornada],Tabla3[[#This Row],[Jornada]])</f>
        <v>11</v>
      </c>
    </row>
    <row r="7436" spans="2:19" x14ac:dyDescent="0.45">
      <c r="B7436">
        <v>4337</v>
      </c>
      <c r="C7436" t="s">
        <v>63</v>
      </c>
      <c r="D7436">
        <v>21</v>
      </c>
      <c r="E7436">
        <v>8</v>
      </c>
      <c r="F7436" t="s">
        <v>56</v>
      </c>
      <c r="G7436">
        <v>2</v>
      </c>
      <c r="H7436">
        <v>0</v>
      </c>
      <c r="I7436" t="s">
        <v>12</v>
      </c>
      <c r="J7436">
        <v>1</v>
      </c>
      <c r="L7436">
        <v>24</v>
      </c>
      <c r="M7436">
        <v>14</v>
      </c>
      <c r="N7436">
        <f>COUNTIFS(Tabla1[TorneoID],Tabla3[[#This Row],[TorneoID]],Tabla1[Jornada],Tabla3[[#This Row],[Jornada]],Tabla1[Resultado],1)</f>
        <v>4</v>
      </c>
      <c r="O7436">
        <f>COUNTIFS(Tabla1[TorneoID],Tabla3[[#This Row],[TorneoID]],Tabla1[Jornada],Tabla3[[#This Row],[Jornada]],Tabla1[Resultado],0)</f>
        <v>4</v>
      </c>
      <c r="P7436">
        <f>COUNTIFS(Tabla1[TorneoID],Tabla3[[#This Row],[TorneoID]],Tabla1[Jornada],Tabla3[[#This Row],[Jornada]],Tabla1[Resultado],-1)</f>
        <v>1</v>
      </c>
      <c r="Q7436">
        <f>Tabla3[[#This Row],[GL]]+Tabla3[[#This Row],[GV]]</f>
        <v>32</v>
      </c>
      <c r="R7436">
        <f>SUMIFS(Tabla1[mLoc],Tabla1[TorneoID],Tabla3[[#This Row],[TorneoID]],Tabla1[Jornada],Tabla3[[#This Row],[Jornada]])</f>
        <v>22</v>
      </c>
      <c r="S7436">
        <f>SUMIFS(Tabla1[mVis],Tabla1[TorneoID],Tabla3[[#This Row],[TorneoID]],Tabla1[Jornada],Tabla3[[#This Row],[Jornada]])</f>
        <v>10</v>
      </c>
    </row>
    <row r="7437" spans="2:19" x14ac:dyDescent="0.45">
      <c r="B7437">
        <v>4338</v>
      </c>
      <c r="C7437" t="s">
        <v>63</v>
      </c>
      <c r="D7437">
        <v>21</v>
      </c>
      <c r="E7437">
        <v>8</v>
      </c>
      <c r="F7437" t="s">
        <v>3</v>
      </c>
      <c r="G7437">
        <v>1</v>
      </c>
      <c r="H7437">
        <v>2</v>
      </c>
      <c r="I7437" t="s">
        <v>7</v>
      </c>
      <c r="J7437">
        <v>-1</v>
      </c>
      <c r="L7437">
        <v>24</v>
      </c>
      <c r="M7437">
        <v>15</v>
      </c>
      <c r="N7437">
        <f>COUNTIFS(Tabla1[TorneoID],Tabla3[[#This Row],[TorneoID]],Tabla1[Jornada],Tabla3[[#This Row],[Jornada]],Tabla1[Resultado],1)</f>
        <v>3</v>
      </c>
      <c r="O7437">
        <f>COUNTIFS(Tabla1[TorneoID],Tabla3[[#This Row],[TorneoID]],Tabla1[Jornada],Tabla3[[#This Row],[Jornada]],Tabla1[Resultado],0)</f>
        <v>3</v>
      </c>
      <c r="P7437">
        <f>COUNTIFS(Tabla1[TorneoID],Tabla3[[#This Row],[TorneoID]],Tabla1[Jornada],Tabla3[[#This Row],[Jornada]],Tabla1[Resultado],-1)</f>
        <v>3</v>
      </c>
      <c r="Q7437">
        <f>Tabla3[[#This Row],[GL]]+Tabla3[[#This Row],[GV]]</f>
        <v>29</v>
      </c>
      <c r="R7437">
        <f>SUMIFS(Tabla1[mLoc],Tabla1[TorneoID],Tabla3[[#This Row],[TorneoID]],Tabla1[Jornada],Tabla3[[#This Row],[Jornada]])</f>
        <v>16</v>
      </c>
      <c r="S7437">
        <f>SUMIFS(Tabla1[mVis],Tabla1[TorneoID],Tabla3[[#This Row],[TorneoID]],Tabla1[Jornada],Tabla3[[#This Row],[Jornada]])</f>
        <v>13</v>
      </c>
    </row>
    <row r="7438" spans="2:19" x14ac:dyDescent="0.45">
      <c r="B7438">
        <v>4339</v>
      </c>
      <c r="C7438" t="s">
        <v>63</v>
      </c>
      <c r="D7438">
        <v>21</v>
      </c>
      <c r="E7438">
        <v>8</v>
      </c>
      <c r="F7438" t="s">
        <v>5</v>
      </c>
      <c r="G7438">
        <v>3</v>
      </c>
      <c r="H7438">
        <v>0</v>
      </c>
      <c r="I7438" t="s">
        <v>17</v>
      </c>
      <c r="J7438">
        <v>1</v>
      </c>
      <c r="L7438">
        <v>24</v>
      </c>
      <c r="M7438">
        <v>16</v>
      </c>
      <c r="N7438">
        <f>COUNTIFS(Tabla1[TorneoID],Tabla3[[#This Row],[TorneoID]],Tabla1[Jornada],Tabla3[[#This Row],[Jornada]],Tabla1[Resultado],1)</f>
        <v>7</v>
      </c>
      <c r="O7438">
        <f>COUNTIFS(Tabla1[TorneoID],Tabla3[[#This Row],[TorneoID]],Tabla1[Jornada],Tabla3[[#This Row],[Jornada]],Tabla1[Resultado],0)</f>
        <v>0</v>
      </c>
      <c r="P7438">
        <f>COUNTIFS(Tabla1[TorneoID],Tabla3[[#This Row],[TorneoID]],Tabla1[Jornada],Tabla3[[#This Row],[Jornada]],Tabla1[Resultado],-1)</f>
        <v>2</v>
      </c>
      <c r="Q7438">
        <f>Tabla3[[#This Row],[GL]]+Tabla3[[#This Row],[GV]]</f>
        <v>34</v>
      </c>
      <c r="R7438">
        <f>SUMIFS(Tabla1[mLoc],Tabla1[TorneoID],Tabla3[[#This Row],[TorneoID]],Tabla1[Jornada],Tabla3[[#This Row],[Jornada]])</f>
        <v>22</v>
      </c>
      <c r="S7438">
        <f>SUMIFS(Tabla1[mVis],Tabla1[TorneoID],Tabla3[[#This Row],[TorneoID]],Tabla1[Jornada],Tabla3[[#This Row],[Jornada]])</f>
        <v>12</v>
      </c>
    </row>
    <row r="7439" spans="2:19" x14ac:dyDescent="0.45">
      <c r="B7439">
        <v>4340</v>
      </c>
      <c r="C7439" t="s">
        <v>63</v>
      </c>
      <c r="D7439">
        <v>21</v>
      </c>
      <c r="E7439">
        <v>8</v>
      </c>
      <c r="F7439" t="s">
        <v>1</v>
      </c>
      <c r="G7439">
        <v>4</v>
      </c>
      <c r="H7439">
        <v>1</v>
      </c>
      <c r="I7439" t="s">
        <v>24</v>
      </c>
      <c r="J7439">
        <v>1</v>
      </c>
      <c r="L7439">
        <v>24</v>
      </c>
      <c r="M7439">
        <v>17</v>
      </c>
      <c r="N7439">
        <f>COUNTIFS(Tabla1[TorneoID],Tabla3[[#This Row],[TorneoID]],Tabla1[Jornada],Tabla3[[#This Row],[Jornada]],Tabla1[Resultado],1)</f>
        <v>5</v>
      </c>
      <c r="O7439">
        <f>COUNTIFS(Tabla1[TorneoID],Tabla3[[#This Row],[TorneoID]],Tabla1[Jornada],Tabla3[[#This Row],[Jornada]],Tabla1[Resultado],0)</f>
        <v>3</v>
      </c>
      <c r="P7439">
        <f>COUNTIFS(Tabla1[TorneoID],Tabla3[[#This Row],[TorneoID]],Tabla1[Jornada],Tabla3[[#This Row],[Jornada]],Tabla1[Resultado],-1)</f>
        <v>1</v>
      </c>
      <c r="Q7439">
        <f>Tabla3[[#This Row],[GL]]+Tabla3[[#This Row],[GV]]</f>
        <v>19</v>
      </c>
      <c r="R7439">
        <f>SUMIFS(Tabla1[mLoc],Tabla1[TorneoID],Tabla3[[#This Row],[TorneoID]],Tabla1[Jornada],Tabla3[[#This Row],[Jornada]])</f>
        <v>13</v>
      </c>
      <c r="S7439">
        <f>SUMIFS(Tabla1[mVis],Tabla1[TorneoID],Tabla3[[#This Row],[TorneoID]],Tabla1[Jornada],Tabla3[[#This Row],[Jornada]])</f>
        <v>6</v>
      </c>
    </row>
    <row r="7440" spans="2:19" x14ac:dyDescent="0.45">
      <c r="B7440">
        <v>4341</v>
      </c>
      <c r="C7440" t="s">
        <v>63</v>
      </c>
      <c r="D7440">
        <v>21</v>
      </c>
      <c r="E7440">
        <v>8</v>
      </c>
      <c r="F7440" t="s">
        <v>9</v>
      </c>
      <c r="G7440">
        <v>1</v>
      </c>
      <c r="H7440">
        <v>1</v>
      </c>
      <c r="I7440" t="s">
        <v>11</v>
      </c>
      <c r="J7440">
        <v>0</v>
      </c>
      <c r="L7440">
        <v>25</v>
      </c>
      <c r="M7440">
        <v>1</v>
      </c>
      <c r="N7440">
        <f>COUNTIFS(Tabla1[TorneoID],Tabla3[[#This Row],[TorneoID]],Tabla1[Jornada],Tabla3[[#This Row],[Jornada]],Tabla1[Resultado],1)</f>
        <v>6</v>
      </c>
      <c r="O7440">
        <f>COUNTIFS(Tabla1[TorneoID],Tabla3[[#This Row],[TorneoID]],Tabla1[Jornada],Tabla3[[#This Row],[Jornada]],Tabla1[Resultado],0)</f>
        <v>0</v>
      </c>
      <c r="P7440">
        <f>COUNTIFS(Tabla1[TorneoID],Tabla3[[#This Row],[TorneoID]],Tabla1[Jornada],Tabla3[[#This Row],[Jornada]],Tabla1[Resultado],-1)</f>
        <v>3</v>
      </c>
      <c r="Q7440">
        <f>Tabla3[[#This Row],[GL]]+Tabla3[[#This Row],[GV]]</f>
        <v>26</v>
      </c>
      <c r="R7440">
        <f>SUMIFS(Tabla1[mLoc],Tabla1[TorneoID],Tabla3[[#This Row],[TorneoID]],Tabla1[Jornada],Tabla3[[#This Row],[Jornada]])</f>
        <v>16</v>
      </c>
      <c r="S7440">
        <f>SUMIFS(Tabla1[mVis],Tabla1[TorneoID],Tabla3[[#This Row],[TorneoID]],Tabla1[Jornada],Tabla3[[#This Row],[Jornada]])</f>
        <v>10</v>
      </c>
    </row>
    <row r="7441" spans="2:19" x14ac:dyDescent="0.45">
      <c r="B7441">
        <v>4342</v>
      </c>
      <c r="C7441" t="s">
        <v>63</v>
      </c>
      <c r="D7441">
        <v>21</v>
      </c>
      <c r="E7441">
        <v>8</v>
      </c>
      <c r="F7441" t="s">
        <v>15</v>
      </c>
      <c r="G7441">
        <v>4</v>
      </c>
      <c r="H7441">
        <v>1</v>
      </c>
      <c r="I7441" t="s">
        <v>49</v>
      </c>
      <c r="J7441">
        <v>1</v>
      </c>
      <c r="L7441">
        <v>25</v>
      </c>
      <c r="M7441">
        <v>2</v>
      </c>
      <c r="N7441">
        <f>COUNTIFS(Tabla1[TorneoID],Tabla3[[#This Row],[TorneoID]],Tabla1[Jornada],Tabla3[[#This Row],[Jornada]],Tabla1[Resultado],1)</f>
        <v>2</v>
      </c>
      <c r="O7441">
        <f>COUNTIFS(Tabla1[TorneoID],Tabla3[[#This Row],[TorneoID]],Tabla1[Jornada],Tabla3[[#This Row],[Jornada]],Tabla1[Resultado],0)</f>
        <v>3</v>
      </c>
      <c r="P7441">
        <f>COUNTIFS(Tabla1[TorneoID],Tabla3[[#This Row],[TorneoID]],Tabla1[Jornada],Tabla3[[#This Row],[Jornada]],Tabla1[Resultado],-1)</f>
        <v>4</v>
      </c>
      <c r="Q7441">
        <f>Tabla3[[#This Row],[GL]]+Tabla3[[#This Row],[GV]]</f>
        <v>29</v>
      </c>
      <c r="R7441">
        <f>SUMIFS(Tabla1[mLoc],Tabla1[TorneoID],Tabla3[[#This Row],[TorneoID]],Tabla1[Jornada],Tabla3[[#This Row],[Jornada]])</f>
        <v>13</v>
      </c>
      <c r="S7441">
        <f>SUMIFS(Tabla1[mVis],Tabla1[TorneoID],Tabla3[[#This Row],[TorneoID]],Tabla1[Jornada],Tabla3[[#This Row],[Jornada]])</f>
        <v>16</v>
      </c>
    </row>
    <row r="7442" spans="2:19" x14ac:dyDescent="0.45">
      <c r="B7442">
        <v>4343</v>
      </c>
      <c r="C7442" t="s">
        <v>63</v>
      </c>
      <c r="D7442">
        <v>21</v>
      </c>
      <c r="E7442">
        <v>8</v>
      </c>
      <c r="F7442" t="s">
        <v>14</v>
      </c>
      <c r="G7442">
        <v>3</v>
      </c>
      <c r="H7442">
        <v>1</v>
      </c>
      <c r="I7442" t="s">
        <v>6</v>
      </c>
      <c r="J7442">
        <v>1</v>
      </c>
      <c r="L7442">
        <v>25</v>
      </c>
      <c r="M7442">
        <v>3</v>
      </c>
      <c r="N7442">
        <f>COUNTIFS(Tabla1[TorneoID],Tabla3[[#This Row],[TorneoID]],Tabla1[Jornada],Tabla3[[#This Row],[Jornada]],Tabla1[Resultado],1)</f>
        <v>5</v>
      </c>
      <c r="O7442">
        <f>COUNTIFS(Tabla1[TorneoID],Tabla3[[#This Row],[TorneoID]],Tabla1[Jornada],Tabla3[[#This Row],[Jornada]],Tabla1[Resultado],0)</f>
        <v>2</v>
      </c>
      <c r="P7442">
        <f>COUNTIFS(Tabla1[TorneoID],Tabla3[[#This Row],[TorneoID]],Tabla1[Jornada],Tabla3[[#This Row],[Jornada]],Tabla1[Resultado],-1)</f>
        <v>2</v>
      </c>
      <c r="Q7442">
        <f>Tabla3[[#This Row],[GL]]+Tabla3[[#This Row],[GV]]</f>
        <v>30</v>
      </c>
      <c r="R7442">
        <f>SUMIFS(Tabla1[mLoc],Tabla1[TorneoID],Tabla3[[#This Row],[TorneoID]],Tabla1[Jornada],Tabla3[[#This Row],[Jornada]])</f>
        <v>17</v>
      </c>
      <c r="S7442">
        <f>SUMIFS(Tabla1[mVis],Tabla1[TorneoID],Tabla3[[#This Row],[TorneoID]],Tabla1[Jornada],Tabla3[[#This Row],[Jornada]])</f>
        <v>13</v>
      </c>
    </row>
    <row r="7443" spans="2:19" x14ac:dyDescent="0.45">
      <c r="B7443">
        <v>4344</v>
      </c>
      <c r="C7443" t="s">
        <v>63</v>
      </c>
      <c r="D7443">
        <v>21</v>
      </c>
      <c r="E7443">
        <v>8</v>
      </c>
      <c r="F7443" t="s">
        <v>4</v>
      </c>
      <c r="G7443">
        <v>2</v>
      </c>
      <c r="H7443">
        <v>0</v>
      </c>
      <c r="I7443" t="s">
        <v>27</v>
      </c>
      <c r="J7443">
        <v>1</v>
      </c>
      <c r="L7443">
        <v>25</v>
      </c>
      <c r="M7443">
        <v>4</v>
      </c>
      <c r="N7443">
        <f>COUNTIFS(Tabla1[TorneoID],Tabla3[[#This Row],[TorneoID]],Tabla1[Jornada],Tabla3[[#This Row],[Jornada]],Tabla1[Resultado],1)</f>
        <v>5</v>
      </c>
      <c r="O7443">
        <f>COUNTIFS(Tabla1[TorneoID],Tabla3[[#This Row],[TorneoID]],Tabla1[Jornada],Tabla3[[#This Row],[Jornada]],Tabla1[Resultado],0)</f>
        <v>2</v>
      </c>
      <c r="P7443">
        <f>COUNTIFS(Tabla1[TorneoID],Tabla3[[#This Row],[TorneoID]],Tabla1[Jornada],Tabla3[[#This Row],[Jornada]],Tabla1[Resultado],-1)</f>
        <v>2</v>
      </c>
      <c r="Q7443">
        <f>Tabla3[[#This Row],[GL]]+Tabla3[[#This Row],[GV]]</f>
        <v>33</v>
      </c>
      <c r="R7443">
        <f>SUMIFS(Tabla1[mLoc],Tabla1[TorneoID],Tabla3[[#This Row],[TorneoID]],Tabla1[Jornada],Tabla3[[#This Row],[Jornada]])</f>
        <v>19</v>
      </c>
      <c r="S7443">
        <f>SUMIFS(Tabla1[mVis],Tabla1[TorneoID],Tabla3[[#This Row],[TorneoID]],Tabla1[Jornada],Tabla3[[#This Row],[Jornada]])</f>
        <v>14</v>
      </c>
    </row>
    <row r="7444" spans="2:19" x14ac:dyDescent="0.45">
      <c r="B7444">
        <v>4327</v>
      </c>
      <c r="C7444" t="s">
        <v>63</v>
      </c>
      <c r="D7444">
        <v>21</v>
      </c>
      <c r="E7444">
        <v>9</v>
      </c>
      <c r="F7444" t="s">
        <v>11</v>
      </c>
      <c r="G7444">
        <v>1</v>
      </c>
      <c r="H7444">
        <v>0</v>
      </c>
      <c r="I7444" t="s">
        <v>6</v>
      </c>
      <c r="J7444">
        <v>1</v>
      </c>
      <c r="L7444">
        <v>25</v>
      </c>
      <c r="M7444">
        <v>5</v>
      </c>
      <c r="N7444">
        <f>COUNTIFS(Tabla1[TorneoID],Tabla3[[#This Row],[TorneoID]],Tabla1[Jornada],Tabla3[[#This Row],[Jornada]],Tabla1[Resultado],1)</f>
        <v>5</v>
      </c>
      <c r="O7444">
        <f>COUNTIFS(Tabla1[TorneoID],Tabla3[[#This Row],[TorneoID]],Tabla1[Jornada],Tabla3[[#This Row],[Jornada]],Tabla1[Resultado],0)</f>
        <v>1</v>
      </c>
      <c r="P7444">
        <f>COUNTIFS(Tabla1[TorneoID],Tabla3[[#This Row],[TorneoID]],Tabla1[Jornada],Tabla3[[#This Row],[Jornada]],Tabla1[Resultado],-1)</f>
        <v>3</v>
      </c>
      <c r="Q7444">
        <f>Tabla3[[#This Row],[GL]]+Tabla3[[#This Row],[GV]]</f>
        <v>26</v>
      </c>
      <c r="R7444">
        <f>SUMIFS(Tabla1[mLoc],Tabla1[TorneoID],Tabla3[[#This Row],[TorneoID]],Tabla1[Jornada],Tabla3[[#This Row],[Jornada]])</f>
        <v>15</v>
      </c>
      <c r="S7444">
        <f>SUMIFS(Tabla1[mVis],Tabla1[TorneoID],Tabla3[[#This Row],[TorneoID]],Tabla1[Jornada],Tabla3[[#This Row],[Jornada]])</f>
        <v>11</v>
      </c>
    </row>
    <row r="7445" spans="2:19" x14ac:dyDescent="0.45">
      <c r="B7445">
        <v>4328</v>
      </c>
      <c r="C7445" t="s">
        <v>63</v>
      </c>
      <c r="D7445">
        <v>21</v>
      </c>
      <c r="E7445">
        <v>9</v>
      </c>
      <c r="F7445" t="s">
        <v>24</v>
      </c>
      <c r="G7445">
        <v>1</v>
      </c>
      <c r="H7445">
        <v>1</v>
      </c>
      <c r="I7445" t="s">
        <v>14</v>
      </c>
      <c r="J7445">
        <v>0</v>
      </c>
      <c r="L7445">
        <v>25</v>
      </c>
      <c r="M7445">
        <v>6</v>
      </c>
      <c r="N7445">
        <f>COUNTIFS(Tabla1[TorneoID],Tabla3[[#This Row],[TorneoID]],Tabla1[Jornada],Tabla3[[#This Row],[Jornada]],Tabla1[Resultado],1)</f>
        <v>4</v>
      </c>
      <c r="O7445">
        <f>COUNTIFS(Tabla1[TorneoID],Tabla3[[#This Row],[TorneoID]],Tabla1[Jornada],Tabla3[[#This Row],[Jornada]],Tabla1[Resultado],0)</f>
        <v>3</v>
      </c>
      <c r="P7445">
        <f>COUNTIFS(Tabla1[TorneoID],Tabla3[[#This Row],[TorneoID]],Tabla1[Jornada],Tabla3[[#This Row],[Jornada]],Tabla1[Resultado],-1)</f>
        <v>2</v>
      </c>
      <c r="Q7445">
        <f>Tabla3[[#This Row],[GL]]+Tabla3[[#This Row],[GV]]</f>
        <v>32</v>
      </c>
      <c r="R7445">
        <f>SUMIFS(Tabla1[mLoc],Tabla1[TorneoID],Tabla3[[#This Row],[TorneoID]],Tabla1[Jornada],Tabla3[[#This Row],[Jornada]])</f>
        <v>18</v>
      </c>
      <c r="S7445">
        <f>SUMIFS(Tabla1[mVis],Tabla1[TorneoID],Tabla3[[#This Row],[TorneoID]],Tabla1[Jornada],Tabla3[[#This Row],[Jornada]])</f>
        <v>14</v>
      </c>
    </row>
    <row r="7446" spans="2:19" x14ac:dyDescent="0.45">
      <c r="B7446">
        <v>4329</v>
      </c>
      <c r="C7446" t="s">
        <v>63</v>
      </c>
      <c r="D7446">
        <v>21</v>
      </c>
      <c r="E7446">
        <v>9</v>
      </c>
      <c r="F7446" t="s">
        <v>7</v>
      </c>
      <c r="G7446">
        <v>2</v>
      </c>
      <c r="H7446">
        <v>0</v>
      </c>
      <c r="I7446" t="s">
        <v>5</v>
      </c>
      <c r="J7446">
        <v>1</v>
      </c>
      <c r="L7446">
        <v>25</v>
      </c>
      <c r="M7446">
        <v>7</v>
      </c>
      <c r="N7446">
        <f>COUNTIFS(Tabla1[TorneoID],Tabla3[[#This Row],[TorneoID]],Tabla1[Jornada],Tabla3[[#This Row],[Jornada]],Tabla1[Resultado],1)</f>
        <v>3</v>
      </c>
      <c r="O7446">
        <f>COUNTIFS(Tabla1[TorneoID],Tabla3[[#This Row],[TorneoID]],Tabla1[Jornada],Tabla3[[#This Row],[Jornada]],Tabla1[Resultado],0)</f>
        <v>3</v>
      </c>
      <c r="P7446">
        <f>COUNTIFS(Tabla1[TorneoID],Tabla3[[#This Row],[TorneoID]],Tabla1[Jornada],Tabla3[[#This Row],[Jornada]],Tabla1[Resultado],-1)</f>
        <v>3</v>
      </c>
      <c r="Q7446">
        <f>Tabla3[[#This Row],[GL]]+Tabla3[[#This Row],[GV]]</f>
        <v>37</v>
      </c>
      <c r="R7446">
        <f>SUMIFS(Tabla1[mLoc],Tabla1[TorneoID],Tabla3[[#This Row],[TorneoID]],Tabla1[Jornada],Tabla3[[#This Row],[Jornada]])</f>
        <v>20</v>
      </c>
      <c r="S7446">
        <f>SUMIFS(Tabla1[mVis],Tabla1[TorneoID],Tabla3[[#This Row],[TorneoID]],Tabla1[Jornada],Tabla3[[#This Row],[Jornada]])</f>
        <v>17</v>
      </c>
    </row>
    <row r="7447" spans="2:19" x14ac:dyDescent="0.45">
      <c r="B7447">
        <v>4330</v>
      </c>
      <c r="C7447" t="s">
        <v>63</v>
      </c>
      <c r="D7447">
        <v>21</v>
      </c>
      <c r="E7447">
        <v>9</v>
      </c>
      <c r="F7447" t="s">
        <v>17</v>
      </c>
      <c r="G7447">
        <v>0</v>
      </c>
      <c r="H7447">
        <v>2</v>
      </c>
      <c r="I7447" t="s">
        <v>1</v>
      </c>
      <c r="J7447">
        <v>-1</v>
      </c>
      <c r="L7447">
        <v>25</v>
      </c>
      <c r="M7447">
        <v>8</v>
      </c>
      <c r="N7447">
        <f>COUNTIFS(Tabla1[TorneoID],Tabla3[[#This Row],[TorneoID]],Tabla1[Jornada],Tabla3[[#This Row],[Jornada]],Tabla1[Resultado],1)</f>
        <v>4</v>
      </c>
      <c r="O7447">
        <f>COUNTIFS(Tabla1[TorneoID],Tabla3[[#This Row],[TorneoID]],Tabla1[Jornada],Tabla3[[#This Row],[Jornada]],Tabla1[Resultado],0)</f>
        <v>3</v>
      </c>
      <c r="P7447">
        <f>COUNTIFS(Tabla1[TorneoID],Tabla3[[#This Row],[TorneoID]],Tabla1[Jornada],Tabla3[[#This Row],[Jornada]],Tabla1[Resultado],-1)</f>
        <v>2</v>
      </c>
      <c r="Q7447">
        <f>Tabla3[[#This Row],[GL]]+Tabla3[[#This Row],[GV]]</f>
        <v>27</v>
      </c>
      <c r="R7447">
        <f>SUMIFS(Tabla1[mLoc],Tabla1[TorneoID],Tabla3[[#This Row],[TorneoID]],Tabla1[Jornada],Tabla3[[#This Row],[Jornada]])</f>
        <v>13</v>
      </c>
      <c r="S7447">
        <f>SUMIFS(Tabla1[mVis],Tabla1[TorneoID],Tabla3[[#This Row],[TorneoID]],Tabla1[Jornada],Tabla3[[#This Row],[Jornada]])</f>
        <v>14</v>
      </c>
    </row>
    <row r="7448" spans="2:19" x14ac:dyDescent="0.45">
      <c r="B7448">
        <v>4331</v>
      </c>
      <c r="C7448" t="s">
        <v>63</v>
      </c>
      <c r="D7448">
        <v>21</v>
      </c>
      <c r="E7448">
        <v>9</v>
      </c>
      <c r="F7448" t="s">
        <v>9</v>
      </c>
      <c r="G7448">
        <v>1</v>
      </c>
      <c r="H7448">
        <v>1</v>
      </c>
      <c r="I7448" t="s">
        <v>4</v>
      </c>
      <c r="J7448">
        <v>0</v>
      </c>
      <c r="L7448">
        <v>25</v>
      </c>
      <c r="M7448">
        <v>9</v>
      </c>
      <c r="N7448">
        <f>COUNTIFS(Tabla1[TorneoID],Tabla3[[#This Row],[TorneoID]],Tabla1[Jornada],Tabla3[[#This Row],[Jornada]],Tabla1[Resultado],1)</f>
        <v>3</v>
      </c>
      <c r="O7448">
        <f>COUNTIFS(Tabla1[TorneoID],Tabla3[[#This Row],[TorneoID]],Tabla1[Jornada],Tabla3[[#This Row],[Jornada]],Tabla1[Resultado],0)</f>
        <v>4</v>
      </c>
      <c r="P7448">
        <f>COUNTIFS(Tabla1[TorneoID],Tabla3[[#This Row],[TorneoID]],Tabla1[Jornada],Tabla3[[#This Row],[Jornada]],Tabla1[Resultado],-1)</f>
        <v>2</v>
      </c>
      <c r="Q7448">
        <f>Tabla3[[#This Row],[GL]]+Tabla3[[#This Row],[GV]]</f>
        <v>32</v>
      </c>
      <c r="R7448">
        <f>SUMIFS(Tabla1[mLoc],Tabla1[TorneoID],Tabla3[[#This Row],[TorneoID]],Tabla1[Jornada],Tabla3[[#This Row],[Jornada]])</f>
        <v>16</v>
      </c>
      <c r="S7448">
        <f>SUMIFS(Tabla1[mVis],Tabla1[TorneoID],Tabla3[[#This Row],[TorneoID]],Tabla1[Jornada],Tabla3[[#This Row],[Jornada]])</f>
        <v>16</v>
      </c>
    </row>
    <row r="7449" spans="2:19" x14ac:dyDescent="0.45">
      <c r="B7449">
        <v>4332</v>
      </c>
      <c r="C7449" t="s">
        <v>63</v>
      </c>
      <c r="D7449">
        <v>21</v>
      </c>
      <c r="E7449">
        <v>9</v>
      </c>
      <c r="F7449" t="s">
        <v>12</v>
      </c>
      <c r="G7449">
        <v>1</v>
      </c>
      <c r="H7449">
        <v>1</v>
      </c>
      <c r="I7449" t="s">
        <v>13</v>
      </c>
      <c r="J7449">
        <v>0</v>
      </c>
      <c r="L7449">
        <v>25</v>
      </c>
      <c r="M7449">
        <v>10</v>
      </c>
      <c r="N7449">
        <f>COUNTIFS(Tabla1[TorneoID],Tabla3[[#This Row],[TorneoID]],Tabla1[Jornada],Tabla3[[#This Row],[Jornada]],Tabla1[Resultado],1)</f>
        <v>4</v>
      </c>
      <c r="O7449">
        <f>COUNTIFS(Tabla1[TorneoID],Tabla3[[#This Row],[TorneoID]],Tabla1[Jornada],Tabla3[[#This Row],[Jornada]],Tabla1[Resultado],0)</f>
        <v>3</v>
      </c>
      <c r="P7449">
        <f>COUNTIFS(Tabla1[TorneoID],Tabla3[[#This Row],[TorneoID]],Tabla1[Jornada],Tabla3[[#This Row],[Jornada]],Tabla1[Resultado],-1)</f>
        <v>2</v>
      </c>
      <c r="Q7449">
        <f>Tabla3[[#This Row],[GL]]+Tabla3[[#This Row],[GV]]</f>
        <v>33</v>
      </c>
      <c r="R7449">
        <f>SUMIFS(Tabla1[mLoc],Tabla1[TorneoID],Tabla3[[#This Row],[TorneoID]],Tabla1[Jornada],Tabla3[[#This Row],[Jornada]])</f>
        <v>17</v>
      </c>
      <c r="S7449">
        <f>SUMIFS(Tabla1[mVis],Tabla1[TorneoID],Tabla3[[#This Row],[TorneoID]],Tabla1[Jornada],Tabla3[[#This Row],[Jornada]])</f>
        <v>16</v>
      </c>
    </row>
    <row r="7450" spans="2:19" x14ac:dyDescent="0.45">
      <c r="B7450">
        <v>4333</v>
      </c>
      <c r="C7450" t="s">
        <v>63</v>
      </c>
      <c r="D7450">
        <v>21</v>
      </c>
      <c r="E7450">
        <v>9</v>
      </c>
      <c r="F7450" t="s">
        <v>27</v>
      </c>
      <c r="G7450">
        <v>2</v>
      </c>
      <c r="H7450">
        <v>0</v>
      </c>
      <c r="I7450" t="s">
        <v>56</v>
      </c>
      <c r="J7450">
        <v>1</v>
      </c>
      <c r="L7450">
        <v>25</v>
      </c>
      <c r="M7450">
        <v>11</v>
      </c>
      <c r="N7450">
        <f>COUNTIFS(Tabla1[TorneoID],Tabla3[[#This Row],[TorneoID]],Tabla1[Jornada],Tabla3[[#This Row],[Jornada]],Tabla1[Resultado],1)</f>
        <v>4</v>
      </c>
      <c r="O7450">
        <f>COUNTIFS(Tabla1[TorneoID],Tabla3[[#This Row],[TorneoID]],Tabla1[Jornada],Tabla3[[#This Row],[Jornada]],Tabla1[Resultado],0)</f>
        <v>2</v>
      </c>
      <c r="P7450">
        <f>COUNTIFS(Tabla1[TorneoID],Tabla3[[#This Row],[TorneoID]],Tabla1[Jornada],Tabla3[[#This Row],[Jornada]],Tabla1[Resultado],-1)</f>
        <v>3</v>
      </c>
      <c r="Q7450">
        <f>Tabla3[[#This Row],[GL]]+Tabla3[[#This Row],[GV]]</f>
        <v>23</v>
      </c>
      <c r="R7450">
        <f>SUMIFS(Tabla1[mLoc],Tabla1[TorneoID],Tabla3[[#This Row],[TorneoID]],Tabla1[Jornada],Tabla3[[#This Row],[Jornada]])</f>
        <v>11</v>
      </c>
      <c r="S7450">
        <f>SUMIFS(Tabla1[mVis],Tabla1[TorneoID],Tabla3[[#This Row],[TorneoID]],Tabla1[Jornada],Tabla3[[#This Row],[Jornada]])</f>
        <v>12</v>
      </c>
    </row>
    <row r="7451" spans="2:19" x14ac:dyDescent="0.45">
      <c r="B7451">
        <v>4334</v>
      </c>
      <c r="C7451" t="s">
        <v>63</v>
      </c>
      <c r="D7451">
        <v>21</v>
      </c>
      <c r="E7451">
        <v>9</v>
      </c>
      <c r="F7451" t="s">
        <v>0</v>
      </c>
      <c r="G7451">
        <v>1</v>
      </c>
      <c r="H7451">
        <v>0</v>
      </c>
      <c r="I7451" t="s">
        <v>15</v>
      </c>
      <c r="J7451">
        <v>1</v>
      </c>
      <c r="L7451">
        <v>25</v>
      </c>
      <c r="M7451">
        <v>12</v>
      </c>
      <c r="N7451">
        <f>COUNTIFS(Tabla1[TorneoID],Tabla3[[#This Row],[TorneoID]],Tabla1[Jornada],Tabla3[[#This Row],[Jornada]],Tabla1[Resultado],1)</f>
        <v>4</v>
      </c>
      <c r="O7451">
        <f>COUNTIFS(Tabla1[TorneoID],Tabla3[[#This Row],[TorneoID]],Tabla1[Jornada],Tabla3[[#This Row],[Jornada]],Tabla1[Resultado],0)</f>
        <v>2</v>
      </c>
      <c r="P7451">
        <f>COUNTIFS(Tabla1[TorneoID],Tabla3[[#This Row],[TorneoID]],Tabla1[Jornada],Tabla3[[#This Row],[Jornada]],Tabla1[Resultado],-1)</f>
        <v>3</v>
      </c>
      <c r="Q7451">
        <f>Tabla3[[#This Row],[GL]]+Tabla3[[#This Row],[GV]]</f>
        <v>30</v>
      </c>
      <c r="R7451">
        <f>SUMIFS(Tabla1[mLoc],Tabla1[TorneoID],Tabla3[[#This Row],[TorneoID]],Tabla1[Jornada],Tabla3[[#This Row],[Jornada]])</f>
        <v>17</v>
      </c>
      <c r="S7451">
        <f>SUMIFS(Tabla1[mVis],Tabla1[TorneoID],Tabla3[[#This Row],[TorneoID]],Tabla1[Jornada],Tabla3[[#This Row],[Jornada]])</f>
        <v>13</v>
      </c>
    </row>
    <row r="7452" spans="2:19" x14ac:dyDescent="0.45">
      <c r="B7452">
        <v>4422</v>
      </c>
      <c r="C7452" t="s">
        <v>63</v>
      </c>
      <c r="D7452">
        <v>21</v>
      </c>
      <c r="E7452">
        <v>9</v>
      </c>
      <c r="F7452" t="s">
        <v>49</v>
      </c>
      <c r="G7452">
        <v>0</v>
      </c>
      <c r="H7452">
        <v>2</v>
      </c>
      <c r="I7452" t="s">
        <v>3</v>
      </c>
      <c r="J7452">
        <v>-1</v>
      </c>
      <c r="L7452">
        <v>25</v>
      </c>
      <c r="M7452">
        <v>13</v>
      </c>
      <c r="N7452">
        <f>COUNTIFS(Tabla1[TorneoID],Tabla3[[#This Row],[TorneoID]],Tabla1[Jornada],Tabla3[[#This Row],[Jornada]],Tabla1[Resultado],1)</f>
        <v>3</v>
      </c>
      <c r="O7452">
        <f>COUNTIFS(Tabla1[TorneoID],Tabla3[[#This Row],[TorneoID]],Tabla1[Jornada],Tabla3[[#This Row],[Jornada]],Tabla1[Resultado],0)</f>
        <v>1</v>
      </c>
      <c r="P7452">
        <f>COUNTIFS(Tabla1[TorneoID],Tabla3[[#This Row],[TorneoID]],Tabla1[Jornada],Tabla3[[#This Row],[Jornada]],Tabla1[Resultado],-1)</f>
        <v>5</v>
      </c>
      <c r="Q7452">
        <f>Tabla3[[#This Row],[GL]]+Tabla3[[#This Row],[GV]]</f>
        <v>27</v>
      </c>
      <c r="R7452">
        <f>SUMIFS(Tabla1[mLoc],Tabla1[TorneoID],Tabla3[[#This Row],[TorneoID]],Tabla1[Jornada],Tabla3[[#This Row],[Jornada]])</f>
        <v>12</v>
      </c>
      <c r="S7452">
        <f>SUMIFS(Tabla1[mVis],Tabla1[TorneoID],Tabla3[[#This Row],[TorneoID]],Tabla1[Jornada],Tabla3[[#This Row],[Jornada]])</f>
        <v>15</v>
      </c>
    </row>
    <row r="7453" spans="2:19" x14ac:dyDescent="0.45">
      <c r="B7453">
        <v>4432</v>
      </c>
      <c r="C7453" t="s">
        <v>63</v>
      </c>
      <c r="D7453">
        <v>21</v>
      </c>
      <c r="E7453">
        <v>10</v>
      </c>
      <c r="F7453" t="s">
        <v>14</v>
      </c>
      <c r="G7453">
        <v>1</v>
      </c>
      <c r="H7453">
        <v>2</v>
      </c>
      <c r="I7453" t="s">
        <v>17</v>
      </c>
      <c r="J7453">
        <v>-1</v>
      </c>
      <c r="L7453">
        <v>25</v>
      </c>
      <c r="M7453">
        <v>14</v>
      </c>
      <c r="N7453">
        <f>COUNTIFS(Tabla1[TorneoID],Tabla3[[#This Row],[TorneoID]],Tabla1[Jornada],Tabla3[[#This Row],[Jornada]],Tabla1[Resultado],1)</f>
        <v>5</v>
      </c>
      <c r="O7453">
        <f>COUNTIFS(Tabla1[TorneoID],Tabla3[[#This Row],[TorneoID]],Tabla1[Jornada],Tabla3[[#This Row],[Jornada]],Tabla1[Resultado],0)</f>
        <v>1</v>
      </c>
      <c r="P7453">
        <f>COUNTIFS(Tabla1[TorneoID],Tabla3[[#This Row],[TorneoID]],Tabla1[Jornada],Tabla3[[#This Row],[Jornada]],Tabla1[Resultado],-1)</f>
        <v>3</v>
      </c>
      <c r="Q7453">
        <f>Tabla3[[#This Row],[GL]]+Tabla3[[#This Row],[GV]]</f>
        <v>29</v>
      </c>
      <c r="R7453">
        <f>SUMIFS(Tabla1[mLoc],Tabla1[TorneoID],Tabla3[[#This Row],[TorneoID]],Tabla1[Jornada],Tabla3[[#This Row],[Jornada]])</f>
        <v>17</v>
      </c>
      <c r="S7453">
        <f>SUMIFS(Tabla1[mVis],Tabla1[TorneoID],Tabla3[[#This Row],[TorneoID]],Tabla1[Jornada],Tabla3[[#This Row],[Jornada]])</f>
        <v>12</v>
      </c>
    </row>
    <row r="7454" spans="2:19" x14ac:dyDescent="0.45">
      <c r="B7454">
        <v>4433</v>
      </c>
      <c r="C7454" t="s">
        <v>63</v>
      </c>
      <c r="D7454">
        <v>21</v>
      </c>
      <c r="E7454">
        <v>10</v>
      </c>
      <c r="F7454" t="s">
        <v>56</v>
      </c>
      <c r="G7454">
        <v>6</v>
      </c>
      <c r="H7454">
        <v>2</v>
      </c>
      <c r="I7454" t="s">
        <v>9</v>
      </c>
      <c r="J7454">
        <v>1</v>
      </c>
      <c r="L7454">
        <v>25</v>
      </c>
      <c r="M7454">
        <v>15</v>
      </c>
      <c r="N7454">
        <f>COUNTIFS(Tabla1[TorneoID],Tabla3[[#This Row],[TorneoID]],Tabla1[Jornada],Tabla3[[#This Row],[Jornada]],Tabla1[Resultado],1)</f>
        <v>3</v>
      </c>
      <c r="O7454">
        <f>COUNTIFS(Tabla1[TorneoID],Tabla3[[#This Row],[TorneoID]],Tabla1[Jornada],Tabla3[[#This Row],[Jornada]],Tabla1[Resultado],0)</f>
        <v>2</v>
      </c>
      <c r="P7454">
        <f>COUNTIFS(Tabla1[TorneoID],Tabla3[[#This Row],[TorneoID]],Tabla1[Jornada],Tabla3[[#This Row],[Jornada]],Tabla1[Resultado],-1)</f>
        <v>4</v>
      </c>
      <c r="Q7454">
        <f>Tabla3[[#This Row],[GL]]+Tabla3[[#This Row],[GV]]</f>
        <v>31</v>
      </c>
      <c r="R7454">
        <f>SUMIFS(Tabla1[mLoc],Tabla1[TorneoID],Tabla3[[#This Row],[TorneoID]],Tabla1[Jornada],Tabla3[[#This Row],[Jornada]])</f>
        <v>15</v>
      </c>
      <c r="S7454">
        <f>SUMIFS(Tabla1[mVis],Tabla1[TorneoID],Tabla3[[#This Row],[TorneoID]],Tabla1[Jornada],Tabla3[[#This Row],[Jornada]])</f>
        <v>16</v>
      </c>
    </row>
    <row r="7455" spans="2:19" x14ac:dyDescent="0.45">
      <c r="B7455">
        <v>4434</v>
      </c>
      <c r="C7455" t="s">
        <v>63</v>
      </c>
      <c r="D7455">
        <v>21</v>
      </c>
      <c r="E7455">
        <v>10</v>
      </c>
      <c r="F7455" t="s">
        <v>5</v>
      </c>
      <c r="G7455">
        <v>1</v>
      </c>
      <c r="H7455">
        <v>2</v>
      </c>
      <c r="I7455" t="s">
        <v>49</v>
      </c>
      <c r="J7455">
        <v>-1</v>
      </c>
      <c r="L7455">
        <v>25</v>
      </c>
      <c r="M7455">
        <v>16</v>
      </c>
      <c r="N7455">
        <f>COUNTIFS(Tabla1[TorneoID],Tabla3[[#This Row],[TorneoID]],Tabla1[Jornada],Tabla3[[#This Row],[Jornada]],Tabla1[Resultado],1)</f>
        <v>7</v>
      </c>
      <c r="O7455">
        <f>COUNTIFS(Tabla1[TorneoID],Tabla3[[#This Row],[TorneoID]],Tabla1[Jornada],Tabla3[[#This Row],[Jornada]],Tabla1[Resultado],0)</f>
        <v>1</v>
      </c>
      <c r="P7455">
        <f>COUNTIFS(Tabla1[TorneoID],Tabla3[[#This Row],[TorneoID]],Tabla1[Jornada],Tabla3[[#This Row],[Jornada]],Tabla1[Resultado],-1)</f>
        <v>1</v>
      </c>
      <c r="Q7455">
        <f>Tabla3[[#This Row],[GL]]+Tabla3[[#This Row],[GV]]</f>
        <v>37</v>
      </c>
      <c r="R7455">
        <f>SUMIFS(Tabla1[mLoc],Tabla1[TorneoID],Tabla3[[#This Row],[TorneoID]],Tabla1[Jornada],Tabla3[[#This Row],[Jornada]])</f>
        <v>25</v>
      </c>
      <c r="S7455">
        <f>SUMIFS(Tabla1[mVis],Tabla1[TorneoID],Tabla3[[#This Row],[TorneoID]],Tabla1[Jornada],Tabla3[[#This Row],[Jornada]])</f>
        <v>12</v>
      </c>
    </row>
    <row r="7456" spans="2:19" x14ac:dyDescent="0.45">
      <c r="B7456">
        <v>4435</v>
      </c>
      <c r="C7456" t="s">
        <v>63</v>
      </c>
      <c r="D7456">
        <v>21</v>
      </c>
      <c r="E7456">
        <v>10</v>
      </c>
      <c r="F7456" t="s">
        <v>13</v>
      </c>
      <c r="G7456">
        <v>0</v>
      </c>
      <c r="H7456">
        <v>1</v>
      </c>
      <c r="I7456" t="s">
        <v>27</v>
      </c>
      <c r="J7456">
        <v>-1</v>
      </c>
      <c r="L7456">
        <v>25</v>
      </c>
      <c r="M7456">
        <v>17</v>
      </c>
      <c r="N7456">
        <f>COUNTIFS(Tabla1[TorneoID],Tabla3[[#This Row],[TorneoID]],Tabla1[Jornada],Tabla3[[#This Row],[Jornada]],Tabla1[Resultado],1)</f>
        <v>4</v>
      </c>
      <c r="O7456">
        <f>COUNTIFS(Tabla1[TorneoID],Tabla3[[#This Row],[TorneoID]],Tabla1[Jornada],Tabla3[[#This Row],[Jornada]],Tabla1[Resultado],0)</f>
        <v>3</v>
      </c>
      <c r="P7456">
        <f>COUNTIFS(Tabla1[TorneoID],Tabla3[[#This Row],[TorneoID]],Tabla1[Jornada],Tabla3[[#This Row],[Jornada]],Tabla1[Resultado],-1)</f>
        <v>2</v>
      </c>
      <c r="Q7456">
        <f>Tabla3[[#This Row],[GL]]+Tabla3[[#This Row],[GV]]</f>
        <v>23</v>
      </c>
      <c r="R7456">
        <f>SUMIFS(Tabla1[mLoc],Tabla1[TorneoID],Tabla3[[#This Row],[TorneoID]],Tabla1[Jornada],Tabla3[[#This Row],[Jornada]])</f>
        <v>16</v>
      </c>
      <c r="S7456">
        <f>SUMIFS(Tabla1[mVis],Tabla1[TorneoID],Tabla3[[#This Row],[TorneoID]],Tabla1[Jornada],Tabla3[[#This Row],[Jornada]])</f>
        <v>7</v>
      </c>
    </row>
    <row r="7457" spans="2:19" x14ac:dyDescent="0.45">
      <c r="B7457">
        <v>4436</v>
      </c>
      <c r="C7457" t="s">
        <v>63</v>
      </c>
      <c r="D7457">
        <v>21</v>
      </c>
      <c r="E7457">
        <v>10</v>
      </c>
      <c r="F7457" t="s">
        <v>1</v>
      </c>
      <c r="G7457">
        <v>1</v>
      </c>
      <c r="H7457">
        <v>0</v>
      </c>
      <c r="I7457" t="s">
        <v>7</v>
      </c>
      <c r="J7457">
        <v>1</v>
      </c>
      <c r="L7457">
        <v>26</v>
      </c>
      <c r="M7457">
        <v>1</v>
      </c>
      <c r="N7457">
        <f>COUNTIFS(Tabla1[TorneoID],Tabla3[[#This Row],[TorneoID]],Tabla1[Jornada],Tabla3[[#This Row],[Jornada]],Tabla1[Resultado],1)</f>
        <v>3</v>
      </c>
      <c r="O7457">
        <f>COUNTIFS(Tabla1[TorneoID],Tabla3[[#This Row],[TorneoID]],Tabla1[Jornada],Tabla3[[#This Row],[Jornada]],Tabla1[Resultado],0)</f>
        <v>2</v>
      </c>
      <c r="P7457">
        <f>COUNTIFS(Tabla1[TorneoID],Tabla3[[#This Row],[TorneoID]],Tabla1[Jornada],Tabla3[[#This Row],[Jornada]],Tabla1[Resultado],-1)</f>
        <v>4</v>
      </c>
      <c r="Q7457">
        <f>Tabla3[[#This Row],[GL]]+Tabla3[[#This Row],[GV]]</f>
        <v>42</v>
      </c>
      <c r="R7457">
        <f>SUMIFS(Tabla1[mLoc],Tabla1[TorneoID],Tabla3[[#This Row],[TorneoID]],Tabla1[Jornada],Tabla3[[#This Row],[Jornada]])</f>
        <v>21</v>
      </c>
      <c r="S7457">
        <f>SUMIFS(Tabla1[mVis],Tabla1[TorneoID],Tabla3[[#This Row],[TorneoID]],Tabla1[Jornada],Tabla3[[#This Row],[Jornada]])</f>
        <v>21</v>
      </c>
    </row>
    <row r="7458" spans="2:19" x14ac:dyDescent="0.45">
      <c r="B7458">
        <v>4437</v>
      </c>
      <c r="C7458" t="s">
        <v>63</v>
      </c>
      <c r="D7458">
        <v>21</v>
      </c>
      <c r="E7458">
        <v>10</v>
      </c>
      <c r="F7458" t="s">
        <v>3</v>
      </c>
      <c r="G7458">
        <v>2</v>
      </c>
      <c r="H7458">
        <v>0</v>
      </c>
      <c r="I7458" t="s">
        <v>0</v>
      </c>
      <c r="J7458">
        <v>1</v>
      </c>
      <c r="L7458">
        <v>26</v>
      </c>
      <c r="M7458">
        <v>2</v>
      </c>
      <c r="N7458">
        <f>COUNTIFS(Tabla1[TorneoID],Tabla3[[#This Row],[TorneoID]],Tabla1[Jornada],Tabla3[[#This Row],[Jornada]],Tabla1[Resultado],1)</f>
        <v>6</v>
      </c>
      <c r="O7458">
        <f>COUNTIFS(Tabla1[TorneoID],Tabla3[[#This Row],[TorneoID]],Tabla1[Jornada],Tabla3[[#This Row],[Jornada]],Tabla1[Resultado],0)</f>
        <v>2</v>
      </c>
      <c r="P7458">
        <f>COUNTIFS(Tabla1[TorneoID],Tabla3[[#This Row],[TorneoID]],Tabla1[Jornada],Tabla3[[#This Row],[Jornada]],Tabla1[Resultado],-1)</f>
        <v>1</v>
      </c>
      <c r="Q7458">
        <f>Tabla3[[#This Row],[GL]]+Tabla3[[#This Row],[GV]]</f>
        <v>28</v>
      </c>
      <c r="R7458">
        <f>SUMIFS(Tabla1[mLoc],Tabla1[TorneoID],Tabla3[[#This Row],[TorneoID]],Tabla1[Jornada],Tabla3[[#This Row],[Jornada]])</f>
        <v>17</v>
      </c>
      <c r="S7458">
        <f>SUMIFS(Tabla1[mVis],Tabla1[TorneoID],Tabla3[[#This Row],[TorneoID]],Tabla1[Jornada],Tabla3[[#This Row],[Jornada]])</f>
        <v>11</v>
      </c>
    </row>
    <row r="7459" spans="2:19" x14ac:dyDescent="0.45">
      <c r="B7459">
        <v>4438</v>
      </c>
      <c r="C7459" t="s">
        <v>63</v>
      </c>
      <c r="D7459">
        <v>21</v>
      </c>
      <c r="E7459">
        <v>10</v>
      </c>
      <c r="F7459" t="s">
        <v>15</v>
      </c>
      <c r="G7459">
        <v>2</v>
      </c>
      <c r="H7459">
        <v>1</v>
      </c>
      <c r="I7459" t="s">
        <v>12</v>
      </c>
      <c r="J7459">
        <v>1</v>
      </c>
      <c r="L7459">
        <v>26</v>
      </c>
      <c r="M7459">
        <v>3</v>
      </c>
      <c r="N7459">
        <f>COUNTIFS(Tabla1[TorneoID],Tabla3[[#This Row],[TorneoID]],Tabla1[Jornada],Tabla3[[#This Row],[Jornada]],Tabla1[Resultado],1)</f>
        <v>4</v>
      </c>
      <c r="O7459">
        <f>COUNTIFS(Tabla1[TorneoID],Tabla3[[#This Row],[TorneoID]],Tabla1[Jornada],Tabla3[[#This Row],[Jornada]],Tabla1[Resultado],0)</f>
        <v>4</v>
      </c>
      <c r="P7459">
        <f>COUNTIFS(Tabla1[TorneoID],Tabla3[[#This Row],[TorneoID]],Tabla1[Jornada],Tabla3[[#This Row],[Jornada]],Tabla1[Resultado],-1)</f>
        <v>1</v>
      </c>
      <c r="Q7459">
        <f>Tabla3[[#This Row],[GL]]+Tabla3[[#This Row],[GV]]</f>
        <v>23</v>
      </c>
      <c r="R7459">
        <f>SUMIFS(Tabla1[mLoc],Tabla1[TorneoID],Tabla3[[#This Row],[TorneoID]],Tabla1[Jornada],Tabla3[[#This Row],[Jornada]])</f>
        <v>15</v>
      </c>
      <c r="S7459">
        <f>SUMIFS(Tabla1[mVis],Tabla1[TorneoID],Tabla3[[#This Row],[TorneoID]],Tabla1[Jornada],Tabla3[[#This Row],[Jornada]])</f>
        <v>8</v>
      </c>
    </row>
    <row r="7460" spans="2:19" x14ac:dyDescent="0.45">
      <c r="B7460">
        <v>4439</v>
      </c>
      <c r="C7460" t="s">
        <v>63</v>
      </c>
      <c r="D7460">
        <v>21</v>
      </c>
      <c r="E7460">
        <v>10</v>
      </c>
      <c r="F7460" t="s">
        <v>6</v>
      </c>
      <c r="G7460">
        <v>5</v>
      </c>
      <c r="H7460">
        <v>2</v>
      </c>
      <c r="I7460" t="s">
        <v>24</v>
      </c>
      <c r="J7460">
        <v>1</v>
      </c>
      <c r="L7460">
        <v>26</v>
      </c>
      <c r="M7460">
        <v>4</v>
      </c>
      <c r="N7460">
        <f>COUNTIFS(Tabla1[TorneoID],Tabla3[[#This Row],[TorneoID]],Tabla1[Jornada],Tabla3[[#This Row],[Jornada]],Tabla1[Resultado],1)</f>
        <v>5</v>
      </c>
      <c r="O7460">
        <f>COUNTIFS(Tabla1[TorneoID],Tabla3[[#This Row],[TorneoID]],Tabla1[Jornada],Tabla3[[#This Row],[Jornada]],Tabla1[Resultado],0)</f>
        <v>3</v>
      </c>
      <c r="P7460">
        <f>COUNTIFS(Tabla1[TorneoID],Tabla3[[#This Row],[TorneoID]],Tabla1[Jornada],Tabla3[[#This Row],[Jornada]],Tabla1[Resultado],-1)</f>
        <v>1</v>
      </c>
      <c r="Q7460">
        <f>Tabla3[[#This Row],[GL]]+Tabla3[[#This Row],[GV]]</f>
        <v>31</v>
      </c>
      <c r="R7460">
        <f>SUMIFS(Tabla1[mLoc],Tabla1[TorneoID],Tabla3[[#This Row],[TorneoID]],Tabla1[Jornada],Tabla3[[#This Row],[Jornada]])</f>
        <v>20</v>
      </c>
      <c r="S7460">
        <f>SUMIFS(Tabla1[mVis],Tabla1[TorneoID],Tabla3[[#This Row],[TorneoID]],Tabla1[Jornada],Tabla3[[#This Row],[Jornada]])</f>
        <v>11</v>
      </c>
    </row>
    <row r="7461" spans="2:19" x14ac:dyDescent="0.45">
      <c r="B7461">
        <v>4440</v>
      </c>
      <c r="C7461" t="s">
        <v>63</v>
      </c>
      <c r="D7461">
        <v>21</v>
      </c>
      <c r="E7461">
        <v>10</v>
      </c>
      <c r="F7461" t="s">
        <v>4</v>
      </c>
      <c r="G7461">
        <v>0</v>
      </c>
      <c r="H7461">
        <v>2</v>
      </c>
      <c r="I7461" t="s">
        <v>11</v>
      </c>
      <c r="J7461">
        <v>-1</v>
      </c>
      <c r="L7461">
        <v>26</v>
      </c>
      <c r="M7461">
        <v>5</v>
      </c>
      <c r="N7461">
        <f>COUNTIFS(Tabla1[TorneoID],Tabla3[[#This Row],[TorneoID]],Tabla1[Jornada],Tabla3[[#This Row],[Jornada]],Tabla1[Resultado],1)</f>
        <v>5</v>
      </c>
      <c r="O7461">
        <f>COUNTIFS(Tabla1[TorneoID],Tabla3[[#This Row],[TorneoID]],Tabla1[Jornada],Tabla3[[#This Row],[Jornada]],Tabla1[Resultado],0)</f>
        <v>0</v>
      </c>
      <c r="P7461">
        <f>COUNTIFS(Tabla1[TorneoID],Tabla3[[#This Row],[TorneoID]],Tabla1[Jornada],Tabla3[[#This Row],[Jornada]],Tabla1[Resultado],-1)</f>
        <v>4</v>
      </c>
      <c r="Q7461">
        <f>Tabla3[[#This Row],[GL]]+Tabla3[[#This Row],[GV]]</f>
        <v>28</v>
      </c>
      <c r="R7461">
        <f>SUMIFS(Tabla1[mLoc],Tabla1[TorneoID],Tabla3[[#This Row],[TorneoID]],Tabla1[Jornada],Tabla3[[#This Row],[Jornada]])</f>
        <v>15</v>
      </c>
      <c r="S7461">
        <f>SUMIFS(Tabla1[mVis],Tabla1[TorneoID],Tabla3[[#This Row],[TorneoID]],Tabla1[Jornada],Tabla3[[#This Row],[Jornada]])</f>
        <v>13</v>
      </c>
    </row>
    <row r="7462" spans="2:19" x14ac:dyDescent="0.45">
      <c r="B7462">
        <v>4423</v>
      </c>
      <c r="C7462" t="s">
        <v>63</v>
      </c>
      <c r="D7462">
        <v>21</v>
      </c>
      <c r="E7462">
        <v>11</v>
      </c>
      <c r="F7462" t="s">
        <v>11</v>
      </c>
      <c r="G7462">
        <v>1</v>
      </c>
      <c r="H7462">
        <v>2</v>
      </c>
      <c r="I7462" t="s">
        <v>24</v>
      </c>
      <c r="J7462">
        <v>-1</v>
      </c>
      <c r="L7462">
        <v>26</v>
      </c>
      <c r="M7462">
        <v>6</v>
      </c>
      <c r="N7462">
        <f>COUNTIFS(Tabla1[TorneoID],Tabla3[[#This Row],[TorneoID]],Tabla1[Jornada],Tabla3[[#This Row],[Jornada]],Tabla1[Resultado],1)</f>
        <v>5</v>
      </c>
      <c r="O7462">
        <f>COUNTIFS(Tabla1[TorneoID],Tabla3[[#This Row],[TorneoID]],Tabla1[Jornada],Tabla3[[#This Row],[Jornada]],Tabla1[Resultado],0)</f>
        <v>2</v>
      </c>
      <c r="P7462">
        <f>COUNTIFS(Tabla1[TorneoID],Tabla3[[#This Row],[TorneoID]],Tabla1[Jornada],Tabla3[[#This Row],[Jornada]],Tabla1[Resultado],-1)</f>
        <v>2</v>
      </c>
      <c r="Q7462">
        <f>Tabla3[[#This Row],[GL]]+Tabla3[[#This Row],[GV]]</f>
        <v>29</v>
      </c>
      <c r="R7462">
        <f>SUMIFS(Tabla1[mLoc],Tabla1[TorneoID],Tabla3[[#This Row],[TorneoID]],Tabla1[Jornada],Tabla3[[#This Row],[Jornada]])</f>
        <v>16</v>
      </c>
      <c r="S7462">
        <f>SUMIFS(Tabla1[mVis],Tabla1[TorneoID],Tabla3[[#This Row],[TorneoID]],Tabla1[Jornada],Tabla3[[#This Row],[Jornada]])</f>
        <v>13</v>
      </c>
    </row>
    <row r="7463" spans="2:19" x14ac:dyDescent="0.45">
      <c r="B7463">
        <v>4424</v>
      </c>
      <c r="C7463" t="s">
        <v>63</v>
      </c>
      <c r="D7463">
        <v>21</v>
      </c>
      <c r="E7463">
        <v>11</v>
      </c>
      <c r="F7463" t="s">
        <v>7</v>
      </c>
      <c r="G7463">
        <v>3</v>
      </c>
      <c r="H7463">
        <v>1</v>
      </c>
      <c r="I7463" t="s">
        <v>14</v>
      </c>
      <c r="J7463">
        <v>1</v>
      </c>
      <c r="L7463">
        <v>26</v>
      </c>
      <c r="M7463">
        <v>7</v>
      </c>
      <c r="N7463">
        <f>COUNTIFS(Tabla1[TorneoID],Tabla3[[#This Row],[TorneoID]],Tabla1[Jornada],Tabla3[[#This Row],[Jornada]],Tabla1[Resultado],1)</f>
        <v>3</v>
      </c>
      <c r="O7463">
        <f>COUNTIFS(Tabla1[TorneoID],Tabla3[[#This Row],[TorneoID]],Tabla1[Jornada],Tabla3[[#This Row],[Jornada]],Tabla1[Resultado],0)</f>
        <v>2</v>
      </c>
      <c r="P7463">
        <f>COUNTIFS(Tabla1[TorneoID],Tabla3[[#This Row],[TorneoID]],Tabla1[Jornada],Tabla3[[#This Row],[Jornada]],Tabla1[Resultado],-1)</f>
        <v>4</v>
      </c>
      <c r="Q7463">
        <f>Tabla3[[#This Row],[GL]]+Tabla3[[#This Row],[GV]]</f>
        <v>26</v>
      </c>
      <c r="R7463">
        <f>SUMIFS(Tabla1[mLoc],Tabla1[TorneoID],Tabla3[[#This Row],[TorneoID]],Tabla1[Jornada],Tabla3[[#This Row],[Jornada]])</f>
        <v>14</v>
      </c>
      <c r="S7463">
        <f>SUMIFS(Tabla1[mVis],Tabla1[TorneoID],Tabla3[[#This Row],[TorneoID]],Tabla1[Jornada],Tabla3[[#This Row],[Jornada]])</f>
        <v>12</v>
      </c>
    </row>
    <row r="7464" spans="2:19" x14ac:dyDescent="0.45">
      <c r="B7464">
        <v>4425</v>
      </c>
      <c r="C7464" t="s">
        <v>63</v>
      </c>
      <c r="D7464">
        <v>21</v>
      </c>
      <c r="E7464">
        <v>11</v>
      </c>
      <c r="F7464" t="s">
        <v>17</v>
      </c>
      <c r="G7464">
        <v>3</v>
      </c>
      <c r="H7464">
        <v>4</v>
      </c>
      <c r="I7464" t="s">
        <v>6</v>
      </c>
      <c r="J7464">
        <v>-1</v>
      </c>
      <c r="L7464">
        <v>26</v>
      </c>
      <c r="M7464">
        <v>8</v>
      </c>
      <c r="N7464">
        <f>COUNTIFS(Tabla1[TorneoID],Tabla3[[#This Row],[TorneoID]],Tabla1[Jornada],Tabla3[[#This Row],[Jornada]],Tabla1[Resultado],1)</f>
        <v>3</v>
      </c>
      <c r="O7464">
        <f>COUNTIFS(Tabla1[TorneoID],Tabla3[[#This Row],[TorneoID]],Tabla1[Jornada],Tabla3[[#This Row],[Jornada]],Tabla1[Resultado],0)</f>
        <v>2</v>
      </c>
      <c r="P7464">
        <f>COUNTIFS(Tabla1[TorneoID],Tabla3[[#This Row],[TorneoID]],Tabla1[Jornada],Tabla3[[#This Row],[Jornada]],Tabla1[Resultado],-1)</f>
        <v>4</v>
      </c>
      <c r="Q7464">
        <f>Tabla3[[#This Row],[GL]]+Tabla3[[#This Row],[GV]]</f>
        <v>23</v>
      </c>
      <c r="R7464">
        <f>SUMIFS(Tabla1[mLoc],Tabla1[TorneoID],Tabla3[[#This Row],[TorneoID]],Tabla1[Jornada],Tabla3[[#This Row],[Jornada]])</f>
        <v>12</v>
      </c>
      <c r="S7464">
        <f>SUMIFS(Tabla1[mVis],Tabla1[TorneoID],Tabla3[[#This Row],[TorneoID]],Tabla1[Jornada],Tabla3[[#This Row],[Jornada]])</f>
        <v>11</v>
      </c>
    </row>
    <row r="7465" spans="2:19" x14ac:dyDescent="0.45">
      <c r="B7465">
        <v>4426</v>
      </c>
      <c r="C7465" t="s">
        <v>63</v>
      </c>
      <c r="D7465">
        <v>21</v>
      </c>
      <c r="E7465">
        <v>11</v>
      </c>
      <c r="F7465" t="s">
        <v>9</v>
      </c>
      <c r="G7465">
        <v>2</v>
      </c>
      <c r="H7465">
        <v>2</v>
      </c>
      <c r="I7465" t="s">
        <v>13</v>
      </c>
      <c r="J7465">
        <v>0</v>
      </c>
      <c r="L7465">
        <v>26</v>
      </c>
      <c r="M7465">
        <v>9</v>
      </c>
      <c r="N7465">
        <f>COUNTIFS(Tabla1[TorneoID],Tabla3[[#This Row],[TorneoID]],Tabla1[Jornada],Tabla3[[#This Row],[Jornada]],Tabla1[Resultado],1)</f>
        <v>4</v>
      </c>
      <c r="O7465">
        <f>COUNTIFS(Tabla1[TorneoID],Tabla3[[#This Row],[TorneoID]],Tabla1[Jornada],Tabla3[[#This Row],[Jornada]],Tabla1[Resultado],0)</f>
        <v>3</v>
      </c>
      <c r="P7465">
        <f>COUNTIFS(Tabla1[TorneoID],Tabla3[[#This Row],[TorneoID]],Tabla1[Jornada],Tabla3[[#This Row],[Jornada]],Tabla1[Resultado],-1)</f>
        <v>2</v>
      </c>
      <c r="Q7465">
        <f>Tabla3[[#This Row],[GL]]+Tabla3[[#This Row],[GV]]</f>
        <v>28</v>
      </c>
      <c r="R7465">
        <f>SUMIFS(Tabla1[mLoc],Tabla1[TorneoID],Tabla3[[#This Row],[TorneoID]],Tabla1[Jornada],Tabla3[[#This Row],[Jornada]])</f>
        <v>16</v>
      </c>
      <c r="S7465">
        <f>SUMIFS(Tabla1[mVis],Tabla1[TorneoID],Tabla3[[#This Row],[TorneoID]],Tabla1[Jornada],Tabla3[[#This Row],[Jornada]])</f>
        <v>12</v>
      </c>
    </row>
    <row r="7466" spans="2:19" x14ac:dyDescent="0.45">
      <c r="B7466">
        <v>4427</v>
      </c>
      <c r="C7466" t="s">
        <v>63</v>
      </c>
      <c r="D7466">
        <v>21</v>
      </c>
      <c r="E7466">
        <v>11</v>
      </c>
      <c r="F7466" t="s">
        <v>49</v>
      </c>
      <c r="G7466">
        <v>3</v>
      </c>
      <c r="H7466">
        <v>0</v>
      </c>
      <c r="I7466" t="s">
        <v>1</v>
      </c>
      <c r="J7466">
        <v>1</v>
      </c>
      <c r="L7466">
        <v>26</v>
      </c>
      <c r="M7466">
        <v>10</v>
      </c>
      <c r="N7466">
        <f>COUNTIFS(Tabla1[TorneoID],Tabla3[[#This Row],[TorneoID]],Tabla1[Jornada],Tabla3[[#This Row],[Jornada]],Tabla1[Resultado],1)</f>
        <v>5</v>
      </c>
      <c r="O7466">
        <f>COUNTIFS(Tabla1[TorneoID],Tabla3[[#This Row],[TorneoID]],Tabla1[Jornada],Tabla3[[#This Row],[Jornada]],Tabla1[Resultado],0)</f>
        <v>0</v>
      </c>
      <c r="P7466">
        <f>COUNTIFS(Tabla1[TorneoID],Tabla3[[#This Row],[TorneoID]],Tabla1[Jornada],Tabla3[[#This Row],[Jornada]],Tabla1[Resultado],-1)</f>
        <v>4</v>
      </c>
      <c r="Q7466">
        <f>Tabla3[[#This Row],[GL]]+Tabla3[[#This Row],[GV]]</f>
        <v>32</v>
      </c>
      <c r="R7466">
        <f>SUMIFS(Tabla1[mLoc],Tabla1[TorneoID],Tabla3[[#This Row],[TorneoID]],Tabla1[Jornada],Tabla3[[#This Row],[Jornada]])</f>
        <v>14</v>
      </c>
      <c r="S7466">
        <f>SUMIFS(Tabla1[mVis],Tabla1[TorneoID],Tabla3[[#This Row],[TorneoID]],Tabla1[Jornada],Tabla3[[#This Row],[Jornada]])</f>
        <v>18</v>
      </c>
    </row>
    <row r="7467" spans="2:19" x14ac:dyDescent="0.45">
      <c r="B7467">
        <v>4428</v>
      </c>
      <c r="C7467" t="s">
        <v>63</v>
      </c>
      <c r="D7467">
        <v>21</v>
      </c>
      <c r="E7467">
        <v>11</v>
      </c>
      <c r="F7467" t="s">
        <v>12</v>
      </c>
      <c r="G7467">
        <v>1</v>
      </c>
      <c r="H7467">
        <v>0</v>
      </c>
      <c r="I7467" t="s">
        <v>3</v>
      </c>
      <c r="J7467">
        <v>1</v>
      </c>
      <c r="L7467">
        <v>26</v>
      </c>
      <c r="M7467">
        <v>11</v>
      </c>
      <c r="N7467">
        <f>COUNTIFS(Tabla1[TorneoID],Tabla3[[#This Row],[TorneoID]],Tabla1[Jornada],Tabla3[[#This Row],[Jornada]],Tabla1[Resultado],1)</f>
        <v>7</v>
      </c>
      <c r="O7467">
        <f>COUNTIFS(Tabla1[TorneoID],Tabla3[[#This Row],[TorneoID]],Tabla1[Jornada],Tabla3[[#This Row],[Jornada]],Tabla1[Resultado],0)</f>
        <v>0</v>
      </c>
      <c r="P7467">
        <f>COUNTIFS(Tabla1[TorneoID],Tabla3[[#This Row],[TorneoID]],Tabla1[Jornada],Tabla3[[#This Row],[Jornada]],Tabla1[Resultado],-1)</f>
        <v>2</v>
      </c>
      <c r="Q7467">
        <f>Tabla3[[#This Row],[GL]]+Tabla3[[#This Row],[GV]]</f>
        <v>29</v>
      </c>
      <c r="R7467">
        <f>SUMIFS(Tabla1[mLoc],Tabla1[TorneoID],Tabla3[[#This Row],[TorneoID]],Tabla1[Jornada],Tabla3[[#This Row],[Jornada]])</f>
        <v>21</v>
      </c>
      <c r="S7467">
        <f>SUMIFS(Tabla1[mVis],Tabla1[TorneoID],Tabla3[[#This Row],[TorneoID]],Tabla1[Jornada],Tabla3[[#This Row],[Jornada]])</f>
        <v>8</v>
      </c>
    </row>
    <row r="7468" spans="2:19" x14ac:dyDescent="0.45">
      <c r="B7468">
        <v>4429</v>
      </c>
      <c r="C7468" t="s">
        <v>63</v>
      </c>
      <c r="D7468">
        <v>21</v>
      </c>
      <c r="E7468">
        <v>11</v>
      </c>
      <c r="F7468" t="s">
        <v>27</v>
      </c>
      <c r="G7468">
        <v>0</v>
      </c>
      <c r="H7468">
        <v>0</v>
      </c>
      <c r="I7468" t="s">
        <v>15</v>
      </c>
      <c r="J7468">
        <v>0</v>
      </c>
      <c r="L7468">
        <v>26</v>
      </c>
      <c r="M7468">
        <v>12</v>
      </c>
      <c r="N7468">
        <f>COUNTIFS(Tabla1[TorneoID],Tabla3[[#This Row],[TorneoID]],Tabla1[Jornada],Tabla3[[#This Row],[Jornada]],Tabla1[Resultado],1)</f>
        <v>3</v>
      </c>
      <c r="O7468">
        <f>COUNTIFS(Tabla1[TorneoID],Tabla3[[#This Row],[TorneoID]],Tabla1[Jornada],Tabla3[[#This Row],[Jornada]],Tabla1[Resultado],0)</f>
        <v>2</v>
      </c>
      <c r="P7468">
        <f>COUNTIFS(Tabla1[TorneoID],Tabla3[[#This Row],[TorneoID]],Tabla1[Jornada],Tabla3[[#This Row],[Jornada]],Tabla1[Resultado],-1)</f>
        <v>4</v>
      </c>
      <c r="Q7468">
        <f>Tabla3[[#This Row],[GL]]+Tabla3[[#This Row],[GV]]</f>
        <v>27</v>
      </c>
      <c r="R7468">
        <f>SUMIFS(Tabla1[mLoc],Tabla1[TorneoID],Tabla3[[#This Row],[TorneoID]],Tabla1[Jornada],Tabla3[[#This Row],[Jornada]])</f>
        <v>14</v>
      </c>
      <c r="S7468">
        <f>SUMIFS(Tabla1[mVis],Tabla1[TorneoID],Tabla3[[#This Row],[TorneoID]],Tabla1[Jornada],Tabla3[[#This Row],[Jornada]])</f>
        <v>13</v>
      </c>
    </row>
    <row r="7469" spans="2:19" x14ac:dyDescent="0.45">
      <c r="B7469">
        <v>4430</v>
      </c>
      <c r="C7469" t="s">
        <v>63</v>
      </c>
      <c r="D7469">
        <v>21</v>
      </c>
      <c r="E7469">
        <v>11</v>
      </c>
      <c r="F7469" t="s">
        <v>4</v>
      </c>
      <c r="G7469">
        <v>1</v>
      </c>
      <c r="H7469">
        <v>0</v>
      </c>
      <c r="I7469" t="s">
        <v>56</v>
      </c>
      <c r="J7469">
        <v>1</v>
      </c>
      <c r="L7469">
        <v>26</v>
      </c>
      <c r="M7469">
        <v>13</v>
      </c>
      <c r="N7469">
        <f>COUNTIFS(Tabla1[TorneoID],Tabla3[[#This Row],[TorneoID]],Tabla1[Jornada],Tabla3[[#This Row],[Jornada]],Tabla1[Resultado],1)</f>
        <v>5</v>
      </c>
      <c r="O7469">
        <f>COUNTIFS(Tabla1[TorneoID],Tabla3[[#This Row],[TorneoID]],Tabla1[Jornada],Tabla3[[#This Row],[Jornada]],Tabla1[Resultado],0)</f>
        <v>2</v>
      </c>
      <c r="P7469">
        <f>COUNTIFS(Tabla1[TorneoID],Tabla3[[#This Row],[TorneoID]],Tabla1[Jornada],Tabla3[[#This Row],[Jornada]],Tabla1[Resultado],-1)</f>
        <v>2</v>
      </c>
      <c r="Q7469">
        <f>Tabla3[[#This Row],[GL]]+Tabla3[[#This Row],[GV]]</f>
        <v>30</v>
      </c>
      <c r="R7469">
        <f>SUMIFS(Tabla1[mLoc],Tabla1[TorneoID],Tabla3[[#This Row],[TorneoID]],Tabla1[Jornada],Tabla3[[#This Row],[Jornada]])</f>
        <v>20</v>
      </c>
      <c r="S7469">
        <f>SUMIFS(Tabla1[mVis],Tabla1[TorneoID],Tabla3[[#This Row],[TorneoID]],Tabla1[Jornada],Tabla3[[#This Row],[Jornada]])</f>
        <v>10</v>
      </c>
    </row>
    <row r="7470" spans="2:19" x14ac:dyDescent="0.45">
      <c r="B7470">
        <v>4431</v>
      </c>
      <c r="C7470" t="s">
        <v>63</v>
      </c>
      <c r="D7470">
        <v>21</v>
      </c>
      <c r="E7470">
        <v>11</v>
      </c>
      <c r="F7470" t="s">
        <v>0</v>
      </c>
      <c r="G7470">
        <v>0</v>
      </c>
      <c r="H7470">
        <v>3</v>
      </c>
      <c r="I7470" t="s">
        <v>5</v>
      </c>
      <c r="J7470">
        <v>-1</v>
      </c>
      <c r="L7470">
        <v>26</v>
      </c>
      <c r="M7470">
        <v>14</v>
      </c>
      <c r="N7470">
        <f>COUNTIFS(Tabla1[TorneoID],Tabla3[[#This Row],[TorneoID]],Tabla1[Jornada],Tabla3[[#This Row],[Jornada]],Tabla1[Resultado],1)</f>
        <v>3</v>
      </c>
      <c r="O7470">
        <f>COUNTIFS(Tabla1[TorneoID],Tabla3[[#This Row],[TorneoID]],Tabla1[Jornada],Tabla3[[#This Row],[Jornada]],Tabla1[Resultado],0)</f>
        <v>2</v>
      </c>
      <c r="P7470">
        <f>COUNTIFS(Tabla1[TorneoID],Tabla3[[#This Row],[TorneoID]],Tabla1[Jornada],Tabla3[[#This Row],[Jornada]],Tabla1[Resultado],-1)</f>
        <v>4</v>
      </c>
      <c r="Q7470">
        <f>Tabla3[[#This Row],[GL]]+Tabla3[[#This Row],[GV]]</f>
        <v>24</v>
      </c>
      <c r="R7470">
        <f>SUMIFS(Tabla1[mLoc],Tabla1[TorneoID],Tabla3[[#This Row],[TorneoID]],Tabla1[Jornada],Tabla3[[#This Row],[Jornada]])</f>
        <v>13</v>
      </c>
      <c r="S7470">
        <f>SUMIFS(Tabla1[mVis],Tabla1[TorneoID],Tabla3[[#This Row],[TorneoID]],Tabla1[Jornada],Tabla3[[#This Row],[Jornada]])</f>
        <v>11</v>
      </c>
    </row>
    <row r="7471" spans="2:19" x14ac:dyDescent="0.45">
      <c r="B7471">
        <v>4412</v>
      </c>
      <c r="C7471" t="s">
        <v>63</v>
      </c>
      <c r="D7471">
        <v>21</v>
      </c>
      <c r="E7471">
        <v>12</v>
      </c>
      <c r="F7471" t="s">
        <v>5</v>
      </c>
      <c r="G7471">
        <v>0</v>
      </c>
      <c r="H7471">
        <v>2</v>
      </c>
      <c r="I7471" t="s">
        <v>12</v>
      </c>
      <c r="J7471">
        <v>-1</v>
      </c>
      <c r="L7471">
        <v>26</v>
      </c>
      <c r="M7471">
        <v>15</v>
      </c>
      <c r="N7471">
        <f>COUNTIFS(Tabla1[TorneoID],Tabla3[[#This Row],[TorneoID]],Tabla1[Jornada],Tabla3[[#This Row],[Jornada]],Tabla1[Resultado],1)</f>
        <v>5</v>
      </c>
      <c r="O7471">
        <f>COUNTIFS(Tabla1[TorneoID],Tabla3[[#This Row],[TorneoID]],Tabla1[Jornada],Tabla3[[#This Row],[Jornada]],Tabla1[Resultado],0)</f>
        <v>3</v>
      </c>
      <c r="P7471">
        <f>COUNTIFS(Tabla1[TorneoID],Tabla3[[#This Row],[TorneoID]],Tabla1[Jornada],Tabla3[[#This Row],[Jornada]],Tabla1[Resultado],-1)</f>
        <v>1</v>
      </c>
      <c r="Q7471">
        <f>Tabla3[[#This Row],[GL]]+Tabla3[[#This Row],[GV]]</f>
        <v>33</v>
      </c>
      <c r="R7471">
        <f>SUMIFS(Tabla1[mLoc],Tabla1[TorneoID],Tabla3[[#This Row],[TorneoID]],Tabla1[Jornada],Tabla3[[#This Row],[Jornada]])</f>
        <v>22</v>
      </c>
      <c r="S7471">
        <f>SUMIFS(Tabla1[mVis],Tabla1[TorneoID],Tabla3[[#This Row],[TorneoID]],Tabla1[Jornada],Tabla3[[#This Row],[Jornada]])</f>
        <v>11</v>
      </c>
    </row>
    <row r="7472" spans="2:19" x14ac:dyDescent="0.45">
      <c r="B7472">
        <v>4413</v>
      </c>
      <c r="C7472" t="s">
        <v>63</v>
      </c>
      <c r="D7472">
        <v>21</v>
      </c>
      <c r="E7472">
        <v>12</v>
      </c>
      <c r="F7472" t="s">
        <v>56</v>
      </c>
      <c r="G7472">
        <v>2</v>
      </c>
      <c r="H7472">
        <v>3</v>
      </c>
      <c r="I7472" t="s">
        <v>11</v>
      </c>
      <c r="J7472">
        <v>-1</v>
      </c>
      <c r="L7472">
        <v>26</v>
      </c>
      <c r="M7472">
        <v>16</v>
      </c>
      <c r="N7472">
        <f>COUNTIFS(Tabla1[TorneoID],Tabla3[[#This Row],[TorneoID]],Tabla1[Jornada],Tabla3[[#This Row],[Jornada]],Tabla1[Resultado],1)</f>
        <v>7</v>
      </c>
      <c r="O7472">
        <f>COUNTIFS(Tabla1[TorneoID],Tabla3[[#This Row],[TorneoID]],Tabla1[Jornada],Tabla3[[#This Row],[Jornada]],Tabla1[Resultado],0)</f>
        <v>1</v>
      </c>
      <c r="P7472">
        <f>COUNTIFS(Tabla1[TorneoID],Tabla3[[#This Row],[TorneoID]],Tabla1[Jornada],Tabla3[[#This Row],[Jornada]],Tabla1[Resultado],-1)</f>
        <v>1</v>
      </c>
      <c r="Q7472">
        <f>Tabla3[[#This Row],[GL]]+Tabla3[[#This Row],[GV]]</f>
        <v>28</v>
      </c>
      <c r="R7472">
        <f>SUMIFS(Tabla1[mLoc],Tabla1[TorneoID],Tabla3[[#This Row],[TorneoID]],Tabla1[Jornada],Tabla3[[#This Row],[Jornada]])</f>
        <v>18</v>
      </c>
      <c r="S7472">
        <f>SUMIFS(Tabla1[mVis],Tabla1[TorneoID],Tabla3[[#This Row],[TorneoID]],Tabla1[Jornada],Tabla3[[#This Row],[Jornada]])</f>
        <v>10</v>
      </c>
    </row>
    <row r="7473" spans="2:19" x14ac:dyDescent="0.45">
      <c r="B7473">
        <v>4414</v>
      </c>
      <c r="C7473" t="s">
        <v>63</v>
      </c>
      <c r="D7473">
        <v>21</v>
      </c>
      <c r="E7473">
        <v>12</v>
      </c>
      <c r="F7473" t="s">
        <v>3</v>
      </c>
      <c r="G7473">
        <v>1</v>
      </c>
      <c r="H7473">
        <v>1</v>
      </c>
      <c r="I7473" t="s">
        <v>27</v>
      </c>
      <c r="J7473">
        <v>0</v>
      </c>
      <c r="L7473">
        <v>26</v>
      </c>
      <c r="M7473">
        <v>17</v>
      </c>
      <c r="N7473">
        <f>COUNTIFS(Tabla1[TorneoID],Tabla3[[#This Row],[TorneoID]],Tabla1[Jornada],Tabla3[[#This Row],[Jornada]],Tabla1[Resultado],1)</f>
        <v>5</v>
      </c>
      <c r="O7473">
        <f>COUNTIFS(Tabla1[TorneoID],Tabla3[[#This Row],[TorneoID]],Tabla1[Jornada],Tabla3[[#This Row],[Jornada]],Tabla1[Resultado],0)</f>
        <v>3</v>
      </c>
      <c r="P7473">
        <f>COUNTIFS(Tabla1[TorneoID],Tabla3[[#This Row],[TorneoID]],Tabla1[Jornada],Tabla3[[#This Row],[Jornada]],Tabla1[Resultado],-1)</f>
        <v>1</v>
      </c>
      <c r="Q7473">
        <f>Tabla3[[#This Row],[GL]]+Tabla3[[#This Row],[GV]]</f>
        <v>30</v>
      </c>
      <c r="R7473">
        <f>SUMIFS(Tabla1[mLoc],Tabla1[TorneoID],Tabla3[[#This Row],[TorneoID]],Tabla1[Jornada],Tabla3[[#This Row],[Jornada]])</f>
        <v>17</v>
      </c>
      <c r="S7473">
        <f>SUMIFS(Tabla1[mVis],Tabla1[TorneoID],Tabla3[[#This Row],[TorneoID]],Tabla1[Jornada],Tabla3[[#This Row],[Jornada]])</f>
        <v>13</v>
      </c>
    </row>
    <row r="7474" spans="2:19" x14ac:dyDescent="0.45">
      <c r="B7474">
        <v>4415</v>
      </c>
      <c r="C7474" t="s">
        <v>63</v>
      </c>
      <c r="D7474">
        <v>21</v>
      </c>
      <c r="E7474">
        <v>12</v>
      </c>
      <c r="F7474" t="s">
        <v>1</v>
      </c>
      <c r="G7474">
        <v>3</v>
      </c>
      <c r="H7474">
        <v>1</v>
      </c>
      <c r="I7474" t="s">
        <v>0</v>
      </c>
      <c r="J7474">
        <v>1</v>
      </c>
      <c r="L7474">
        <v>27</v>
      </c>
      <c r="M7474">
        <v>1</v>
      </c>
      <c r="N7474">
        <f>COUNTIFS(Tabla1[TorneoID],Tabla3[[#This Row],[TorneoID]],Tabla1[Jornada],Tabla3[[#This Row],[Jornada]],Tabla1[Resultado],1)</f>
        <v>4</v>
      </c>
      <c r="O7474">
        <f>COUNTIFS(Tabla1[TorneoID],Tabla3[[#This Row],[TorneoID]],Tabla1[Jornada],Tabla3[[#This Row],[Jornada]],Tabla1[Resultado],0)</f>
        <v>1</v>
      </c>
      <c r="P7474">
        <f>COUNTIFS(Tabla1[TorneoID],Tabla3[[#This Row],[TorneoID]],Tabla1[Jornada],Tabla3[[#This Row],[Jornada]],Tabla1[Resultado],-1)</f>
        <v>4</v>
      </c>
      <c r="Q7474">
        <f>Tabla3[[#This Row],[GL]]+Tabla3[[#This Row],[GV]]</f>
        <v>22</v>
      </c>
      <c r="R7474">
        <f>SUMIFS(Tabla1[mLoc],Tabla1[TorneoID],Tabla3[[#This Row],[TorneoID]],Tabla1[Jornada],Tabla3[[#This Row],[Jornada]])</f>
        <v>11</v>
      </c>
      <c r="S7474">
        <f>SUMIFS(Tabla1[mVis],Tabla1[TorneoID],Tabla3[[#This Row],[TorneoID]],Tabla1[Jornada],Tabla3[[#This Row],[Jornada]])</f>
        <v>11</v>
      </c>
    </row>
    <row r="7475" spans="2:19" x14ac:dyDescent="0.45">
      <c r="B7475">
        <v>4416</v>
      </c>
      <c r="C7475" t="s">
        <v>63</v>
      </c>
      <c r="D7475">
        <v>21</v>
      </c>
      <c r="E7475">
        <v>12</v>
      </c>
      <c r="F7475" t="s">
        <v>15</v>
      </c>
      <c r="G7475">
        <v>1</v>
      </c>
      <c r="H7475">
        <v>1</v>
      </c>
      <c r="I7475" t="s">
        <v>9</v>
      </c>
      <c r="J7475">
        <v>0</v>
      </c>
      <c r="L7475">
        <v>27</v>
      </c>
      <c r="M7475">
        <v>2</v>
      </c>
      <c r="N7475">
        <f>COUNTIFS(Tabla1[TorneoID],Tabla3[[#This Row],[TorneoID]],Tabla1[Jornada],Tabla3[[#This Row],[Jornada]],Tabla1[Resultado],1)</f>
        <v>2</v>
      </c>
      <c r="O7475">
        <f>COUNTIFS(Tabla1[TorneoID],Tabla3[[#This Row],[TorneoID]],Tabla1[Jornada],Tabla3[[#This Row],[Jornada]],Tabla1[Resultado],0)</f>
        <v>4</v>
      </c>
      <c r="P7475">
        <f>COUNTIFS(Tabla1[TorneoID],Tabla3[[#This Row],[TorneoID]],Tabla1[Jornada],Tabla3[[#This Row],[Jornada]],Tabla1[Resultado],-1)</f>
        <v>3</v>
      </c>
      <c r="Q7475">
        <f>Tabla3[[#This Row],[GL]]+Tabla3[[#This Row],[GV]]</f>
        <v>23</v>
      </c>
      <c r="R7475">
        <f>SUMIFS(Tabla1[mLoc],Tabla1[TorneoID],Tabla3[[#This Row],[TorneoID]],Tabla1[Jornada],Tabla3[[#This Row],[Jornada]])</f>
        <v>11</v>
      </c>
      <c r="S7475">
        <f>SUMIFS(Tabla1[mVis],Tabla1[TorneoID],Tabla3[[#This Row],[TorneoID]],Tabla1[Jornada],Tabla3[[#This Row],[Jornada]])</f>
        <v>12</v>
      </c>
    </row>
    <row r="7476" spans="2:19" x14ac:dyDescent="0.45">
      <c r="B7476">
        <v>4417</v>
      </c>
      <c r="C7476" t="s">
        <v>63</v>
      </c>
      <c r="D7476">
        <v>21</v>
      </c>
      <c r="E7476">
        <v>12</v>
      </c>
      <c r="F7476" t="s">
        <v>6</v>
      </c>
      <c r="G7476">
        <v>2</v>
      </c>
      <c r="H7476">
        <v>3</v>
      </c>
      <c r="I7476" t="s">
        <v>7</v>
      </c>
      <c r="J7476">
        <v>-1</v>
      </c>
      <c r="L7476">
        <v>27</v>
      </c>
      <c r="M7476">
        <v>3</v>
      </c>
      <c r="N7476">
        <f>COUNTIFS(Tabla1[TorneoID],Tabla3[[#This Row],[TorneoID]],Tabla1[Jornada],Tabla3[[#This Row],[Jornada]],Tabla1[Resultado],1)</f>
        <v>5</v>
      </c>
      <c r="O7476">
        <f>COUNTIFS(Tabla1[TorneoID],Tabla3[[#This Row],[TorneoID]],Tabla1[Jornada],Tabla3[[#This Row],[Jornada]],Tabla1[Resultado],0)</f>
        <v>1</v>
      </c>
      <c r="P7476">
        <f>COUNTIFS(Tabla1[TorneoID],Tabla3[[#This Row],[TorneoID]],Tabla1[Jornada],Tabla3[[#This Row],[Jornada]],Tabla1[Resultado],-1)</f>
        <v>3</v>
      </c>
      <c r="Q7476">
        <f>Tabla3[[#This Row],[GL]]+Tabla3[[#This Row],[GV]]</f>
        <v>36</v>
      </c>
      <c r="R7476">
        <f>SUMIFS(Tabla1[mLoc],Tabla1[TorneoID],Tabla3[[#This Row],[TorneoID]],Tabla1[Jornada],Tabla3[[#This Row],[Jornada]])</f>
        <v>21</v>
      </c>
      <c r="S7476">
        <f>SUMIFS(Tabla1[mVis],Tabla1[TorneoID],Tabla3[[#This Row],[TorneoID]],Tabla1[Jornada],Tabla3[[#This Row],[Jornada]])</f>
        <v>15</v>
      </c>
    </row>
    <row r="7477" spans="2:19" x14ac:dyDescent="0.45">
      <c r="B7477">
        <v>4418</v>
      </c>
      <c r="C7477" t="s">
        <v>63</v>
      </c>
      <c r="D7477">
        <v>21</v>
      </c>
      <c r="E7477">
        <v>12</v>
      </c>
      <c r="F7477" t="s">
        <v>14</v>
      </c>
      <c r="G7477">
        <v>2</v>
      </c>
      <c r="H7477">
        <v>3</v>
      </c>
      <c r="I7477" t="s">
        <v>49</v>
      </c>
      <c r="J7477">
        <v>-1</v>
      </c>
      <c r="L7477">
        <v>27</v>
      </c>
      <c r="M7477">
        <v>4</v>
      </c>
      <c r="N7477">
        <f>COUNTIFS(Tabla1[TorneoID],Tabla3[[#This Row],[TorneoID]],Tabla1[Jornada],Tabla3[[#This Row],[Jornada]],Tabla1[Resultado],1)</f>
        <v>2</v>
      </c>
      <c r="O7477">
        <f>COUNTIFS(Tabla1[TorneoID],Tabla3[[#This Row],[TorneoID]],Tabla1[Jornada],Tabla3[[#This Row],[Jornada]],Tabla1[Resultado],0)</f>
        <v>4</v>
      </c>
      <c r="P7477">
        <f>COUNTIFS(Tabla1[TorneoID],Tabla3[[#This Row],[TorneoID]],Tabla1[Jornada],Tabla3[[#This Row],[Jornada]],Tabla1[Resultado],-1)</f>
        <v>3</v>
      </c>
      <c r="Q7477">
        <f>Tabla3[[#This Row],[GL]]+Tabla3[[#This Row],[GV]]</f>
        <v>24</v>
      </c>
      <c r="R7477">
        <f>SUMIFS(Tabla1[mLoc],Tabla1[TorneoID],Tabla3[[#This Row],[TorneoID]],Tabla1[Jornada],Tabla3[[#This Row],[Jornada]])</f>
        <v>13</v>
      </c>
      <c r="S7477">
        <f>SUMIFS(Tabla1[mVis],Tabla1[TorneoID],Tabla3[[#This Row],[TorneoID]],Tabla1[Jornada],Tabla3[[#This Row],[Jornada]])</f>
        <v>11</v>
      </c>
    </row>
    <row r="7478" spans="2:19" x14ac:dyDescent="0.45">
      <c r="B7478">
        <v>4419</v>
      </c>
      <c r="C7478" t="s">
        <v>63</v>
      </c>
      <c r="D7478">
        <v>21</v>
      </c>
      <c r="E7478">
        <v>12</v>
      </c>
      <c r="F7478" t="s">
        <v>24</v>
      </c>
      <c r="G7478">
        <v>1</v>
      </c>
      <c r="H7478">
        <v>1</v>
      </c>
      <c r="I7478" t="s">
        <v>17</v>
      </c>
      <c r="J7478">
        <v>0</v>
      </c>
      <c r="L7478">
        <v>27</v>
      </c>
      <c r="M7478">
        <v>5</v>
      </c>
      <c r="N7478">
        <f>COUNTIFS(Tabla1[TorneoID],Tabla3[[#This Row],[TorneoID]],Tabla1[Jornada],Tabla3[[#This Row],[Jornada]],Tabla1[Resultado],1)</f>
        <v>4</v>
      </c>
      <c r="O7478">
        <f>COUNTIFS(Tabla1[TorneoID],Tabla3[[#This Row],[TorneoID]],Tabla1[Jornada],Tabla3[[#This Row],[Jornada]],Tabla1[Resultado],0)</f>
        <v>2</v>
      </c>
      <c r="P7478">
        <f>COUNTIFS(Tabla1[TorneoID],Tabla3[[#This Row],[TorneoID]],Tabla1[Jornada],Tabla3[[#This Row],[Jornada]],Tabla1[Resultado],-1)</f>
        <v>3</v>
      </c>
      <c r="Q7478">
        <f>Tabla3[[#This Row],[GL]]+Tabla3[[#This Row],[GV]]</f>
        <v>29</v>
      </c>
      <c r="R7478">
        <f>SUMIFS(Tabla1[mLoc],Tabla1[TorneoID],Tabla3[[#This Row],[TorneoID]],Tabla1[Jornada],Tabla3[[#This Row],[Jornada]])</f>
        <v>15</v>
      </c>
      <c r="S7478">
        <f>SUMIFS(Tabla1[mVis],Tabla1[TorneoID],Tabla3[[#This Row],[TorneoID]],Tabla1[Jornada],Tabla3[[#This Row],[Jornada]])</f>
        <v>14</v>
      </c>
    </row>
    <row r="7479" spans="2:19" x14ac:dyDescent="0.45">
      <c r="B7479">
        <v>4420</v>
      </c>
      <c r="C7479" t="s">
        <v>63</v>
      </c>
      <c r="D7479">
        <v>21</v>
      </c>
      <c r="E7479">
        <v>12</v>
      </c>
      <c r="F7479" t="s">
        <v>13</v>
      </c>
      <c r="G7479">
        <v>0</v>
      </c>
      <c r="H7479">
        <v>3</v>
      </c>
      <c r="I7479" t="s">
        <v>4</v>
      </c>
      <c r="J7479">
        <v>-1</v>
      </c>
      <c r="L7479">
        <v>27</v>
      </c>
      <c r="M7479">
        <v>6</v>
      </c>
      <c r="N7479">
        <f>COUNTIFS(Tabla1[TorneoID],Tabla3[[#This Row],[TorneoID]],Tabla1[Jornada],Tabla3[[#This Row],[Jornada]],Tabla1[Resultado],1)</f>
        <v>5</v>
      </c>
      <c r="O7479">
        <f>COUNTIFS(Tabla1[TorneoID],Tabla3[[#This Row],[TorneoID]],Tabla1[Jornada],Tabla3[[#This Row],[Jornada]],Tabla1[Resultado],0)</f>
        <v>1</v>
      </c>
      <c r="P7479">
        <f>COUNTIFS(Tabla1[TorneoID],Tabla3[[#This Row],[TorneoID]],Tabla1[Jornada],Tabla3[[#This Row],[Jornada]],Tabla1[Resultado],-1)</f>
        <v>3</v>
      </c>
      <c r="Q7479">
        <f>Tabla3[[#This Row],[GL]]+Tabla3[[#This Row],[GV]]</f>
        <v>30</v>
      </c>
      <c r="R7479">
        <f>SUMIFS(Tabla1[mLoc],Tabla1[TorneoID],Tabla3[[#This Row],[TorneoID]],Tabla1[Jornada],Tabla3[[#This Row],[Jornada]])</f>
        <v>15</v>
      </c>
      <c r="S7479">
        <f>SUMIFS(Tabla1[mVis],Tabla1[TorneoID],Tabla3[[#This Row],[TorneoID]],Tabla1[Jornada],Tabla3[[#This Row],[Jornada]])</f>
        <v>15</v>
      </c>
    </row>
    <row r="7480" spans="2:19" x14ac:dyDescent="0.45">
      <c r="B7480">
        <v>4403</v>
      </c>
      <c r="C7480" t="s">
        <v>63</v>
      </c>
      <c r="D7480">
        <v>21</v>
      </c>
      <c r="E7480">
        <v>13</v>
      </c>
      <c r="F7480" t="s">
        <v>11</v>
      </c>
      <c r="G7480">
        <v>2</v>
      </c>
      <c r="H7480">
        <v>1</v>
      </c>
      <c r="I7480" t="s">
        <v>17</v>
      </c>
      <c r="J7480">
        <v>1</v>
      </c>
      <c r="L7480">
        <v>27</v>
      </c>
      <c r="M7480">
        <v>7</v>
      </c>
      <c r="N7480">
        <f>COUNTIFS(Tabla1[TorneoID],Tabla3[[#This Row],[TorneoID]],Tabla1[Jornada],Tabla3[[#This Row],[Jornada]],Tabla1[Resultado],1)</f>
        <v>3</v>
      </c>
      <c r="O7480">
        <f>COUNTIFS(Tabla1[TorneoID],Tabla3[[#This Row],[TorneoID]],Tabla1[Jornada],Tabla3[[#This Row],[Jornada]],Tabla1[Resultado],0)</f>
        <v>4</v>
      </c>
      <c r="P7480">
        <f>COUNTIFS(Tabla1[TorneoID],Tabla3[[#This Row],[TorneoID]],Tabla1[Jornada],Tabla3[[#This Row],[Jornada]],Tabla1[Resultado],-1)</f>
        <v>2</v>
      </c>
      <c r="Q7480">
        <f>Tabla3[[#This Row],[GL]]+Tabla3[[#This Row],[GV]]</f>
        <v>15</v>
      </c>
      <c r="R7480">
        <f>SUMIFS(Tabla1[mLoc],Tabla1[TorneoID],Tabla3[[#This Row],[TorneoID]],Tabla1[Jornada],Tabla3[[#This Row],[Jornada]])</f>
        <v>9</v>
      </c>
      <c r="S7480">
        <f>SUMIFS(Tabla1[mVis],Tabla1[TorneoID],Tabla3[[#This Row],[TorneoID]],Tabla1[Jornada],Tabla3[[#This Row],[Jornada]])</f>
        <v>6</v>
      </c>
    </row>
    <row r="7481" spans="2:19" x14ac:dyDescent="0.45">
      <c r="B7481">
        <v>4404</v>
      </c>
      <c r="C7481" t="s">
        <v>63</v>
      </c>
      <c r="D7481">
        <v>21</v>
      </c>
      <c r="E7481">
        <v>13</v>
      </c>
      <c r="F7481" t="s">
        <v>56</v>
      </c>
      <c r="G7481">
        <v>2</v>
      </c>
      <c r="H7481">
        <v>6</v>
      </c>
      <c r="I7481" t="s">
        <v>13</v>
      </c>
      <c r="J7481">
        <v>-1</v>
      </c>
      <c r="L7481">
        <v>27</v>
      </c>
      <c r="M7481">
        <v>8</v>
      </c>
      <c r="N7481">
        <f>COUNTIFS(Tabla1[TorneoID],Tabla3[[#This Row],[TorneoID]],Tabla1[Jornada],Tabla3[[#This Row],[Jornada]],Tabla1[Resultado],1)</f>
        <v>5</v>
      </c>
      <c r="O7481">
        <f>COUNTIFS(Tabla1[TorneoID],Tabla3[[#This Row],[TorneoID]],Tabla1[Jornada],Tabla3[[#This Row],[Jornada]],Tabla1[Resultado],0)</f>
        <v>1</v>
      </c>
      <c r="P7481">
        <f>COUNTIFS(Tabla1[TorneoID],Tabla3[[#This Row],[TorneoID]],Tabla1[Jornada],Tabla3[[#This Row],[Jornada]],Tabla1[Resultado],-1)</f>
        <v>3</v>
      </c>
      <c r="Q7481">
        <f>Tabla3[[#This Row],[GL]]+Tabla3[[#This Row],[GV]]</f>
        <v>46</v>
      </c>
      <c r="R7481">
        <f>SUMIFS(Tabla1[mLoc],Tabla1[TorneoID],Tabla3[[#This Row],[TorneoID]],Tabla1[Jornada],Tabla3[[#This Row],[Jornada]])</f>
        <v>25</v>
      </c>
      <c r="S7481">
        <f>SUMIFS(Tabla1[mVis],Tabla1[TorneoID],Tabla3[[#This Row],[TorneoID]],Tabla1[Jornada],Tabla3[[#This Row],[Jornada]])</f>
        <v>21</v>
      </c>
    </row>
    <row r="7482" spans="2:19" x14ac:dyDescent="0.45">
      <c r="B7482">
        <v>4405</v>
      </c>
      <c r="C7482" t="s">
        <v>63</v>
      </c>
      <c r="D7482">
        <v>21</v>
      </c>
      <c r="E7482">
        <v>13</v>
      </c>
      <c r="F7482" t="s">
        <v>7</v>
      </c>
      <c r="G7482">
        <v>1</v>
      </c>
      <c r="H7482">
        <v>0</v>
      </c>
      <c r="I7482" t="s">
        <v>24</v>
      </c>
      <c r="J7482">
        <v>1</v>
      </c>
      <c r="L7482">
        <v>27</v>
      </c>
      <c r="M7482">
        <v>9</v>
      </c>
      <c r="N7482">
        <f>COUNTIFS(Tabla1[TorneoID],Tabla3[[#This Row],[TorneoID]],Tabla1[Jornada],Tabla3[[#This Row],[Jornada]],Tabla1[Resultado],1)</f>
        <v>3</v>
      </c>
      <c r="O7482">
        <f>COUNTIFS(Tabla1[TorneoID],Tabla3[[#This Row],[TorneoID]],Tabla1[Jornada],Tabla3[[#This Row],[Jornada]],Tabla1[Resultado],0)</f>
        <v>2</v>
      </c>
      <c r="P7482">
        <f>COUNTIFS(Tabla1[TorneoID],Tabla3[[#This Row],[TorneoID]],Tabla1[Jornada],Tabla3[[#This Row],[Jornada]],Tabla1[Resultado],-1)</f>
        <v>4</v>
      </c>
      <c r="Q7482">
        <f>Tabla3[[#This Row],[GL]]+Tabla3[[#This Row],[GV]]</f>
        <v>35</v>
      </c>
      <c r="R7482">
        <f>SUMIFS(Tabla1[mLoc],Tabla1[TorneoID],Tabla3[[#This Row],[TorneoID]],Tabla1[Jornada],Tabla3[[#This Row],[Jornada]])</f>
        <v>20</v>
      </c>
      <c r="S7482">
        <f>SUMIFS(Tabla1[mVis],Tabla1[TorneoID],Tabla3[[#This Row],[TorneoID]],Tabla1[Jornada],Tabla3[[#This Row],[Jornada]])</f>
        <v>15</v>
      </c>
    </row>
    <row r="7483" spans="2:19" x14ac:dyDescent="0.45">
      <c r="B7483">
        <v>4406</v>
      </c>
      <c r="C7483" t="s">
        <v>63</v>
      </c>
      <c r="D7483">
        <v>21</v>
      </c>
      <c r="E7483">
        <v>13</v>
      </c>
      <c r="F7483" t="s">
        <v>9</v>
      </c>
      <c r="G7483">
        <v>2</v>
      </c>
      <c r="H7483">
        <v>1</v>
      </c>
      <c r="I7483" t="s">
        <v>3</v>
      </c>
      <c r="J7483">
        <v>1</v>
      </c>
      <c r="L7483">
        <v>27</v>
      </c>
      <c r="M7483">
        <v>10</v>
      </c>
      <c r="N7483">
        <f>COUNTIFS(Tabla1[TorneoID],Tabla3[[#This Row],[TorneoID]],Tabla1[Jornada],Tabla3[[#This Row],[Jornada]],Tabla1[Resultado],1)</f>
        <v>7</v>
      </c>
      <c r="O7483">
        <f>COUNTIFS(Tabla1[TorneoID],Tabla3[[#This Row],[TorneoID]],Tabla1[Jornada],Tabla3[[#This Row],[Jornada]],Tabla1[Resultado],0)</f>
        <v>0</v>
      </c>
      <c r="P7483">
        <f>COUNTIFS(Tabla1[TorneoID],Tabla3[[#This Row],[TorneoID]],Tabla1[Jornada],Tabla3[[#This Row],[Jornada]],Tabla1[Resultado],-1)</f>
        <v>2</v>
      </c>
      <c r="Q7483">
        <f>Tabla3[[#This Row],[GL]]+Tabla3[[#This Row],[GV]]</f>
        <v>37</v>
      </c>
      <c r="R7483">
        <f>SUMIFS(Tabla1[mLoc],Tabla1[TorneoID],Tabla3[[#This Row],[TorneoID]],Tabla1[Jornada],Tabla3[[#This Row],[Jornada]])</f>
        <v>22</v>
      </c>
      <c r="S7483">
        <f>SUMIFS(Tabla1[mVis],Tabla1[TorneoID],Tabla3[[#This Row],[TorneoID]],Tabla1[Jornada],Tabla3[[#This Row],[Jornada]])</f>
        <v>15</v>
      </c>
    </row>
    <row r="7484" spans="2:19" x14ac:dyDescent="0.45">
      <c r="B7484">
        <v>4407</v>
      </c>
      <c r="C7484" t="s">
        <v>63</v>
      </c>
      <c r="D7484">
        <v>21</v>
      </c>
      <c r="E7484">
        <v>13</v>
      </c>
      <c r="F7484" t="s">
        <v>49</v>
      </c>
      <c r="G7484">
        <v>0</v>
      </c>
      <c r="H7484">
        <v>1</v>
      </c>
      <c r="I7484" t="s">
        <v>6</v>
      </c>
      <c r="J7484">
        <v>-1</v>
      </c>
      <c r="L7484">
        <v>27</v>
      </c>
      <c r="M7484">
        <v>11</v>
      </c>
      <c r="N7484">
        <f>COUNTIFS(Tabla1[TorneoID],Tabla3[[#This Row],[TorneoID]],Tabla1[Jornada],Tabla3[[#This Row],[Jornada]],Tabla1[Resultado],1)</f>
        <v>3</v>
      </c>
      <c r="O7484">
        <f>COUNTIFS(Tabla1[TorneoID],Tabla3[[#This Row],[TorneoID]],Tabla1[Jornada],Tabla3[[#This Row],[Jornada]],Tabla1[Resultado],0)</f>
        <v>3</v>
      </c>
      <c r="P7484">
        <f>COUNTIFS(Tabla1[TorneoID],Tabla3[[#This Row],[TorneoID]],Tabla1[Jornada],Tabla3[[#This Row],[Jornada]],Tabla1[Resultado],-1)</f>
        <v>3</v>
      </c>
      <c r="Q7484">
        <f>Tabla3[[#This Row],[GL]]+Tabla3[[#This Row],[GV]]</f>
        <v>28</v>
      </c>
      <c r="R7484">
        <f>SUMIFS(Tabla1[mLoc],Tabla1[TorneoID],Tabla3[[#This Row],[TorneoID]],Tabla1[Jornada],Tabla3[[#This Row],[Jornada]])</f>
        <v>16</v>
      </c>
      <c r="S7484">
        <f>SUMIFS(Tabla1[mVis],Tabla1[TorneoID],Tabla3[[#This Row],[TorneoID]],Tabla1[Jornada],Tabla3[[#This Row],[Jornada]])</f>
        <v>12</v>
      </c>
    </row>
    <row r="7485" spans="2:19" x14ac:dyDescent="0.45">
      <c r="B7485">
        <v>4408</v>
      </c>
      <c r="C7485" t="s">
        <v>63</v>
      </c>
      <c r="D7485">
        <v>21</v>
      </c>
      <c r="E7485">
        <v>13</v>
      </c>
      <c r="F7485" t="s">
        <v>12</v>
      </c>
      <c r="G7485">
        <v>3</v>
      </c>
      <c r="H7485">
        <v>2</v>
      </c>
      <c r="I7485" t="s">
        <v>1</v>
      </c>
      <c r="J7485">
        <v>1</v>
      </c>
      <c r="L7485">
        <v>27</v>
      </c>
      <c r="M7485">
        <v>12</v>
      </c>
      <c r="N7485">
        <f>COUNTIFS(Tabla1[TorneoID],Tabla3[[#This Row],[TorneoID]],Tabla1[Jornada],Tabla3[[#This Row],[Jornada]],Tabla1[Resultado],1)</f>
        <v>3</v>
      </c>
      <c r="O7485">
        <f>COUNTIFS(Tabla1[TorneoID],Tabla3[[#This Row],[TorneoID]],Tabla1[Jornada],Tabla3[[#This Row],[Jornada]],Tabla1[Resultado],0)</f>
        <v>3</v>
      </c>
      <c r="P7485">
        <f>COUNTIFS(Tabla1[TorneoID],Tabla3[[#This Row],[TorneoID]],Tabla1[Jornada],Tabla3[[#This Row],[Jornada]],Tabla1[Resultado],-1)</f>
        <v>3</v>
      </c>
      <c r="Q7485">
        <f>Tabla3[[#This Row],[GL]]+Tabla3[[#This Row],[GV]]</f>
        <v>24</v>
      </c>
      <c r="R7485">
        <f>SUMIFS(Tabla1[mLoc],Tabla1[TorneoID],Tabla3[[#This Row],[TorneoID]],Tabla1[Jornada],Tabla3[[#This Row],[Jornada]])</f>
        <v>12</v>
      </c>
      <c r="S7485">
        <f>SUMIFS(Tabla1[mVis],Tabla1[TorneoID],Tabla3[[#This Row],[TorneoID]],Tabla1[Jornada],Tabla3[[#This Row],[Jornada]])</f>
        <v>12</v>
      </c>
    </row>
    <row r="7486" spans="2:19" x14ac:dyDescent="0.45">
      <c r="B7486">
        <v>4409</v>
      </c>
      <c r="C7486" t="s">
        <v>63</v>
      </c>
      <c r="D7486">
        <v>21</v>
      </c>
      <c r="E7486">
        <v>13</v>
      </c>
      <c r="F7486" t="s">
        <v>27</v>
      </c>
      <c r="G7486">
        <v>2</v>
      </c>
      <c r="H7486">
        <v>1</v>
      </c>
      <c r="I7486" t="s">
        <v>5</v>
      </c>
      <c r="J7486">
        <v>1</v>
      </c>
      <c r="L7486">
        <v>27</v>
      </c>
      <c r="M7486">
        <v>13</v>
      </c>
      <c r="N7486">
        <f>COUNTIFS(Tabla1[TorneoID],Tabla3[[#This Row],[TorneoID]],Tabla1[Jornada],Tabla3[[#This Row],[Jornada]],Tabla1[Resultado],1)</f>
        <v>6</v>
      </c>
      <c r="O7486">
        <f>COUNTIFS(Tabla1[TorneoID],Tabla3[[#This Row],[TorneoID]],Tabla1[Jornada],Tabla3[[#This Row],[Jornada]],Tabla1[Resultado],0)</f>
        <v>3</v>
      </c>
      <c r="P7486">
        <f>COUNTIFS(Tabla1[TorneoID],Tabla3[[#This Row],[TorneoID]],Tabla1[Jornada],Tabla3[[#This Row],[Jornada]],Tabla1[Resultado],-1)</f>
        <v>0</v>
      </c>
      <c r="Q7486">
        <f>Tabla3[[#This Row],[GL]]+Tabla3[[#This Row],[GV]]</f>
        <v>24</v>
      </c>
      <c r="R7486">
        <f>SUMIFS(Tabla1[mLoc],Tabla1[TorneoID],Tabla3[[#This Row],[TorneoID]],Tabla1[Jornada],Tabla3[[#This Row],[Jornada]])</f>
        <v>16</v>
      </c>
      <c r="S7486">
        <f>SUMIFS(Tabla1[mVis],Tabla1[TorneoID],Tabla3[[#This Row],[TorneoID]],Tabla1[Jornada],Tabla3[[#This Row],[Jornada]])</f>
        <v>8</v>
      </c>
    </row>
    <row r="7487" spans="2:19" x14ac:dyDescent="0.45">
      <c r="B7487">
        <v>4410</v>
      </c>
      <c r="C7487" t="s">
        <v>63</v>
      </c>
      <c r="D7487">
        <v>21</v>
      </c>
      <c r="E7487">
        <v>13</v>
      </c>
      <c r="F7487" t="s">
        <v>4</v>
      </c>
      <c r="G7487">
        <v>2</v>
      </c>
      <c r="H7487">
        <v>3</v>
      </c>
      <c r="I7487" t="s">
        <v>15</v>
      </c>
      <c r="J7487">
        <v>-1</v>
      </c>
      <c r="L7487">
        <v>27</v>
      </c>
      <c r="M7487">
        <v>14</v>
      </c>
      <c r="N7487">
        <f>COUNTIFS(Tabla1[TorneoID],Tabla3[[#This Row],[TorneoID]],Tabla1[Jornada],Tabla3[[#This Row],[Jornada]],Tabla1[Resultado],1)</f>
        <v>4</v>
      </c>
      <c r="O7487">
        <f>COUNTIFS(Tabla1[TorneoID],Tabla3[[#This Row],[TorneoID]],Tabla1[Jornada],Tabla3[[#This Row],[Jornada]],Tabla1[Resultado],0)</f>
        <v>2</v>
      </c>
      <c r="P7487">
        <f>COUNTIFS(Tabla1[TorneoID],Tabla3[[#This Row],[TorneoID]],Tabla1[Jornada],Tabla3[[#This Row],[Jornada]],Tabla1[Resultado],-1)</f>
        <v>3</v>
      </c>
      <c r="Q7487">
        <f>Tabla3[[#This Row],[GL]]+Tabla3[[#This Row],[GV]]</f>
        <v>25</v>
      </c>
      <c r="R7487">
        <f>SUMIFS(Tabla1[mLoc],Tabla1[TorneoID],Tabla3[[#This Row],[TorneoID]],Tabla1[Jornada],Tabla3[[#This Row],[Jornada]])</f>
        <v>13</v>
      </c>
      <c r="S7487">
        <f>SUMIFS(Tabla1[mVis],Tabla1[TorneoID],Tabla3[[#This Row],[TorneoID]],Tabla1[Jornada],Tabla3[[#This Row],[Jornada]])</f>
        <v>12</v>
      </c>
    </row>
    <row r="7488" spans="2:19" x14ac:dyDescent="0.45">
      <c r="B7488">
        <v>4411</v>
      </c>
      <c r="C7488" t="s">
        <v>63</v>
      </c>
      <c r="D7488">
        <v>21</v>
      </c>
      <c r="E7488">
        <v>13</v>
      </c>
      <c r="F7488" t="s">
        <v>0</v>
      </c>
      <c r="G7488">
        <v>1</v>
      </c>
      <c r="H7488">
        <v>0</v>
      </c>
      <c r="I7488" t="s">
        <v>14</v>
      </c>
      <c r="J7488">
        <v>1</v>
      </c>
      <c r="L7488">
        <v>27</v>
      </c>
      <c r="M7488">
        <v>15</v>
      </c>
      <c r="N7488">
        <f>COUNTIFS(Tabla1[TorneoID],Tabla3[[#This Row],[TorneoID]],Tabla1[Jornada],Tabla3[[#This Row],[Jornada]],Tabla1[Resultado],1)</f>
        <v>4</v>
      </c>
      <c r="O7488">
        <f>COUNTIFS(Tabla1[TorneoID],Tabla3[[#This Row],[TorneoID]],Tabla1[Jornada],Tabla3[[#This Row],[Jornada]],Tabla1[Resultado],0)</f>
        <v>2</v>
      </c>
      <c r="P7488">
        <f>COUNTIFS(Tabla1[TorneoID],Tabla3[[#This Row],[TorneoID]],Tabla1[Jornada],Tabla3[[#This Row],[Jornada]],Tabla1[Resultado],-1)</f>
        <v>3</v>
      </c>
      <c r="Q7488">
        <f>Tabla3[[#This Row],[GL]]+Tabla3[[#This Row],[GV]]</f>
        <v>29</v>
      </c>
      <c r="R7488">
        <f>SUMIFS(Tabla1[mLoc],Tabla1[TorneoID],Tabla3[[#This Row],[TorneoID]],Tabla1[Jornada],Tabla3[[#This Row],[Jornada]])</f>
        <v>16</v>
      </c>
      <c r="S7488">
        <f>SUMIFS(Tabla1[mVis],Tabla1[TorneoID],Tabla3[[#This Row],[TorneoID]],Tabla1[Jornada],Tabla3[[#This Row],[Jornada]])</f>
        <v>13</v>
      </c>
    </row>
    <row r="7489" spans="2:19" x14ac:dyDescent="0.45">
      <c r="B7489">
        <v>4394</v>
      </c>
      <c r="C7489" t="s">
        <v>63</v>
      </c>
      <c r="D7489">
        <v>21</v>
      </c>
      <c r="E7489">
        <v>14</v>
      </c>
      <c r="F7489" t="s">
        <v>3</v>
      </c>
      <c r="G7489">
        <v>1</v>
      </c>
      <c r="H7489">
        <v>2</v>
      </c>
      <c r="I7489" t="s">
        <v>4</v>
      </c>
      <c r="J7489">
        <v>-1</v>
      </c>
      <c r="L7489">
        <v>27</v>
      </c>
      <c r="M7489">
        <v>16</v>
      </c>
      <c r="N7489">
        <f>COUNTIFS(Tabla1[TorneoID],Tabla3[[#This Row],[TorneoID]],Tabla1[Jornada],Tabla3[[#This Row],[Jornada]],Tabla1[Resultado],1)</f>
        <v>6</v>
      </c>
      <c r="O7489">
        <f>COUNTIFS(Tabla1[TorneoID],Tabla3[[#This Row],[TorneoID]],Tabla1[Jornada],Tabla3[[#This Row],[Jornada]],Tabla1[Resultado],0)</f>
        <v>2</v>
      </c>
      <c r="P7489">
        <f>COUNTIFS(Tabla1[TorneoID],Tabla3[[#This Row],[TorneoID]],Tabla1[Jornada],Tabla3[[#This Row],[Jornada]],Tabla1[Resultado],-1)</f>
        <v>1</v>
      </c>
      <c r="Q7489">
        <f>Tabla3[[#This Row],[GL]]+Tabla3[[#This Row],[GV]]</f>
        <v>28</v>
      </c>
      <c r="R7489">
        <f>SUMIFS(Tabla1[mLoc],Tabla1[TorneoID],Tabla3[[#This Row],[TorneoID]],Tabla1[Jornada],Tabla3[[#This Row],[Jornada]])</f>
        <v>21</v>
      </c>
      <c r="S7489">
        <f>SUMIFS(Tabla1[mVis],Tabla1[TorneoID],Tabla3[[#This Row],[TorneoID]],Tabla1[Jornada],Tabla3[[#This Row],[Jornada]])</f>
        <v>7</v>
      </c>
    </row>
    <row r="7490" spans="2:19" x14ac:dyDescent="0.45">
      <c r="B7490">
        <v>4395</v>
      </c>
      <c r="C7490" t="s">
        <v>63</v>
      </c>
      <c r="D7490">
        <v>21</v>
      </c>
      <c r="E7490">
        <v>14</v>
      </c>
      <c r="F7490" t="s">
        <v>5</v>
      </c>
      <c r="G7490">
        <v>1</v>
      </c>
      <c r="H7490">
        <v>2</v>
      </c>
      <c r="I7490" t="s">
        <v>9</v>
      </c>
      <c r="J7490">
        <v>-1</v>
      </c>
      <c r="L7490">
        <v>27</v>
      </c>
      <c r="M7490">
        <v>17</v>
      </c>
      <c r="N7490">
        <f>COUNTIFS(Tabla1[TorneoID],Tabla3[[#This Row],[TorneoID]],Tabla1[Jornada],Tabla3[[#This Row],[Jornada]],Tabla1[Resultado],1)</f>
        <v>3</v>
      </c>
      <c r="O7490">
        <f>COUNTIFS(Tabla1[TorneoID],Tabla3[[#This Row],[TorneoID]],Tabla1[Jornada],Tabla3[[#This Row],[Jornada]],Tabla1[Resultado],0)</f>
        <v>2</v>
      </c>
      <c r="P7490">
        <f>COUNTIFS(Tabla1[TorneoID],Tabla3[[#This Row],[TorneoID]],Tabla1[Jornada],Tabla3[[#This Row],[Jornada]],Tabla1[Resultado],-1)</f>
        <v>4</v>
      </c>
      <c r="Q7490">
        <f>Tabla3[[#This Row],[GL]]+Tabla3[[#This Row],[GV]]</f>
        <v>23</v>
      </c>
      <c r="R7490">
        <f>SUMIFS(Tabla1[mLoc],Tabla1[TorneoID],Tabla3[[#This Row],[TorneoID]],Tabla1[Jornada],Tabla3[[#This Row],[Jornada]])</f>
        <v>9</v>
      </c>
      <c r="S7490">
        <f>SUMIFS(Tabla1[mVis],Tabla1[TorneoID],Tabla3[[#This Row],[TorneoID]],Tabla1[Jornada],Tabla3[[#This Row],[Jornada]])</f>
        <v>14</v>
      </c>
    </row>
    <row r="7491" spans="2:19" x14ac:dyDescent="0.45">
      <c r="B7491">
        <v>4396</v>
      </c>
      <c r="C7491" t="s">
        <v>63</v>
      </c>
      <c r="D7491">
        <v>21</v>
      </c>
      <c r="E7491">
        <v>14</v>
      </c>
      <c r="F7491" t="s">
        <v>1</v>
      </c>
      <c r="G7491">
        <v>2</v>
      </c>
      <c r="H7491">
        <v>3</v>
      </c>
      <c r="I7491" t="s">
        <v>27</v>
      </c>
      <c r="J7491">
        <v>-1</v>
      </c>
      <c r="L7491">
        <v>28</v>
      </c>
      <c r="M7491">
        <v>1</v>
      </c>
      <c r="N7491">
        <f>COUNTIFS(Tabla1[TorneoID],Tabla3[[#This Row],[TorneoID]],Tabla1[Jornada],Tabla3[[#This Row],[Jornada]],Tabla1[Resultado],1)</f>
        <v>4</v>
      </c>
      <c r="O7491">
        <f>COUNTIFS(Tabla1[TorneoID],Tabla3[[#This Row],[TorneoID]],Tabla1[Jornada],Tabla3[[#This Row],[Jornada]],Tabla1[Resultado],0)</f>
        <v>1</v>
      </c>
      <c r="P7491">
        <f>COUNTIFS(Tabla1[TorneoID],Tabla3[[#This Row],[TorneoID]],Tabla1[Jornada],Tabla3[[#This Row],[Jornada]],Tabla1[Resultado],-1)</f>
        <v>4</v>
      </c>
      <c r="Q7491">
        <f>Tabla3[[#This Row],[GL]]+Tabla3[[#This Row],[GV]]</f>
        <v>29</v>
      </c>
      <c r="R7491">
        <f>SUMIFS(Tabla1[mLoc],Tabla1[TorneoID],Tabla3[[#This Row],[TorneoID]],Tabla1[Jornada],Tabla3[[#This Row],[Jornada]])</f>
        <v>11</v>
      </c>
      <c r="S7491">
        <f>SUMIFS(Tabla1[mVis],Tabla1[TorneoID],Tabla3[[#This Row],[TorneoID]],Tabla1[Jornada],Tabla3[[#This Row],[Jornada]])</f>
        <v>18</v>
      </c>
    </row>
    <row r="7492" spans="2:19" x14ac:dyDescent="0.45">
      <c r="B7492">
        <v>4397</v>
      </c>
      <c r="C7492" t="s">
        <v>63</v>
      </c>
      <c r="D7492">
        <v>21</v>
      </c>
      <c r="E7492">
        <v>14</v>
      </c>
      <c r="F7492" t="s">
        <v>13</v>
      </c>
      <c r="G7492">
        <v>2</v>
      </c>
      <c r="H7492">
        <v>2</v>
      </c>
      <c r="I7492" t="s">
        <v>11</v>
      </c>
      <c r="J7492">
        <v>0</v>
      </c>
      <c r="L7492">
        <v>28</v>
      </c>
      <c r="M7492">
        <v>2</v>
      </c>
      <c r="N7492">
        <f>COUNTIFS(Tabla1[TorneoID],Tabla3[[#This Row],[TorneoID]],Tabla1[Jornada],Tabla3[[#This Row],[Jornada]],Tabla1[Resultado],1)</f>
        <v>6</v>
      </c>
      <c r="O7492">
        <f>COUNTIFS(Tabla1[TorneoID],Tabla3[[#This Row],[TorneoID]],Tabla1[Jornada],Tabla3[[#This Row],[Jornada]],Tabla1[Resultado],0)</f>
        <v>2</v>
      </c>
      <c r="P7492">
        <f>COUNTIFS(Tabla1[TorneoID],Tabla3[[#This Row],[TorneoID]],Tabla1[Jornada],Tabla3[[#This Row],[Jornada]],Tabla1[Resultado],-1)</f>
        <v>1</v>
      </c>
      <c r="Q7492">
        <f>Tabla3[[#This Row],[GL]]+Tabla3[[#This Row],[GV]]</f>
        <v>27</v>
      </c>
      <c r="R7492">
        <f>SUMIFS(Tabla1[mLoc],Tabla1[TorneoID],Tabla3[[#This Row],[TorneoID]],Tabla1[Jornada],Tabla3[[#This Row],[Jornada]])</f>
        <v>18</v>
      </c>
      <c r="S7492">
        <f>SUMIFS(Tabla1[mVis],Tabla1[TorneoID],Tabla3[[#This Row],[TorneoID]],Tabla1[Jornada],Tabla3[[#This Row],[Jornada]])</f>
        <v>9</v>
      </c>
    </row>
    <row r="7493" spans="2:19" x14ac:dyDescent="0.45">
      <c r="B7493">
        <v>4398</v>
      </c>
      <c r="C7493" t="s">
        <v>63</v>
      </c>
      <c r="D7493">
        <v>21</v>
      </c>
      <c r="E7493">
        <v>14</v>
      </c>
      <c r="F7493" t="s">
        <v>15</v>
      </c>
      <c r="G7493">
        <v>2</v>
      </c>
      <c r="H7493">
        <v>3</v>
      </c>
      <c r="I7493" t="s">
        <v>56</v>
      </c>
      <c r="J7493">
        <v>-1</v>
      </c>
      <c r="L7493">
        <v>28</v>
      </c>
      <c r="M7493">
        <v>3</v>
      </c>
      <c r="N7493">
        <f>COUNTIFS(Tabla1[TorneoID],Tabla3[[#This Row],[TorneoID]],Tabla1[Jornada],Tabla3[[#This Row],[Jornada]],Tabla1[Resultado],1)</f>
        <v>4</v>
      </c>
      <c r="O7493">
        <f>COUNTIFS(Tabla1[TorneoID],Tabla3[[#This Row],[TorneoID]],Tabla1[Jornada],Tabla3[[#This Row],[Jornada]],Tabla1[Resultado],0)</f>
        <v>3</v>
      </c>
      <c r="P7493">
        <f>COUNTIFS(Tabla1[TorneoID],Tabla3[[#This Row],[TorneoID]],Tabla1[Jornada],Tabla3[[#This Row],[Jornada]],Tabla1[Resultado],-1)</f>
        <v>2</v>
      </c>
      <c r="Q7493">
        <f>Tabla3[[#This Row],[GL]]+Tabla3[[#This Row],[GV]]</f>
        <v>27</v>
      </c>
      <c r="R7493">
        <f>SUMIFS(Tabla1[mLoc],Tabla1[TorneoID],Tabla3[[#This Row],[TorneoID]],Tabla1[Jornada],Tabla3[[#This Row],[Jornada]])</f>
        <v>17</v>
      </c>
      <c r="S7493">
        <f>SUMIFS(Tabla1[mVis],Tabla1[TorneoID],Tabla3[[#This Row],[TorneoID]],Tabla1[Jornada],Tabla3[[#This Row],[Jornada]])</f>
        <v>10</v>
      </c>
    </row>
    <row r="7494" spans="2:19" x14ac:dyDescent="0.45">
      <c r="B7494">
        <v>4399</v>
      </c>
      <c r="C7494" t="s">
        <v>63</v>
      </c>
      <c r="D7494">
        <v>21</v>
      </c>
      <c r="E7494">
        <v>14</v>
      </c>
      <c r="F7494" t="s">
        <v>6</v>
      </c>
      <c r="G7494">
        <v>1</v>
      </c>
      <c r="H7494">
        <v>0</v>
      </c>
      <c r="I7494" t="s">
        <v>0</v>
      </c>
      <c r="J7494">
        <v>1</v>
      </c>
      <c r="L7494">
        <v>28</v>
      </c>
      <c r="M7494">
        <v>4</v>
      </c>
      <c r="N7494">
        <f>COUNTIFS(Tabla1[TorneoID],Tabla3[[#This Row],[TorneoID]],Tabla1[Jornada],Tabla3[[#This Row],[Jornada]],Tabla1[Resultado],1)</f>
        <v>7</v>
      </c>
      <c r="O7494">
        <f>COUNTIFS(Tabla1[TorneoID],Tabla3[[#This Row],[TorneoID]],Tabla1[Jornada],Tabla3[[#This Row],[Jornada]],Tabla1[Resultado],0)</f>
        <v>0</v>
      </c>
      <c r="P7494">
        <f>COUNTIFS(Tabla1[TorneoID],Tabla3[[#This Row],[TorneoID]],Tabla1[Jornada],Tabla3[[#This Row],[Jornada]],Tabla1[Resultado],-1)</f>
        <v>2</v>
      </c>
      <c r="Q7494">
        <f>Tabla3[[#This Row],[GL]]+Tabla3[[#This Row],[GV]]</f>
        <v>42</v>
      </c>
      <c r="R7494">
        <f>SUMIFS(Tabla1[mLoc],Tabla1[TorneoID],Tabla3[[#This Row],[TorneoID]],Tabla1[Jornada],Tabla3[[#This Row],[Jornada]])</f>
        <v>27</v>
      </c>
      <c r="S7494">
        <f>SUMIFS(Tabla1[mVis],Tabla1[TorneoID],Tabla3[[#This Row],[TorneoID]],Tabla1[Jornada],Tabla3[[#This Row],[Jornada]])</f>
        <v>15</v>
      </c>
    </row>
    <row r="7495" spans="2:19" x14ac:dyDescent="0.45">
      <c r="B7495">
        <v>4400</v>
      </c>
      <c r="C7495" t="s">
        <v>63</v>
      </c>
      <c r="D7495">
        <v>21</v>
      </c>
      <c r="E7495">
        <v>14</v>
      </c>
      <c r="F7495" t="s">
        <v>14</v>
      </c>
      <c r="G7495">
        <v>0</v>
      </c>
      <c r="H7495">
        <v>0</v>
      </c>
      <c r="I7495" t="s">
        <v>12</v>
      </c>
      <c r="J7495">
        <v>0</v>
      </c>
      <c r="L7495">
        <v>28</v>
      </c>
      <c r="M7495">
        <v>5</v>
      </c>
      <c r="N7495">
        <f>COUNTIFS(Tabla1[TorneoID],Tabla3[[#This Row],[TorneoID]],Tabla1[Jornada],Tabla3[[#This Row],[Jornada]],Tabla1[Resultado],1)</f>
        <v>4</v>
      </c>
      <c r="O7495">
        <f>COUNTIFS(Tabla1[TorneoID],Tabla3[[#This Row],[TorneoID]],Tabla1[Jornada],Tabla3[[#This Row],[Jornada]],Tabla1[Resultado],0)</f>
        <v>3</v>
      </c>
      <c r="P7495">
        <f>COUNTIFS(Tabla1[TorneoID],Tabla3[[#This Row],[TorneoID]],Tabla1[Jornada],Tabla3[[#This Row],[Jornada]],Tabla1[Resultado],-1)</f>
        <v>2</v>
      </c>
      <c r="Q7495">
        <f>Tabla3[[#This Row],[GL]]+Tabla3[[#This Row],[GV]]</f>
        <v>30</v>
      </c>
      <c r="R7495">
        <f>SUMIFS(Tabla1[mLoc],Tabla1[TorneoID],Tabla3[[#This Row],[TorneoID]],Tabla1[Jornada],Tabla3[[#This Row],[Jornada]])</f>
        <v>20</v>
      </c>
      <c r="S7495">
        <f>SUMIFS(Tabla1[mVis],Tabla1[TorneoID],Tabla3[[#This Row],[TorneoID]],Tabla1[Jornada],Tabla3[[#This Row],[Jornada]])</f>
        <v>10</v>
      </c>
    </row>
    <row r="7496" spans="2:19" x14ac:dyDescent="0.45">
      <c r="B7496">
        <v>4401</v>
      </c>
      <c r="C7496" t="s">
        <v>63</v>
      </c>
      <c r="D7496">
        <v>21</v>
      </c>
      <c r="E7496">
        <v>14</v>
      </c>
      <c r="F7496" t="s">
        <v>17</v>
      </c>
      <c r="G7496">
        <v>1</v>
      </c>
      <c r="H7496">
        <v>2</v>
      </c>
      <c r="I7496" t="s">
        <v>7</v>
      </c>
      <c r="J7496">
        <v>-1</v>
      </c>
      <c r="L7496">
        <v>28</v>
      </c>
      <c r="M7496">
        <v>6</v>
      </c>
      <c r="N7496">
        <f>COUNTIFS(Tabla1[TorneoID],Tabla3[[#This Row],[TorneoID]],Tabla1[Jornada],Tabla3[[#This Row],[Jornada]],Tabla1[Resultado],1)</f>
        <v>3</v>
      </c>
      <c r="O7496">
        <f>COUNTIFS(Tabla1[TorneoID],Tabla3[[#This Row],[TorneoID]],Tabla1[Jornada],Tabla3[[#This Row],[Jornada]],Tabla1[Resultado],0)</f>
        <v>3</v>
      </c>
      <c r="P7496">
        <f>COUNTIFS(Tabla1[TorneoID],Tabla3[[#This Row],[TorneoID]],Tabla1[Jornada],Tabla3[[#This Row],[Jornada]],Tabla1[Resultado],-1)</f>
        <v>3</v>
      </c>
      <c r="Q7496">
        <f>Tabla3[[#This Row],[GL]]+Tabla3[[#This Row],[GV]]</f>
        <v>27</v>
      </c>
      <c r="R7496">
        <f>SUMIFS(Tabla1[mLoc],Tabla1[TorneoID],Tabla3[[#This Row],[TorneoID]],Tabla1[Jornada],Tabla3[[#This Row],[Jornada]])</f>
        <v>14</v>
      </c>
      <c r="S7496">
        <f>SUMIFS(Tabla1[mVis],Tabla1[TorneoID],Tabla3[[#This Row],[TorneoID]],Tabla1[Jornada],Tabla3[[#This Row],[Jornada]])</f>
        <v>13</v>
      </c>
    </row>
    <row r="7497" spans="2:19" x14ac:dyDescent="0.45">
      <c r="B7497">
        <v>4402</v>
      </c>
      <c r="C7497" t="s">
        <v>63</v>
      </c>
      <c r="D7497">
        <v>21</v>
      </c>
      <c r="E7497">
        <v>14</v>
      </c>
      <c r="F7497" t="s">
        <v>24</v>
      </c>
      <c r="G7497">
        <v>5</v>
      </c>
      <c r="H7497">
        <v>2</v>
      </c>
      <c r="I7497" t="s">
        <v>49</v>
      </c>
      <c r="J7497">
        <v>1</v>
      </c>
      <c r="L7497">
        <v>28</v>
      </c>
      <c r="M7497">
        <v>7</v>
      </c>
      <c r="N7497">
        <f>COUNTIFS(Tabla1[TorneoID],Tabla3[[#This Row],[TorneoID]],Tabla1[Jornada],Tabla3[[#This Row],[Jornada]],Tabla1[Resultado],1)</f>
        <v>3</v>
      </c>
      <c r="O7497">
        <f>COUNTIFS(Tabla1[TorneoID],Tabla3[[#This Row],[TorneoID]],Tabla1[Jornada],Tabla3[[#This Row],[Jornada]],Tabla1[Resultado],0)</f>
        <v>3</v>
      </c>
      <c r="P7497">
        <f>COUNTIFS(Tabla1[TorneoID],Tabla3[[#This Row],[TorneoID]],Tabla1[Jornada],Tabla3[[#This Row],[Jornada]],Tabla1[Resultado],-1)</f>
        <v>3</v>
      </c>
      <c r="Q7497">
        <f>Tabla3[[#This Row],[GL]]+Tabla3[[#This Row],[GV]]</f>
        <v>36</v>
      </c>
      <c r="R7497">
        <f>SUMIFS(Tabla1[mLoc],Tabla1[TorneoID],Tabla3[[#This Row],[TorneoID]],Tabla1[Jornada],Tabla3[[#This Row],[Jornada]])</f>
        <v>18</v>
      </c>
      <c r="S7497">
        <f>SUMIFS(Tabla1[mVis],Tabla1[TorneoID],Tabla3[[#This Row],[TorneoID]],Tabla1[Jornada],Tabla3[[#This Row],[Jornada]])</f>
        <v>18</v>
      </c>
    </row>
    <row r="7498" spans="2:19" x14ac:dyDescent="0.45">
      <c r="B7498">
        <v>4386</v>
      </c>
      <c r="C7498" t="s">
        <v>63</v>
      </c>
      <c r="D7498">
        <v>21</v>
      </c>
      <c r="E7498">
        <v>15</v>
      </c>
      <c r="F7498" t="s">
        <v>13</v>
      </c>
      <c r="G7498">
        <v>1</v>
      </c>
      <c r="H7498">
        <v>0</v>
      </c>
      <c r="I7498" t="s">
        <v>15</v>
      </c>
      <c r="J7498">
        <v>1</v>
      </c>
      <c r="L7498">
        <v>28</v>
      </c>
      <c r="M7498">
        <v>8</v>
      </c>
      <c r="N7498">
        <f>COUNTIFS(Tabla1[TorneoID],Tabla3[[#This Row],[TorneoID]],Tabla1[Jornada],Tabla3[[#This Row],[Jornada]],Tabla1[Resultado],1)</f>
        <v>3</v>
      </c>
      <c r="O7498">
        <f>COUNTIFS(Tabla1[TorneoID],Tabla3[[#This Row],[TorneoID]],Tabla1[Jornada],Tabla3[[#This Row],[Jornada]],Tabla1[Resultado],0)</f>
        <v>5</v>
      </c>
      <c r="P7498">
        <f>COUNTIFS(Tabla1[TorneoID],Tabla3[[#This Row],[TorneoID]],Tabla1[Jornada],Tabla3[[#This Row],[Jornada]],Tabla1[Resultado],-1)</f>
        <v>1</v>
      </c>
      <c r="Q7498">
        <f>Tabla3[[#This Row],[GL]]+Tabla3[[#This Row],[GV]]</f>
        <v>19</v>
      </c>
      <c r="R7498">
        <f>SUMIFS(Tabla1[mLoc],Tabla1[TorneoID],Tabla3[[#This Row],[TorneoID]],Tabla1[Jornada],Tabla3[[#This Row],[Jornada]])</f>
        <v>11</v>
      </c>
      <c r="S7498">
        <f>SUMIFS(Tabla1[mVis],Tabla1[TorneoID],Tabla3[[#This Row],[TorneoID]],Tabla1[Jornada],Tabla3[[#This Row],[Jornada]])</f>
        <v>8</v>
      </c>
    </row>
    <row r="7499" spans="2:19" x14ac:dyDescent="0.45">
      <c r="B7499">
        <v>4387</v>
      </c>
      <c r="C7499" t="s">
        <v>63</v>
      </c>
      <c r="D7499">
        <v>21</v>
      </c>
      <c r="E7499">
        <v>15</v>
      </c>
      <c r="F7499" t="s">
        <v>56</v>
      </c>
      <c r="G7499">
        <v>2</v>
      </c>
      <c r="H7499">
        <v>1</v>
      </c>
      <c r="I7499" t="s">
        <v>3</v>
      </c>
      <c r="J7499">
        <v>1</v>
      </c>
      <c r="L7499">
        <v>28</v>
      </c>
      <c r="M7499">
        <v>9</v>
      </c>
      <c r="N7499">
        <f>COUNTIFS(Tabla1[TorneoID],Tabla3[[#This Row],[TorneoID]],Tabla1[Jornada],Tabla3[[#This Row],[Jornada]],Tabla1[Resultado],1)</f>
        <v>4</v>
      </c>
      <c r="O7499">
        <f>COUNTIFS(Tabla1[TorneoID],Tabla3[[#This Row],[TorneoID]],Tabla1[Jornada],Tabla3[[#This Row],[Jornada]],Tabla1[Resultado],0)</f>
        <v>3</v>
      </c>
      <c r="P7499">
        <f>COUNTIFS(Tabla1[TorneoID],Tabla3[[#This Row],[TorneoID]],Tabla1[Jornada],Tabla3[[#This Row],[Jornada]],Tabla1[Resultado],-1)</f>
        <v>2</v>
      </c>
      <c r="Q7499">
        <f>Tabla3[[#This Row],[GL]]+Tabla3[[#This Row],[GV]]</f>
        <v>18</v>
      </c>
      <c r="R7499">
        <f>SUMIFS(Tabla1[mLoc],Tabla1[TorneoID],Tabla3[[#This Row],[TorneoID]],Tabla1[Jornada],Tabla3[[#This Row],[Jornada]])</f>
        <v>9</v>
      </c>
      <c r="S7499">
        <f>SUMIFS(Tabla1[mVis],Tabla1[TorneoID],Tabla3[[#This Row],[TorneoID]],Tabla1[Jornada],Tabla3[[#This Row],[Jornada]])</f>
        <v>9</v>
      </c>
    </row>
    <row r="7500" spans="2:19" x14ac:dyDescent="0.45">
      <c r="B7500">
        <v>4388</v>
      </c>
      <c r="C7500" t="s">
        <v>63</v>
      </c>
      <c r="D7500">
        <v>21</v>
      </c>
      <c r="E7500">
        <v>15</v>
      </c>
      <c r="F7500" t="s">
        <v>4</v>
      </c>
      <c r="G7500">
        <v>1</v>
      </c>
      <c r="H7500">
        <v>0</v>
      </c>
      <c r="I7500" t="s">
        <v>5</v>
      </c>
      <c r="J7500">
        <v>1</v>
      </c>
      <c r="L7500">
        <v>28</v>
      </c>
      <c r="M7500">
        <v>10</v>
      </c>
      <c r="N7500">
        <f>COUNTIFS(Tabla1[TorneoID],Tabla3[[#This Row],[TorneoID]],Tabla1[Jornada],Tabla3[[#This Row],[Jornada]],Tabla1[Resultado],1)</f>
        <v>5</v>
      </c>
      <c r="O7500">
        <f>COUNTIFS(Tabla1[TorneoID],Tabla3[[#This Row],[TorneoID]],Tabla1[Jornada],Tabla3[[#This Row],[Jornada]],Tabla1[Resultado],0)</f>
        <v>3</v>
      </c>
      <c r="P7500">
        <f>COUNTIFS(Tabla1[TorneoID],Tabla3[[#This Row],[TorneoID]],Tabla1[Jornada],Tabla3[[#This Row],[Jornada]],Tabla1[Resultado],-1)</f>
        <v>1</v>
      </c>
      <c r="Q7500">
        <f>Tabla3[[#This Row],[GL]]+Tabla3[[#This Row],[GV]]</f>
        <v>23</v>
      </c>
      <c r="R7500">
        <f>SUMIFS(Tabla1[mLoc],Tabla1[TorneoID],Tabla3[[#This Row],[TorneoID]],Tabla1[Jornada],Tabla3[[#This Row],[Jornada]])</f>
        <v>16</v>
      </c>
      <c r="S7500">
        <f>SUMIFS(Tabla1[mVis],Tabla1[TorneoID],Tabla3[[#This Row],[TorneoID]],Tabla1[Jornada],Tabla3[[#This Row],[Jornada]])</f>
        <v>7</v>
      </c>
    </row>
    <row r="7501" spans="2:19" x14ac:dyDescent="0.45">
      <c r="B7501">
        <v>4389</v>
      </c>
      <c r="C7501" t="s">
        <v>63</v>
      </c>
      <c r="D7501">
        <v>21</v>
      </c>
      <c r="E7501">
        <v>15</v>
      </c>
      <c r="F7501" t="s">
        <v>9</v>
      </c>
      <c r="G7501">
        <v>2</v>
      </c>
      <c r="H7501">
        <v>2</v>
      </c>
      <c r="I7501" t="s">
        <v>1</v>
      </c>
      <c r="J7501">
        <v>0</v>
      </c>
      <c r="L7501">
        <v>28</v>
      </c>
      <c r="M7501">
        <v>11</v>
      </c>
      <c r="N7501">
        <f>COUNTIFS(Tabla1[TorneoID],Tabla3[[#This Row],[TorneoID]],Tabla1[Jornada],Tabla3[[#This Row],[Jornada]],Tabla1[Resultado],1)</f>
        <v>4</v>
      </c>
      <c r="O7501">
        <f>COUNTIFS(Tabla1[TorneoID],Tabla3[[#This Row],[TorneoID]],Tabla1[Jornada],Tabla3[[#This Row],[Jornada]],Tabla1[Resultado],0)</f>
        <v>3</v>
      </c>
      <c r="P7501">
        <f>COUNTIFS(Tabla1[TorneoID],Tabla3[[#This Row],[TorneoID]],Tabla1[Jornada],Tabla3[[#This Row],[Jornada]],Tabla1[Resultado],-1)</f>
        <v>2</v>
      </c>
      <c r="Q7501">
        <f>Tabla3[[#This Row],[GL]]+Tabla3[[#This Row],[GV]]</f>
        <v>28</v>
      </c>
      <c r="R7501">
        <f>SUMIFS(Tabla1[mLoc],Tabla1[TorneoID],Tabla3[[#This Row],[TorneoID]],Tabla1[Jornada],Tabla3[[#This Row],[Jornada]])</f>
        <v>19</v>
      </c>
      <c r="S7501">
        <f>SUMIFS(Tabla1[mVis],Tabla1[TorneoID],Tabla3[[#This Row],[TorneoID]],Tabla1[Jornada],Tabla3[[#This Row],[Jornada]])</f>
        <v>9</v>
      </c>
    </row>
    <row r="7502" spans="2:19" x14ac:dyDescent="0.45">
      <c r="B7502">
        <v>4390</v>
      </c>
      <c r="C7502" t="s">
        <v>63</v>
      </c>
      <c r="D7502">
        <v>21</v>
      </c>
      <c r="E7502">
        <v>15</v>
      </c>
      <c r="F7502" t="s">
        <v>27</v>
      </c>
      <c r="G7502">
        <v>3</v>
      </c>
      <c r="H7502">
        <v>3</v>
      </c>
      <c r="I7502" t="s">
        <v>14</v>
      </c>
      <c r="J7502">
        <v>0</v>
      </c>
      <c r="L7502">
        <v>28</v>
      </c>
      <c r="M7502">
        <v>12</v>
      </c>
      <c r="N7502">
        <f>COUNTIFS(Tabla1[TorneoID],Tabla3[[#This Row],[TorneoID]],Tabla1[Jornada],Tabla3[[#This Row],[Jornada]],Tabla1[Resultado],1)</f>
        <v>5</v>
      </c>
      <c r="O7502">
        <f>COUNTIFS(Tabla1[TorneoID],Tabla3[[#This Row],[TorneoID]],Tabla1[Jornada],Tabla3[[#This Row],[Jornada]],Tabla1[Resultado],0)</f>
        <v>2</v>
      </c>
      <c r="P7502">
        <f>COUNTIFS(Tabla1[TorneoID],Tabla3[[#This Row],[TorneoID]],Tabla1[Jornada],Tabla3[[#This Row],[Jornada]],Tabla1[Resultado],-1)</f>
        <v>2</v>
      </c>
      <c r="Q7502">
        <f>Tabla3[[#This Row],[GL]]+Tabla3[[#This Row],[GV]]</f>
        <v>35</v>
      </c>
      <c r="R7502">
        <f>SUMIFS(Tabla1[mLoc],Tabla1[TorneoID],Tabla3[[#This Row],[TorneoID]],Tabla1[Jornada],Tabla3[[#This Row],[Jornada]])</f>
        <v>24</v>
      </c>
      <c r="S7502">
        <f>SUMIFS(Tabla1[mVis],Tabla1[TorneoID],Tabla3[[#This Row],[TorneoID]],Tabla1[Jornada],Tabla3[[#This Row],[Jornada]])</f>
        <v>11</v>
      </c>
    </row>
    <row r="7503" spans="2:19" x14ac:dyDescent="0.45">
      <c r="B7503">
        <v>4391</v>
      </c>
      <c r="C7503" t="s">
        <v>63</v>
      </c>
      <c r="D7503">
        <v>21</v>
      </c>
      <c r="E7503">
        <v>15</v>
      </c>
      <c r="F7503" t="s">
        <v>0</v>
      </c>
      <c r="G7503">
        <v>2</v>
      </c>
      <c r="H7503">
        <v>1</v>
      </c>
      <c r="I7503" t="s">
        <v>24</v>
      </c>
      <c r="J7503">
        <v>1</v>
      </c>
      <c r="L7503">
        <v>28</v>
      </c>
      <c r="M7503">
        <v>13</v>
      </c>
      <c r="N7503">
        <f>COUNTIFS(Tabla1[TorneoID],Tabla3[[#This Row],[TorneoID]],Tabla1[Jornada],Tabla3[[#This Row],[Jornada]],Tabla1[Resultado],1)</f>
        <v>4</v>
      </c>
      <c r="O7503">
        <f>COUNTIFS(Tabla1[TorneoID],Tabla3[[#This Row],[TorneoID]],Tabla1[Jornada],Tabla3[[#This Row],[Jornada]],Tabla1[Resultado],0)</f>
        <v>3</v>
      </c>
      <c r="P7503">
        <f>COUNTIFS(Tabla1[TorneoID],Tabla3[[#This Row],[TorneoID]],Tabla1[Jornada],Tabla3[[#This Row],[Jornada]],Tabla1[Resultado],-1)</f>
        <v>2</v>
      </c>
      <c r="Q7503">
        <f>Tabla3[[#This Row],[GL]]+Tabla3[[#This Row],[GV]]</f>
        <v>28</v>
      </c>
      <c r="R7503">
        <f>SUMIFS(Tabla1[mLoc],Tabla1[TorneoID],Tabla3[[#This Row],[TorneoID]],Tabla1[Jornada],Tabla3[[#This Row],[Jornada]])</f>
        <v>17</v>
      </c>
      <c r="S7503">
        <f>SUMIFS(Tabla1[mVis],Tabla1[TorneoID],Tabla3[[#This Row],[TorneoID]],Tabla1[Jornada],Tabla3[[#This Row],[Jornada]])</f>
        <v>11</v>
      </c>
    </row>
    <row r="7504" spans="2:19" x14ac:dyDescent="0.45">
      <c r="B7504">
        <v>4392</v>
      </c>
      <c r="C7504" t="s">
        <v>63</v>
      </c>
      <c r="D7504">
        <v>21</v>
      </c>
      <c r="E7504">
        <v>15</v>
      </c>
      <c r="F7504" t="s">
        <v>12</v>
      </c>
      <c r="G7504">
        <v>0</v>
      </c>
      <c r="H7504">
        <v>3</v>
      </c>
      <c r="I7504" t="s">
        <v>6</v>
      </c>
      <c r="J7504">
        <v>-1</v>
      </c>
      <c r="L7504">
        <v>28</v>
      </c>
      <c r="M7504">
        <v>14</v>
      </c>
      <c r="N7504">
        <f>COUNTIFS(Tabla1[TorneoID],Tabla3[[#This Row],[TorneoID]],Tabla1[Jornada],Tabla3[[#This Row],[Jornada]],Tabla1[Resultado],1)</f>
        <v>4</v>
      </c>
      <c r="O7504">
        <f>COUNTIFS(Tabla1[TorneoID],Tabla3[[#This Row],[TorneoID]],Tabla1[Jornada],Tabla3[[#This Row],[Jornada]],Tabla1[Resultado],0)</f>
        <v>2</v>
      </c>
      <c r="P7504">
        <f>COUNTIFS(Tabla1[TorneoID],Tabla3[[#This Row],[TorneoID]],Tabla1[Jornada],Tabla3[[#This Row],[Jornada]],Tabla1[Resultado],-1)</f>
        <v>3</v>
      </c>
      <c r="Q7504">
        <f>Tabla3[[#This Row],[GL]]+Tabla3[[#This Row],[GV]]</f>
        <v>35</v>
      </c>
      <c r="R7504">
        <f>SUMIFS(Tabla1[mLoc],Tabla1[TorneoID],Tabla3[[#This Row],[TorneoID]],Tabla1[Jornada],Tabla3[[#This Row],[Jornada]])</f>
        <v>19</v>
      </c>
      <c r="S7504">
        <f>SUMIFS(Tabla1[mVis],Tabla1[TorneoID],Tabla3[[#This Row],[TorneoID]],Tabla1[Jornada],Tabla3[[#This Row],[Jornada]])</f>
        <v>16</v>
      </c>
    </row>
    <row r="7505" spans="2:19" x14ac:dyDescent="0.45">
      <c r="B7505">
        <v>4393</v>
      </c>
      <c r="C7505" t="s">
        <v>63</v>
      </c>
      <c r="D7505">
        <v>21</v>
      </c>
      <c r="E7505">
        <v>15</v>
      </c>
      <c r="F7505" t="s">
        <v>11</v>
      </c>
      <c r="G7505">
        <v>1</v>
      </c>
      <c r="H7505">
        <v>0</v>
      </c>
      <c r="I7505" t="s">
        <v>7</v>
      </c>
      <c r="J7505">
        <v>1</v>
      </c>
      <c r="L7505">
        <v>28</v>
      </c>
      <c r="M7505">
        <v>15</v>
      </c>
      <c r="N7505">
        <f>COUNTIFS(Tabla1[TorneoID],Tabla3[[#This Row],[TorneoID]],Tabla1[Jornada],Tabla3[[#This Row],[Jornada]],Tabla1[Resultado],1)</f>
        <v>5</v>
      </c>
      <c r="O7505">
        <f>COUNTIFS(Tabla1[TorneoID],Tabla3[[#This Row],[TorneoID]],Tabla1[Jornada],Tabla3[[#This Row],[Jornada]],Tabla1[Resultado],0)</f>
        <v>4</v>
      </c>
      <c r="P7505">
        <f>COUNTIFS(Tabla1[TorneoID],Tabla3[[#This Row],[TorneoID]],Tabla1[Jornada],Tabla3[[#This Row],[Jornada]],Tabla1[Resultado],-1)</f>
        <v>0</v>
      </c>
      <c r="Q7505">
        <f>Tabla3[[#This Row],[GL]]+Tabla3[[#This Row],[GV]]</f>
        <v>31</v>
      </c>
      <c r="R7505">
        <f>SUMIFS(Tabla1[mLoc],Tabla1[TorneoID],Tabla3[[#This Row],[TorneoID]],Tabla1[Jornada],Tabla3[[#This Row],[Jornada]])</f>
        <v>21</v>
      </c>
      <c r="S7505">
        <f>SUMIFS(Tabla1[mVis],Tabla1[TorneoID],Tabla3[[#This Row],[TorneoID]],Tabla1[Jornada],Tabla3[[#This Row],[Jornada]])</f>
        <v>10</v>
      </c>
    </row>
    <row r="7506" spans="2:19" x14ac:dyDescent="0.45">
      <c r="B7506">
        <v>4507</v>
      </c>
      <c r="C7506" t="s">
        <v>63</v>
      </c>
      <c r="D7506">
        <v>21</v>
      </c>
      <c r="E7506">
        <v>15</v>
      </c>
      <c r="F7506" t="s">
        <v>49</v>
      </c>
      <c r="G7506">
        <v>3</v>
      </c>
      <c r="H7506">
        <v>2</v>
      </c>
      <c r="I7506" t="s">
        <v>17</v>
      </c>
      <c r="J7506">
        <v>1</v>
      </c>
      <c r="L7506">
        <v>28</v>
      </c>
      <c r="M7506">
        <v>16</v>
      </c>
      <c r="N7506">
        <f>COUNTIFS(Tabla1[TorneoID],Tabla3[[#This Row],[TorneoID]],Tabla1[Jornada],Tabla3[[#This Row],[Jornada]],Tabla1[Resultado],1)</f>
        <v>5</v>
      </c>
      <c r="O7506">
        <f>COUNTIFS(Tabla1[TorneoID],Tabla3[[#This Row],[TorneoID]],Tabla1[Jornada],Tabla3[[#This Row],[Jornada]],Tabla1[Resultado],0)</f>
        <v>4</v>
      </c>
      <c r="P7506">
        <f>COUNTIFS(Tabla1[TorneoID],Tabla3[[#This Row],[TorneoID]],Tabla1[Jornada],Tabla3[[#This Row],[Jornada]],Tabla1[Resultado],-1)</f>
        <v>0</v>
      </c>
      <c r="Q7506">
        <f>Tabla3[[#This Row],[GL]]+Tabla3[[#This Row],[GV]]</f>
        <v>24</v>
      </c>
      <c r="R7506">
        <f>SUMIFS(Tabla1[mLoc],Tabla1[TorneoID],Tabla3[[#This Row],[TorneoID]],Tabla1[Jornada],Tabla3[[#This Row],[Jornada]])</f>
        <v>16</v>
      </c>
      <c r="S7506">
        <f>SUMIFS(Tabla1[mVis],Tabla1[TorneoID],Tabla3[[#This Row],[TorneoID]],Tabla1[Jornada],Tabla3[[#This Row],[Jornada]])</f>
        <v>8</v>
      </c>
    </row>
    <row r="7507" spans="2:19" x14ac:dyDescent="0.45">
      <c r="B7507">
        <v>4498</v>
      </c>
      <c r="C7507" t="s">
        <v>63</v>
      </c>
      <c r="D7507">
        <v>21</v>
      </c>
      <c r="E7507">
        <v>16</v>
      </c>
      <c r="F7507" t="s">
        <v>7</v>
      </c>
      <c r="G7507">
        <v>6</v>
      </c>
      <c r="H7507">
        <v>0</v>
      </c>
      <c r="I7507" t="s">
        <v>49</v>
      </c>
      <c r="J7507">
        <v>1</v>
      </c>
      <c r="L7507">
        <v>28</v>
      </c>
      <c r="M7507">
        <v>17</v>
      </c>
      <c r="N7507">
        <f>COUNTIFS(Tabla1[TorneoID],Tabla3[[#This Row],[TorneoID]],Tabla1[Jornada],Tabla3[[#This Row],[Jornada]],Tabla1[Resultado],1)</f>
        <v>6</v>
      </c>
      <c r="O7507">
        <f>COUNTIFS(Tabla1[TorneoID],Tabla3[[#This Row],[TorneoID]],Tabla1[Jornada],Tabla3[[#This Row],[Jornada]],Tabla1[Resultado],0)</f>
        <v>2</v>
      </c>
      <c r="P7507">
        <f>COUNTIFS(Tabla1[TorneoID],Tabla3[[#This Row],[TorneoID]],Tabla1[Jornada],Tabla3[[#This Row],[Jornada]],Tabla1[Resultado],-1)</f>
        <v>1</v>
      </c>
      <c r="Q7507">
        <f>Tabla3[[#This Row],[GL]]+Tabla3[[#This Row],[GV]]</f>
        <v>33</v>
      </c>
      <c r="R7507">
        <f>SUMIFS(Tabla1[mLoc],Tabla1[TorneoID],Tabla3[[#This Row],[TorneoID]],Tabla1[Jornada],Tabla3[[#This Row],[Jornada]])</f>
        <v>23</v>
      </c>
      <c r="S7507">
        <f>SUMIFS(Tabla1[mVis],Tabla1[TorneoID],Tabla3[[#This Row],[TorneoID]],Tabla1[Jornada],Tabla3[[#This Row],[Jornada]])</f>
        <v>10</v>
      </c>
    </row>
    <row r="7508" spans="2:19" x14ac:dyDescent="0.45">
      <c r="B7508">
        <v>4499</v>
      </c>
      <c r="C7508" t="s">
        <v>63</v>
      </c>
      <c r="D7508">
        <v>21</v>
      </c>
      <c r="E7508">
        <v>16</v>
      </c>
      <c r="F7508" t="s">
        <v>5</v>
      </c>
      <c r="G7508">
        <v>2</v>
      </c>
      <c r="H7508">
        <v>1</v>
      </c>
      <c r="I7508" t="s">
        <v>56</v>
      </c>
      <c r="J7508">
        <v>1</v>
      </c>
      <c r="L7508">
        <v>29</v>
      </c>
      <c r="M7508">
        <v>1</v>
      </c>
      <c r="N7508">
        <f>COUNTIFS(Tabla1[TorneoID],Tabla3[[#This Row],[TorneoID]],Tabla1[Jornada],Tabla3[[#This Row],[Jornada]],Tabla1[Resultado],1)</f>
        <v>5</v>
      </c>
      <c r="O7508">
        <f>COUNTIFS(Tabla1[TorneoID],Tabla3[[#This Row],[TorneoID]],Tabla1[Jornada],Tabla3[[#This Row],[Jornada]],Tabla1[Resultado],0)</f>
        <v>2</v>
      </c>
      <c r="P7508">
        <f>COUNTIFS(Tabla1[TorneoID],Tabla3[[#This Row],[TorneoID]],Tabla1[Jornada],Tabla3[[#This Row],[Jornada]],Tabla1[Resultado],-1)</f>
        <v>2</v>
      </c>
      <c r="Q7508">
        <f>Tabla3[[#This Row],[GL]]+Tabla3[[#This Row],[GV]]</f>
        <v>33</v>
      </c>
      <c r="R7508">
        <f>SUMIFS(Tabla1[mLoc],Tabla1[TorneoID],Tabla3[[#This Row],[TorneoID]],Tabla1[Jornada],Tabla3[[#This Row],[Jornada]])</f>
        <v>19</v>
      </c>
      <c r="S7508">
        <f>SUMIFS(Tabla1[mVis],Tabla1[TorneoID],Tabla3[[#This Row],[TorneoID]],Tabla1[Jornada],Tabla3[[#This Row],[Jornada]])</f>
        <v>14</v>
      </c>
    </row>
    <row r="7509" spans="2:19" x14ac:dyDescent="0.45">
      <c r="B7509">
        <v>4500</v>
      </c>
      <c r="C7509" t="s">
        <v>63</v>
      </c>
      <c r="D7509">
        <v>21</v>
      </c>
      <c r="E7509">
        <v>16</v>
      </c>
      <c r="F7509" t="s">
        <v>3</v>
      </c>
      <c r="G7509">
        <v>2</v>
      </c>
      <c r="H7509">
        <v>2</v>
      </c>
      <c r="I7509" t="s">
        <v>13</v>
      </c>
      <c r="J7509">
        <v>0</v>
      </c>
      <c r="L7509">
        <v>29</v>
      </c>
      <c r="M7509">
        <v>2</v>
      </c>
      <c r="N7509">
        <f>COUNTIFS(Tabla1[TorneoID],Tabla3[[#This Row],[TorneoID]],Tabla1[Jornada],Tabla3[[#This Row],[Jornada]],Tabla1[Resultado],1)</f>
        <v>7</v>
      </c>
      <c r="O7509">
        <f>COUNTIFS(Tabla1[TorneoID],Tabla3[[#This Row],[TorneoID]],Tabla1[Jornada],Tabla3[[#This Row],[Jornada]],Tabla1[Resultado],0)</f>
        <v>1</v>
      </c>
      <c r="P7509">
        <f>COUNTIFS(Tabla1[TorneoID],Tabla3[[#This Row],[TorneoID]],Tabla1[Jornada],Tabla3[[#This Row],[Jornada]],Tabla1[Resultado],-1)</f>
        <v>1</v>
      </c>
      <c r="Q7509">
        <f>Tabla3[[#This Row],[GL]]+Tabla3[[#This Row],[GV]]</f>
        <v>29</v>
      </c>
      <c r="R7509">
        <f>SUMIFS(Tabla1[mLoc],Tabla1[TorneoID],Tabla3[[#This Row],[TorneoID]],Tabla1[Jornada],Tabla3[[#This Row],[Jornada]])</f>
        <v>21</v>
      </c>
      <c r="S7509">
        <f>SUMIFS(Tabla1[mVis],Tabla1[TorneoID],Tabla3[[#This Row],[TorneoID]],Tabla1[Jornada],Tabla3[[#This Row],[Jornada]])</f>
        <v>8</v>
      </c>
    </row>
    <row r="7510" spans="2:19" x14ac:dyDescent="0.45">
      <c r="B7510">
        <v>4501</v>
      </c>
      <c r="C7510" t="s">
        <v>63</v>
      </c>
      <c r="D7510">
        <v>21</v>
      </c>
      <c r="E7510">
        <v>16</v>
      </c>
      <c r="F7510" t="s">
        <v>17</v>
      </c>
      <c r="G7510">
        <v>2</v>
      </c>
      <c r="H7510">
        <v>2</v>
      </c>
      <c r="I7510" t="s">
        <v>0</v>
      </c>
      <c r="J7510">
        <v>0</v>
      </c>
      <c r="L7510">
        <v>29</v>
      </c>
      <c r="M7510">
        <v>3</v>
      </c>
      <c r="N7510">
        <f>COUNTIFS(Tabla1[TorneoID],Tabla3[[#This Row],[TorneoID]],Tabla1[Jornada],Tabla3[[#This Row],[Jornada]],Tabla1[Resultado],1)</f>
        <v>3</v>
      </c>
      <c r="O7510">
        <f>COUNTIFS(Tabla1[TorneoID],Tabla3[[#This Row],[TorneoID]],Tabla1[Jornada],Tabla3[[#This Row],[Jornada]],Tabla1[Resultado],0)</f>
        <v>3</v>
      </c>
      <c r="P7510">
        <f>COUNTIFS(Tabla1[TorneoID],Tabla3[[#This Row],[TorneoID]],Tabla1[Jornada],Tabla3[[#This Row],[Jornada]],Tabla1[Resultado],-1)</f>
        <v>3</v>
      </c>
      <c r="Q7510">
        <f>Tabla3[[#This Row],[GL]]+Tabla3[[#This Row],[GV]]</f>
        <v>19</v>
      </c>
      <c r="R7510">
        <f>SUMIFS(Tabla1[mLoc],Tabla1[TorneoID],Tabla3[[#This Row],[TorneoID]],Tabla1[Jornada],Tabla3[[#This Row],[Jornada]])</f>
        <v>9</v>
      </c>
      <c r="S7510">
        <f>SUMIFS(Tabla1[mVis],Tabla1[TorneoID],Tabla3[[#This Row],[TorneoID]],Tabla1[Jornada],Tabla3[[#This Row],[Jornada]])</f>
        <v>10</v>
      </c>
    </row>
    <row r="7511" spans="2:19" x14ac:dyDescent="0.45">
      <c r="B7511">
        <v>4502</v>
      </c>
      <c r="C7511" t="s">
        <v>63</v>
      </c>
      <c r="D7511">
        <v>21</v>
      </c>
      <c r="E7511">
        <v>16</v>
      </c>
      <c r="F7511" t="s">
        <v>1</v>
      </c>
      <c r="G7511">
        <v>2</v>
      </c>
      <c r="H7511">
        <v>1</v>
      </c>
      <c r="I7511" t="s">
        <v>4</v>
      </c>
      <c r="J7511">
        <v>1</v>
      </c>
      <c r="L7511">
        <v>29</v>
      </c>
      <c r="M7511">
        <v>4</v>
      </c>
      <c r="N7511">
        <f>COUNTIFS(Tabla1[TorneoID],Tabla3[[#This Row],[TorneoID]],Tabla1[Jornada],Tabla3[[#This Row],[Jornada]],Tabla1[Resultado],1)</f>
        <v>4</v>
      </c>
      <c r="O7511">
        <f>COUNTIFS(Tabla1[TorneoID],Tabla3[[#This Row],[TorneoID]],Tabla1[Jornada],Tabla3[[#This Row],[Jornada]],Tabla1[Resultado],0)</f>
        <v>1</v>
      </c>
      <c r="P7511">
        <f>COUNTIFS(Tabla1[TorneoID],Tabla3[[#This Row],[TorneoID]],Tabla1[Jornada],Tabla3[[#This Row],[Jornada]],Tabla1[Resultado],-1)</f>
        <v>4</v>
      </c>
      <c r="Q7511">
        <f>Tabla3[[#This Row],[GL]]+Tabla3[[#This Row],[GV]]</f>
        <v>27</v>
      </c>
      <c r="R7511">
        <f>SUMIFS(Tabla1[mLoc],Tabla1[TorneoID],Tabla3[[#This Row],[TorneoID]],Tabla1[Jornada],Tabla3[[#This Row],[Jornada]])</f>
        <v>13</v>
      </c>
      <c r="S7511">
        <f>SUMIFS(Tabla1[mVis],Tabla1[TorneoID],Tabla3[[#This Row],[TorneoID]],Tabla1[Jornada],Tabla3[[#This Row],[Jornada]])</f>
        <v>14</v>
      </c>
    </row>
    <row r="7512" spans="2:19" x14ac:dyDescent="0.45">
      <c r="B7512">
        <v>4503</v>
      </c>
      <c r="C7512" t="s">
        <v>63</v>
      </c>
      <c r="D7512">
        <v>21</v>
      </c>
      <c r="E7512">
        <v>16</v>
      </c>
      <c r="F7512" t="s">
        <v>15</v>
      </c>
      <c r="G7512">
        <v>3</v>
      </c>
      <c r="H7512">
        <v>0</v>
      </c>
      <c r="I7512" t="s">
        <v>11</v>
      </c>
      <c r="J7512">
        <v>1</v>
      </c>
      <c r="L7512">
        <v>29</v>
      </c>
      <c r="M7512">
        <v>5</v>
      </c>
      <c r="N7512">
        <f>COUNTIFS(Tabla1[TorneoID],Tabla3[[#This Row],[TorneoID]],Tabla1[Jornada],Tabla3[[#This Row],[Jornada]],Tabla1[Resultado],1)</f>
        <v>3</v>
      </c>
      <c r="O7512">
        <f>COUNTIFS(Tabla1[TorneoID],Tabla3[[#This Row],[TorneoID]],Tabla1[Jornada],Tabla3[[#This Row],[Jornada]],Tabla1[Resultado],0)</f>
        <v>1</v>
      </c>
      <c r="P7512">
        <f>COUNTIFS(Tabla1[TorneoID],Tabla3[[#This Row],[TorneoID]],Tabla1[Jornada],Tabla3[[#This Row],[Jornada]],Tabla1[Resultado],-1)</f>
        <v>5</v>
      </c>
      <c r="Q7512">
        <f>Tabla3[[#This Row],[GL]]+Tabla3[[#This Row],[GV]]</f>
        <v>24</v>
      </c>
      <c r="R7512">
        <f>SUMIFS(Tabla1[mLoc],Tabla1[TorneoID],Tabla3[[#This Row],[TorneoID]],Tabla1[Jornada],Tabla3[[#This Row],[Jornada]])</f>
        <v>10</v>
      </c>
      <c r="S7512">
        <f>SUMIFS(Tabla1[mVis],Tabla1[TorneoID],Tabla3[[#This Row],[TorneoID]],Tabla1[Jornada],Tabla3[[#This Row],[Jornada]])</f>
        <v>14</v>
      </c>
    </row>
    <row r="7513" spans="2:19" x14ac:dyDescent="0.45">
      <c r="B7513">
        <v>4504</v>
      </c>
      <c r="C7513" t="s">
        <v>63</v>
      </c>
      <c r="D7513">
        <v>21</v>
      </c>
      <c r="E7513">
        <v>16</v>
      </c>
      <c r="F7513" t="s">
        <v>24</v>
      </c>
      <c r="G7513">
        <v>1</v>
      </c>
      <c r="H7513">
        <v>0</v>
      </c>
      <c r="I7513" t="s">
        <v>12</v>
      </c>
      <c r="J7513">
        <v>1</v>
      </c>
      <c r="L7513">
        <v>29</v>
      </c>
      <c r="M7513">
        <v>6</v>
      </c>
      <c r="N7513">
        <f>COUNTIFS(Tabla1[TorneoID],Tabla3[[#This Row],[TorneoID]],Tabla1[Jornada],Tabla3[[#This Row],[Jornada]],Tabla1[Resultado],1)</f>
        <v>6</v>
      </c>
      <c r="O7513">
        <f>COUNTIFS(Tabla1[TorneoID],Tabla3[[#This Row],[TorneoID]],Tabla1[Jornada],Tabla3[[#This Row],[Jornada]],Tabla1[Resultado],0)</f>
        <v>3</v>
      </c>
      <c r="P7513">
        <f>COUNTIFS(Tabla1[TorneoID],Tabla3[[#This Row],[TorneoID]],Tabla1[Jornada],Tabla3[[#This Row],[Jornada]],Tabla1[Resultado],-1)</f>
        <v>0</v>
      </c>
      <c r="Q7513">
        <f>Tabla3[[#This Row],[GL]]+Tabla3[[#This Row],[GV]]</f>
        <v>27</v>
      </c>
      <c r="R7513">
        <f>SUMIFS(Tabla1[mLoc],Tabla1[TorneoID],Tabla3[[#This Row],[TorneoID]],Tabla1[Jornada],Tabla3[[#This Row],[Jornada]])</f>
        <v>18</v>
      </c>
      <c r="S7513">
        <f>SUMIFS(Tabla1[mVis],Tabla1[TorneoID],Tabla3[[#This Row],[TorneoID]],Tabla1[Jornada],Tabla3[[#This Row],[Jornada]])</f>
        <v>9</v>
      </c>
    </row>
    <row r="7514" spans="2:19" x14ac:dyDescent="0.45">
      <c r="B7514">
        <v>4505</v>
      </c>
      <c r="C7514" t="s">
        <v>63</v>
      </c>
      <c r="D7514">
        <v>21</v>
      </c>
      <c r="E7514">
        <v>16</v>
      </c>
      <c r="F7514" t="s">
        <v>6</v>
      </c>
      <c r="G7514">
        <v>1</v>
      </c>
      <c r="H7514">
        <v>2</v>
      </c>
      <c r="I7514" t="s">
        <v>27</v>
      </c>
      <c r="J7514">
        <v>-1</v>
      </c>
      <c r="L7514">
        <v>29</v>
      </c>
      <c r="M7514">
        <v>7</v>
      </c>
      <c r="N7514">
        <f>COUNTIFS(Tabla1[TorneoID],Tabla3[[#This Row],[TorneoID]],Tabla1[Jornada],Tabla3[[#This Row],[Jornada]],Tabla1[Resultado],1)</f>
        <v>4</v>
      </c>
      <c r="O7514">
        <f>COUNTIFS(Tabla1[TorneoID],Tabla3[[#This Row],[TorneoID]],Tabla1[Jornada],Tabla3[[#This Row],[Jornada]],Tabla1[Resultado],0)</f>
        <v>3</v>
      </c>
      <c r="P7514">
        <f>COUNTIFS(Tabla1[TorneoID],Tabla3[[#This Row],[TorneoID]],Tabla1[Jornada],Tabla3[[#This Row],[Jornada]],Tabla1[Resultado],-1)</f>
        <v>2</v>
      </c>
      <c r="Q7514">
        <f>Tabla3[[#This Row],[GL]]+Tabla3[[#This Row],[GV]]</f>
        <v>29</v>
      </c>
      <c r="R7514">
        <f>SUMIFS(Tabla1[mLoc],Tabla1[TorneoID],Tabla3[[#This Row],[TorneoID]],Tabla1[Jornada],Tabla3[[#This Row],[Jornada]])</f>
        <v>15</v>
      </c>
      <c r="S7514">
        <f>SUMIFS(Tabla1[mVis],Tabla1[TorneoID],Tabla3[[#This Row],[TorneoID]],Tabla1[Jornada],Tabla3[[#This Row],[Jornada]])</f>
        <v>14</v>
      </c>
    </row>
    <row r="7515" spans="2:19" x14ac:dyDescent="0.45">
      <c r="B7515">
        <v>4506</v>
      </c>
      <c r="C7515" t="s">
        <v>63</v>
      </c>
      <c r="D7515">
        <v>21</v>
      </c>
      <c r="E7515">
        <v>16</v>
      </c>
      <c r="F7515" t="s">
        <v>14</v>
      </c>
      <c r="G7515">
        <v>4</v>
      </c>
      <c r="H7515">
        <v>1</v>
      </c>
      <c r="I7515" t="s">
        <v>9</v>
      </c>
      <c r="J7515">
        <v>1</v>
      </c>
      <c r="L7515">
        <v>29</v>
      </c>
      <c r="M7515">
        <v>8</v>
      </c>
      <c r="N7515">
        <f>COUNTIFS(Tabla1[TorneoID],Tabla3[[#This Row],[TorneoID]],Tabla1[Jornada],Tabla3[[#This Row],[Jornada]],Tabla1[Resultado],1)</f>
        <v>6</v>
      </c>
      <c r="O7515">
        <f>COUNTIFS(Tabla1[TorneoID],Tabla3[[#This Row],[TorneoID]],Tabla1[Jornada],Tabla3[[#This Row],[Jornada]],Tabla1[Resultado],0)</f>
        <v>1</v>
      </c>
      <c r="P7515">
        <f>COUNTIFS(Tabla1[TorneoID],Tabla3[[#This Row],[TorneoID]],Tabla1[Jornada],Tabla3[[#This Row],[Jornada]],Tabla1[Resultado],-1)</f>
        <v>2</v>
      </c>
      <c r="Q7515">
        <f>Tabla3[[#This Row],[GL]]+Tabla3[[#This Row],[GV]]</f>
        <v>27</v>
      </c>
      <c r="R7515">
        <f>SUMIFS(Tabla1[mLoc],Tabla1[TorneoID],Tabla3[[#This Row],[TorneoID]],Tabla1[Jornada],Tabla3[[#This Row],[Jornada]])</f>
        <v>17</v>
      </c>
      <c r="S7515">
        <f>SUMIFS(Tabla1[mVis],Tabla1[TorneoID],Tabla3[[#This Row],[TorneoID]],Tabla1[Jornada],Tabla3[[#This Row],[Jornada]])</f>
        <v>10</v>
      </c>
    </row>
    <row r="7516" spans="2:19" x14ac:dyDescent="0.45">
      <c r="B7516">
        <v>4489</v>
      </c>
      <c r="C7516" t="s">
        <v>63</v>
      </c>
      <c r="D7516">
        <v>21</v>
      </c>
      <c r="E7516">
        <v>17</v>
      </c>
      <c r="F7516" t="s">
        <v>56</v>
      </c>
      <c r="G7516">
        <v>2</v>
      </c>
      <c r="H7516">
        <v>1</v>
      </c>
      <c r="I7516" t="s">
        <v>1</v>
      </c>
      <c r="J7516">
        <v>1</v>
      </c>
      <c r="L7516">
        <v>29</v>
      </c>
      <c r="M7516">
        <v>9</v>
      </c>
      <c r="N7516">
        <f>COUNTIFS(Tabla1[TorneoID],Tabla3[[#This Row],[TorneoID]],Tabla1[Jornada],Tabla3[[#This Row],[Jornada]],Tabla1[Resultado],1)</f>
        <v>5</v>
      </c>
      <c r="O7516">
        <f>COUNTIFS(Tabla1[TorneoID],Tabla3[[#This Row],[TorneoID]],Tabla1[Jornada],Tabla3[[#This Row],[Jornada]],Tabla1[Resultado],0)</f>
        <v>2</v>
      </c>
      <c r="P7516">
        <f>COUNTIFS(Tabla1[TorneoID],Tabla3[[#This Row],[TorneoID]],Tabla1[Jornada],Tabla3[[#This Row],[Jornada]],Tabla1[Resultado],-1)</f>
        <v>2</v>
      </c>
      <c r="Q7516">
        <f>Tabla3[[#This Row],[GL]]+Tabla3[[#This Row],[GV]]</f>
        <v>23</v>
      </c>
      <c r="R7516">
        <f>SUMIFS(Tabla1[mLoc],Tabla1[TorneoID],Tabla3[[#This Row],[TorneoID]],Tabla1[Jornada],Tabla3[[#This Row],[Jornada]])</f>
        <v>13</v>
      </c>
      <c r="S7516">
        <f>SUMIFS(Tabla1[mVis],Tabla1[TorneoID],Tabla3[[#This Row],[TorneoID]],Tabla1[Jornada],Tabla3[[#This Row],[Jornada]])</f>
        <v>10</v>
      </c>
    </row>
    <row r="7517" spans="2:19" x14ac:dyDescent="0.45">
      <c r="B7517">
        <v>4490</v>
      </c>
      <c r="C7517" t="s">
        <v>63</v>
      </c>
      <c r="D7517">
        <v>21</v>
      </c>
      <c r="E7517">
        <v>17</v>
      </c>
      <c r="F7517" t="s">
        <v>4</v>
      </c>
      <c r="G7517">
        <v>4</v>
      </c>
      <c r="H7517">
        <v>0</v>
      </c>
      <c r="I7517" t="s">
        <v>14</v>
      </c>
      <c r="J7517">
        <v>1</v>
      </c>
      <c r="L7517">
        <v>29</v>
      </c>
      <c r="M7517">
        <v>10</v>
      </c>
      <c r="N7517">
        <f>COUNTIFS(Tabla1[TorneoID],Tabla3[[#This Row],[TorneoID]],Tabla1[Jornada],Tabla3[[#This Row],[Jornada]],Tabla1[Resultado],1)</f>
        <v>1</v>
      </c>
      <c r="O7517">
        <f>COUNTIFS(Tabla1[TorneoID],Tabla3[[#This Row],[TorneoID]],Tabla1[Jornada],Tabla3[[#This Row],[Jornada]],Tabla1[Resultado],0)</f>
        <v>5</v>
      </c>
      <c r="P7517">
        <f>COUNTIFS(Tabla1[TorneoID],Tabla3[[#This Row],[TorneoID]],Tabla1[Jornada],Tabla3[[#This Row],[Jornada]],Tabla1[Resultado],-1)</f>
        <v>3</v>
      </c>
      <c r="Q7517">
        <f>Tabla3[[#This Row],[GL]]+Tabla3[[#This Row],[GV]]</f>
        <v>36</v>
      </c>
      <c r="R7517">
        <f>SUMIFS(Tabla1[mLoc],Tabla1[TorneoID],Tabla3[[#This Row],[TorneoID]],Tabla1[Jornada],Tabla3[[#This Row],[Jornada]])</f>
        <v>17</v>
      </c>
      <c r="S7517">
        <f>SUMIFS(Tabla1[mVis],Tabla1[TorneoID],Tabla3[[#This Row],[TorneoID]],Tabla1[Jornada],Tabla3[[#This Row],[Jornada]])</f>
        <v>19</v>
      </c>
    </row>
    <row r="7518" spans="2:19" x14ac:dyDescent="0.45">
      <c r="B7518">
        <v>4491</v>
      </c>
      <c r="C7518" t="s">
        <v>63</v>
      </c>
      <c r="D7518">
        <v>21</v>
      </c>
      <c r="E7518">
        <v>17</v>
      </c>
      <c r="F7518" t="s">
        <v>13</v>
      </c>
      <c r="G7518">
        <v>3</v>
      </c>
      <c r="H7518">
        <v>2</v>
      </c>
      <c r="I7518" t="s">
        <v>5</v>
      </c>
      <c r="J7518">
        <v>1</v>
      </c>
      <c r="L7518">
        <v>29</v>
      </c>
      <c r="M7518">
        <v>11</v>
      </c>
      <c r="N7518">
        <f>COUNTIFS(Tabla1[TorneoID],Tabla3[[#This Row],[TorneoID]],Tabla1[Jornada],Tabla3[[#This Row],[Jornada]],Tabla1[Resultado],1)</f>
        <v>3</v>
      </c>
      <c r="O7518">
        <f>COUNTIFS(Tabla1[TorneoID],Tabla3[[#This Row],[TorneoID]],Tabla1[Jornada],Tabla3[[#This Row],[Jornada]],Tabla1[Resultado],0)</f>
        <v>2</v>
      </c>
      <c r="P7518">
        <f>COUNTIFS(Tabla1[TorneoID],Tabla3[[#This Row],[TorneoID]],Tabla1[Jornada],Tabla3[[#This Row],[Jornada]],Tabla1[Resultado],-1)</f>
        <v>4</v>
      </c>
      <c r="Q7518">
        <f>Tabla3[[#This Row],[GL]]+Tabla3[[#This Row],[GV]]</f>
        <v>25</v>
      </c>
      <c r="R7518">
        <f>SUMIFS(Tabla1[mLoc],Tabla1[TorneoID],Tabla3[[#This Row],[TorneoID]],Tabla1[Jornada],Tabla3[[#This Row],[Jornada]])</f>
        <v>13</v>
      </c>
      <c r="S7518">
        <f>SUMIFS(Tabla1[mVis],Tabla1[TorneoID],Tabla3[[#This Row],[TorneoID]],Tabla1[Jornada],Tabla3[[#This Row],[Jornada]])</f>
        <v>12</v>
      </c>
    </row>
    <row r="7519" spans="2:19" x14ac:dyDescent="0.45">
      <c r="B7519">
        <v>4492</v>
      </c>
      <c r="C7519" t="s">
        <v>63</v>
      </c>
      <c r="D7519">
        <v>21</v>
      </c>
      <c r="E7519">
        <v>17</v>
      </c>
      <c r="F7519" t="s">
        <v>9</v>
      </c>
      <c r="G7519">
        <v>2</v>
      </c>
      <c r="H7519">
        <v>2</v>
      </c>
      <c r="I7519" t="s">
        <v>6</v>
      </c>
      <c r="J7519">
        <v>0</v>
      </c>
      <c r="L7519">
        <v>29</v>
      </c>
      <c r="M7519">
        <v>12</v>
      </c>
      <c r="N7519">
        <f>COUNTIFS(Tabla1[TorneoID],Tabla3[[#This Row],[TorneoID]],Tabla1[Jornada],Tabla3[[#This Row],[Jornada]],Tabla1[Resultado],1)</f>
        <v>3</v>
      </c>
      <c r="O7519">
        <f>COUNTIFS(Tabla1[TorneoID],Tabla3[[#This Row],[TorneoID]],Tabla1[Jornada],Tabla3[[#This Row],[Jornada]],Tabla1[Resultado],0)</f>
        <v>4</v>
      </c>
      <c r="P7519">
        <f>COUNTIFS(Tabla1[TorneoID],Tabla3[[#This Row],[TorneoID]],Tabla1[Jornada],Tabla3[[#This Row],[Jornada]],Tabla1[Resultado],-1)</f>
        <v>2</v>
      </c>
      <c r="Q7519">
        <f>Tabla3[[#This Row],[GL]]+Tabla3[[#This Row],[GV]]</f>
        <v>28</v>
      </c>
      <c r="R7519">
        <f>SUMIFS(Tabla1[mLoc],Tabla1[TorneoID],Tabla3[[#This Row],[TorneoID]],Tabla1[Jornada],Tabla3[[#This Row],[Jornada]])</f>
        <v>15</v>
      </c>
      <c r="S7519">
        <f>SUMIFS(Tabla1[mVis],Tabla1[TorneoID],Tabla3[[#This Row],[TorneoID]],Tabla1[Jornada],Tabla3[[#This Row],[Jornada]])</f>
        <v>13</v>
      </c>
    </row>
    <row r="7520" spans="2:19" x14ac:dyDescent="0.45">
      <c r="B7520">
        <v>4493</v>
      </c>
      <c r="C7520" t="s">
        <v>63</v>
      </c>
      <c r="D7520">
        <v>21</v>
      </c>
      <c r="E7520">
        <v>17</v>
      </c>
      <c r="F7520" t="s">
        <v>15</v>
      </c>
      <c r="G7520">
        <v>2</v>
      </c>
      <c r="H7520">
        <v>2</v>
      </c>
      <c r="I7520" t="s">
        <v>3</v>
      </c>
      <c r="J7520">
        <v>0</v>
      </c>
      <c r="L7520">
        <v>29</v>
      </c>
      <c r="M7520">
        <v>13</v>
      </c>
      <c r="N7520">
        <f>COUNTIFS(Tabla1[TorneoID],Tabla3[[#This Row],[TorneoID]],Tabla1[Jornada],Tabla3[[#This Row],[Jornada]],Tabla1[Resultado],1)</f>
        <v>3</v>
      </c>
      <c r="O7520">
        <f>COUNTIFS(Tabla1[TorneoID],Tabla3[[#This Row],[TorneoID]],Tabla1[Jornada],Tabla3[[#This Row],[Jornada]],Tabla1[Resultado],0)</f>
        <v>5</v>
      </c>
      <c r="P7520">
        <f>COUNTIFS(Tabla1[TorneoID],Tabla3[[#This Row],[TorneoID]],Tabla1[Jornada],Tabla3[[#This Row],[Jornada]],Tabla1[Resultado],-1)</f>
        <v>1</v>
      </c>
      <c r="Q7520">
        <f>Tabla3[[#This Row],[GL]]+Tabla3[[#This Row],[GV]]</f>
        <v>25</v>
      </c>
      <c r="R7520">
        <f>SUMIFS(Tabla1[mLoc],Tabla1[TorneoID],Tabla3[[#This Row],[TorneoID]],Tabla1[Jornada],Tabla3[[#This Row],[Jornada]])</f>
        <v>14</v>
      </c>
      <c r="S7520">
        <f>SUMIFS(Tabla1[mVis],Tabla1[TorneoID],Tabla3[[#This Row],[TorneoID]],Tabla1[Jornada],Tabla3[[#This Row],[Jornada]])</f>
        <v>11</v>
      </c>
    </row>
    <row r="7521" spans="2:19" x14ac:dyDescent="0.45">
      <c r="B7521">
        <v>4494</v>
      </c>
      <c r="C7521" t="s">
        <v>63</v>
      </c>
      <c r="D7521">
        <v>21</v>
      </c>
      <c r="E7521">
        <v>17</v>
      </c>
      <c r="F7521" t="s">
        <v>49</v>
      </c>
      <c r="G7521">
        <v>0</v>
      </c>
      <c r="H7521">
        <v>2</v>
      </c>
      <c r="I7521" t="s">
        <v>11</v>
      </c>
      <c r="J7521">
        <v>-1</v>
      </c>
      <c r="L7521">
        <v>29</v>
      </c>
      <c r="M7521">
        <v>14</v>
      </c>
      <c r="N7521">
        <f>COUNTIFS(Tabla1[TorneoID],Tabla3[[#This Row],[TorneoID]],Tabla1[Jornada],Tabla3[[#This Row],[Jornada]],Tabla1[Resultado],1)</f>
        <v>5</v>
      </c>
      <c r="O7521">
        <f>COUNTIFS(Tabla1[TorneoID],Tabla3[[#This Row],[TorneoID]],Tabla1[Jornada],Tabla3[[#This Row],[Jornada]],Tabla1[Resultado],0)</f>
        <v>3</v>
      </c>
      <c r="P7521">
        <f>COUNTIFS(Tabla1[TorneoID],Tabla3[[#This Row],[TorneoID]],Tabla1[Jornada],Tabla3[[#This Row],[Jornada]],Tabla1[Resultado],-1)</f>
        <v>1</v>
      </c>
      <c r="Q7521">
        <f>Tabla3[[#This Row],[GL]]+Tabla3[[#This Row],[GV]]</f>
        <v>32</v>
      </c>
      <c r="R7521">
        <f>SUMIFS(Tabla1[mLoc],Tabla1[TorneoID],Tabla3[[#This Row],[TorneoID]],Tabla1[Jornada],Tabla3[[#This Row],[Jornada]])</f>
        <v>19</v>
      </c>
      <c r="S7521">
        <f>SUMIFS(Tabla1[mVis],Tabla1[TorneoID],Tabla3[[#This Row],[TorneoID]],Tabla1[Jornada],Tabla3[[#This Row],[Jornada]])</f>
        <v>13</v>
      </c>
    </row>
    <row r="7522" spans="2:19" x14ac:dyDescent="0.45">
      <c r="B7522">
        <v>4495</v>
      </c>
      <c r="C7522" t="s">
        <v>63</v>
      </c>
      <c r="D7522">
        <v>21</v>
      </c>
      <c r="E7522">
        <v>17</v>
      </c>
      <c r="F7522" t="s">
        <v>12</v>
      </c>
      <c r="G7522">
        <v>0</v>
      </c>
      <c r="H7522">
        <v>1</v>
      </c>
      <c r="I7522" t="s">
        <v>17</v>
      </c>
      <c r="J7522">
        <v>-1</v>
      </c>
      <c r="L7522">
        <v>29</v>
      </c>
      <c r="M7522">
        <v>15</v>
      </c>
      <c r="N7522">
        <f>COUNTIFS(Tabla1[TorneoID],Tabla3[[#This Row],[TorneoID]],Tabla1[Jornada],Tabla3[[#This Row],[Jornada]],Tabla1[Resultado],1)</f>
        <v>2</v>
      </c>
      <c r="O7522">
        <f>COUNTIFS(Tabla1[TorneoID],Tabla3[[#This Row],[TorneoID]],Tabla1[Jornada],Tabla3[[#This Row],[Jornada]],Tabla1[Resultado],0)</f>
        <v>4</v>
      </c>
      <c r="P7522">
        <f>COUNTIFS(Tabla1[TorneoID],Tabla3[[#This Row],[TorneoID]],Tabla1[Jornada],Tabla3[[#This Row],[Jornada]],Tabla1[Resultado],-1)</f>
        <v>3</v>
      </c>
      <c r="Q7522">
        <f>Tabla3[[#This Row],[GL]]+Tabla3[[#This Row],[GV]]</f>
        <v>33</v>
      </c>
      <c r="R7522">
        <f>SUMIFS(Tabla1[mLoc],Tabla1[TorneoID],Tabla3[[#This Row],[TorneoID]],Tabla1[Jornada],Tabla3[[#This Row],[Jornada]])</f>
        <v>15</v>
      </c>
      <c r="S7522">
        <f>SUMIFS(Tabla1[mVis],Tabla1[TorneoID],Tabla3[[#This Row],[TorneoID]],Tabla1[Jornada],Tabla3[[#This Row],[Jornada]])</f>
        <v>18</v>
      </c>
    </row>
    <row r="7523" spans="2:19" x14ac:dyDescent="0.45">
      <c r="B7523">
        <v>4496</v>
      </c>
      <c r="C7523" t="s">
        <v>63</v>
      </c>
      <c r="D7523">
        <v>21</v>
      </c>
      <c r="E7523">
        <v>17</v>
      </c>
      <c r="F7523" t="s">
        <v>27</v>
      </c>
      <c r="G7523">
        <v>1</v>
      </c>
      <c r="H7523">
        <v>0</v>
      </c>
      <c r="I7523" t="s">
        <v>24</v>
      </c>
      <c r="J7523">
        <v>1</v>
      </c>
      <c r="L7523">
        <v>29</v>
      </c>
      <c r="M7523">
        <v>16</v>
      </c>
      <c r="N7523">
        <f>COUNTIFS(Tabla1[TorneoID],Tabla3[[#This Row],[TorneoID]],Tabla1[Jornada],Tabla3[[#This Row],[Jornada]],Tabla1[Resultado],1)</f>
        <v>6</v>
      </c>
      <c r="O7523">
        <f>COUNTIFS(Tabla1[TorneoID],Tabla3[[#This Row],[TorneoID]],Tabla1[Jornada],Tabla3[[#This Row],[Jornada]],Tabla1[Resultado],0)</f>
        <v>2</v>
      </c>
      <c r="P7523">
        <f>COUNTIFS(Tabla1[TorneoID],Tabla3[[#This Row],[TorneoID]],Tabla1[Jornada],Tabla3[[#This Row],[Jornada]],Tabla1[Resultado],-1)</f>
        <v>1</v>
      </c>
      <c r="Q7523">
        <f>Tabla3[[#This Row],[GL]]+Tabla3[[#This Row],[GV]]</f>
        <v>27</v>
      </c>
      <c r="R7523">
        <f>SUMIFS(Tabla1[mLoc],Tabla1[TorneoID],Tabla3[[#This Row],[TorneoID]],Tabla1[Jornada],Tabla3[[#This Row],[Jornada]])</f>
        <v>18</v>
      </c>
      <c r="S7523">
        <f>SUMIFS(Tabla1[mVis],Tabla1[TorneoID],Tabla3[[#This Row],[TorneoID]],Tabla1[Jornada],Tabla3[[#This Row],[Jornada]])</f>
        <v>9</v>
      </c>
    </row>
    <row r="7524" spans="2:19" x14ac:dyDescent="0.45">
      <c r="B7524">
        <v>4497</v>
      </c>
      <c r="C7524" t="s">
        <v>63</v>
      </c>
      <c r="D7524">
        <v>21</v>
      </c>
      <c r="E7524">
        <v>17</v>
      </c>
      <c r="F7524" t="s">
        <v>0</v>
      </c>
      <c r="G7524">
        <v>0</v>
      </c>
      <c r="H7524">
        <v>1</v>
      </c>
      <c r="I7524" t="s">
        <v>7</v>
      </c>
      <c r="J7524">
        <v>-1</v>
      </c>
      <c r="L7524">
        <v>29</v>
      </c>
      <c r="M7524">
        <v>17</v>
      </c>
      <c r="N7524">
        <f>COUNTIFS(Tabla1[TorneoID],Tabla3[[#This Row],[TorneoID]],Tabla1[Jornada],Tabla3[[#This Row],[Jornada]],Tabla1[Resultado],1)</f>
        <v>5</v>
      </c>
      <c r="O7524">
        <f>COUNTIFS(Tabla1[TorneoID],Tabla3[[#This Row],[TorneoID]],Tabla1[Jornada],Tabla3[[#This Row],[Jornada]],Tabla1[Resultado],0)</f>
        <v>3</v>
      </c>
      <c r="P7524">
        <f>COUNTIFS(Tabla1[TorneoID],Tabla3[[#This Row],[TorneoID]],Tabla1[Jornada],Tabla3[[#This Row],[Jornada]],Tabla1[Resultado],-1)</f>
        <v>1</v>
      </c>
      <c r="Q7524">
        <f>Tabla3[[#This Row],[GL]]+Tabla3[[#This Row],[GV]]</f>
        <v>36</v>
      </c>
      <c r="R7524">
        <f>SUMIFS(Tabla1[mLoc],Tabla1[TorneoID],Tabla3[[#This Row],[TorneoID]],Tabla1[Jornada],Tabla3[[#This Row],[Jornada]])</f>
        <v>19</v>
      </c>
      <c r="S7524">
        <f>SUMIFS(Tabla1[mVis],Tabla1[TorneoID],Tabla3[[#This Row],[TorneoID]],Tabla1[Jornada],Tabla3[[#This Row],[Jornada]])</f>
        <v>17</v>
      </c>
    </row>
    <row r="7525" spans="2:19" x14ac:dyDescent="0.45">
      <c r="B7525">
        <v>4463</v>
      </c>
      <c r="C7525" t="s">
        <v>62</v>
      </c>
      <c r="D7525">
        <v>22</v>
      </c>
      <c r="E7525">
        <v>1</v>
      </c>
      <c r="F7525" t="s">
        <v>3</v>
      </c>
      <c r="G7525">
        <v>2</v>
      </c>
      <c r="H7525">
        <v>1</v>
      </c>
      <c r="I7525" t="s">
        <v>11</v>
      </c>
      <c r="J7525">
        <v>1</v>
      </c>
      <c r="L7525">
        <v>30</v>
      </c>
      <c r="M7525">
        <v>1</v>
      </c>
      <c r="N7525">
        <f>COUNTIFS(Tabla1[TorneoID],Tabla3[[#This Row],[TorneoID]],Tabla1[Jornada],Tabla3[[#This Row],[Jornada]],Tabla1[Resultado],1)</f>
        <v>3</v>
      </c>
      <c r="O7525">
        <f>COUNTIFS(Tabla1[TorneoID],Tabla3[[#This Row],[TorneoID]],Tabla1[Jornada],Tabla3[[#This Row],[Jornada]],Tabla1[Resultado],0)</f>
        <v>4</v>
      </c>
      <c r="P7525">
        <f>COUNTIFS(Tabla1[TorneoID],Tabla3[[#This Row],[TorneoID]],Tabla1[Jornada],Tabla3[[#This Row],[Jornada]],Tabla1[Resultado],-1)</f>
        <v>2</v>
      </c>
      <c r="Q7525">
        <f>Tabla3[[#This Row],[GL]]+Tabla3[[#This Row],[GV]]</f>
        <v>26</v>
      </c>
      <c r="R7525">
        <f>SUMIFS(Tabla1[mLoc],Tabla1[TorneoID],Tabla3[[#This Row],[TorneoID]],Tabla1[Jornada],Tabla3[[#This Row],[Jornada]])</f>
        <v>14</v>
      </c>
      <c r="S7525">
        <f>SUMIFS(Tabla1[mVis],Tabla1[TorneoID],Tabla3[[#This Row],[TorneoID]],Tabla1[Jornada],Tabla3[[#This Row],[Jornada]])</f>
        <v>12</v>
      </c>
    </row>
    <row r="7526" spans="2:19" x14ac:dyDescent="0.45">
      <c r="B7526">
        <v>4464</v>
      </c>
      <c r="C7526" t="s">
        <v>62</v>
      </c>
      <c r="D7526">
        <v>22</v>
      </c>
      <c r="E7526">
        <v>1</v>
      </c>
      <c r="F7526" t="s">
        <v>13</v>
      </c>
      <c r="G7526">
        <v>2</v>
      </c>
      <c r="H7526">
        <v>1</v>
      </c>
      <c r="I7526" t="s">
        <v>1</v>
      </c>
      <c r="J7526">
        <v>1</v>
      </c>
      <c r="L7526">
        <v>30</v>
      </c>
      <c r="M7526">
        <v>2</v>
      </c>
      <c r="N7526">
        <f>COUNTIFS(Tabla1[TorneoID],Tabla3[[#This Row],[TorneoID]],Tabla1[Jornada],Tabla3[[#This Row],[Jornada]],Tabla1[Resultado],1)</f>
        <v>3</v>
      </c>
      <c r="O7526">
        <f>COUNTIFS(Tabla1[TorneoID],Tabla3[[#This Row],[TorneoID]],Tabla1[Jornada],Tabla3[[#This Row],[Jornada]],Tabla1[Resultado],0)</f>
        <v>5</v>
      </c>
      <c r="P7526">
        <f>COUNTIFS(Tabla1[TorneoID],Tabla3[[#This Row],[TorneoID]],Tabla1[Jornada],Tabla3[[#This Row],[Jornada]],Tabla1[Resultado],-1)</f>
        <v>1</v>
      </c>
      <c r="Q7526">
        <f>Tabla3[[#This Row],[GL]]+Tabla3[[#This Row],[GV]]</f>
        <v>25</v>
      </c>
      <c r="R7526">
        <f>SUMIFS(Tabla1[mLoc],Tabla1[TorneoID],Tabla3[[#This Row],[TorneoID]],Tabla1[Jornada],Tabla3[[#This Row],[Jornada]])</f>
        <v>16</v>
      </c>
      <c r="S7526">
        <f>SUMIFS(Tabla1[mVis],Tabla1[TorneoID],Tabla3[[#This Row],[TorneoID]],Tabla1[Jornada],Tabla3[[#This Row],[Jornada]])</f>
        <v>9</v>
      </c>
    </row>
    <row r="7527" spans="2:19" x14ac:dyDescent="0.45">
      <c r="B7527">
        <v>4465</v>
      </c>
      <c r="C7527" t="s">
        <v>62</v>
      </c>
      <c r="D7527">
        <v>22</v>
      </c>
      <c r="E7527">
        <v>1</v>
      </c>
      <c r="F7527" t="s">
        <v>9</v>
      </c>
      <c r="G7527">
        <v>6</v>
      </c>
      <c r="H7527">
        <v>4</v>
      </c>
      <c r="I7527" t="s">
        <v>24</v>
      </c>
      <c r="J7527">
        <v>1</v>
      </c>
      <c r="L7527">
        <v>30</v>
      </c>
      <c r="M7527">
        <v>3</v>
      </c>
      <c r="N7527">
        <f>COUNTIFS(Tabla1[TorneoID],Tabla3[[#This Row],[TorneoID]],Tabla1[Jornada],Tabla3[[#This Row],[Jornada]],Tabla1[Resultado],1)</f>
        <v>5</v>
      </c>
      <c r="O7527">
        <f>COUNTIFS(Tabla1[TorneoID],Tabla3[[#This Row],[TorneoID]],Tabla1[Jornada],Tabla3[[#This Row],[Jornada]],Tabla1[Resultado],0)</f>
        <v>3</v>
      </c>
      <c r="P7527">
        <f>COUNTIFS(Tabla1[TorneoID],Tabla3[[#This Row],[TorneoID]],Tabla1[Jornada],Tabla3[[#This Row],[Jornada]],Tabla1[Resultado],-1)</f>
        <v>1</v>
      </c>
      <c r="Q7527">
        <f>Tabla3[[#This Row],[GL]]+Tabla3[[#This Row],[GV]]</f>
        <v>25</v>
      </c>
      <c r="R7527">
        <f>SUMIFS(Tabla1[mLoc],Tabla1[TorneoID],Tabla3[[#This Row],[TorneoID]],Tabla1[Jornada],Tabla3[[#This Row],[Jornada]])</f>
        <v>16</v>
      </c>
      <c r="S7527">
        <f>SUMIFS(Tabla1[mVis],Tabla1[TorneoID],Tabla3[[#This Row],[TorneoID]],Tabla1[Jornada],Tabla3[[#This Row],[Jornada]])</f>
        <v>9</v>
      </c>
    </row>
    <row r="7528" spans="2:19" x14ac:dyDescent="0.45">
      <c r="B7528">
        <v>4466</v>
      </c>
      <c r="C7528" t="s">
        <v>62</v>
      </c>
      <c r="D7528">
        <v>22</v>
      </c>
      <c r="E7528">
        <v>1</v>
      </c>
      <c r="F7528" t="s">
        <v>15</v>
      </c>
      <c r="G7528">
        <v>0</v>
      </c>
      <c r="H7528">
        <v>0</v>
      </c>
      <c r="I7528" t="s">
        <v>5</v>
      </c>
      <c r="J7528">
        <v>0</v>
      </c>
      <c r="L7528">
        <v>30</v>
      </c>
      <c r="M7528">
        <v>4</v>
      </c>
      <c r="N7528">
        <f>COUNTIFS(Tabla1[TorneoID],Tabla3[[#This Row],[TorneoID]],Tabla1[Jornada],Tabla3[[#This Row],[Jornada]],Tabla1[Resultado],1)</f>
        <v>4</v>
      </c>
      <c r="O7528">
        <f>COUNTIFS(Tabla1[TorneoID],Tabla3[[#This Row],[TorneoID]],Tabla1[Jornada],Tabla3[[#This Row],[Jornada]],Tabla1[Resultado],0)</f>
        <v>4</v>
      </c>
      <c r="P7528">
        <f>COUNTIFS(Tabla1[TorneoID],Tabla3[[#This Row],[TorneoID]],Tabla1[Jornada],Tabla3[[#This Row],[Jornada]],Tabla1[Resultado],-1)</f>
        <v>1</v>
      </c>
      <c r="Q7528">
        <f>Tabla3[[#This Row],[GL]]+Tabla3[[#This Row],[GV]]</f>
        <v>19</v>
      </c>
      <c r="R7528">
        <f>SUMIFS(Tabla1[mLoc],Tabla1[TorneoID],Tabla3[[#This Row],[TorneoID]],Tabla1[Jornada],Tabla3[[#This Row],[Jornada]])</f>
        <v>13</v>
      </c>
      <c r="S7528">
        <f>SUMIFS(Tabla1[mVis],Tabla1[TorneoID],Tabla3[[#This Row],[TorneoID]],Tabla1[Jornada],Tabla3[[#This Row],[Jornada]])</f>
        <v>6</v>
      </c>
    </row>
    <row r="7529" spans="2:19" x14ac:dyDescent="0.45">
      <c r="B7529">
        <v>4467</v>
      </c>
      <c r="C7529" t="s">
        <v>62</v>
      </c>
      <c r="D7529">
        <v>22</v>
      </c>
      <c r="E7529">
        <v>1</v>
      </c>
      <c r="F7529" t="s">
        <v>0</v>
      </c>
      <c r="G7529">
        <v>1</v>
      </c>
      <c r="H7529">
        <v>0</v>
      </c>
      <c r="I7529" t="s">
        <v>49</v>
      </c>
      <c r="J7529">
        <v>1</v>
      </c>
      <c r="L7529">
        <v>30</v>
      </c>
      <c r="M7529">
        <v>5</v>
      </c>
      <c r="N7529">
        <f>COUNTIFS(Tabla1[TorneoID],Tabla3[[#This Row],[TorneoID]],Tabla1[Jornada],Tabla3[[#This Row],[Jornada]],Tabla1[Resultado],1)</f>
        <v>3</v>
      </c>
      <c r="O7529">
        <f>COUNTIFS(Tabla1[TorneoID],Tabla3[[#This Row],[TorneoID]],Tabla1[Jornada],Tabla3[[#This Row],[Jornada]],Tabla1[Resultado],0)</f>
        <v>3</v>
      </c>
      <c r="P7529">
        <f>COUNTIFS(Tabla1[TorneoID],Tabla3[[#This Row],[TorneoID]],Tabla1[Jornada],Tabla3[[#This Row],[Jornada]],Tabla1[Resultado],-1)</f>
        <v>3</v>
      </c>
      <c r="Q7529">
        <f>Tabla3[[#This Row],[GL]]+Tabla3[[#This Row],[GV]]</f>
        <v>33</v>
      </c>
      <c r="R7529">
        <f>SUMIFS(Tabla1[mLoc],Tabla1[TorneoID],Tabla3[[#This Row],[TorneoID]],Tabla1[Jornada],Tabla3[[#This Row],[Jornada]])</f>
        <v>17</v>
      </c>
      <c r="S7529">
        <f>SUMIFS(Tabla1[mVis],Tabla1[TorneoID],Tabla3[[#This Row],[TorneoID]],Tabla1[Jornada],Tabla3[[#This Row],[Jornada]])</f>
        <v>16</v>
      </c>
    </row>
    <row r="7530" spans="2:19" x14ac:dyDescent="0.45">
      <c r="B7530">
        <v>4468</v>
      </c>
      <c r="C7530" t="s">
        <v>62</v>
      </c>
      <c r="D7530">
        <v>22</v>
      </c>
      <c r="E7530">
        <v>1</v>
      </c>
      <c r="F7530" t="s">
        <v>27</v>
      </c>
      <c r="G7530">
        <v>2</v>
      </c>
      <c r="H7530">
        <v>1</v>
      </c>
      <c r="I7530" t="s">
        <v>17</v>
      </c>
      <c r="J7530">
        <v>1</v>
      </c>
      <c r="L7530">
        <v>30</v>
      </c>
      <c r="M7530">
        <v>6</v>
      </c>
      <c r="N7530">
        <f>COUNTIFS(Tabla1[TorneoID],Tabla3[[#This Row],[TorneoID]],Tabla1[Jornada],Tabla3[[#This Row],[Jornada]],Tabla1[Resultado],1)</f>
        <v>5</v>
      </c>
      <c r="O7530">
        <f>COUNTIFS(Tabla1[TorneoID],Tabla3[[#This Row],[TorneoID]],Tabla1[Jornada],Tabla3[[#This Row],[Jornada]],Tabla1[Resultado],0)</f>
        <v>2</v>
      </c>
      <c r="P7530">
        <f>COUNTIFS(Tabla1[TorneoID],Tabla3[[#This Row],[TorneoID]],Tabla1[Jornada],Tabla3[[#This Row],[Jornada]],Tabla1[Resultado],-1)</f>
        <v>2</v>
      </c>
      <c r="Q7530">
        <f>Tabla3[[#This Row],[GL]]+Tabla3[[#This Row],[GV]]</f>
        <v>21</v>
      </c>
      <c r="R7530">
        <f>SUMIFS(Tabla1[mLoc],Tabla1[TorneoID],Tabla3[[#This Row],[TorneoID]],Tabla1[Jornada],Tabla3[[#This Row],[Jornada]])</f>
        <v>13</v>
      </c>
      <c r="S7530">
        <f>SUMIFS(Tabla1[mVis],Tabla1[TorneoID],Tabla3[[#This Row],[TorneoID]],Tabla1[Jornada],Tabla3[[#This Row],[Jornada]])</f>
        <v>8</v>
      </c>
    </row>
    <row r="7531" spans="2:19" x14ac:dyDescent="0.45">
      <c r="B7531">
        <v>4469</v>
      </c>
      <c r="C7531" t="s">
        <v>62</v>
      </c>
      <c r="D7531">
        <v>22</v>
      </c>
      <c r="E7531">
        <v>1</v>
      </c>
      <c r="F7531" t="s">
        <v>12</v>
      </c>
      <c r="G7531">
        <v>2</v>
      </c>
      <c r="H7531">
        <v>1</v>
      </c>
      <c r="I7531" t="s">
        <v>7</v>
      </c>
      <c r="J7531">
        <v>1</v>
      </c>
      <c r="L7531">
        <v>30</v>
      </c>
      <c r="M7531">
        <v>7</v>
      </c>
      <c r="N7531">
        <f>COUNTIFS(Tabla1[TorneoID],Tabla3[[#This Row],[TorneoID]],Tabla1[Jornada],Tabla3[[#This Row],[Jornada]],Tabla1[Resultado],1)</f>
        <v>4</v>
      </c>
      <c r="O7531">
        <f>COUNTIFS(Tabla1[TorneoID],Tabla3[[#This Row],[TorneoID]],Tabla1[Jornada],Tabla3[[#This Row],[Jornada]],Tabla1[Resultado],0)</f>
        <v>2</v>
      </c>
      <c r="P7531">
        <f>COUNTIFS(Tabla1[TorneoID],Tabla3[[#This Row],[TorneoID]],Tabla1[Jornada],Tabla3[[#This Row],[Jornada]],Tabla1[Resultado],-1)</f>
        <v>3</v>
      </c>
      <c r="Q7531">
        <f>Tabla3[[#This Row],[GL]]+Tabla3[[#This Row],[GV]]</f>
        <v>26</v>
      </c>
      <c r="R7531">
        <f>SUMIFS(Tabla1[mLoc],Tabla1[TorneoID],Tabla3[[#This Row],[TorneoID]],Tabla1[Jornada],Tabla3[[#This Row],[Jornada]])</f>
        <v>16</v>
      </c>
      <c r="S7531">
        <f>SUMIFS(Tabla1[mVis],Tabla1[TorneoID],Tabla3[[#This Row],[TorneoID]],Tabla1[Jornada],Tabla3[[#This Row],[Jornada]])</f>
        <v>10</v>
      </c>
    </row>
    <row r="7532" spans="2:19" x14ac:dyDescent="0.45">
      <c r="B7532">
        <v>4470</v>
      </c>
      <c r="C7532" t="s">
        <v>62</v>
      </c>
      <c r="D7532">
        <v>22</v>
      </c>
      <c r="E7532">
        <v>1</v>
      </c>
      <c r="F7532" t="s">
        <v>4</v>
      </c>
      <c r="G7532">
        <v>0</v>
      </c>
      <c r="H7532">
        <v>0</v>
      </c>
      <c r="I7532" t="s">
        <v>6</v>
      </c>
      <c r="J7532">
        <v>0</v>
      </c>
      <c r="L7532">
        <v>30</v>
      </c>
      <c r="M7532">
        <v>8</v>
      </c>
      <c r="N7532">
        <f>COUNTIFS(Tabla1[TorneoID],Tabla3[[#This Row],[TorneoID]],Tabla1[Jornada],Tabla3[[#This Row],[Jornada]],Tabla1[Resultado],1)</f>
        <v>2</v>
      </c>
      <c r="O7532">
        <f>COUNTIFS(Tabla1[TorneoID],Tabla3[[#This Row],[TorneoID]],Tabla1[Jornada],Tabla3[[#This Row],[Jornada]],Tabla1[Resultado],0)</f>
        <v>4</v>
      </c>
      <c r="P7532">
        <f>COUNTIFS(Tabla1[TorneoID],Tabla3[[#This Row],[TorneoID]],Tabla1[Jornada],Tabla3[[#This Row],[Jornada]],Tabla1[Resultado],-1)</f>
        <v>3</v>
      </c>
      <c r="Q7532">
        <f>Tabla3[[#This Row],[GL]]+Tabla3[[#This Row],[GV]]</f>
        <v>20</v>
      </c>
      <c r="R7532">
        <f>SUMIFS(Tabla1[mLoc],Tabla1[TorneoID],Tabla3[[#This Row],[TorneoID]],Tabla1[Jornada],Tabla3[[#This Row],[Jornada]])</f>
        <v>9</v>
      </c>
      <c r="S7532">
        <f>SUMIFS(Tabla1[mVis],Tabla1[TorneoID],Tabla3[[#This Row],[TorneoID]],Tabla1[Jornada],Tabla3[[#This Row],[Jornada]])</f>
        <v>11</v>
      </c>
    </row>
    <row r="7533" spans="2:19" x14ac:dyDescent="0.45">
      <c r="B7533">
        <v>4554</v>
      </c>
      <c r="C7533" t="s">
        <v>62</v>
      </c>
      <c r="D7533">
        <v>22</v>
      </c>
      <c r="E7533">
        <v>1</v>
      </c>
      <c r="F7533" t="s">
        <v>56</v>
      </c>
      <c r="G7533">
        <v>1</v>
      </c>
      <c r="H7533">
        <v>2</v>
      </c>
      <c r="I7533" t="s">
        <v>14</v>
      </c>
      <c r="J7533">
        <v>-1</v>
      </c>
      <c r="L7533">
        <v>30</v>
      </c>
      <c r="M7533">
        <v>9</v>
      </c>
      <c r="N7533">
        <f>COUNTIFS(Tabla1[TorneoID],Tabla3[[#This Row],[TorneoID]],Tabla1[Jornada],Tabla3[[#This Row],[Jornada]],Tabla1[Resultado],1)</f>
        <v>3</v>
      </c>
      <c r="O7533">
        <f>COUNTIFS(Tabla1[TorneoID],Tabla3[[#This Row],[TorneoID]],Tabla1[Jornada],Tabla3[[#This Row],[Jornada]],Tabla1[Resultado],0)</f>
        <v>3</v>
      </c>
      <c r="P7533">
        <f>COUNTIFS(Tabla1[TorneoID],Tabla3[[#This Row],[TorneoID]],Tabla1[Jornada],Tabla3[[#This Row],[Jornada]],Tabla1[Resultado],-1)</f>
        <v>3</v>
      </c>
      <c r="Q7533">
        <f>Tabla3[[#This Row],[GL]]+Tabla3[[#This Row],[GV]]</f>
        <v>27</v>
      </c>
      <c r="R7533">
        <f>SUMIFS(Tabla1[mLoc],Tabla1[TorneoID],Tabla3[[#This Row],[TorneoID]],Tabla1[Jornada],Tabla3[[#This Row],[Jornada]])</f>
        <v>12</v>
      </c>
      <c r="S7533">
        <f>SUMIFS(Tabla1[mVis],Tabla1[TorneoID],Tabla3[[#This Row],[TorneoID]],Tabla1[Jornada],Tabla3[[#This Row],[Jornada]])</f>
        <v>15</v>
      </c>
    </row>
    <row r="7534" spans="2:19" x14ac:dyDescent="0.45">
      <c r="B7534">
        <v>4446</v>
      </c>
      <c r="C7534" t="s">
        <v>62</v>
      </c>
      <c r="D7534">
        <v>22</v>
      </c>
      <c r="E7534">
        <v>2</v>
      </c>
      <c r="F7534" t="s">
        <v>1</v>
      </c>
      <c r="G7534">
        <v>1</v>
      </c>
      <c r="H7534">
        <v>1</v>
      </c>
      <c r="I7534" t="s">
        <v>15</v>
      </c>
      <c r="J7534">
        <v>0</v>
      </c>
      <c r="L7534">
        <v>30</v>
      </c>
      <c r="M7534">
        <v>10</v>
      </c>
      <c r="N7534">
        <f>COUNTIFS(Tabla1[TorneoID],Tabla3[[#This Row],[TorneoID]],Tabla1[Jornada],Tabla3[[#This Row],[Jornada]],Tabla1[Resultado],1)</f>
        <v>4</v>
      </c>
      <c r="O7534">
        <f>COUNTIFS(Tabla1[TorneoID],Tabla3[[#This Row],[TorneoID]],Tabla1[Jornada],Tabla3[[#This Row],[Jornada]],Tabla1[Resultado],0)</f>
        <v>4</v>
      </c>
      <c r="P7534">
        <f>COUNTIFS(Tabla1[TorneoID],Tabla3[[#This Row],[TorneoID]],Tabla1[Jornada],Tabla3[[#This Row],[Jornada]],Tabla1[Resultado],-1)</f>
        <v>1</v>
      </c>
      <c r="Q7534">
        <f>Tabla3[[#This Row],[GL]]+Tabla3[[#This Row],[GV]]</f>
        <v>25</v>
      </c>
      <c r="R7534">
        <f>SUMIFS(Tabla1[mLoc],Tabla1[TorneoID],Tabla3[[#This Row],[TorneoID]],Tabla1[Jornada],Tabla3[[#This Row],[Jornada]])</f>
        <v>15</v>
      </c>
      <c r="S7534">
        <f>SUMIFS(Tabla1[mVis],Tabla1[TorneoID],Tabla3[[#This Row],[TorneoID]],Tabla1[Jornada],Tabla3[[#This Row],[Jornada]])</f>
        <v>10</v>
      </c>
    </row>
    <row r="7535" spans="2:19" x14ac:dyDescent="0.45">
      <c r="B7535">
        <v>4447</v>
      </c>
      <c r="C7535" t="s">
        <v>62</v>
      </c>
      <c r="D7535">
        <v>22</v>
      </c>
      <c r="E7535">
        <v>2</v>
      </c>
      <c r="F7535" t="s">
        <v>14</v>
      </c>
      <c r="G7535">
        <v>0</v>
      </c>
      <c r="H7535">
        <v>1</v>
      </c>
      <c r="I7535" t="s">
        <v>13</v>
      </c>
      <c r="J7535">
        <v>-1</v>
      </c>
      <c r="L7535">
        <v>30</v>
      </c>
      <c r="M7535">
        <v>11</v>
      </c>
      <c r="N7535">
        <f>COUNTIFS(Tabla1[TorneoID],Tabla3[[#This Row],[TorneoID]],Tabla1[Jornada],Tabla3[[#This Row],[Jornada]],Tabla1[Resultado],1)</f>
        <v>1</v>
      </c>
      <c r="O7535">
        <f>COUNTIFS(Tabla1[TorneoID],Tabla3[[#This Row],[TorneoID]],Tabla1[Jornada],Tabla3[[#This Row],[Jornada]],Tabla1[Resultado],0)</f>
        <v>5</v>
      </c>
      <c r="P7535">
        <f>COUNTIFS(Tabla1[TorneoID],Tabla3[[#This Row],[TorneoID]],Tabla1[Jornada],Tabla3[[#This Row],[Jornada]],Tabla1[Resultado],-1)</f>
        <v>3</v>
      </c>
      <c r="Q7535">
        <f>Tabla3[[#This Row],[GL]]+Tabla3[[#This Row],[GV]]</f>
        <v>29</v>
      </c>
      <c r="R7535">
        <f>SUMIFS(Tabla1[mLoc],Tabla1[TorneoID],Tabla3[[#This Row],[TorneoID]],Tabla1[Jornada],Tabla3[[#This Row],[Jornada]])</f>
        <v>13</v>
      </c>
      <c r="S7535">
        <f>SUMIFS(Tabla1[mVis],Tabla1[TorneoID],Tabla3[[#This Row],[TorneoID]],Tabla1[Jornada],Tabla3[[#This Row],[Jornada]])</f>
        <v>16</v>
      </c>
    </row>
    <row r="7536" spans="2:19" x14ac:dyDescent="0.45">
      <c r="B7536">
        <v>4448</v>
      </c>
      <c r="C7536" t="s">
        <v>62</v>
      </c>
      <c r="D7536">
        <v>22</v>
      </c>
      <c r="E7536">
        <v>2</v>
      </c>
      <c r="F7536" t="s">
        <v>24</v>
      </c>
      <c r="G7536">
        <v>1</v>
      </c>
      <c r="H7536">
        <v>1</v>
      </c>
      <c r="I7536" t="s">
        <v>4</v>
      </c>
      <c r="J7536">
        <v>0</v>
      </c>
      <c r="L7536">
        <v>30</v>
      </c>
      <c r="M7536">
        <v>12</v>
      </c>
      <c r="N7536">
        <f>COUNTIFS(Tabla1[TorneoID],Tabla3[[#This Row],[TorneoID]],Tabla1[Jornada],Tabla3[[#This Row],[Jornada]],Tabla1[Resultado],1)</f>
        <v>4</v>
      </c>
      <c r="O7536">
        <f>COUNTIFS(Tabla1[TorneoID],Tabla3[[#This Row],[TorneoID]],Tabla1[Jornada],Tabla3[[#This Row],[Jornada]],Tabla1[Resultado],0)</f>
        <v>1</v>
      </c>
      <c r="P7536">
        <f>COUNTIFS(Tabla1[TorneoID],Tabla3[[#This Row],[TorneoID]],Tabla1[Jornada],Tabla3[[#This Row],[Jornada]],Tabla1[Resultado],-1)</f>
        <v>4</v>
      </c>
      <c r="Q7536">
        <f>Tabla3[[#This Row],[GL]]+Tabla3[[#This Row],[GV]]</f>
        <v>27</v>
      </c>
      <c r="R7536">
        <f>SUMIFS(Tabla1[mLoc],Tabla1[TorneoID],Tabla3[[#This Row],[TorneoID]],Tabla1[Jornada],Tabla3[[#This Row],[Jornada]])</f>
        <v>16</v>
      </c>
      <c r="S7536">
        <f>SUMIFS(Tabla1[mVis],Tabla1[TorneoID],Tabla3[[#This Row],[TorneoID]],Tabla1[Jornada],Tabla3[[#This Row],[Jornada]])</f>
        <v>11</v>
      </c>
    </row>
    <row r="7537" spans="2:19" x14ac:dyDescent="0.45">
      <c r="B7537">
        <v>4449</v>
      </c>
      <c r="C7537" t="s">
        <v>62</v>
      </c>
      <c r="D7537">
        <v>22</v>
      </c>
      <c r="E7537">
        <v>2</v>
      </c>
      <c r="F7537" t="s">
        <v>7</v>
      </c>
      <c r="G7537">
        <v>1</v>
      </c>
      <c r="H7537">
        <v>1</v>
      </c>
      <c r="I7537" t="s">
        <v>27</v>
      </c>
      <c r="J7537">
        <v>0</v>
      </c>
      <c r="L7537">
        <v>30</v>
      </c>
      <c r="M7537">
        <v>13</v>
      </c>
      <c r="N7537">
        <f>COUNTIFS(Tabla1[TorneoID],Tabla3[[#This Row],[TorneoID]],Tabla1[Jornada],Tabla3[[#This Row],[Jornada]],Tabla1[Resultado],1)</f>
        <v>2</v>
      </c>
      <c r="O7537">
        <f>COUNTIFS(Tabla1[TorneoID],Tabla3[[#This Row],[TorneoID]],Tabla1[Jornada],Tabla3[[#This Row],[Jornada]],Tabla1[Resultado],0)</f>
        <v>4</v>
      </c>
      <c r="P7537">
        <f>COUNTIFS(Tabla1[TorneoID],Tabla3[[#This Row],[TorneoID]],Tabla1[Jornada],Tabla3[[#This Row],[Jornada]],Tabla1[Resultado],-1)</f>
        <v>3</v>
      </c>
      <c r="Q7537">
        <f>Tabla3[[#This Row],[GL]]+Tabla3[[#This Row],[GV]]</f>
        <v>23</v>
      </c>
      <c r="R7537">
        <f>SUMIFS(Tabla1[mLoc],Tabla1[TorneoID],Tabla3[[#This Row],[TorneoID]],Tabla1[Jornada],Tabla3[[#This Row],[Jornada]])</f>
        <v>10</v>
      </c>
      <c r="S7537">
        <f>SUMIFS(Tabla1[mVis],Tabla1[TorneoID],Tabla3[[#This Row],[TorneoID]],Tabla1[Jornada],Tabla3[[#This Row],[Jornada]])</f>
        <v>13</v>
      </c>
    </row>
    <row r="7538" spans="2:19" x14ac:dyDescent="0.45">
      <c r="B7538">
        <v>4458</v>
      </c>
      <c r="C7538" t="s">
        <v>62</v>
      </c>
      <c r="D7538">
        <v>22</v>
      </c>
      <c r="E7538">
        <v>2</v>
      </c>
      <c r="F7538" t="s">
        <v>11</v>
      </c>
      <c r="G7538">
        <v>1</v>
      </c>
      <c r="H7538">
        <v>2</v>
      </c>
      <c r="I7538" t="s">
        <v>0</v>
      </c>
      <c r="J7538">
        <v>-1</v>
      </c>
      <c r="L7538">
        <v>30</v>
      </c>
      <c r="M7538">
        <v>14</v>
      </c>
      <c r="N7538">
        <f>COUNTIFS(Tabla1[TorneoID],Tabla3[[#This Row],[TorneoID]],Tabla1[Jornada],Tabla3[[#This Row],[Jornada]],Tabla1[Resultado],1)</f>
        <v>8</v>
      </c>
      <c r="O7538">
        <f>COUNTIFS(Tabla1[TorneoID],Tabla3[[#This Row],[TorneoID]],Tabla1[Jornada],Tabla3[[#This Row],[Jornada]],Tabla1[Resultado],0)</f>
        <v>1</v>
      </c>
      <c r="P7538">
        <f>COUNTIFS(Tabla1[TorneoID],Tabla3[[#This Row],[TorneoID]],Tabla1[Jornada],Tabla3[[#This Row],[Jornada]],Tabla1[Resultado],-1)</f>
        <v>0</v>
      </c>
      <c r="Q7538">
        <f>Tabla3[[#This Row],[GL]]+Tabla3[[#This Row],[GV]]</f>
        <v>17</v>
      </c>
      <c r="R7538">
        <f>SUMIFS(Tabla1[mLoc],Tabla1[TorneoID],Tabla3[[#This Row],[TorneoID]],Tabla1[Jornada],Tabla3[[#This Row],[Jornada]])</f>
        <v>14</v>
      </c>
      <c r="S7538">
        <f>SUMIFS(Tabla1[mVis],Tabla1[TorneoID],Tabla3[[#This Row],[TorneoID]],Tabla1[Jornada],Tabla3[[#This Row],[Jornada]])</f>
        <v>3</v>
      </c>
    </row>
    <row r="7539" spans="2:19" x14ac:dyDescent="0.45">
      <c r="B7539">
        <v>4459</v>
      </c>
      <c r="C7539" t="s">
        <v>62</v>
      </c>
      <c r="D7539">
        <v>22</v>
      </c>
      <c r="E7539">
        <v>2</v>
      </c>
      <c r="F7539" t="s">
        <v>5</v>
      </c>
      <c r="G7539">
        <v>1</v>
      </c>
      <c r="H7539">
        <v>1</v>
      </c>
      <c r="I7539" t="s">
        <v>3</v>
      </c>
      <c r="J7539">
        <v>0</v>
      </c>
      <c r="L7539">
        <v>30</v>
      </c>
      <c r="M7539">
        <v>15</v>
      </c>
      <c r="N7539">
        <f>COUNTIFS(Tabla1[TorneoID],Tabla3[[#This Row],[TorneoID]],Tabla1[Jornada],Tabla3[[#This Row],[Jornada]],Tabla1[Resultado],1)</f>
        <v>7</v>
      </c>
      <c r="O7539">
        <f>COUNTIFS(Tabla1[TorneoID],Tabla3[[#This Row],[TorneoID]],Tabla1[Jornada],Tabla3[[#This Row],[Jornada]],Tabla1[Resultado],0)</f>
        <v>2</v>
      </c>
      <c r="P7539">
        <f>COUNTIFS(Tabla1[TorneoID],Tabla3[[#This Row],[TorneoID]],Tabla1[Jornada],Tabla3[[#This Row],[Jornada]],Tabla1[Resultado],-1)</f>
        <v>0</v>
      </c>
      <c r="Q7539">
        <f>Tabla3[[#This Row],[GL]]+Tabla3[[#This Row],[GV]]</f>
        <v>24</v>
      </c>
      <c r="R7539">
        <f>SUMIFS(Tabla1[mLoc],Tabla1[TorneoID],Tabla3[[#This Row],[TorneoID]],Tabla1[Jornada],Tabla3[[#This Row],[Jornada]])</f>
        <v>19</v>
      </c>
      <c r="S7539">
        <f>SUMIFS(Tabla1[mVis],Tabla1[TorneoID],Tabla3[[#This Row],[TorneoID]],Tabla1[Jornada],Tabla3[[#This Row],[Jornada]])</f>
        <v>5</v>
      </c>
    </row>
    <row r="7540" spans="2:19" x14ac:dyDescent="0.45">
      <c r="B7540">
        <v>4460</v>
      </c>
      <c r="C7540" t="s">
        <v>62</v>
      </c>
      <c r="D7540">
        <v>22</v>
      </c>
      <c r="E7540">
        <v>2</v>
      </c>
      <c r="F7540" t="s">
        <v>17</v>
      </c>
      <c r="G7540">
        <v>1</v>
      </c>
      <c r="H7540">
        <v>0</v>
      </c>
      <c r="I7540" t="s">
        <v>9</v>
      </c>
      <c r="J7540">
        <v>1</v>
      </c>
      <c r="L7540">
        <v>30</v>
      </c>
      <c r="M7540">
        <v>16</v>
      </c>
      <c r="N7540">
        <f>COUNTIFS(Tabla1[TorneoID],Tabla3[[#This Row],[TorneoID]],Tabla1[Jornada],Tabla3[[#This Row],[Jornada]],Tabla1[Resultado],1)</f>
        <v>5</v>
      </c>
      <c r="O7540">
        <f>COUNTIFS(Tabla1[TorneoID],Tabla3[[#This Row],[TorneoID]],Tabla1[Jornada],Tabla3[[#This Row],[Jornada]],Tabla1[Resultado],0)</f>
        <v>0</v>
      </c>
      <c r="P7540">
        <f>COUNTIFS(Tabla1[TorneoID],Tabla3[[#This Row],[TorneoID]],Tabla1[Jornada],Tabla3[[#This Row],[Jornada]],Tabla1[Resultado],-1)</f>
        <v>4</v>
      </c>
      <c r="Q7540">
        <f>Tabla3[[#This Row],[GL]]+Tabla3[[#This Row],[GV]]</f>
        <v>36</v>
      </c>
      <c r="R7540">
        <f>SUMIFS(Tabla1[mLoc],Tabla1[TorneoID],Tabla3[[#This Row],[TorneoID]],Tabla1[Jornada],Tabla3[[#This Row],[Jornada]])</f>
        <v>21</v>
      </c>
      <c r="S7540">
        <f>SUMIFS(Tabla1[mVis],Tabla1[TorneoID],Tabla3[[#This Row],[TorneoID]],Tabla1[Jornada],Tabla3[[#This Row],[Jornada]])</f>
        <v>15</v>
      </c>
    </row>
    <row r="7541" spans="2:19" x14ac:dyDescent="0.45">
      <c r="B7541">
        <v>4461</v>
      </c>
      <c r="C7541" t="s">
        <v>62</v>
      </c>
      <c r="D7541">
        <v>22</v>
      </c>
      <c r="E7541">
        <v>2</v>
      </c>
      <c r="F7541" t="s">
        <v>6</v>
      </c>
      <c r="G7541">
        <v>1</v>
      </c>
      <c r="H7541">
        <v>1</v>
      </c>
      <c r="I7541" t="s">
        <v>56</v>
      </c>
      <c r="J7541">
        <v>0</v>
      </c>
      <c r="L7541">
        <v>30</v>
      </c>
      <c r="M7541">
        <v>17</v>
      </c>
      <c r="N7541">
        <f>COUNTIFS(Tabla1[TorneoID],Tabla3[[#This Row],[TorneoID]],Tabla1[Jornada],Tabla3[[#This Row],[Jornada]],Tabla1[Resultado],1)</f>
        <v>8</v>
      </c>
      <c r="O7541">
        <f>COUNTIFS(Tabla1[TorneoID],Tabla3[[#This Row],[TorneoID]],Tabla1[Jornada],Tabla3[[#This Row],[Jornada]],Tabla1[Resultado],0)</f>
        <v>0</v>
      </c>
      <c r="P7541">
        <f>COUNTIFS(Tabla1[TorneoID],Tabla3[[#This Row],[TorneoID]],Tabla1[Jornada],Tabla3[[#This Row],[Jornada]],Tabla1[Resultado],-1)</f>
        <v>1</v>
      </c>
      <c r="Q7541">
        <f>Tabla3[[#This Row],[GL]]+Tabla3[[#This Row],[GV]]</f>
        <v>25</v>
      </c>
      <c r="R7541">
        <f>SUMIFS(Tabla1[mLoc],Tabla1[TorneoID],Tabla3[[#This Row],[TorneoID]],Tabla1[Jornada],Tabla3[[#This Row],[Jornada]])</f>
        <v>19</v>
      </c>
      <c r="S7541">
        <f>SUMIFS(Tabla1[mVis],Tabla1[TorneoID],Tabla3[[#This Row],[TorneoID]],Tabla1[Jornada],Tabla3[[#This Row],[Jornada]])</f>
        <v>6</v>
      </c>
    </row>
    <row r="7542" spans="2:19" x14ac:dyDescent="0.45">
      <c r="B7542">
        <v>4462</v>
      </c>
      <c r="C7542" t="s">
        <v>62</v>
      </c>
      <c r="D7542">
        <v>22</v>
      </c>
      <c r="E7542">
        <v>2</v>
      </c>
      <c r="F7542" t="s">
        <v>49</v>
      </c>
      <c r="G7542">
        <v>1</v>
      </c>
      <c r="H7542">
        <v>1</v>
      </c>
      <c r="I7542" t="s">
        <v>12</v>
      </c>
      <c r="J7542">
        <v>0</v>
      </c>
      <c r="L7542">
        <v>31</v>
      </c>
      <c r="M7542">
        <v>1</v>
      </c>
      <c r="N7542">
        <f>COUNTIFS(Tabla1[TorneoID],Tabla3[[#This Row],[TorneoID]],Tabla1[Jornada],Tabla3[[#This Row],[Jornada]],Tabla1[Resultado],1)</f>
        <v>5</v>
      </c>
      <c r="O7542">
        <f>COUNTIFS(Tabla1[TorneoID],Tabla3[[#This Row],[TorneoID]],Tabla1[Jornada],Tabla3[[#This Row],[Jornada]],Tabla1[Resultado],0)</f>
        <v>3</v>
      </c>
      <c r="P7542">
        <f>COUNTIFS(Tabla1[TorneoID],Tabla3[[#This Row],[TorneoID]],Tabla1[Jornada],Tabla3[[#This Row],[Jornada]],Tabla1[Resultado],-1)</f>
        <v>1</v>
      </c>
      <c r="Q7542">
        <f>Tabla3[[#This Row],[GL]]+Tabla3[[#This Row],[GV]]</f>
        <v>20</v>
      </c>
      <c r="R7542">
        <f>SUMIFS(Tabla1[mLoc],Tabla1[TorneoID],Tabla3[[#This Row],[TorneoID]],Tabla1[Jornada],Tabla3[[#This Row],[Jornada]])</f>
        <v>13</v>
      </c>
      <c r="S7542">
        <f>SUMIFS(Tabla1[mVis],Tabla1[TorneoID],Tabla3[[#This Row],[TorneoID]],Tabla1[Jornada],Tabla3[[#This Row],[Jornada]])</f>
        <v>7</v>
      </c>
    </row>
    <row r="7543" spans="2:19" x14ac:dyDescent="0.45">
      <c r="B7543">
        <v>4450</v>
      </c>
      <c r="C7543" t="s">
        <v>62</v>
      </c>
      <c r="D7543">
        <v>22</v>
      </c>
      <c r="E7543">
        <v>3</v>
      </c>
      <c r="F7543" t="s">
        <v>3</v>
      </c>
      <c r="G7543">
        <v>0</v>
      </c>
      <c r="H7543">
        <v>0</v>
      </c>
      <c r="I7543" t="s">
        <v>1</v>
      </c>
      <c r="J7543">
        <v>0</v>
      </c>
      <c r="L7543">
        <v>31</v>
      </c>
      <c r="M7543">
        <v>2</v>
      </c>
      <c r="N7543">
        <f>COUNTIFS(Tabla1[TorneoID],Tabla3[[#This Row],[TorneoID]],Tabla1[Jornada],Tabla3[[#This Row],[Jornada]],Tabla1[Resultado],1)</f>
        <v>4</v>
      </c>
      <c r="O7543">
        <f>COUNTIFS(Tabla1[TorneoID],Tabla3[[#This Row],[TorneoID]],Tabla1[Jornada],Tabla3[[#This Row],[Jornada]],Tabla1[Resultado],0)</f>
        <v>2</v>
      </c>
      <c r="P7543">
        <f>COUNTIFS(Tabla1[TorneoID],Tabla3[[#This Row],[TorneoID]],Tabla1[Jornada],Tabla3[[#This Row],[Jornada]],Tabla1[Resultado],-1)</f>
        <v>3</v>
      </c>
      <c r="Q7543">
        <f>Tabla3[[#This Row],[GL]]+Tabla3[[#This Row],[GV]]</f>
        <v>30</v>
      </c>
      <c r="R7543">
        <f>SUMIFS(Tabla1[mLoc],Tabla1[TorneoID],Tabla3[[#This Row],[TorneoID]],Tabla1[Jornada],Tabla3[[#This Row],[Jornada]])</f>
        <v>17</v>
      </c>
      <c r="S7543">
        <f>SUMIFS(Tabla1[mVis],Tabla1[TorneoID],Tabla3[[#This Row],[TorneoID]],Tabla1[Jornada],Tabla3[[#This Row],[Jornada]])</f>
        <v>13</v>
      </c>
    </row>
    <row r="7544" spans="2:19" x14ac:dyDescent="0.45">
      <c r="B7544">
        <v>4451</v>
      </c>
      <c r="C7544" t="s">
        <v>62</v>
      </c>
      <c r="D7544">
        <v>22</v>
      </c>
      <c r="E7544">
        <v>3</v>
      </c>
      <c r="F7544" t="s">
        <v>56</v>
      </c>
      <c r="G7544">
        <v>3</v>
      </c>
      <c r="H7544">
        <v>2</v>
      </c>
      <c r="I7544" t="s">
        <v>24</v>
      </c>
      <c r="J7544">
        <v>1</v>
      </c>
      <c r="L7544">
        <v>31</v>
      </c>
      <c r="M7544">
        <v>3</v>
      </c>
      <c r="N7544">
        <f>COUNTIFS(Tabla1[TorneoID],Tabla3[[#This Row],[TorneoID]],Tabla1[Jornada],Tabla3[[#This Row],[Jornada]],Tabla1[Resultado],1)</f>
        <v>3</v>
      </c>
      <c r="O7544">
        <f>COUNTIFS(Tabla1[TorneoID],Tabla3[[#This Row],[TorneoID]],Tabla1[Jornada],Tabla3[[#This Row],[Jornada]],Tabla1[Resultado],0)</f>
        <v>4</v>
      </c>
      <c r="P7544">
        <f>COUNTIFS(Tabla1[TorneoID],Tabla3[[#This Row],[TorneoID]],Tabla1[Jornada],Tabla3[[#This Row],[Jornada]],Tabla1[Resultado],-1)</f>
        <v>2</v>
      </c>
      <c r="Q7544">
        <f>Tabla3[[#This Row],[GL]]+Tabla3[[#This Row],[GV]]</f>
        <v>28</v>
      </c>
      <c r="R7544">
        <f>SUMIFS(Tabla1[mLoc],Tabla1[TorneoID],Tabla3[[#This Row],[TorneoID]],Tabla1[Jornada],Tabla3[[#This Row],[Jornada]])</f>
        <v>14</v>
      </c>
      <c r="S7544">
        <f>SUMIFS(Tabla1[mVis],Tabla1[TorneoID],Tabla3[[#This Row],[TorneoID]],Tabla1[Jornada],Tabla3[[#This Row],[Jornada]])</f>
        <v>14</v>
      </c>
    </row>
    <row r="7545" spans="2:19" x14ac:dyDescent="0.45">
      <c r="B7545">
        <v>4452</v>
      </c>
      <c r="C7545" t="s">
        <v>62</v>
      </c>
      <c r="D7545">
        <v>22</v>
      </c>
      <c r="E7545">
        <v>3</v>
      </c>
      <c r="F7545" t="s">
        <v>5</v>
      </c>
      <c r="G7545">
        <v>2</v>
      </c>
      <c r="H7545">
        <v>2</v>
      </c>
      <c r="I7545" t="s">
        <v>11</v>
      </c>
      <c r="J7545">
        <v>0</v>
      </c>
      <c r="L7545">
        <v>31</v>
      </c>
      <c r="M7545">
        <v>4</v>
      </c>
      <c r="N7545">
        <f>COUNTIFS(Tabla1[TorneoID],Tabla3[[#This Row],[TorneoID]],Tabla1[Jornada],Tabla3[[#This Row],[Jornada]],Tabla1[Resultado],1)</f>
        <v>1</v>
      </c>
      <c r="O7545">
        <f>COUNTIFS(Tabla1[TorneoID],Tabla3[[#This Row],[TorneoID]],Tabla1[Jornada],Tabla3[[#This Row],[Jornada]],Tabla1[Resultado],0)</f>
        <v>4</v>
      </c>
      <c r="P7545">
        <f>COUNTIFS(Tabla1[TorneoID],Tabla3[[#This Row],[TorneoID]],Tabla1[Jornada],Tabla3[[#This Row],[Jornada]],Tabla1[Resultado],-1)</f>
        <v>4</v>
      </c>
      <c r="Q7545">
        <f>Tabla3[[#This Row],[GL]]+Tabla3[[#This Row],[GV]]</f>
        <v>21</v>
      </c>
      <c r="R7545">
        <f>SUMIFS(Tabla1[mLoc],Tabla1[TorneoID],Tabla3[[#This Row],[TorneoID]],Tabla1[Jornada],Tabla3[[#This Row],[Jornada]])</f>
        <v>9</v>
      </c>
      <c r="S7545">
        <f>SUMIFS(Tabla1[mVis],Tabla1[TorneoID],Tabla3[[#This Row],[TorneoID]],Tabla1[Jornada],Tabla3[[#This Row],[Jornada]])</f>
        <v>12</v>
      </c>
    </row>
    <row r="7546" spans="2:19" x14ac:dyDescent="0.45">
      <c r="B7546">
        <v>4453</v>
      </c>
      <c r="C7546" t="s">
        <v>62</v>
      </c>
      <c r="D7546">
        <v>22</v>
      </c>
      <c r="E7546">
        <v>3</v>
      </c>
      <c r="F7546" t="s">
        <v>9</v>
      </c>
      <c r="G7546">
        <v>2</v>
      </c>
      <c r="H7546">
        <v>0</v>
      </c>
      <c r="I7546" t="s">
        <v>7</v>
      </c>
      <c r="J7546">
        <v>1</v>
      </c>
      <c r="L7546">
        <v>31</v>
      </c>
      <c r="M7546">
        <v>5</v>
      </c>
      <c r="N7546">
        <f>COUNTIFS(Tabla1[TorneoID],Tabla3[[#This Row],[TorneoID]],Tabla1[Jornada],Tabla3[[#This Row],[Jornada]],Tabla1[Resultado],1)</f>
        <v>5</v>
      </c>
      <c r="O7546">
        <f>COUNTIFS(Tabla1[TorneoID],Tabla3[[#This Row],[TorneoID]],Tabla1[Jornada],Tabla3[[#This Row],[Jornada]],Tabla1[Resultado],0)</f>
        <v>3</v>
      </c>
      <c r="P7546">
        <f>COUNTIFS(Tabla1[TorneoID],Tabla3[[#This Row],[TorneoID]],Tabla1[Jornada],Tabla3[[#This Row],[Jornada]],Tabla1[Resultado],-1)</f>
        <v>1</v>
      </c>
      <c r="Q7546">
        <f>Tabla3[[#This Row],[GL]]+Tabla3[[#This Row],[GV]]</f>
        <v>21</v>
      </c>
      <c r="R7546">
        <f>SUMIFS(Tabla1[mLoc],Tabla1[TorneoID],Tabla3[[#This Row],[TorneoID]],Tabla1[Jornada],Tabla3[[#This Row],[Jornada]])</f>
        <v>13</v>
      </c>
      <c r="S7546">
        <f>SUMIFS(Tabla1[mVis],Tabla1[TorneoID],Tabla3[[#This Row],[TorneoID]],Tabla1[Jornada],Tabla3[[#This Row],[Jornada]])</f>
        <v>8</v>
      </c>
    </row>
    <row r="7547" spans="2:19" x14ac:dyDescent="0.45">
      <c r="B7547">
        <v>4454</v>
      </c>
      <c r="C7547" t="s">
        <v>62</v>
      </c>
      <c r="D7547">
        <v>22</v>
      </c>
      <c r="E7547">
        <v>3</v>
      </c>
      <c r="F7547" t="s">
        <v>27</v>
      </c>
      <c r="G7547">
        <v>2</v>
      </c>
      <c r="H7547">
        <v>1</v>
      </c>
      <c r="I7547" t="s">
        <v>49</v>
      </c>
      <c r="J7547">
        <v>1</v>
      </c>
      <c r="L7547">
        <v>31</v>
      </c>
      <c r="M7547">
        <v>6</v>
      </c>
      <c r="N7547">
        <f>COUNTIFS(Tabla1[TorneoID],Tabla3[[#This Row],[TorneoID]],Tabla1[Jornada],Tabla3[[#This Row],[Jornada]],Tabla1[Resultado],1)</f>
        <v>3</v>
      </c>
      <c r="O7547">
        <f>COUNTIFS(Tabla1[TorneoID],Tabla3[[#This Row],[TorneoID]],Tabla1[Jornada],Tabla3[[#This Row],[Jornada]],Tabla1[Resultado],0)</f>
        <v>4</v>
      </c>
      <c r="P7547">
        <f>COUNTIFS(Tabla1[TorneoID],Tabla3[[#This Row],[TorneoID]],Tabla1[Jornada],Tabla3[[#This Row],[Jornada]],Tabla1[Resultado],-1)</f>
        <v>2</v>
      </c>
      <c r="Q7547">
        <f>Tabla3[[#This Row],[GL]]+Tabla3[[#This Row],[GV]]</f>
        <v>25</v>
      </c>
      <c r="R7547">
        <f>SUMIFS(Tabla1[mLoc],Tabla1[TorneoID],Tabla3[[#This Row],[TorneoID]],Tabla1[Jornada],Tabla3[[#This Row],[Jornada]])</f>
        <v>13</v>
      </c>
      <c r="S7547">
        <f>SUMIFS(Tabla1[mVis],Tabla1[TorneoID],Tabla3[[#This Row],[TorneoID]],Tabla1[Jornada],Tabla3[[#This Row],[Jornada]])</f>
        <v>12</v>
      </c>
    </row>
    <row r="7548" spans="2:19" x14ac:dyDescent="0.45">
      <c r="B7548">
        <v>4455</v>
      </c>
      <c r="C7548" t="s">
        <v>62</v>
      </c>
      <c r="D7548">
        <v>22</v>
      </c>
      <c r="E7548">
        <v>3</v>
      </c>
      <c r="F7548" t="s">
        <v>12</v>
      </c>
      <c r="G7548">
        <v>1</v>
      </c>
      <c r="H7548">
        <v>0</v>
      </c>
      <c r="I7548" t="s">
        <v>0</v>
      </c>
      <c r="J7548">
        <v>1</v>
      </c>
      <c r="L7548">
        <v>31</v>
      </c>
      <c r="M7548">
        <v>7</v>
      </c>
      <c r="N7548">
        <f>COUNTIFS(Tabla1[TorneoID],Tabla3[[#This Row],[TorneoID]],Tabla1[Jornada],Tabla3[[#This Row],[Jornada]],Tabla1[Resultado],1)</f>
        <v>4</v>
      </c>
      <c r="O7548">
        <f>COUNTIFS(Tabla1[TorneoID],Tabla3[[#This Row],[TorneoID]],Tabla1[Jornada],Tabla3[[#This Row],[Jornada]],Tabla1[Resultado],0)</f>
        <v>3</v>
      </c>
      <c r="P7548">
        <f>COUNTIFS(Tabla1[TorneoID],Tabla3[[#This Row],[TorneoID]],Tabla1[Jornada],Tabla3[[#This Row],[Jornada]],Tabla1[Resultado],-1)</f>
        <v>2</v>
      </c>
      <c r="Q7548">
        <f>Tabla3[[#This Row],[GL]]+Tabla3[[#This Row],[GV]]</f>
        <v>27</v>
      </c>
      <c r="R7548">
        <f>SUMIFS(Tabla1[mLoc],Tabla1[TorneoID],Tabla3[[#This Row],[TorneoID]],Tabla1[Jornada],Tabla3[[#This Row],[Jornada]])</f>
        <v>17</v>
      </c>
      <c r="S7548">
        <f>SUMIFS(Tabla1[mVis],Tabla1[TorneoID],Tabla3[[#This Row],[TorneoID]],Tabla1[Jornada],Tabla3[[#This Row],[Jornada]])</f>
        <v>10</v>
      </c>
    </row>
    <row r="7549" spans="2:19" x14ac:dyDescent="0.45">
      <c r="B7549">
        <v>4456</v>
      </c>
      <c r="C7549" t="s">
        <v>62</v>
      </c>
      <c r="D7549">
        <v>22</v>
      </c>
      <c r="E7549">
        <v>3</v>
      </c>
      <c r="F7549" t="s">
        <v>4</v>
      </c>
      <c r="G7549">
        <v>1</v>
      </c>
      <c r="H7549">
        <v>1</v>
      </c>
      <c r="I7549" t="s">
        <v>17</v>
      </c>
      <c r="J7549">
        <v>0</v>
      </c>
      <c r="L7549">
        <v>31</v>
      </c>
      <c r="M7549">
        <v>8</v>
      </c>
      <c r="N7549">
        <f>COUNTIFS(Tabla1[TorneoID],Tabla3[[#This Row],[TorneoID]],Tabla1[Jornada],Tabla3[[#This Row],[Jornada]],Tabla1[Resultado],1)</f>
        <v>4</v>
      </c>
      <c r="O7549">
        <f>COUNTIFS(Tabla1[TorneoID],Tabla3[[#This Row],[TorneoID]],Tabla1[Jornada],Tabla3[[#This Row],[Jornada]],Tabla1[Resultado],0)</f>
        <v>5</v>
      </c>
      <c r="P7549">
        <f>COUNTIFS(Tabla1[TorneoID],Tabla3[[#This Row],[TorneoID]],Tabla1[Jornada],Tabla3[[#This Row],[Jornada]],Tabla1[Resultado],-1)</f>
        <v>0</v>
      </c>
      <c r="Q7549">
        <f>Tabla3[[#This Row],[GL]]+Tabla3[[#This Row],[GV]]</f>
        <v>33</v>
      </c>
      <c r="R7549">
        <f>SUMIFS(Tabla1[mLoc],Tabla1[TorneoID],Tabla3[[#This Row],[TorneoID]],Tabla1[Jornada],Tabla3[[#This Row],[Jornada]])</f>
        <v>21</v>
      </c>
      <c r="S7549">
        <f>SUMIFS(Tabla1[mVis],Tabla1[TorneoID],Tabla3[[#This Row],[TorneoID]],Tabla1[Jornada],Tabla3[[#This Row],[Jornada]])</f>
        <v>12</v>
      </c>
    </row>
    <row r="7550" spans="2:19" x14ac:dyDescent="0.45">
      <c r="B7550">
        <v>4457</v>
      </c>
      <c r="C7550" t="s">
        <v>62</v>
      </c>
      <c r="D7550">
        <v>22</v>
      </c>
      <c r="E7550">
        <v>3</v>
      </c>
      <c r="F7550" t="s">
        <v>13</v>
      </c>
      <c r="G7550">
        <v>1</v>
      </c>
      <c r="H7550">
        <v>1</v>
      </c>
      <c r="I7550" t="s">
        <v>6</v>
      </c>
      <c r="J7550">
        <v>0</v>
      </c>
      <c r="L7550">
        <v>31</v>
      </c>
      <c r="M7550">
        <v>9</v>
      </c>
      <c r="N7550">
        <f>COUNTIFS(Tabla1[TorneoID],Tabla3[[#This Row],[TorneoID]],Tabla1[Jornada],Tabla3[[#This Row],[Jornada]],Tabla1[Resultado],1)</f>
        <v>4</v>
      </c>
      <c r="O7550">
        <f>COUNTIFS(Tabla1[TorneoID],Tabla3[[#This Row],[TorneoID]],Tabla1[Jornada],Tabla3[[#This Row],[Jornada]],Tabla1[Resultado],0)</f>
        <v>3</v>
      </c>
      <c r="P7550">
        <f>COUNTIFS(Tabla1[TorneoID],Tabla3[[#This Row],[TorneoID]],Tabla1[Jornada],Tabla3[[#This Row],[Jornada]],Tabla1[Resultado],-1)</f>
        <v>2</v>
      </c>
      <c r="Q7550">
        <f>Tabla3[[#This Row],[GL]]+Tabla3[[#This Row],[GV]]</f>
        <v>31</v>
      </c>
      <c r="R7550">
        <f>SUMIFS(Tabla1[mLoc],Tabla1[TorneoID],Tabla3[[#This Row],[TorneoID]],Tabla1[Jornada],Tabla3[[#This Row],[Jornada]])</f>
        <v>21</v>
      </c>
      <c r="S7550">
        <f>SUMIFS(Tabla1[mVis],Tabla1[TorneoID],Tabla3[[#This Row],[TorneoID]],Tabla1[Jornada],Tabla3[[#This Row],[Jornada]])</f>
        <v>10</v>
      </c>
    </row>
    <row r="7551" spans="2:19" x14ac:dyDescent="0.45">
      <c r="B7551">
        <v>4528</v>
      </c>
      <c r="C7551" t="s">
        <v>62</v>
      </c>
      <c r="D7551">
        <v>22</v>
      </c>
      <c r="E7551">
        <v>3</v>
      </c>
      <c r="F7551" t="s">
        <v>15</v>
      </c>
      <c r="G7551">
        <v>3</v>
      </c>
      <c r="H7551">
        <v>0</v>
      </c>
      <c r="I7551" t="s">
        <v>14</v>
      </c>
      <c r="J7551">
        <v>1</v>
      </c>
      <c r="L7551">
        <v>31</v>
      </c>
      <c r="M7551">
        <v>10</v>
      </c>
      <c r="N7551">
        <f>COUNTIFS(Tabla1[TorneoID],Tabla3[[#This Row],[TorneoID]],Tabla1[Jornada],Tabla3[[#This Row],[Jornada]],Tabla1[Resultado],1)</f>
        <v>3</v>
      </c>
      <c r="O7551">
        <f>COUNTIFS(Tabla1[TorneoID],Tabla3[[#This Row],[TorneoID]],Tabla1[Jornada],Tabla3[[#This Row],[Jornada]],Tabla1[Resultado],0)</f>
        <v>2</v>
      </c>
      <c r="P7551">
        <f>COUNTIFS(Tabla1[TorneoID],Tabla3[[#This Row],[TorneoID]],Tabla1[Jornada],Tabla3[[#This Row],[Jornada]],Tabla1[Resultado],-1)</f>
        <v>4</v>
      </c>
      <c r="Q7551">
        <f>Tabla3[[#This Row],[GL]]+Tabla3[[#This Row],[GV]]</f>
        <v>28</v>
      </c>
      <c r="R7551">
        <f>SUMIFS(Tabla1[mLoc],Tabla1[TorneoID],Tabla3[[#This Row],[TorneoID]],Tabla1[Jornada],Tabla3[[#This Row],[Jornada]])</f>
        <v>13</v>
      </c>
      <c r="S7551">
        <f>SUMIFS(Tabla1[mVis],Tabla1[TorneoID],Tabla3[[#This Row],[TorneoID]],Tabla1[Jornada],Tabla3[[#This Row],[Jornada]])</f>
        <v>15</v>
      </c>
    </row>
    <row r="7552" spans="2:19" x14ac:dyDescent="0.45">
      <c r="B7552">
        <v>4555</v>
      </c>
      <c r="C7552" t="s">
        <v>62</v>
      </c>
      <c r="D7552">
        <v>22</v>
      </c>
      <c r="E7552">
        <v>4</v>
      </c>
      <c r="F7552" t="s">
        <v>11</v>
      </c>
      <c r="G7552">
        <v>2</v>
      </c>
      <c r="H7552">
        <v>0</v>
      </c>
      <c r="I7552" t="s">
        <v>12</v>
      </c>
      <c r="J7552">
        <v>1</v>
      </c>
      <c r="L7552">
        <v>31</v>
      </c>
      <c r="M7552">
        <v>11</v>
      </c>
      <c r="N7552">
        <f>COUNTIFS(Tabla1[TorneoID],Tabla3[[#This Row],[TorneoID]],Tabla1[Jornada],Tabla3[[#This Row],[Jornada]],Tabla1[Resultado],1)</f>
        <v>4</v>
      </c>
      <c r="O7552">
        <f>COUNTIFS(Tabla1[TorneoID],Tabla3[[#This Row],[TorneoID]],Tabla1[Jornada],Tabla3[[#This Row],[Jornada]],Tabla1[Resultado],0)</f>
        <v>4</v>
      </c>
      <c r="P7552">
        <f>COUNTIFS(Tabla1[TorneoID],Tabla3[[#This Row],[TorneoID]],Tabla1[Jornada],Tabla3[[#This Row],[Jornada]],Tabla1[Resultado],-1)</f>
        <v>1</v>
      </c>
      <c r="Q7552">
        <f>Tabla3[[#This Row],[GL]]+Tabla3[[#This Row],[GV]]</f>
        <v>17</v>
      </c>
      <c r="R7552">
        <f>SUMIFS(Tabla1[mLoc],Tabla1[TorneoID],Tabla3[[#This Row],[TorneoID]],Tabla1[Jornada],Tabla3[[#This Row],[Jornada]])</f>
        <v>11</v>
      </c>
      <c r="S7552">
        <f>SUMIFS(Tabla1[mVis],Tabla1[TorneoID],Tabla3[[#This Row],[TorneoID]],Tabla1[Jornada],Tabla3[[#This Row],[Jornada]])</f>
        <v>6</v>
      </c>
    </row>
    <row r="7553" spans="2:19" x14ac:dyDescent="0.45">
      <c r="B7553">
        <v>4556</v>
      </c>
      <c r="C7553" t="s">
        <v>62</v>
      </c>
      <c r="D7553">
        <v>22</v>
      </c>
      <c r="E7553">
        <v>4</v>
      </c>
      <c r="F7553" t="s">
        <v>7</v>
      </c>
      <c r="G7553">
        <v>3</v>
      </c>
      <c r="H7553">
        <v>2</v>
      </c>
      <c r="I7553" t="s">
        <v>4</v>
      </c>
      <c r="J7553">
        <v>1</v>
      </c>
      <c r="L7553">
        <v>31</v>
      </c>
      <c r="M7553">
        <v>12</v>
      </c>
      <c r="N7553">
        <f>COUNTIFS(Tabla1[TorneoID],Tabla3[[#This Row],[TorneoID]],Tabla1[Jornada],Tabla3[[#This Row],[Jornada]],Tabla1[Resultado],1)</f>
        <v>4</v>
      </c>
      <c r="O7553">
        <f>COUNTIFS(Tabla1[TorneoID],Tabla3[[#This Row],[TorneoID]],Tabla1[Jornada],Tabla3[[#This Row],[Jornada]],Tabla1[Resultado],0)</f>
        <v>3</v>
      </c>
      <c r="P7553">
        <f>COUNTIFS(Tabla1[TorneoID],Tabla3[[#This Row],[TorneoID]],Tabla1[Jornada],Tabla3[[#This Row],[Jornada]],Tabla1[Resultado],-1)</f>
        <v>2</v>
      </c>
      <c r="Q7553">
        <f>Tabla3[[#This Row],[GL]]+Tabla3[[#This Row],[GV]]</f>
        <v>35</v>
      </c>
      <c r="R7553">
        <f>SUMIFS(Tabla1[mLoc],Tabla1[TorneoID],Tabla3[[#This Row],[TorneoID]],Tabla1[Jornada],Tabla3[[#This Row],[Jornada]])</f>
        <v>18</v>
      </c>
      <c r="S7553">
        <f>SUMIFS(Tabla1[mVis],Tabla1[TorneoID],Tabla3[[#This Row],[TorneoID]],Tabla1[Jornada],Tabla3[[#This Row],[Jornada]])</f>
        <v>17</v>
      </c>
    </row>
    <row r="7554" spans="2:19" x14ac:dyDescent="0.45">
      <c r="B7554">
        <v>4557</v>
      </c>
      <c r="C7554" t="s">
        <v>62</v>
      </c>
      <c r="D7554">
        <v>22</v>
      </c>
      <c r="E7554">
        <v>4</v>
      </c>
      <c r="F7554" t="s">
        <v>17</v>
      </c>
      <c r="G7554">
        <v>4</v>
      </c>
      <c r="H7554">
        <v>1</v>
      </c>
      <c r="I7554" t="s">
        <v>56</v>
      </c>
      <c r="J7554">
        <v>1</v>
      </c>
      <c r="L7554">
        <v>31</v>
      </c>
      <c r="M7554">
        <v>13</v>
      </c>
      <c r="N7554">
        <f>COUNTIFS(Tabla1[TorneoID],Tabla3[[#This Row],[TorneoID]],Tabla1[Jornada],Tabla3[[#This Row],[Jornada]],Tabla1[Resultado],1)</f>
        <v>3</v>
      </c>
      <c r="O7554">
        <f>COUNTIFS(Tabla1[TorneoID],Tabla3[[#This Row],[TorneoID]],Tabla1[Jornada],Tabla3[[#This Row],[Jornada]],Tabla1[Resultado],0)</f>
        <v>2</v>
      </c>
      <c r="P7554">
        <f>COUNTIFS(Tabla1[TorneoID],Tabla3[[#This Row],[TorneoID]],Tabla1[Jornada],Tabla3[[#This Row],[Jornada]],Tabla1[Resultado],-1)</f>
        <v>4</v>
      </c>
      <c r="Q7554">
        <f>Tabla3[[#This Row],[GL]]+Tabla3[[#This Row],[GV]]</f>
        <v>34</v>
      </c>
      <c r="R7554">
        <f>SUMIFS(Tabla1[mLoc],Tabla1[TorneoID],Tabla3[[#This Row],[TorneoID]],Tabla1[Jornada],Tabla3[[#This Row],[Jornada]])</f>
        <v>16</v>
      </c>
      <c r="S7554">
        <f>SUMIFS(Tabla1[mVis],Tabla1[TorneoID],Tabla3[[#This Row],[TorneoID]],Tabla1[Jornada],Tabla3[[#This Row],[Jornada]])</f>
        <v>18</v>
      </c>
    </row>
    <row r="7555" spans="2:19" x14ac:dyDescent="0.45">
      <c r="B7555">
        <v>4558</v>
      </c>
      <c r="C7555" t="s">
        <v>62</v>
      </c>
      <c r="D7555">
        <v>22</v>
      </c>
      <c r="E7555">
        <v>4</v>
      </c>
      <c r="F7555" t="s">
        <v>1</v>
      </c>
      <c r="G7555">
        <v>2</v>
      </c>
      <c r="H7555">
        <v>1</v>
      </c>
      <c r="I7555" t="s">
        <v>5</v>
      </c>
      <c r="J7555">
        <v>1</v>
      </c>
      <c r="L7555">
        <v>31</v>
      </c>
      <c r="M7555">
        <v>14</v>
      </c>
      <c r="N7555">
        <f>COUNTIFS(Tabla1[TorneoID],Tabla3[[#This Row],[TorneoID]],Tabla1[Jornada],Tabla3[[#This Row],[Jornada]],Tabla1[Resultado],1)</f>
        <v>5</v>
      </c>
      <c r="O7555">
        <f>COUNTIFS(Tabla1[TorneoID],Tabla3[[#This Row],[TorneoID]],Tabla1[Jornada],Tabla3[[#This Row],[Jornada]],Tabla1[Resultado],0)</f>
        <v>3</v>
      </c>
      <c r="P7555">
        <f>COUNTIFS(Tabla1[TorneoID],Tabla3[[#This Row],[TorneoID]],Tabla1[Jornada],Tabla3[[#This Row],[Jornada]],Tabla1[Resultado],-1)</f>
        <v>1</v>
      </c>
      <c r="Q7555">
        <f>Tabla3[[#This Row],[GL]]+Tabla3[[#This Row],[GV]]</f>
        <v>19</v>
      </c>
      <c r="R7555">
        <f>SUMIFS(Tabla1[mLoc],Tabla1[TorneoID],Tabla3[[#This Row],[TorneoID]],Tabla1[Jornada],Tabla3[[#This Row],[Jornada]])</f>
        <v>12</v>
      </c>
      <c r="S7555">
        <f>SUMIFS(Tabla1[mVis],Tabla1[TorneoID],Tabla3[[#This Row],[TorneoID]],Tabla1[Jornada],Tabla3[[#This Row],[Jornada]])</f>
        <v>7</v>
      </c>
    </row>
    <row r="7556" spans="2:19" x14ac:dyDescent="0.45">
      <c r="B7556">
        <v>4559</v>
      </c>
      <c r="C7556" t="s">
        <v>62</v>
      </c>
      <c r="D7556">
        <v>22</v>
      </c>
      <c r="E7556">
        <v>4</v>
      </c>
      <c r="F7556" t="s">
        <v>6</v>
      </c>
      <c r="G7556">
        <v>1</v>
      </c>
      <c r="H7556">
        <v>1</v>
      </c>
      <c r="I7556" t="s">
        <v>15</v>
      </c>
      <c r="J7556">
        <v>0</v>
      </c>
      <c r="L7556">
        <v>31</v>
      </c>
      <c r="M7556">
        <v>15</v>
      </c>
      <c r="N7556">
        <f>COUNTIFS(Tabla1[TorneoID],Tabla3[[#This Row],[TorneoID]],Tabla1[Jornada],Tabla3[[#This Row],[Jornada]],Tabla1[Resultado],1)</f>
        <v>4</v>
      </c>
      <c r="O7556">
        <f>COUNTIFS(Tabla1[TorneoID],Tabla3[[#This Row],[TorneoID]],Tabla1[Jornada],Tabla3[[#This Row],[Jornada]],Tabla1[Resultado],0)</f>
        <v>4</v>
      </c>
      <c r="P7556">
        <f>COUNTIFS(Tabla1[TorneoID],Tabla3[[#This Row],[TorneoID]],Tabla1[Jornada],Tabla3[[#This Row],[Jornada]],Tabla1[Resultado],-1)</f>
        <v>1</v>
      </c>
      <c r="Q7556">
        <f>Tabla3[[#This Row],[GL]]+Tabla3[[#This Row],[GV]]</f>
        <v>19</v>
      </c>
      <c r="R7556">
        <f>SUMIFS(Tabla1[mLoc],Tabla1[TorneoID],Tabla3[[#This Row],[TorneoID]],Tabla1[Jornada],Tabla3[[#This Row],[Jornada]])</f>
        <v>10</v>
      </c>
      <c r="S7556">
        <f>SUMIFS(Tabla1[mVis],Tabla1[TorneoID],Tabla3[[#This Row],[TorneoID]],Tabla1[Jornada],Tabla3[[#This Row],[Jornada]])</f>
        <v>9</v>
      </c>
    </row>
    <row r="7557" spans="2:19" x14ac:dyDescent="0.45">
      <c r="B7557">
        <v>4560</v>
      </c>
      <c r="C7557" t="s">
        <v>62</v>
      </c>
      <c r="D7557">
        <v>22</v>
      </c>
      <c r="E7557">
        <v>4</v>
      </c>
      <c r="F7557" t="s">
        <v>24</v>
      </c>
      <c r="G7557">
        <v>2</v>
      </c>
      <c r="H7557">
        <v>2</v>
      </c>
      <c r="I7557" t="s">
        <v>13</v>
      </c>
      <c r="J7557">
        <v>0</v>
      </c>
      <c r="L7557">
        <v>31</v>
      </c>
      <c r="M7557">
        <v>16</v>
      </c>
      <c r="N7557">
        <f>COUNTIFS(Tabla1[TorneoID],Tabla3[[#This Row],[TorneoID]],Tabla1[Jornada],Tabla3[[#This Row],[Jornada]],Tabla1[Resultado],1)</f>
        <v>3</v>
      </c>
      <c r="O7557">
        <f>COUNTIFS(Tabla1[TorneoID],Tabla3[[#This Row],[TorneoID]],Tabla1[Jornada],Tabla3[[#This Row],[Jornada]],Tabla1[Resultado],0)</f>
        <v>4</v>
      </c>
      <c r="P7557">
        <f>COUNTIFS(Tabla1[TorneoID],Tabla3[[#This Row],[TorneoID]],Tabla1[Jornada],Tabla3[[#This Row],[Jornada]],Tabla1[Resultado],-1)</f>
        <v>2</v>
      </c>
      <c r="Q7557">
        <f>Tabla3[[#This Row],[GL]]+Tabla3[[#This Row],[GV]]</f>
        <v>28</v>
      </c>
      <c r="R7557">
        <f>SUMIFS(Tabla1[mLoc],Tabla1[TorneoID],Tabla3[[#This Row],[TorneoID]],Tabla1[Jornada],Tabla3[[#This Row],[Jornada]])</f>
        <v>15</v>
      </c>
      <c r="S7557">
        <f>SUMIFS(Tabla1[mVis],Tabla1[TorneoID],Tabla3[[#This Row],[TorneoID]],Tabla1[Jornada],Tabla3[[#This Row],[Jornada]])</f>
        <v>13</v>
      </c>
    </row>
    <row r="7558" spans="2:19" x14ac:dyDescent="0.45">
      <c r="B7558">
        <v>4561</v>
      </c>
      <c r="C7558" t="s">
        <v>62</v>
      </c>
      <c r="D7558">
        <v>22</v>
      </c>
      <c r="E7558">
        <v>4</v>
      </c>
      <c r="F7558" t="s">
        <v>49</v>
      </c>
      <c r="G7558">
        <v>3</v>
      </c>
      <c r="H7558">
        <v>0</v>
      </c>
      <c r="I7558" t="s">
        <v>9</v>
      </c>
      <c r="J7558">
        <v>1</v>
      </c>
      <c r="L7558">
        <v>31</v>
      </c>
      <c r="M7558">
        <v>17</v>
      </c>
      <c r="N7558">
        <f>COUNTIFS(Tabla1[TorneoID],Tabla3[[#This Row],[TorneoID]],Tabla1[Jornada],Tabla3[[#This Row],[Jornada]],Tabla1[Resultado],1)</f>
        <v>6</v>
      </c>
      <c r="O7558">
        <f>COUNTIFS(Tabla1[TorneoID],Tabla3[[#This Row],[TorneoID]],Tabla1[Jornada],Tabla3[[#This Row],[Jornada]],Tabla1[Resultado],0)</f>
        <v>2</v>
      </c>
      <c r="P7558">
        <f>COUNTIFS(Tabla1[TorneoID],Tabla3[[#This Row],[TorneoID]],Tabla1[Jornada],Tabla3[[#This Row],[Jornada]],Tabla1[Resultado],-1)</f>
        <v>1</v>
      </c>
      <c r="Q7558">
        <f>Tabla3[[#This Row],[GL]]+Tabla3[[#This Row],[GV]]</f>
        <v>24</v>
      </c>
      <c r="R7558">
        <f>SUMIFS(Tabla1[mLoc],Tabla1[TorneoID],Tabla3[[#This Row],[TorneoID]],Tabla1[Jornada],Tabla3[[#This Row],[Jornada]])</f>
        <v>14</v>
      </c>
      <c r="S7558">
        <f>SUMIFS(Tabla1[mVis],Tabla1[TorneoID],Tabla3[[#This Row],[TorneoID]],Tabla1[Jornada],Tabla3[[#This Row],[Jornada]])</f>
        <v>10</v>
      </c>
    </row>
    <row r="7559" spans="2:19" x14ac:dyDescent="0.45">
      <c r="B7559">
        <v>4562</v>
      </c>
      <c r="C7559" t="s">
        <v>62</v>
      </c>
      <c r="D7559">
        <v>22</v>
      </c>
      <c r="E7559">
        <v>4</v>
      </c>
      <c r="F7559" t="s">
        <v>14</v>
      </c>
      <c r="G7559">
        <v>2</v>
      </c>
      <c r="H7559">
        <v>1</v>
      </c>
      <c r="I7559" t="s">
        <v>3</v>
      </c>
      <c r="J7559">
        <v>1</v>
      </c>
      <c r="L7559">
        <v>31</v>
      </c>
      <c r="M7559">
        <v>18</v>
      </c>
      <c r="N7559">
        <f>COUNTIFS(Tabla1[TorneoID],Tabla3[[#This Row],[TorneoID]],Tabla1[Jornada],Tabla3[[#This Row],[Jornada]],Tabla1[Resultado],1)</f>
        <v>4</v>
      </c>
      <c r="O7559">
        <f>COUNTIFS(Tabla1[TorneoID],Tabla3[[#This Row],[TorneoID]],Tabla1[Jornada],Tabla3[[#This Row],[Jornada]],Tabla1[Resultado],0)</f>
        <v>3</v>
      </c>
      <c r="P7559">
        <f>COUNTIFS(Tabla1[TorneoID],Tabla3[[#This Row],[TorneoID]],Tabla1[Jornada],Tabla3[[#This Row],[Jornada]],Tabla1[Resultado],-1)</f>
        <v>2</v>
      </c>
      <c r="Q7559">
        <f>Tabla3[[#This Row],[GL]]+Tabla3[[#This Row],[GV]]</f>
        <v>24</v>
      </c>
      <c r="R7559">
        <f>SUMIFS(Tabla1[mLoc],Tabla1[TorneoID],Tabla3[[#This Row],[TorneoID]],Tabla1[Jornada],Tabla3[[#This Row],[Jornada]])</f>
        <v>13</v>
      </c>
      <c r="S7559">
        <f>SUMIFS(Tabla1[mVis],Tabla1[TorneoID],Tabla3[[#This Row],[TorneoID]],Tabla1[Jornada],Tabla3[[#This Row],[Jornada]])</f>
        <v>11</v>
      </c>
    </row>
    <row r="7560" spans="2:19" x14ac:dyDescent="0.45">
      <c r="B7560">
        <v>4563</v>
      </c>
      <c r="C7560" t="s">
        <v>62</v>
      </c>
      <c r="D7560">
        <v>22</v>
      </c>
      <c r="E7560">
        <v>4</v>
      </c>
      <c r="F7560" t="s">
        <v>0</v>
      </c>
      <c r="G7560">
        <v>3</v>
      </c>
      <c r="H7560">
        <v>2</v>
      </c>
      <c r="I7560" t="s">
        <v>27</v>
      </c>
      <c r="J7560">
        <v>1</v>
      </c>
      <c r="L7560">
        <v>32</v>
      </c>
      <c r="M7560">
        <v>1</v>
      </c>
      <c r="N7560">
        <f>COUNTIFS(Tabla1[TorneoID],Tabla3[[#This Row],[TorneoID]],Tabla1[Jornada],Tabla3[[#This Row],[Jornada]],Tabla1[Resultado],1)</f>
        <v>5</v>
      </c>
      <c r="O7560">
        <f>COUNTIFS(Tabla1[TorneoID],Tabla3[[#This Row],[TorneoID]],Tabla1[Jornada],Tabla3[[#This Row],[Jornada]],Tabla1[Resultado],0)</f>
        <v>3</v>
      </c>
      <c r="P7560">
        <f>COUNTIFS(Tabla1[TorneoID],Tabla3[[#This Row],[TorneoID]],Tabla1[Jornada],Tabla3[[#This Row],[Jornada]],Tabla1[Resultado],-1)</f>
        <v>1</v>
      </c>
      <c r="Q7560">
        <f>Tabla3[[#This Row],[GL]]+Tabla3[[#This Row],[GV]]</f>
        <v>27</v>
      </c>
      <c r="R7560">
        <f>SUMIFS(Tabla1[mLoc],Tabla1[TorneoID],Tabla3[[#This Row],[TorneoID]],Tabla1[Jornada],Tabla3[[#This Row],[Jornada]])</f>
        <v>16</v>
      </c>
      <c r="S7560">
        <f>SUMIFS(Tabla1[mVis],Tabla1[TorneoID],Tabla3[[#This Row],[TorneoID]],Tabla1[Jornada],Tabla3[[#This Row],[Jornada]])</f>
        <v>11</v>
      </c>
    </row>
    <row r="7561" spans="2:19" x14ac:dyDescent="0.45">
      <c r="B7561">
        <v>4527</v>
      </c>
      <c r="C7561" t="s">
        <v>62</v>
      </c>
      <c r="D7561">
        <v>22</v>
      </c>
      <c r="E7561">
        <v>5</v>
      </c>
      <c r="F7561" t="s">
        <v>5</v>
      </c>
      <c r="G7561">
        <v>1</v>
      </c>
      <c r="H7561">
        <v>0</v>
      </c>
      <c r="I7561" t="s">
        <v>14</v>
      </c>
      <c r="J7561">
        <v>1</v>
      </c>
      <c r="L7561">
        <v>32</v>
      </c>
      <c r="M7561">
        <v>2</v>
      </c>
      <c r="N7561">
        <f>COUNTIFS(Tabla1[TorneoID],Tabla3[[#This Row],[TorneoID]],Tabla1[Jornada],Tabla3[[#This Row],[Jornada]],Tabla1[Resultado],1)</f>
        <v>4</v>
      </c>
      <c r="O7561">
        <f>COUNTIFS(Tabla1[TorneoID],Tabla3[[#This Row],[TorneoID]],Tabla1[Jornada],Tabla3[[#This Row],[Jornada]],Tabla1[Resultado],0)</f>
        <v>1</v>
      </c>
      <c r="P7561">
        <f>COUNTIFS(Tabla1[TorneoID],Tabla3[[#This Row],[TorneoID]],Tabla1[Jornada],Tabla3[[#This Row],[Jornada]],Tabla1[Resultado],-1)</f>
        <v>4</v>
      </c>
      <c r="Q7561">
        <f>Tabla3[[#This Row],[GL]]+Tabla3[[#This Row],[GV]]</f>
        <v>37</v>
      </c>
      <c r="R7561">
        <f>SUMIFS(Tabla1[mLoc],Tabla1[TorneoID],Tabla3[[#This Row],[TorneoID]],Tabla1[Jornada],Tabla3[[#This Row],[Jornada]])</f>
        <v>21</v>
      </c>
      <c r="S7561">
        <f>SUMIFS(Tabla1[mVis],Tabla1[TorneoID],Tabla3[[#This Row],[TorneoID]],Tabla1[Jornada],Tabla3[[#This Row],[Jornada]])</f>
        <v>16</v>
      </c>
    </row>
    <row r="7562" spans="2:19" x14ac:dyDescent="0.45">
      <c r="B7562">
        <v>4546</v>
      </c>
      <c r="C7562" t="s">
        <v>62</v>
      </c>
      <c r="D7562">
        <v>22</v>
      </c>
      <c r="E7562">
        <v>5</v>
      </c>
      <c r="F7562" t="s">
        <v>56</v>
      </c>
      <c r="G7562">
        <v>1</v>
      </c>
      <c r="H7562">
        <v>2</v>
      </c>
      <c r="I7562" t="s">
        <v>7</v>
      </c>
      <c r="J7562">
        <v>-1</v>
      </c>
      <c r="L7562">
        <v>32</v>
      </c>
      <c r="M7562">
        <v>3</v>
      </c>
      <c r="N7562">
        <f>COUNTIFS(Tabla1[TorneoID],Tabla3[[#This Row],[TorneoID]],Tabla1[Jornada],Tabla3[[#This Row],[Jornada]],Tabla1[Resultado],1)</f>
        <v>5</v>
      </c>
      <c r="O7562">
        <f>COUNTIFS(Tabla1[TorneoID],Tabla3[[#This Row],[TorneoID]],Tabla1[Jornada],Tabla3[[#This Row],[Jornada]],Tabla1[Resultado],0)</f>
        <v>3</v>
      </c>
      <c r="P7562">
        <f>COUNTIFS(Tabla1[TorneoID],Tabla3[[#This Row],[TorneoID]],Tabla1[Jornada],Tabla3[[#This Row],[Jornada]],Tabla1[Resultado],-1)</f>
        <v>1</v>
      </c>
      <c r="Q7562">
        <f>Tabla3[[#This Row],[GL]]+Tabla3[[#This Row],[GV]]</f>
        <v>27</v>
      </c>
      <c r="R7562">
        <f>SUMIFS(Tabla1[mLoc],Tabla1[TorneoID],Tabla3[[#This Row],[TorneoID]],Tabla1[Jornada],Tabla3[[#This Row],[Jornada]])</f>
        <v>18</v>
      </c>
      <c r="S7562">
        <f>SUMIFS(Tabla1[mVis],Tabla1[TorneoID],Tabla3[[#This Row],[TorneoID]],Tabla1[Jornada],Tabla3[[#This Row],[Jornada]])</f>
        <v>9</v>
      </c>
    </row>
    <row r="7563" spans="2:19" x14ac:dyDescent="0.45">
      <c r="B7563">
        <v>4547</v>
      </c>
      <c r="C7563" t="s">
        <v>62</v>
      </c>
      <c r="D7563">
        <v>22</v>
      </c>
      <c r="E7563">
        <v>5</v>
      </c>
      <c r="F7563" t="s">
        <v>1</v>
      </c>
      <c r="G7563">
        <v>1</v>
      </c>
      <c r="H7563">
        <v>1</v>
      </c>
      <c r="I7563" t="s">
        <v>11</v>
      </c>
      <c r="J7563">
        <v>0</v>
      </c>
      <c r="L7563">
        <v>32</v>
      </c>
      <c r="M7563">
        <v>4</v>
      </c>
      <c r="N7563">
        <f>COUNTIFS(Tabla1[TorneoID],Tabla3[[#This Row],[TorneoID]],Tabla1[Jornada],Tabla3[[#This Row],[Jornada]],Tabla1[Resultado],1)</f>
        <v>1</v>
      </c>
      <c r="O7563">
        <f>COUNTIFS(Tabla1[TorneoID],Tabla3[[#This Row],[TorneoID]],Tabla1[Jornada],Tabla3[[#This Row],[Jornada]],Tabla1[Resultado],0)</f>
        <v>5</v>
      </c>
      <c r="P7563">
        <f>COUNTIFS(Tabla1[TorneoID],Tabla3[[#This Row],[TorneoID]],Tabla1[Jornada],Tabla3[[#This Row],[Jornada]],Tabla1[Resultado],-1)</f>
        <v>3</v>
      </c>
      <c r="Q7563">
        <f>Tabla3[[#This Row],[GL]]+Tabla3[[#This Row],[GV]]</f>
        <v>26</v>
      </c>
      <c r="R7563">
        <f>SUMIFS(Tabla1[mLoc],Tabla1[TorneoID],Tabla3[[#This Row],[TorneoID]],Tabla1[Jornada],Tabla3[[#This Row],[Jornada]])</f>
        <v>11</v>
      </c>
      <c r="S7563">
        <f>SUMIFS(Tabla1[mVis],Tabla1[TorneoID],Tabla3[[#This Row],[TorneoID]],Tabla1[Jornada],Tabla3[[#This Row],[Jornada]])</f>
        <v>15</v>
      </c>
    </row>
    <row r="7564" spans="2:19" x14ac:dyDescent="0.45">
      <c r="B7564">
        <v>4548</v>
      </c>
      <c r="C7564" t="s">
        <v>62</v>
      </c>
      <c r="D7564">
        <v>22</v>
      </c>
      <c r="E7564">
        <v>5</v>
      </c>
      <c r="F7564" t="s">
        <v>13</v>
      </c>
      <c r="G7564">
        <v>2</v>
      </c>
      <c r="H7564">
        <v>1</v>
      </c>
      <c r="I7564" t="s">
        <v>17</v>
      </c>
      <c r="J7564">
        <v>1</v>
      </c>
      <c r="L7564">
        <v>32</v>
      </c>
      <c r="M7564">
        <v>5</v>
      </c>
      <c r="N7564">
        <f>COUNTIFS(Tabla1[TorneoID],Tabla3[[#This Row],[TorneoID]],Tabla1[Jornada],Tabla3[[#This Row],[Jornada]],Tabla1[Resultado],1)</f>
        <v>2</v>
      </c>
      <c r="O7564">
        <f>COUNTIFS(Tabla1[TorneoID],Tabla3[[#This Row],[TorneoID]],Tabla1[Jornada],Tabla3[[#This Row],[Jornada]],Tabla1[Resultado],0)</f>
        <v>2</v>
      </c>
      <c r="P7564">
        <f>COUNTIFS(Tabla1[TorneoID],Tabla3[[#This Row],[TorneoID]],Tabla1[Jornada],Tabla3[[#This Row],[Jornada]],Tabla1[Resultado],-1)</f>
        <v>5</v>
      </c>
      <c r="Q7564">
        <f>Tabla3[[#This Row],[GL]]+Tabla3[[#This Row],[GV]]</f>
        <v>24</v>
      </c>
      <c r="R7564">
        <f>SUMIFS(Tabla1[mLoc],Tabla1[TorneoID],Tabla3[[#This Row],[TorneoID]],Tabla1[Jornada],Tabla3[[#This Row],[Jornada]])</f>
        <v>11</v>
      </c>
      <c r="S7564">
        <f>SUMIFS(Tabla1[mVis],Tabla1[TorneoID],Tabla3[[#This Row],[TorneoID]],Tabla1[Jornada],Tabla3[[#This Row],[Jornada]])</f>
        <v>13</v>
      </c>
    </row>
    <row r="7565" spans="2:19" x14ac:dyDescent="0.45">
      <c r="B7565">
        <v>4549</v>
      </c>
      <c r="C7565" t="s">
        <v>62</v>
      </c>
      <c r="D7565">
        <v>22</v>
      </c>
      <c r="E7565">
        <v>5</v>
      </c>
      <c r="F7565" t="s">
        <v>3</v>
      </c>
      <c r="G7565">
        <v>2</v>
      </c>
      <c r="H7565">
        <v>0</v>
      </c>
      <c r="I7565" t="s">
        <v>6</v>
      </c>
      <c r="J7565">
        <v>1</v>
      </c>
      <c r="L7565">
        <v>32</v>
      </c>
      <c r="M7565">
        <v>6</v>
      </c>
      <c r="N7565">
        <f>COUNTIFS(Tabla1[TorneoID],Tabla3[[#This Row],[TorneoID]],Tabla1[Jornada],Tabla3[[#This Row],[Jornada]],Tabla1[Resultado],1)</f>
        <v>3</v>
      </c>
      <c r="O7565">
        <f>COUNTIFS(Tabla1[TorneoID],Tabla3[[#This Row],[TorneoID]],Tabla1[Jornada],Tabla3[[#This Row],[Jornada]],Tabla1[Resultado],0)</f>
        <v>2</v>
      </c>
      <c r="P7565">
        <f>COUNTIFS(Tabla1[TorneoID],Tabla3[[#This Row],[TorneoID]],Tabla1[Jornada],Tabla3[[#This Row],[Jornada]],Tabla1[Resultado],-1)</f>
        <v>4</v>
      </c>
      <c r="Q7565">
        <f>Tabla3[[#This Row],[GL]]+Tabla3[[#This Row],[GV]]</f>
        <v>28</v>
      </c>
      <c r="R7565">
        <f>SUMIFS(Tabla1[mLoc],Tabla1[TorneoID],Tabla3[[#This Row],[TorneoID]],Tabla1[Jornada],Tabla3[[#This Row],[Jornada]])</f>
        <v>14</v>
      </c>
      <c r="S7565">
        <f>SUMIFS(Tabla1[mVis],Tabla1[TorneoID],Tabla3[[#This Row],[TorneoID]],Tabla1[Jornada],Tabla3[[#This Row],[Jornada]])</f>
        <v>14</v>
      </c>
    </row>
    <row r="7566" spans="2:19" x14ac:dyDescent="0.45">
      <c r="B7566">
        <v>4550</v>
      </c>
      <c r="C7566" t="s">
        <v>62</v>
      </c>
      <c r="D7566">
        <v>22</v>
      </c>
      <c r="E7566">
        <v>5</v>
      </c>
      <c r="F7566" t="s">
        <v>9</v>
      </c>
      <c r="G7566">
        <v>3</v>
      </c>
      <c r="H7566">
        <v>3</v>
      </c>
      <c r="I7566" t="s">
        <v>0</v>
      </c>
      <c r="J7566">
        <v>0</v>
      </c>
      <c r="L7566">
        <v>32</v>
      </c>
      <c r="M7566">
        <v>7</v>
      </c>
      <c r="N7566">
        <f>COUNTIFS(Tabla1[TorneoID],Tabla3[[#This Row],[TorneoID]],Tabla1[Jornada],Tabla3[[#This Row],[Jornada]],Tabla1[Resultado],1)</f>
        <v>6</v>
      </c>
      <c r="O7566">
        <f>COUNTIFS(Tabla1[TorneoID],Tabla3[[#This Row],[TorneoID]],Tabla1[Jornada],Tabla3[[#This Row],[Jornada]],Tabla1[Resultado],0)</f>
        <v>2</v>
      </c>
      <c r="P7566">
        <f>COUNTIFS(Tabla1[TorneoID],Tabla3[[#This Row],[TorneoID]],Tabla1[Jornada],Tabla3[[#This Row],[Jornada]],Tabla1[Resultado],-1)</f>
        <v>1</v>
      </c>
      <c r="Q7566">
        <f>Tabla3[[#This Row],[GL]]+Tabla3[[#This Row],[GV]]</f>
        <v>29</v>
      </c>
      <c r="R7566">
        <f>SUMIFS(Tabla1[mLoc],Tabla1[TorneoID],Tabla3[[#This Row],[TorneoID]],Tabla1[Jornada],Tabla3[[#This Row],[Jornada]])</f>
        <v>19</v>
      </c>
      <c r="S7566">
        <f>SUMIFS(Tabla1[mVis],Tabla1[TorneoID],Tabla3[[#This Row],[TorneoID]],Tabla1[Jornada],Tabla3[[#This Row],[Jornada]])</f>
        <v>10</v>
      </c>
    </row>
    <row r="7567" spans="2:19" x14ac:dyDescent="0.45">
      <c r="B7567">
        <v>4551</v>
      </c>
      <c r="C7567" t="s">
        <v>62</v>
      </c>
      <c r="D7567">
        <v>22</v>
      </c>
      <c r="E7567">
        <v>5</v>
      </c>
      <c r="F7567" t="s">
        <v>15</v>
      </c>
      <c r="G7567">
        <v>1</v>
      </c>
      <c r="H7567">
        <v>0</v>
      </c>
      <c r="I7567" t="s">
        <v>24</v>
      </c>
      <c r="J7567">
        <v>1</v>
      </c>
      <c r="L7567">
        <v>32</v>
      </c>
      <c r="M7567">
        <v>8</v>
      </c>
      <c r="N7567">
        <f>COUNTIFS(Tabla1[TorneoID],Tabla3[[#This Row],[TorneoID]],Tabla1[Jornada],Tabla3[[#This Row],[Jornada]],Tabla1[Resultado],1)</f>
        <v>3</v>
      </c>
      <c r="O7567">
        <f>COUNTIFS(Tabla1[TorneoID],Tabla3[[#This Row],[TorneoID]],Tabla1[Jornada],Tabla3[[#This Row],[Jornada]],Tabla1[Resultado],0)</f>
        <v>3</v>
      </c>
      <c r="P7567">
        <f>COUNTIFS(Tabla1[TorneoID],Tabla3[[#This Row],[TorneoID]],Tabla1[Jornada],Tabla3[[#This Row],[Jornada]],Tabla1[Resultado],-1)</f>
        <v>3</v>
      </c>
      <c r="Q7567">
        <f>Tabla3[[#This Row],[GL]]+Tabla3[[#This Row],[GV]]</f>
        <v>19</v>
      </c>
      <c r="R7567">
        <f>SUMIFS(Tabla1[mLoc],Tabla1[TorneoID],Tabla3[[#This Row],[TorneoID]],Tabla1[Jornada],Tabla3[[#This Row],[Jornada]])</f>
        <v>10</v>
      </c>
      <c r="S7567">
        <f>SUMIFS(Tabla1[mVis],Tabla1[TorneoID],Tabla3[[#This Row],[TorneoID]],Tabla1[Jornada],Tabla3[[#This Row],[Jornada]])</f>
        <v>9</v>
      </c>
    </row>
    <row r="7568" spans="2:19" x14ac:dyDescent="0.45">
      <c r="B7568">
        <v>4552</v>
      </c>
      <c r="C7568" t="s">
        <v>62</v>
      </c>
      <c r="D7568">
        <v>22</v>
      </c>
      <c r="E7568">
        <v>5</v>
      </c>
      <c r="F7568" t="s">
        <v>4</v>
      </c>
      <c r="G7568">
        <v>2</v>
      </c>
      <c r="H7568">
        <v>0</v>
      </c>
      <c r="I7568" t="s">
        <v>49</v>
      </c>
      <c r="J7568">
        <v>1</v>
      </c>
      <c r="L7568">
        <v>32</v>
      </c>
      <c r="M7568">
        <v>9</v>
      </c>
      <c r="N7568">
        <f>COUNTIFS(Tabla1[TorneoID],Tabla3[[#This Row],[TorneoID]],Tabla1[Jornada],Tabla3[[#This Row],[Jornada]],Tabla1[Resultado],1)</f>
        <v>3</v>
      </c>
      <c r="O7568">
        <f>COUNTIFS(Tabla1[TorneoID],Tabla3[[#This Row],[TorneoID]],Tabla1[Jornada],Tabla3[[#This Row],[Jornada]],Tabla1[Resultado],0)</f>
        <v>2</v>
      </c>
      <c r="P7568">
        <f>COUNTIFS(Tabla1[TorneoID],Tabla3[[#This Row],[TorneoID]],Tabla1[Jornada],Tabla3[[#This Row],[Jornada]],Tabla1[Resultado],-1)</f>
        <v>4</v>
      </c>
      <c r="Q7568">
        <f>Tabla3[[#This Row],[GL]]+Tabla3[[#This Row],[GV]]</f>
        <v>24</v>
      </c>
      <c r="R7568">
        <f>SUMIFS(Tabla1[mLoc],Tabla1[TorneoID],Tabla3[[#This Row],[TorneoID]],Tabla1[Jornada],Tabla3[[#This Row],[Jornada]])</f>
        <v>14</v>
      </c>
      <c r="S7568">
        <f>SUMIFS(Tabla1[mVis],Tabla1[TorneoID],Tabla3[[#This Row],[TorneoID]],Tabla1[Jornada],Tabla3[[#This Row],[Jornada]])</f>
        <v>10</v>
      </c>
    </row>
    <row r="7569" spans="2:19" x14ac:dyDescent="0.45">
      <c r="B7569">
        <v>4553</v>
      </c>
      <c r="C7569" t="s">
        <v>62</v>
      </c>
      <c r="D7569">
        <v>22</v>
      </c>
      <c r="E7569">
        <v>5</v>
      </c>
      <c r="F7569" t="s">
        <v>27</v>
      </c>
      <c r="G7569">
        <v>4</v>
      </c>
      <c r="H7569">
        <v>0</v>
      </c>
      <c r="I7569" t="s">
        <v>12</v>
      </c>
      <c r="J7569">
        <v>1</v>
      </c>
      <c r="L7569">
        <v>32</v>
      </c>
      <c r="M7569">
        <v>10</v>
      </c>
      <c r="N7569">
        <f>COUNTIFS(Tabla1[TorneoID],Tabla3[[#This Row],[TorneoID]],Tabla1[Jornada],Tabla3[[#This Row],[Jornada]],Tabla1[Resultado],1)</f>
        <v>6</v>
      </c>
      <c r="O7569">
        <f>COUNTIFS(Tabla1[TorneoID],Tabla3[[#This Row],[TorneoID]],Tabla1[Jornada],Tabla3[[#This Row],[Jornada]],Tabla1[Resultado],0)</f>
        <v>3</v>
      </c>
      <c r="P7569">
        <f>COUNTIFS(Tabla1[TorneoID],Tabla3[[#This Row],[TorneoID]],Tabla1[Jornada],Tabla3[[#This Row],[Jornada]],Tabla1[Resultado],-1)</f>
        <v>0</v>
      </c>
      <c r="Q7569">
        <f>Tabla3[[#This Row],[GL]]+Tabla3[[#This Row],[GV]]</f>
        <v>17</v>
      </c>
      <c r="R7569">
        <f>SUMIFS(Tabla1[mLoc],Tabla1[TorneoID],Tabla3[[#This Row],[TorneoID]],Tabla1[Jornada],Tabla3[[#This Row],[Jornada]])</f>
        <v>13</v>
      </c>
      <c r="S7569">
        <f>SUMIFS(Tabla1[mVis],Tabla1[TorneoID],Tabla3[[#This Row],[TorneoID]],Tabla1[Jornada],Tabla3[[#This Row],[Jornada]])</f>
        <v>4</v>
      </c>
    </row>
    <row r="7570" spans="2:19" x14ac:dyDescent="0.45">
      <c r="B7570">
        <v>4537</v>
      </c>
      <c r="C7570" t="s">
        <v>62</v>
      </c>
      <c r="D7570">
        <v>22</v>
      </c>
      <c r="E7570">
        <v>6</v>
      </c>
      <c r="F7570" t="s">
        <v>11</v>
      </c>
      <c r="G7570">
        <v>1</v>
      </c>
      <c r="H7570">
        <v>3</v>
      </c>
      <c r="I7570" t="s">
        <v>27</v>
      </c>
      <c r="J7570">
        <v>-1</v>
      </c>
      <c r="L7570">
        <v>32</v>
      </c>
      <c r="M7570">
        <v>11</v>
      </c>
      <c r="N7570">
        <f>COUNTIFS(Tabla1[TorneoID],Tabla3[[#This Row],[TorneoID]],Tabla1[Jornada],Tabla3[[#This Row],[Jornada]],Tabla1[Resultado],1)</f>
        <v>6</v>
      </c>
      <c r="O7570">
        <f>COUNTIFS(Tabla1[TorneoID],Tabla3[[#This Row],[TorneoID]],Tabla1[Jornada],Tabla3[[#This Row],[Jornada]],Tabla1[Resultado],0)</f>
        <v>1</v>
      </c>
      <c r="P7570">
        <f>COUNTIFS(Tabla1[TorneoID],Tabla3[[#This Row],[TorneoID]],Tabla1[Jornada],Tabla3[[#This Row],[Jornada]],Tabla1[Resultado],-1)</f>
        <v>2</v>
      </c>
      <c r="Q7570">
        <f>Tabla3[[#This Row],[GL]]+Tabla3[[#This Row],[GV]]</f>
        <v>29</v>
      </c>
      <c r="R7570">
        <f>SUMIFS(Tabla1[mLoc],Tabla1[TorneoID],Tabla3[[#This Row],[TorneoID]],Tabla1[Jornada],Tabla3[[#This Row],[Jornada]])</f>
        <v>17</v>
      </c>
      <c r="S7570">
        <f>SUMIFS(Tabla1[mVis],Tabla1[TorneoID],Tabla3[[#This Row],[TorneoID]],Tabla1[Jornada],Tabla3[[#This Row],[Jornada]])</f>
        <v>12</v>
      </c>
    </row>
    <row r="7571" spans="2:19" x14ac:dyDescent="0.45">
      <c r="B7571">
        <v>4538</v>
      </c>
      <c r="C7571" t="s">
        <v>62</v>
      </c>
      <c r="D7571">
        <v>22</v>
      </c>
      <c r="E7571">
        <v>6</v>
      </c>
      <c r="F7571" t="s">
        <v>14</v>
      </c>
      <c r="G7571">
        <v>1</v>
      </c>
      <c r="H7571">
        <v>1</v>
      </c>
      <c r="I7571" t="s">
        <v>1</v>
      </c>
      <c r="J7571">
        <v>0</v>
      </c>
      <c r="L7571">
        <v>32</v>
      </c>
      <c r="M7571">
        <v>12</v>
      </c>
      <c r="N7571">
        <f>COUNTIFS(Tabla1[TorneoID],Tabla3[[#This Row],[TorneoID]],Tabla1[Jornada],Tabla3[[#This Row],[Jornada]],Tabla1[Resultado],1)</f>
        <v>5</v>
      </c>
      <c r="O7571">
        <f>COUNTIFS(Tabla1[TorneoID],Tabla3[[#This Row],[TorneoID]],Tabla1[Jornada],Tabla3[[#This Row],[Jornada]],Tabla1[Resultado],0)</f>
        <v>2</v>
      </c>
      <c r="P7571">
        <f>COUNTIFS(Tabla1[TorneoID],Tabla3[[#This Row],[TorneoID]],Tabla1[Jornada],Tabla3[[#This Row],[Jornada]],Tabla1[Resultado],-1)</f>
        <v>2</v>
      </c>
      <c r="Q7571">
        <f>Tabla3[[#This Row],[GL]]+Tabla3[[#This Row],[GV]]</f>
        <v>32</v>
      </c>
      <c r="R7571">
        <f>SUMIFS(Tabla1[mLoc],Tabla1[TorneoID],Tabla3[[#This Row],[TorneoID]],Tabla1[Jornada],Tabla3[[#This Row],[Jornada]])</f>
        <v>18</v>
      </c>
      <c r="S7571">
        <f>SUMIFS(Tabla1[mVis],Tabla1[TorneoID],Tabla3[[#This Row],[TorneoID]],Tabla1[Jornada],Tabla3[[#This Row],[Jornada]])</f>
        <v>14</v>
      </c>
    </row>
    <row r="7572" spans="2:19" x14ac:dyDescent="0.45">
      <c r="B7572">
        <v>4539</v>
      </c>
      <c r="C7572" t="s">
        <v>62</v>
      </c>
      <c r="D7572">
        <v>22</v>
      </c>
      <c r="E7572">
        <v>6</v>
      </c>
      <c r="F7572" t="s">
        <v>7</v>
      </c>
      <c r="G7572">
        <v>0</v>
      </c>
      <c r="H7572">
        <v>1</v>
      </c>
      <c r="I7572" t="s">
        <v>13</v>
      </c>
      <c r="J7572">
        <v>-1</v>
      </c>
      <c r="L7572">
        <v>32</v>
      </c>
      <c r="M7572">
        <v>13</v>
      </c>
      <c r="N7572">
        <f>COUNTIFS(Tabla1[TorneoID],Tabla3[[#This Row],[TorneoID]],Tabla1[Jornada],Tabla3[[#This Row],[Jornada]],Tabla1[Resultado],1)</f>
        <v>5</v>
      </c>
      <c r="O7572">
        <f>COUNTIFS(Tabla1[TorneoID],Tabla3[[#This Row],[TorneoID]],Tabla1[Jornada],Tabla3[[#This Row],[Jornada]],Tabla1[Resultado],0)</f>
        <v>2</v>
      </c>
      <c r="P7572">
        <f>COUNTIFS(Tabla1[TorneoID],Tabla3[[#This Row],[TorneoID]],Tabla1[Jornada],Tabla3[[#This Row],[Jornada]],Tabla1[Resultado],-1)</f>
        <v>2</v>
      </c>
      <c r="Q7572">
        <f>Tabla3[[#This Row],[GL]]+Tabla3[[#This Row],[GV]]</f>
        <v>28</v>
      </c>
      <c r="R7572">
        <f>SUMIFS(Tabla1[mLoc],Tabla1[TorneoID],Tabla3[[#This Row],[TorneoID]],Tabla1[Jornada],Tabla3[[#This Row],[Jornada]])</f>
        <v>18</v>
      </c>
      <c r="S7572">
        <f>SUMIFS(Tabla1[mVis],Tabla1[TorneoID],Tabla3[[#This Row],[TorneoID]],Tabla1[Jornada],Tabla3[[#This Row],[Jornada]])</f>
        <v>10</v>
      </c>
    </row>
    <row r="7573" spans="2:19" x14ac:dyDescent="0.45">
      <c r="B7573">
        <v>4540</v>
      </c>
      <c r="C7573" t="s">
        <v>62</v>
      </c>
      <c r="D7573">
        <v>22</v>
      </c>
      <c r="E7573">
        <v>6</v>
      </c>
      <c r="F7573" t="s">
        <v>12</v>
      </c>
      <c r="G7573">
        <v>1</v>
      </c>
      <c r="H7573">
        <v>2</v>
      </c>
      <c r="I7573" t="s">
        <v>9</v>
      </c>
      <c r="J7573">
        <v>-1</v>
      </c>
      <c r="L7573">
        <v>32</v>
      </c>
      <c r="M7573">
        <v>14</v>
      </c>
      <c r="N7573">
        <f>COUNTIFS(Tabla1[TorneoID],Tabla3[[#This Row],[TorneoID]],Tabla1[Jornada],Tabla3[[#This Row],[Jornada]],Tabla1[Resultado],1)</f>
        <v>3</v>
      </c>
      <c r="O7573">
        <f>COUNTIFS(Tabla1[TorneoID],Tabla3[[#This Row],[TorneoID]],Tabla1[Jornada],Tabla3[[#This Row],[Jornada]],Tabla1[Resultado],0)</f>
        <v>4</v>
      </c>
      <c r="P7573">
        <f>COUNTIFS(Tabla1[TorneoID],Tabla3[[#This Row],[TorneoID]],Tabla1[Jornada],Tabla3[[#This Row],[Jornada]],Tabla1[Resultado],-1)</f>
        <v>2</v>
      </c>
      <c r="Q7573">
        <f>Tabla3[[#This Row],[GL]]+Tabla3[[#This Row],[GV]]</f>
        <v>29</v>
      </c>
      <c r="R7573">
        <f>SUMIFS(Tabla1[mLoc],Tabla1[TorneoID],Tabla3[[#This Row],[TorneoID]],Tabla1[Jornada],Tabla3[[#This Row],[Jornada]])</f>
        <v>15</v>
      </c>
      <c r="S7573">
        <f>SUMIFS(Tabla1[mVis],Tabla1[TorneoID],Tabla3[[#This Row],[TorneoID]],Tabla1[Jornada],Tabla3[[#This Row],[Jornada]])</f>
        <v>14</v>
      </c>
    </row>
    <row r="7574" spans="2:19" x14ac:dyDescent="0.45">
      <c r="B7574">
        <v>4541</v>
      </c>
      <c r="C7574" t="s">
        <v>62</v>
      </c>
      <c r="D7574">
        <v>22</v>
      </c>
      <c r="E7574">
        <v>6</v>
      </c>
      <c r="F7574" t="s">
        <v>17</v>
      </c>
      <c r="G7574">
        <v>0</v>
      </c>
      <c r="H7574">
        <v>2</v>
      </c>
      <c r="I7574" t="s">
        <v>15</v>
      </c>
      <c r="J7574">
        <v>-1</v>
      </c>
      <c r="L7574">
        <v>32</v>
      </c>
      <c r="M7574">
        <v>15</v>
      </c>
      <c r="N7574">
        <f>COUNTIFS(Tabla1[TorneoID],Tabla3[[#This Row],[TorneoID]],Tabla1[Jornada],Tabla3[[#This Row],[Jornada]],Tabla1[Resultado],1)</f>
        <v>4</v>
      </c>
      <c r="O7574">
        <f>COUNTIFS(Tabla1[TorneoID],Tabla3[[#This Row],[TorneoID]],Tabla1[Jornada],Tabla3[[#This Row],[Jornada]],Tabla1[Resultado],0)</f>
        <v>4</v>
      </c>
      <c r="P7574">
        <f>COUNTIFS(Tabla1[TorneoID],Tabla3[[#This Row],[TorneoID]],Tabla1[Jornada],Tabla3[[#This Row],[Jornada]],Tabla1[Resultado],-1)</f>
        <v>1</v>
      </c>
      <c r="Q7574">
        <f>Tabla3[[#This Row],[GL]]+Tabla3[[#This Row],[GV]]</f>
        <v>30</v>
      </c>
      <c r="R7574">
        <f>SUMIFS(Tabla1[mLoc],Tabla1[TorneoID],Tabla3[[#This Row],[TorneoID]],Tabla1[Jornada],Tabla3[[#This Row],[Jornada]])</f>
        <v>18</v>
      </c>
      <c r="S7574">
        <f>SUMIFS(Tabla1[mVis],Tabla1[TorneoID],Tabla3[[#This Row],[TorneoID]],Tabla1[Jornada],Tabla3[[#This Row],[Jornada]])</f>
        <v>12</v>
      </c>
    </row>
    <row r="7575" spans="2:19" x14ac:dyDescent="0.45">
      <c r="B7575">
        <v>4542</v>
      </c>
      <c r="C7575" t="s">
        <v>62</v>
      </c>
      <c r="D7575">
        <v>22</v>
      </c>
      <c r="E7575">
        <v>6</v>
      </c>
      <c r="F7575" t="s">
        <v>49</v>
      </c>
      <c r="G7575">
        <v>2</v>
      </c>
      <c r="H7575">
        <v>2</v>
      </c>
      <c r="I7575" t="s">
        <v>56</v>
      </c>
      <c r="J7575">
        <v>0</v>
      </c>
      <c r="L7575">
        <v>32</v>
      </c>
      <c r="M7575">
        <v>16</v>
      </c>
      <c r="N7575">
        <f>COUNTIFS(Tabla1[TorneoID],Tabla3[[#This Row],[TorneoID]],Tabla1[Jornada],Tabla3[[#This Row],[Jornada]],Tabla1[Resultado],1)</f>
        <v>4</v>
      </c>
      <c r="O7575">
        <f>COUNTIFS(Tabla1[TorneoID],Tabla3[[#This Row],[TorneoID]],Tabla1[Jornada],Tabla3[[#This Row],[Jornada]],Tabla1[Resultado],0)</f>
        <v>2</v>
      </c>
      <c r="P7575">
        <f>COUNTIFS(Tabla1[TorneoID],Tabla3[[#This Row],[TorneoID]],Tabla1[Jornada],Tabla3[[#This Row],[Jornada]],Tabla1[Resultado],-1)</f>
        <v>3</v>
      </c>
      <c r="Q7575">
        <f>Tabla3[[#This Row],[GL]]+Tabla3[[#This Row],[GV]]</f>
        <v>34</v>
      </c>
      <c r="R7575">
        <f>SUMIFS(Tabla1[mLoc],Tabla1[TorneoID],Tabla3[[#This Row],[TorneoID]],Tabla1[Jornada],Tabla3[[#This Row],[Jornada]])</f>
        <v>20</v>
      </c>
      <c r="S7575">
        <f>SUMIFS(Tabla1[mVis],Tabla1[TorneoID],Tabla3[[#This Row],[TorneoID]],Tabla1[Jornada],Tabla3[[#This Row],[Jornada]])</f>
        <v>14</v>
      </c>
    </row>
    <row r="7576" spans="2:19" x14ac:dyDescent="0.45">
      <c r="B7576">
        <v>4543</v>
      </c>
      <c r="C7576" t="s">
        <v>62</v>
      </c>
      <c r="D7576">
        <v>22</v>
      </c>
      <c r="E7576">
        <v>6</v>
      </c>
      <c r="F7576" t="s">
        <v>6</v>
      </c>
      <c r="G7576">
        <v>2</v>
      </c>
      <c r="H7576">
        <v>1</v>
      </c>
      <c r="I7576" t="s">
        <v>5</v>
      </c>
      <c r="J7576">
        <v>1</v>
      </c>
      <c r="L7576">
        <v>32</v>
      </c>
      <c r="M7576">
        <v>17</v>
      </c>
      <c r="N7576">
        <f>COUNTIFS(Tabla1[TorneoID],Tabla3[[#This Row],[TorneoID]],Tabla1[Jornada],Tabla3[[#This Row],[Jornada]],Tabla1[Resultado],1)</f>
        <v>3</v>
      </c>
      <c r="O7576">
        <f>COUNTIFS(Tabla1[TorneoID],Tabla3[[#This Row],[TorneoID]],Tabla1[Jornada],Tabla3[[#This Row],[Jornada]],Tabla1[Resultado],0)</f>
        <v>3</v>
      </c>
      <c r="P7576">
        <f>COUNTIFS(Tabla1[TorneoID],Tabla3[[#This Row],[TorneoID]],Tabla1[Jornada],Tabla3[[#This Row],[Jornada]],Tabla1[Resultado],-1)</f>
        <v>3</v>
      </c>
      <c r="Q7576">
        <f>Tabla3[[#This Row],[GL]]+Tabla3[[#This Row],[GV]]</f>
        <v>30</v>
      </c>
      <c r="R7576">
        <f>SUMIFS(Tabla1[mLoc],Tabla1[TorneoID],Tabla3[[#This Row],[TorneoID]],Tabla1[Jornada],Tabla3[[#This Row],[Jornada]])</f>
        <v>16</v>
      </c>
      <c r="S7576">
        <f>SUMIFS(Tabla1[mVis],Tabla1[TorneoID],Tabla3[[#This Row],[TorneoID]],Tabla1[Jornada],Tabla3[[#This Row],[Jornada]])</f>
        <v>14</v>
      </c>
    </row>
    <row r="7577" spans="2:19" x14ac:dyDescent="0.45">
      <c r="B7577">
        <v>4544</v>
      </c>
      <c r="C7577" t="s">
        <v>62</v>
      </c>
      <c r="D7577">
        <v>22</v>
      </c>
      <c r="E7577">
        <v>6</v>
      </c>
      <c r="F7577" t="s">
        <v>0</v>
      </c>
      <c r="G7577">
        <v>1</v>
      </c>
      <c r="H7577">
        <v>4</v>
      </c>
      <c r="I7577" t="s">
        <v>4</v>
      </c>
      <c r="J7577">
        <v>-1</v>
      </c>
      <c r="L7577">
        <v>32</v>
      </c>
      <c r="M7577">
        <v>18</v>
      </c>
      <c r="N7577">
        <f>COUNTIFS(Tabla1[TorneoID],Tabla3[[#This Row],[TorneoID]],Tabla1[Jornada],Tabla3[[#This Row],[Jornada]],Tabla1[Resultado],1)</f>
        <v>4</v>
      </c>
      <c r="O7577">
        <f>COUNTIFS(Tabla1[TorneoID],Tabla3[[#This Row],[TorneoID]],Tabla1[Jornada],Tabla3[[#This Row],[Jornada]],Tabla1[Resultado],0)</f>
        <v>3</v>
      </c>
      <c r="P7577">
        <f>COUNTIFS(Tabla1[TorneoID],Tabla3[[#This Row],[TorneoID]],Tabla1[Jornada],Tabla3[[#This Row],[Jornada]],Tabla1[Resultado],-1)</f>
        <v>2</v>
      </c>
      <c r="Q7577">
        <f>Tabla3[[#This Row],[GL]]+Tabla3[[#This Row],[GV]]</f>
        <v>23</v>
      </c>
      <c r="R7577">
        <f>SUMIFS(Tabla1[mLoc],Tabla1[TorneoID],Tabla3[[#This Row],[TorneoID]],Tabla1[Jornada],Tabla3[[#This Row],[Jornada]])</f>
        <v>13</v>
      </c>
      <c r="S7577">
        <f>SUMIFS(Tabla1[mVis],Tabla1[TorneoID],Tabla3[[#This Row],[TorneoID]],Tabla1[Jornada],Tabla3[[#This Row],[Jornada]])</f>
        <v>10</v>
      </c>
    </row>
    <row r="7578" spans="2:19" x14ac:dyDescent="0.45">
      <c r="B7578">
        <v>4545</v>
      </c>
      <c r="C7578" t="s">
        <v>62</v>
      </c>
      <c r="D7578">
        <v>22</v>
      </c>
      <c r="E7578">
        <v>6</v>
      </c>
      <c r="F7578" t="s">
        <v>24</v>
      </c>
      <c r="G7578">
        <v>0</v>
      </c>
      <c r="H7578">
        <v>0</v>
      </c>
      <c r="I7578" t="s">
        <v>3</v>
      </c>
      <c r="J7578">
        <v>0</v>
      </c>
      <c r="L7578">
        <v>33</v>
      </c>
      <c r="M7578">
        <v>1</v>
      </c>
      <c r="N7578">
        <f>COUNTIFS(Tabla1[TorneoID],Tabla3[[#This Row],[TorneoID]],Tabla1[Jornada],Tabla3[[#This Row],[Jornada]],Tabla1[Resultado],1)</f>
        <v>3</v>
      </c>
      <c r="O7578">
        <f>COUNTIFS(Tabla1[TorneoID],Tabla3[[#This Row],[TorneoID]],Tabla1[Jornada],Tabla3[[#This Row],[Jornada]],Tabla1[Resultado],0)</f>
        <v>2</v>
      </c>
      <c r="P7578">
        <f>COUNTIFS(Tabla1[TorneoID],Tabla3[[#This Row],[TorneoID]],Tabla1[Jornada],Tabla3[[#This Row],[Jornada]],Tabla1[Resultado],-1)</f>
        <v>5</v>
      </c>
      <c r="Q7578">
        <f>Tabla3[[#This Row],[GL]]+Tabla3[[#This Row],[GV]]</f>
        <v>30</v>
      </c>
      <c r="R7578">
        <f>SUMIFS(Tabla1[mLoc],Tabla1[TorneoID],Tabla3[[#This Row],[TorneoID]],Tabla1[Jornada],Tabla3[[#This Row],[Jornada]])</f>
        <v>16</v>
      </c>
      <c r="S7578">
        <f>SUMIFS(Tabla1[mVis],Tabla1[TorneoID],Tabla3[[#This Row],[TorneoID]],Tabla1[Jornada],Tabla3[[#This Row],[Jornada]])</f>
        <v>14</v>
      </c>
    </row>
    <row r="7579" spans="2:19" x14ac:dyDescent="0.45">
      <c r="B7579">
        <v>4529</v>
      </c>
      <c r="C7579" t="s">
        <v>62</v>
      </c>
      <c r="D7579">
        <v>22</v>
      </c>
      <c r="E7579">
        <v>7</v>
      </c>
      <c r="F7579" t="s">
        <v>3</v>
      </c>
      <c r="G7579">
        <v>1</v>
      </c>
      <c r="H7579">
        <v>0</v>
      </c>
      <c r="I7579" t="s">
        <v>17</v>
      </c>
      <c r="J7579">
        <v>1</v>
      </c>
      <c r="L7579">
        <v>33</v>
      </c>
      <c r="M7579">
        <v>2</v>
      </c>
      <c r="N7579">
        <f>COUNTIFS(Tabla1[TorneoID],Tabla3[[#This Row],[TorneoID]],Tabla1[Jornada],Tabla3[[#This Row],[Jornada]],Tabla1[Resultado],1)</f>
        <v>4</v>
      </c>
      <c r="O7579">
        <f>COUNTIFS(Tabla1[TorneoID],Tabla3[[#This Row],[TorneoID]],Tabla1[Jornada],Tabla3[[#This Row],[Jornada]],Tabla1[Resultado],0)</f>
        <v>2</v>
      </c>
      <c r="P7579">
        <f>COUNTIFS(Tabla1[TorneoID],Tabla3[[#This Row],[TorneoID]],Tabla1[Jornada],Tabla3[[#This Row],[Jornada]],Tabla1[Resultado],-1)</f>
        <v>4</v>
      </c>
      <c r="Q7579">
        <f>Tabla3[[#This Row],[GL]]+Tabla3[[#This Row],[GV]]</f>
        <v>29</v>
      </c>
      <c r="R7579">
        <f>SUMIFS(Tabla1[mLoc],Tabla1[TorneoID],Tabla3[[#This Row],[TorneoID]],Tabla1[Jornada],Tabla3[[#This Row],[Jornada]])</f>
        <v>15</v>
      </c>
      <c r="S7579">
        <f>SUMIFS(Tabla1[mVis],Tabla1[TorneoID],Tabla3[[#This Row],[TorneoID]],Tabla1[Jornada],Tabla3[[#This Row],[Jornada]])</f>
        <v>14</v>
      </c>
    </row>
    <row r="7580" spans="2:19" x14ac:dyDescent="0.45">
      <c r="B7580">
        <v>4530</v>
      </c>
      <c r="C7580" t="s">
        <v>62</v>
      </c>
      <c r="D7580">
        <v>22</v>
      </c>
      <c r="E7580">
        <v>7</v>
      </c>
      <c r="F7580" t="s">
        <v>56</v>
      </c>
      <c r="G7580">
        <v>5</v>
      </c>
      <c r="H7580">
        <v>1</v>
      </c>
      <c r="I7580" t="s">
        <v>0</v>
      </c>
      <c r="J7580">
        <v>1</v>
      </c>
      <c r="L7580">
        <v>33</v>
      </c>
      <c r="M7580">
        <v>3</v>
      </c>
      <c r="N7580">
        <f>COUNTIFS(Tabla1[TorneoID],Tabla3[[#This Row],[TorneoID]],Tabla1[Jornada],Tabla3[[#This Row],[Jornada]],Tabla1[Resultado],1)</f>
        <v>5</v>
      </c>
      <c r="O7580">
        <f>COUNTIFS(Tabla1[TorneoID],Tabla3[[#This Row],[TorneoID]],Tabla1[Jornada],Tabla3[[#This Row],[Jornada]],Tabla1[Resultado],0)</f>
        <v>2</v>
      </c>
      <c r="P7580">
        <f>COUNTIFS(Tabla1[TorneoID],Tabla3[[#This Row],[TorneoID]],Tabla1[Jornada],Tabla3[[#This Row],[Jornada]],Tabla1[Resultado],-1)</f>
        <v>3</v>
      </c>
      <c r="Q7580">
        <f>Tabla3[[#This Row],[GL]]+Tabla3[[#This Row],[GV]]</f>
        <v>35</v>
      </c>
      <c r="R7580">
        <f>SUMIFS(Tabla1[mLoc],Tabla1[TorneoID],Tabla3[[#This Row],[TorneoID]],Tabla1[Jornada],Tabla3[[#This Row],[Jornada]])</f>
        <v>19</v>
      </c>
      <c r="S7580">
        <f>SUMIFS(Tabla1[mVis],Tabla1[TorneoID],Tabla3[[#This Row],[TorneoID]],Tabla1[Jornada],Tabla3[[#This Row],[Jornada]])</f>
        <v>16</v>
      </c>
    </row>
    <row r="7581" spans="2:19" x14ac:dyDescent="0.45">
      <c r="B7581">
        <v>4531</v>
      </c>
      <c r="C7581" t="s">
        <v>62</v>
      </c>
      <c r="D7581">
        <v>22</v>
      </c>
      <c r="E7581">
        <v>7</v>
      </c>
      <c r="F7581" t="s">
        <v>13</v>
      </c>
      <c r="G7581">
        <v>4</v>
      </c>
      <c r="H7581">
        <v>3</v>
      </c>
      <c r="I7581" t="s">
        <v>49</v>
      </c>
      <c r="J7581">
        <v>1</v>
      </c>
      <c r="L7581">
        <v>33</v>
      </c>
      <c r="M7581">
        <v>4</v>
      </c>
      <c r="N7581">
        <f>COUNTIFS(Tabla1[TorneoID],Tabla3[[#This Row],[TorneoID]],Tabla1[Jornada],Tabla3[[#This Row],[Jornada]],Tabla1[Resultado],1)</f>
        <v>4</v>
      </c>
      <c r="O7581">
        <f>COUNTIFS(Tabla1[TorneoID],Tabla3[[#This Row],[TorneoID]],Tabla1[Jornada],Tabla3[[#This Row],[Jornada]],Tabla1[Resultado],0)</f>
        <v>2</v>
      </c>
      <c r="P7581">
        <f>COUNTIFS(Tabla1[TorneoID],Tabla3[[#This Row],[TorneoID]],Tabla1[Jornada],Tabla3[[#This Row],[Jornada]],Tabla1[Resultado],-1)</f>
        <v>4</v>
      </c>
      <c r="Q7581">
        <f>Tabla3[[#This Row],[GL]]+Tabla3[[#This Row],[GV]]</f>
        <v>27</v>
      </c>
      <c r="R7581">
        <f>SUMIFS(Tabla1[mLoc],Tabla1[TorneoID],Tabla3[[#This Row],[TorneoID]],Tabla1[Jornada],Tabla3[[#This Row],[Jornada]])</f>
        <v>15</v>
      </c>
      <c r="S7581">
        <f>SUMIFS(Tabla1[mVis],Tabla1[TorneoID],Tabla3[[#This Row],[TorneoID]],Tabla1[Jornada],Tabla3[[#This Row],[Jornada]])</f>
        <v>12</v>
      </c>
    </row>
    <row r="7582" spans="2:19" x14ac:dyDescent="0.45">
      <c r="B7582">
        <v>4532</v>
      </c>
      <c r="C7582" t="s">
        <v>62</v>
      </c>
      <c r="D7582">
        <v>22</v>
      </c>
      <c r="E7582">
        <v>7</v>
      </c>
      <c r="F7582" t="s">
        <v>9</v>
      </c>
      <c r="G7582">
        <v>0</v>
      </c>
      <c r="H7582">
        <v>2</v>
      </c>
      <c r="I7582" t="s">
        <v>27</v>
      </c>
      <c r="J7582">
        <v>-1</v>
      </c>
      <c r="L7582">
        <v>33</v>
      </c>
      <c r="M7582">
        <v>5</v>
      </c>
      <c r="N7582">
        <f>COUNTIFS(Tabla1[TorneoID],Tabla3[[#This Row],[TorneoID]],Tabla1[Jornada],Tabla3[[#This Row],[Jornada]],Tabla1[Resultado],1)</f>
        <v>5</v>
      </c>
      <c r="O7582">
        <f>COUNTIFS(Tabla1[TorneoID],Tabla3[[#This Row],[TorneoID]],Tabla1[Jornada],Tabla3[[#This Row],[Jornada]],Tabla1[Resultado],0)</f>
        <v>4</v>
      </c>
      <c r="P7582">
        <f>COUNTIFS(Tabla1[TorneoID],Tabla3[[#This Row],[TorneoID]],Tabla1[Jornada],Tabla3[[#This Row],[Jornada]],Tabla1[Resultado],-1)</f>
        <v>1</v>
      </c>
      <c r="Q7582">
        <f>Tabla3[[#This Row],[GL]]+Tabla3[[#This Row],[GV]]</f>
        <v>22</v>
      </c>
      <c r="R7582">
        <f>SUMIFS(Tabla1[mLoc],Tabla1[TorneoID],Tabla3[[#This Row],[TorneoID]],Tabla1[Jornada],Tabla3[[#This Row],[Jornada]])</f>
        <v>16</v>
      </c>
      <c r="S7582">
        <f>SUMIFS(Tabla1[mVis],Tabla1[TorneoID],Tabla3[[#This Row],[TorneoID]],Tabla1[Jornada],Tabla3[[#This Row],[Jornada]])</f>
        <v>6</v>
      </c>
    </row>
    <row r="7583" spans="2:19" x14ac:dyDescent="0.45">
      <c r="B7583">
        <v>4533</v>
      </c>
      <c r="C7583" t="s">
        <v>62</v>
      </c>
      <c r="D7583">
        <v>22</v>
      </c>
      <c r="E7583">
        <v>7</v>
      </c>
      <c r="F7583" t="s">
        <v>15</v>
      </c>
      <c r="G7583">
        <v>1</v>
      </c>
      <c r="H7583">
        <v>2</v>
      </c>
      <c r="I7583" t="s">
        <v>7</v>
      </c>
      <c r="J7583">
        <v>-1</v>
      </c>
      <c r="L7583">
        <v>33</v>
      </c>
      <c r="M7583">
        <v>6</v>
      </c>
      <c r="N7583">
        <f>COUNTIFS(Tabla1[TorneoID],Tabla3[[#This Row],[TorneoID]],Tabla1[Jornada],Tabla3[[#This Row],[Jornada]],Tabla1[Resultado],1)</f>
        <v>5</v>
      </c>
      <c r="O7583">
        <f>COUNTIFS(Tabla1[TorneoID],Tabla3[[#This Row],[TorneoID]],Tabla1[Jornada],Tabla3[[#This Row],[Jornada]],Tabla1[Resultado],0)</f>
        <v>2</v>
      </c>
      <c r="P7583">
        <f>COUNTIFS(Tabla1[TorneoID],Tabla3[[#This Row],[TorneoID]],Tabla1[Jornada],Tabla3[[#This Row],[Jornada]],Tabla1[Resultado],-1)</f>
        <v>3</v>
      </c>
      <c r="Q7583">
        <f>Tabla3[[#This Row],[GL]]+Tabla3[[#This Row],[GV]]</f>
        <v>30</v>
      </c>
      <c r="R7583">
        <f>SUMIFS(Tabla1[mLoc],Tabla1[TorneoID],Tabla3[[#This Row],[TorneoID]],Tabla1[Jornada],Tabla3[[#This Row],[Jornada]])</f>
        <v>18</v>
      </c>
      <c r="S7583">
        <f>SUMIFS(Tabla1[mVis],Tabla1[TorneoID],Tabla3[[#This Row],[TorneoID]],Tabla1[Jornada],Tabla3[[#This Row],[Jornada]])</f>
        <v>12</v>
      </c>
    </row>
    <row r="7584" spans="2:19" x14ac:dyDescent="0.45">
      <c r="B7584">
        <v>4534</v>
      </c>
      <c r="C7584" t="s">
        <v>62</v>
      </c>
      <c r="D7584">
        <v>22</v>
      </c>
      <c r="E7584">
        <v>7</v>
      </c>
      <c r="F7584" t="s">
        <v>14</v>
      </c>
      <c r="G7584">
        <v>2</v>
      </c>
      <c r="H7584">
        <v>0</v>
      </c>
      <c r="I7584" t="s">
        <v>11</v>
      </c>
      <c r="J7584">
        <v>1</v>
      </c>
      <c r="L7584">
        <v>33</v>
      </c>
      <c r="M7584">
        <v>7</v>
      </c>
      <c r="N7584">
        <f>COUNTIFS(Tabla1[TorneoID],Tabla3[[#This Row],[TorneoID]],Tabla1[Jornada],Tabla3[[#This Row],[Jornada]],Tabla1[Resultado],1)</f>
        <v>3</v>
      </c>
      <c r="O7584">
        <f>COUNTIFS(Tabla1[TorneoID],Tabla3[[#This Row],[TorneoID]],Tabla1[Jornada],Tabla3[[#This Row],[Jornada]],Tabla1[Resultado],0)</f>
        <v>4</v>
      </c>
      <c r="P7584">
        <f>COUNTIFS(Tabla1[TorneoID],Tabla3[[#This Row],[TorneoID]],Tabla1[Jornada],Tabla3[[#This Row],[Jornada]],Tabla1[Resultado],-1)</f>
        <v>3</v>
      </c>
      <c r="Q7584">
        <f>Tabla3[[#This Row],[GL]]+Tabla3[[#This Row],[GV]]</f>
        <v>29</v>
      </c>
      <c r="R7584">
        <f>SUMIFS(Tabla1[mLoc],Tabla1[TorneoID],Tabla3[[#This Row],[TorneoID]],Tabla1[Jornada],Tabla3[[#This Row],[Jornada]])</f>
        <v>13</v>
      </c>
      <c r="S7584">
        <f>SUMIFS(Tabla1[mVis],Tabla1[TorneoID],Tabla3[[#This Row],[TorneoID]],Tabla1[Jornada],Tabla3[[#This Row],[Jornada]])</f>
        <v>16</v>
      </c>
    </row>
    <row r="7585" spans="2:19" x14ac:dyDescent="0.45">
      <c r="B7585">
        <v>4535</v>
      </c>
      <c r="C7585" t="s">
        <v>62</v>
      </c>
      <c r="D7585">
        <v>22</v>
      </c>
      <c r="E7585">
        <v>7</v>
      </c>
      <c r="F7585" t="s">
        <v>5</v>
      </c>
      <c r="G7585">
        <v>1</v>
      </c>
      <c r="H7585">
        <v>2</v>
      </c>
      <c r="I7585" t="s">
        <v>24</v>
      </c>
      <c r="J7585">
        <v>-1</v>
      </c>
      <c r="L7585">
        <v>33</v>
      </c>
      <c r="M7585">
        <v>8</v>
      </c>
      <c r="N7585">
        <f>COUNTIFS(Tabla1[TorneoID],Tabla3[[#This Row],[TorneoID]],Tabla1[Jornada],Tabla3[[#This Row],[Jornada]],Tabla1[Resultado],1)</f>
        <v>6</v>
      </c>
      <c r="O7585">
        <f>COUNTIFS(Tabla1[TorneoID],Tabla3[[#This Row],[TorneoID]],Tabla1[Jornada],Tabla3[[#This Row],[Jornada]],Tabla1[Resultado],0)</f>
        <v>2</v>
      </c>
      <c r="P7585">
        <f>COUNTIFS(Tabla1[TorneoID],Tabla3[[#This Row],[TorneoID]],Tabla1[Jornada],Tabla3[[#This Row],[Jornada]],Tabla1[Resultado],-1)</f>
        <v>2</v>
      </c>
      <c r="Q7585">
        <f>Tabla3[[#This Row],[GL]]+Tabla3[[#This Row],[GV]]</f>
        <v>32</v>
      </c>
      <c r="R7585">
        <f>SUMIFS(Tabla1[mLoc],Tabla1[TorneoID],Tabla3[[#This Row],[TorneoID]],Tabla1[Jornada],Tabla3[[#This Row],[Jornada]])</f>
        <v>19</v>
      </c>
      <c r="S7585">
        <f>SUMIFS(Tabla1[mVis],Tabla1[TorneoID],Tabla3[[#This Row],[TorneoID]],Tabla1[Jornada],Tabla3[[#This Row],[Jornada]])</f>
        <v>13</v>
      </c>
    </row>
    <row r="7586" spans="2:19" x14ac:dyDescent="0.45">
      <c r="B7586">
        <v>4536</v>
      </c>
      <c r="C7586" t="s">
        <v>62</v>
      </c>
      <c r="D7586">
        <v>22</v>
      </c>
      <c r="E7586">
        <v>7</v>
      </c>
      <c r="F7586" t="s">
        <v>4</v>
      </c>
      <c r="G7586">
        <v>2</v>
      </c>
      <c r="H7586">
        <v>1</v>
      </c>
      <c r="I7586" t="s">
        <v>12</v>
      </c>
      <c r="J7586">
        <v>1</v>
      </c>
      <c r="L7586">
        <v>33</v>
      </c>
      <c r="M7586">
        <v>9</v>
      </c>
      <c r="N7586">
        <f>COUNTIFS(Tabla1[TorneoID],Tabla3[[#This Row],[TorneoID]],Tabla1[Jornada],Tabla3[[#This Row],[Jornada]],Tabla1[Resultado],1)</f>
        <v>4</v>
      </c>
      <c r="O7586">
        <f>COUNTIFS(Tabla1[TorneoID],Tabla3[[#This Row],[TorneoID]],Tabla1[Jornada],Tabla3[[#This Row],[Jornada]],Tabla1[Resultado],0)</f>
        <v>3</v>
      </c>
      <c r="P7586">
        <f>COUNTIFS(Tabla1[TorneoID],Tabla3[[#This Row],[TorneoID]],Tabla1[Jornada],Tabla3[[#This Row],[Jornada]],Tabla1[Resultado],-1)</f>
        <v>3</v>
      </c>
      <c r="Q7586">
        <f>Tabla3[[#This Row],[GL]]+Tabla3[[#This Row],[GV]]</f>
        <v>31</v>
      </c>
      <c r="R7586">
        <f>SUMIFS(Tabla1[mLoc],Tabla1[TorneoID],Tabla3[[#This Row],[TorneoID]],Tabla1[Jornada],Tabla3[[#This Row],[Jornada]])</f>
        <v>16</v>
      </c>
      <c r="S7586">
        <f>SUMIFS(Tabla1[mVis],Tabla1[TorneoID],Tabla3[[#This Row],[TorneoID]],Tabla1[Jornada],Tabla3[[#This Row],[Jornada]])</f>
        <v>15</v>
      </c>
    </row>
    <row r="7587" spans="2:19" x14ac:dyDescent="0.45">
      <c r="B7587">
        <v>4603</v>
      </c>
      <c r="C7587" t="s">
        <v>62</v>
      </c>
      <c r="D7587">
        <v>22</v>
      </c>
      <c r="E7587">
        <v>7</v>
      </c>
      <c r="F7587" t="s">
        <v>1</v>
      </c>
      <c r="G7587">
        <v>1</v>
      </c>
      <c r="H7587">
        <v>1</v>
      </c>
      <c r="I7587" t="s">
        <v>6</v>
      </c>
      <c r="J7587">
        <v>0</v>
      </c>
      <c r="L7587">
        <v>33</v>
      </c>
      <c r="M7587">
        <v>10</v>
      </c>
      <c r="N7587">
        <f>COUNTIFS(Tabla1[TorneoID],Tabla3[[#This Row],[TorneoID]],Tabla1[Jornada],Tabla3[[#This Row],[Jornada]],Tabla1[Resultado],1)</f>
        <v>4</v>
      </c>
      <c r="O7587">
        <f>COUNTIFS(Tabla1[TorneoID],Tabla3[[#This Row],[TorneoID]],Tabla1[Jornada],Tabla3[[#This Row],[Jornada]],Tabla1[Resultado],0)</f>
        <v>4</v>
      </c>
      <c r="P7587">
        <f>COUNTIFS(Tabla1[TorneoID],Tabla3[[#This Row],[TorneoID]],Tabla1[Jornada],Tabla3[[#This Row],[Jornada]],Tabla1[Resultado],-1)</f>
        <v>2</v>
      </c>
      <c r="Q7587">
        <f>Tabla3[[#This Row],[GL]]+Tabla3[[#This Row],[GV]]</f>
        <v>34</v>
      </c>
      <c r="R7587">
        <f>SUMIFS(Tabla1[mLoc],Tabla1[TorneoID],Tabla3[[#This Row],[TorneoID]],Tabla1[Jornada],Tabla3[[#This Row],[Jornada]])</f>
        <v>20</v>
      </c>
      <c r="S7587">
        <f>SUMIFS(Tabla1[mVis],Tabla1[TorneoID],Tabla3[[#This Row],[TorneoID]],Tabla1[Jornada],Tabla3[[#This Row],[Jornada]])</f>
        <v>14</v>
      </c>
    </row>
    <row r="7588" spans="2:19" x14ac:dyDescent="0.45">
      <c r="B7588">
        <v>4518</v>
      </c>
      <c r="C7588" t="s">
        <v>62</v>
      </c>
      <c r="D7588">
        <v>22</v>
      </c>
      <c r="E7588">
        <v>8</v>
      </c>
      <c r="F7588" t="s">
        <v>7</v>
      </c>
      <c r="G7588">
        <v>0</v>
      </c>
      <c r="H7588">
        <v>1</v>
      </c>
      <c r="I7588" t="s">
        <v>3</v>
      </c>
      <c r="J7588">
        <v>-1</v>
      </c>
      <c r="L7588">
        <v>33</v>
      </c>
      <c r="M7588">
        <v>11</v>
      </c>
      <c r="N7588">
        <f>COUNTIFS(Tabla1[TorneoID],Tabla3[[#This Row],[TorneoID]],Tabla1[Jornada],Tabla3[[#This Row],[Jornada]],Tabla1[Resultado],1)</f>
        <v>5</v>
      </c>
      <c r="O7588">
        <f>COUNTIFS(Tabla1[TorneoID],Tabla3[[#This Row],[TorneoID]],Tabla1[Jornada],Tabla3[[#This Row],[Jornada]],Tabla1[Resultado],0)</f>
        <v>4</v>
      </c>
      <c r="P7588">
        <f>COUNTIFS(Tabla1[TorneoID],Tabla3[[#This Row],[TorneoID]],Tabla1[Jornada],Tabla3[[#This Row],[Jornada]],Tabla1[Resultado],-1)</f>
        <v>1</v>
      </c>
      <c r="Q7588">
        <f>Tabla3[[#This Row],[GL]]+Tabla3[[#This Row],[GV]]</f>
        <v>28</v>
      </c>
      <c r="R7588">
        <f>SUMIFS(Tabla1[mLoc],Tabla1[TorneoID],Tabla3[[#This Row],[TorneoID]],Tabla1[Jornada],Tabla3[[#This Row],[Jornada]])</f>
        <v>18</v>
      </c>
      <c r="S7588">
        <f>SUMIFS(Tabla1[mVis],Tabla1[TorneoID],Tabla3[[#This Row],[TorneoID]],Tabla1[Jornada],Tabla3[[#This Row],[Jornada]])</f>
        <v>10</v>
      </c>
    </row>
    <row r="7589" spans="2:19" x14ac:dyDescent="0.45">
      <c r="B7589">
        <v>4519</v>
      </c>
      <c r="C7589" t="s">
        <v>62</v>
      </c>
      <c r="D7589">
        <v>22</v>
      </c>
      <c r="E7589">
        <v>8</v>
      </c>
      <c r="F7589" t="s">
        <v>24</v>
      </c>
      <c r="G7589">
        <v>1</v>
      </c>
      <c r="H7589">
        <v>2</v>
      </c>
      <c r="I7589" t="s">
        <v>1</v>
      </c>
      <c r="J7589">
        <v>-1</v>
      </c>
      <c r="L7589">
        <v>33</v>
      </c>
      <c r="M7589">
        <v>12</v>
      </c>
      <c r="N7589">
        <f>COUNTIFS(Tabla1[TorneoID],Tabla3[[#This Row],[TorneoID]],Tabla1[Jornada],Tabla3[[#This Row],[Jornada]],Tabla1[Resultado],1)</f>
        <v>6</v>
      </c>
      <c r="O7589">
        <f>COUNTIFS(Tabla1[TorneoID],Tabla3[[#This Row],[TorneoID]],Tabla1[Jornada],Tabla3[[#This Row],[Jornada]],Tabla1[Resultado],0)</f>
        <v>3</v>
      </c>
      <c r="P7589">
        <f>COUNTIFS(Tabla1[TorneoID],Tabla3[[#This Row],[TorneoID]],Tabla1[Jornada],Tabla3[[#This Row],[Jornada]],Tabla1[Resultado],-1)</f>
        <v>1</v>
      </c>
      <c r="Q7589">
        <f>Tabla3[[#This Row],[GL]]+Tabla3[[#This Row],[GV]]</f>
        <v>34</v>
      </c>
      <c r="R7589">
        <f>SUMIFS(Tabla1[mLoc],Tabla1[TorneoID],Tabla3[[#This Row],[TorneoID]],Tabla1[Jornada],Tabla3[[#This Row],[Jornada]])</f>
        <v>21</v>
      </c>
      <c r="S7589">
        <f>SUMIFS(Tabla1[mVis],Tabla1[TorneoID],Tabla3[[#This Row],[TorneoID]],Tabla1[Jornada],Tabla3[[#This Row],[Jornada]])</f>
        <v>13</v>
      </c>
    </row>
    <row r="7590" spans="2:19" x14ac:dyDescent="0.45">
      <c r="B7590">
        <v>4520</v>
      </c>
      <c r="C7590" t="s">
        <v>62</v>
      </c>
      <c r="D7590">
        <v>22</v>
      </c>
      <c r="E7590">
        <v>8</v>
      </c>
      <c r="F7590" t="s">
        <v>27</v>
      </c>
      <c r="G7590">
        <v>1</v>
      </c>
      <c r="H7590">
        <v>1</v>
      </c>
      <c r="I7590" t="s">
        <v>4</v>
      </c>
      <c r="J7590">
        <v>0</v>
      </c>
      <c r="L7590">
        <v>33</v>
      </c>
      <c r="M7590">
        <v>13</v>
      </c>
      <c r="N7590">
        <f>COUNTIFS(Tabla1[TorneoID],Tabla3[[#This Row],[TorneoID]],Tabla1[Jornada],Tabla3[[#This Row],[Jornada]],Tabla1[Resultado],1)</f>
        <v>3</v>
      </c>
      <c r="O7590">
        <f>COUNTIFS(Tabla1[TorneoID],Tabla3[[#This Row],[TorneoID]],Tabla1[Jornada],Tabla3[[#This Row],[Jornada]],Tabla1[Resultado],0)</f>
        <v>4</v>
      </c>
      <c r="P7590">
        <f>COUNTIFS(Tabla1[TorneoID],Tabla3[[#This Row],[TorneoID]],Tabla1[Jornada],Tabla3[[#This Row],[Jornada]],Tabla1[Resultado],-1)</f>
        <v>3</v>
      </c>
      <c r="Q7590">
        <f>Tabla3[[#This Row],[GL]]+Tabla3[[#This Row],[GV]]</f>
        <v>26</v>
      </c>
      <c r="R7590">
        <f>SUMIFS(Tabla1[mLoc],Tabla1[TorneoID],Tabla3[[#This Row],[TorneoID]],Tabla1[Jornada],Tabla3[[#This Row],[Jornada]])</f>
        <v>11</v>
      </c>
      <c r="S7590">
        <f>SUMIFS(Tabla1[mVis],Tabla1[TorneoID],Tabla3[[#This Row],[TorneoID]],Tabla1[Jornada],Tabla3[[#This Row],[Jornada]])</f>
        <v>15</v>
      </c>
    </row>
    <row r="7591" spans="2:19" x14ac:dyDescent="0.45">
      <c r="B7591">
        <v>4521</v>
      </c>
      <c r="C7591" t="s">
        <v>62</v>
      </c>
      <c r="D7591">
        <v>22</v>
      </c>
      <c r="E7591">
        <v>8</v>
      </c>
      <c r="F7591" t="s">
        <v>17</v>
      </c>
      <c r="G7591">
        <v>2</v>
      </c>
      <c r="H7591">
        <v>2</v>
      </c>
      <c r="I7591" t="s">
        <v>5</v>
      </c>
      <c r="J7591">
        <v>0</v>
      </c>
      <c r="L7591">
        <v>33</v>
      </c>
      <c r="M7591">
        <v>14</v>
      </c>
      <c r="N7591">
        <f>COUNTIFS(Tabla1[TorneoID],Tabla3[[#This Row],[TorneoID]],Tabla1[Jornada],Tabla3[[#This Row],[Jornada]],Tabla1[Resultado],1)</f>
        <v>5</v>
      </c>
      <c r="O7591">
        <f>COUNTIFS(Tabla1[TorneoID],Tabla3[[#This Row],[TorneoID]],Tabla1[Jornada],Tabla3[[#This Row],[Jornada]],Tabla1[Resultado],0)</f>
        <v>3</v>
      </c>
      <c r="P7591">
        <f>COUNTIFS(Tabla1[TorneoID],Tabla3[[#This Row],[TorneoID]],Tabla1[Jornada],Tabla3[[#This Row],[Jornada]],Tabla1[Resultado],-1)</f>
        <v>2</v>
      </c>
      <c r="Q7591">
        <f>Tabla3[[#This Row],[GL]]+Tabla3[[#This Row],[GV]]</f>
        <v>41</v>
      </c>
      <c r="R7591">
        <f>SUMIFS(Tabla1[mLoc],Tabla1[TorneoID],Tabla3[[#This Row],[TorneoID]],Tabla1[Jornada],Tabla3[[#This Row],[Jornada]])</f>
        <v>27</v>
      </c>
      <c r="S7591">
        <f>SUMIFS(Tabla1[mVis],Tabla1[TorneoID],Tabla3[[#This Row],[TorneoID]],Tabla1[Jornada],Tabla3[[#This Row],[Jornada]])</f>
        <v>14</v>
      </c>
    </row>
    <row r="7592" spans="2:19" x14ac:dyDescent="0.45">
      <c r="B7592">
        <v>4522</v>
      </c>
      <c r="C7592" t="s">
        <v>62</v>
      </c>
      <c r="D7592">
        <v>22</v>
      </c>
      <c r="E7592">
        <v>8</v>
      </c>
      <c r="F7592" t="s">
        <v>11</v>
      </c>
      <c r="G7592">
        <v>2</v>
      </c>
      <c r="H7592">
        <v>1</v>
      </c>
      <c r="I7592" t="s">
        <v>9</v>
      </c>
      <c r="J7592">
        <v>1</v>
      </c>
      <c r="L7592">
        <v>33</v>
      </c>
      <c r="M7592">
        <v>15</v>
      </c>
      <c r="N7592">
        <f>COUNTIFS(Tabla1[TorneoID],Tabla3[[#This Row],[TorneoID]],Tabla1[Jornada],Tabla3[[#This Row],[Jornada]],Tabla1[Resultado],1)</f>
        <v>5</v>
      </c>
      <c r="O7592">
        <f>COUNTIFS(Tabla1[TorneoID],Tabla3[[#This Row],[TorneoID]],Tabla1[Jornada],Tabla3[[#This Row],[Jornada]],Tabla1[Resultado],0)</f>
        <v>3</v>
      </c>
      <c r="P7592">
        <f>COUNTIFS(Tabla1[TorneoID],Tabla3[[#This Row],[TorneoID]],Tabla1[Jornada],Tabla3[[#This Row],[Jornada]],Tabla1[Resultado],-1)</f>
        <v>2</v>
      </c>
      <c r="Q7592">
        <f>Tabla3[[#This Row],[GL]]+Tabla3[[#This Row],[GV]]</f>
        <v>33</v>
      </c>
      <c r="R7592">
        <f>SUMIFS(Tabla1[mLoc],Tabla1[TorneoID],Tabla3[[#This Row],[TorneoID]],Tabla1[Jornada],Tabla3[[#This Row],[Jornada]])</f>
        <v>20</v>
      </c>
      <c r="S7592">
        <f>SUMIFS(Tabla1[mVis],Tabla1[TorneoID],Tabla3[[#This Row],[TorneoID]],Tabla1[Jornada],Tabla3[[#This Row],[Jornada]])</f>
        <v>13</v>
      </c>
    </row>
    <row r="7593" spans="2:19" x14ac:dyDescent="0.45">
      <c r="B7593">
        <v>4523</v>
      </c>
      <c r="C7593" t="s">
        <v>62</v>
      </c>
      <c r="D7593">
        <v>22</v>
      </c>
      <c r="E7593">
        <v>8</v>
      </c>
      <c r="F7593" t="s">
        <v>49</v>
      </c>
      <c r="G7593">
        <v>0</v>
      </c>
      <c r="H7593">
        <v>0</v>
      </c>
      <c r="I7593" t="s">
        <v>15</v>
      </c>
      <c r="J7593">
        <v>0</v>
      </c>
      <c r="L7593">
        <v>33</v>
      </c>
      <c r="M7593">
        <v>16</v>
      </c>
      <c r="N7593">
        <f>COUNTIFS(Tabla1[TorneoID],Tabla3[[#This Row],[TorneoID]],Tabla1[Jornada],Tabla3[[#This Row],[Jornada]],Tabla1[Resultado],1)</f>
        <v>7</v>
      </c>
      <c r="O7593">
        <f>COUNTIFS(Tabla1[TorneoID],Tabla3[[#This Row],[TorneoID]],Tabla1[Jornada],Tabla3[[#This Row],[Jornada]],Tabla1[Resultado],0)</f>
        <v>1</v>
      </c>
      <c r="P7593">
        <f>COUNTIFS(Tabla1[TorneoID],Tabla3[[#This Row],[TorneoID]],Tabla1[Jornada],Tabla3[[#This Row],[Jornada]],Tabla1[Resultado],-1)</f>
        <v>2</v>
      </c>
      <c r="Q7593">
        <f>Tabla3[[#This Row],[GL]]+Tabla3[[#This Row],[GV]]</f>
        <v>31</v>
      </c>
      <c r="R7593">
        <f>SUMIFS(Tabla1[mLoc],Tabla1[TorneoID],Tabla3[[#This Row],[TorneoID]],Tabla1[Jornada],Tabla3[[#This Row],[Jornada]])</f>
        <v>23</v>
      </c>
      <c r="S7593">
        <f>SUMIFS(Tabla1[mVis],Tabla1[TorneoID],Tabla3[[#This Row],[TorneoID]],Tabla1[Jornada],Tabla3[[#This Row],[Jornada]])</f>
        <v>8</v>
      </c>
    </row>
    <row r="7594" spans="2:19" x14ac:dyDescent="0.45">
      <c r="B7594">
        <v>4524</v>
      </c>
      <c r="C7594" t="s">
        <v>62</v>
      </c>
      <c r="D7594">
        <v>22</v>
      </c>
      <c r="E7594">
        <v>8</v>
      </c>
      <c r="F7594" t="s">
        <v>6</v>
      </c>
      <c r="G7594">
        <v>1</v>
      </c>
      <c r="H7594">
        <v>0</v>
      </c>
      <c r="I7594" t="s">
        <v>14</v>
      </c>
      <c r="J7594">
        <v>1</v>
      </c>
      <c r="L7594">
        <v>33</v>
      </c>
      <c r="M7594">
        <v>17</v>
      </c>
      <c r="N7594">
        <f>COUNTIFS(Tabla1[TorneoID],Tabla3[[#This Row],[TorneoID]],Tabla1[Jornada],Tabla3[[#This Row],[Jornada]],Tabla1[Resultado],1)</f>
        <v>6</v>
      </c>
      <c r="O7594">
        <f>COUNTIFS(Tabla1[TorneoID],Tabla3[[#This Row],[TorneoID]],Tabla1[Jornada],Tabla3[[#This Row],[Jornada]],Tabla1[Resultado],0)</f>
        <v>4</v>
      </c>
      <c r="P7594">
        <f>COUNTIFS(Tabla1[TorneoID],Tabla3[[#This Row],[TorneoID]],Tabla1[Jornada],Tabla3[[#This Row],[Jornada]],Tabla1[Resultado],-1)</f>
        <v>0</v>
      </c>
      <c r="Q7594">
        <f>Tabla3[[#This Row],[GL]]+Tabla3[[#This Row],[GV]]</f>
        <v>37</v>
      </c>
      <c r="R7594">
        <f>SUMIFS(Tabla1[mLoc],Tabla1[TorneoID],Tabla3[[#This Row],[TorneoID]],Tabla1[Jornada],Tabla3[[#This Row],[Jornada]])</f>
        <v>24</v>
      </c>
      <c r="S7594">
        <f>SUMIFS(Tabla1[mVis],Tabla1[TorneoID],Tabla3[[#This Row],[TorneoID]],Tabla1[Jornada],Tabla3[[#This Row],[Jornada]])</f>
        <v>13</v>
      </c>
    </row>
    <row r="7595" spans="2:19" x14ac:dyDescent="0.45">
      <c r="B7595">
        <v>4525</v>
      </c>
      <c r="C7595" t="s">
        <v>62</v>
      </c>
      <c r="D7595">
        <v>22</v>
      </c>
      <c r="E7595">
        <v>8</v>
      </c>
      <c r="F7595" t="s">
        <v>0</v>
      </c>
      <c r="G7595">
        <v>2</v>
      </c>
      <c r="H7595">
        <v>2</v>
      </c>
      <c r="I7595" t="s">
        <v>13</v>
      </c>
      <c r="J7595">
        <v>0</v>
      </c>
      <c r="L7595">
        <v>33</v>
      </c>
      <c r="M7595">
        <v>18</v>
      </c>
      <c r="N7595">
        <f>COUNTIFS(Tabla1[TorneoID],Tabla3[[#This Row],[TorneoID]],Tabla1[Jornada],Tabla3[[#This Row],[Jornada]],Tabla1[Resultado],1)</f>
        <v>5</v>
      </c>
      <c r="O7595">
        <f>COUNTIFS(Tabla1[TorneoID],Tabla3[[#This Row],[TorneoID]],Tabla1[Jornada],Tabla3[[#This Row],[Jornada]],Tabla1[Resultado],0)</f>
        <v>2</v>
      </c>
      <c r="P7595">
        <f>COUNTIFS(Tabla1[TorneoID],Tabla3[[#This Row],[TorneoID]],Tabla1[Jornada],Tabla3[[#This Row],[Jornada]],Tabla1[Resultado],-1)</f>
        <v>3</v>
      </c>
      <c r="Q7595">
        <f>Tabla3[[#This Row],[GL]]+Tabla3[[#This Row],[GV]]</f>
        <v>28</v>
      </c>
      <c r="R7595">
        <f>SUMIFS(Tabla1[mLoc],Tabla1[TorneoID],Tabla3[[#This Row],[TorneoID]],Tabla1[Jornada],Tabla3[[#This Row],[Jornada]])</f>
        <v>16</v>
      </c>
      <c r="S7595">
        <f>SUMIFS(Tabla1[mVis],Tabla1[TorneoID],Tabla3[[#This Row],[TorneoID]],Tabla1[Jornada],Tabla3[[#This Row],[Jornada]])</f>
        <v>12</v>
      </c>
    </row>
    <row r="7596" spans="2:19" x14ac:dyDescent="0.45">
      <c r="B7596">
        <v>4526</v>
      </c>
      <c r="C7596" t="s">
        <v>62</v>
      </c>
      <c r="D7596">
        <v>22</v>
      </c>
      <c r="E7596">
        <v>8</v>
      </c>
      <c r="F7596" t="s">
        <v>12</v>
      </c>
      <c r="G7596">
        <v>3</v>
      </c>
      <c r="H7596">
        <v>5</v>
      </c>
      <c r="I7596" t="s">
        <v>56</v>
      </c>
      <c r="J7596">
        <v>-1</v>
      </c>
      <c r="L7596">
        <v>33</v>
      </c>
      <c r="M7596">
        <v>19</v>
      </c>
      <c r="N7596">
        <f>COUNTIFS(Tabla1[TorneoID],Tabla3[[#This Row],[TorneoID]],Tabla1[Jornada],Tabla3[[#This Row],[Jornada]],Tabla1[Resultado],1)</f>
        <v>5</v>
      </c>
      <c r="O7596">
        <f>COUNTIFS(Tabla1[TorneoID],Tabla3[[#This Row],[TorneoID]],Tabla1[Jornada],Tabla3[[#This Row],[Jornada]],Tabla1[Resultado],0)</f>
        <v>3</v>
      </c>
      <c r="P7596">
        <f>COUNTIFS(Tabla1[TorneoID],Tabla3[[#This Row],[TorneoID]],Tabla1[Jornada],Tabla3[[#This Row],[Jornada]],Tabla1[Resultado],-1)</f>
        <v>2</v>
      </c>
      <c r="Q7596">
        <f>Tabla3[[#This Row],[GL]]+Tabla3[[#This Row],[GV]]</f>
        <v>33</v>
      </c>
      <c r="R7596">
        <f>SUMIFS(Tabla1[mLoc],Tabla1[TorneoID],Tabla3[[#This Row],[TorneoID]],Tabla1[Jornada],Tabla3[[#This Row],[Jornada]])</f>
        <v>20</v>
      </c>
      <c r="S7596">
        <f>SUMIFS(Tabla1[mVis],Tabla1[TorneoID],Tabla3[[#This Row],[TorneoID]],Tabla1[Jornada],Tabla3[[#This Row],[Jornada]])</f>
        <v>13</v>
      </c>
    </row>
    <row r="7597" spans="2:19" x14ac:dyDescent="0.45">
      <c r="B7597">
        <v>4509</v>
      </c>
      <c r="C7597" t="s">
        <v>62</v>
      </c>
      <c r="D7597">
        <v>22</v>
      </c>
      <c r="E7597">
        <v>9</v>
      </c>
      <c r="F7597" t="s">
        <v>3</v>
      </c>
      <c r="G7597">
        <v>4</v>
      </c>
      <c r="H7597">
        <v>0</v>
      </c>
      <c r="I7597" t="s">
        <v>49</v>
      </c>
      <c r="J7597">
        <v>1</v>
      </c>
      <c r="L7597">
        <v>34</v>
      </c>
      <c r="M7597">
        <v>1</v>
      </c>
      <c r="N7597">
        <f>COUNTIFS(Tabla1[TorneoID],Tabla3[[#This Row],[TorneoID]],Tabla1[Jornada],Tabla3[[#This Row],[Jornada]],Tabla1[Resultado],1)</f>
        <v>6</v>
      </c>
      <c r="O7597">
        <f>COUNTIFS(Tabla1[TorneoID],Tabla3[[#This Row],[TorneoID]],Tabla1[Jornada],Tabla3[[#This Row],[Jornada]],Tabla1[Resultado],0)</f>
        <v>3</v>
      </c>
      <c r="P7597">
        <f>COUNTIFS(Tabla1[TorneoID],Tabla3[[#This Row],[TorneoID]],Tabla1[Jornada],Tabla3[[#This Row],[Jornada]],Tabla1[Resultado],-1)</f>
        <v>1</v>
      </c>
      <c r="Q7597">
        <f>Tabla3[[#This Row],[GL]]+Tabla3[[#This Row],[GV]]</f>
        <v>26</v>
      </c>
      <c r="R7597">
        <f>SUMIFS(Tabla1[mLoc],Tabla1[TorneoID],Tabla3[[#This Row],[TorneoID]],Tabla1[Jornada],Tabla3[[#This Row],[Jornada]])</f>
        <v>18</v>
      </c>
      <c r="S7597">
        <f>SUMIFS(Tabla1[mVis],Tabla1[TorneoID],Tabla3[[#This Row],[TorneoID]],Tabla1[Jornada],Tabla3[[#This Row],[Jornada]])</f>
        <v>8</v>
      </c>
    </row>
    <row r="7598" spans="2:19" x14ac:dyDescent="0.45">
      <c r="B7598">
        <v>4510</v>
      </c>
      <c r="C7598" t="s">
        <v>62</v>
      </c>
      <c r="D7598">
        <v>22</v>
      </c>
      <c r="E7598">
        <v>9</v>
      </c>
      <c r="F7598" t="s">
        <v>56</v>
      </c>
      <c r="G7598">
        <v>3</v>
      </c>
      <c r="H7598">
        <v>2</v>
      </c>
      <c r="I7598" t="s">
        <v>27</v>
      </c>
      <c r="J7598">
        <v>1</v>
      </c>
      <c r="L7598">
        <v>34</v>
      </c>
      <c r="M7598">
        <v>2</v>
      </c>
      <c r="N7598">
        <f>COUNTIFS(Tabla1[TorneoID],Tabla3[[#This Row],[TorneoID]],Tabla1[Jornada],Tabla3[[#This Row],[Jornada]],Tabla1[Resultado],1)</f>
        <v>3</v>
      </c>
      <c r="O7598">
        <f>COUNTIFS(Tabla1[TorneoID],Tabla3[[#This Row],[TorneoID]],Tabla1[Jornada],Tabla3[[#This Row],[Jornada]],Tabla1[Resultado],0)</f>
        <v>3</v>
      </c>
      <c r="P7598">
        <f>COUNTIFS(Tabla1[TorneoID],Tabla3[[#This Row],[TorneoID]],Tabla1[Jornada],Tabla3[[#This Row],[Jornada]],Tabla1[Resultado],-1)</f>
        <v>4</v>
      </c>
      <c r="Q7598">
        <f>Tabla3[[#This Row],[GL]]+Tabla3[[#This Row],[GV]]</f>
        <v>23</v>
      </c>
      <c r="R7598">
        <f>SUMIFS(Tabla1[mLoc],Tabla1[TorneoID],Tabla3[[#This Row],[TorneoID]],Tabla1[Jornada],Tabla3[[#This Row],[Jornada]])</f>
        <v>12</v>
      </c>
      <c r="S7598">
        <f>SUMIFS(Tabla1[mVis],Tabla1[TorneoID],Tabla3[[#This Row],[TorneoID]],Tabla1[Jornada],Tabla3[[#This Row],[Jornada]])</f>
        <v>11</v>
      </c>
    </row>
    <row r="7599" spans="2:19" x14ac:dyDescent="0.45">
      <c r="B7599">
        <v>4511</v>
      </c>
      <c r="C7599" t="s">
        <v>62</v>
      </c>
      <c r="D7599">
        <v>22</v>
      </c>
      <c r="E7599">
        <v>9</v>
      </c>
      <c r="F7599" t="s">
        <v>5</v>
      </c>
      <c r="G7599">
        <v>1</v>
      </c>
      <c r="H7599">
        <v>1</v>
      </c>
      <c r="I7599" t="s">
        <v>7</v>
      </c>
      <c r="J7599">
        <v>0</v>
      </c>
      <c r="L7599">
        <v>34</v>
      </c>
      <c r="M7599">
        <v>3</v>
      </c>
      <c r="N7599">
        <f>COUNTIFS(Tabla1[TorneoID],Tabla3[[#This Row],[TorneoID]],Tabla1[Jornada],Tabla3[[#This Row],[Jornada]],Tabla1[Resultado],1)</f>
        <v>4</v>
      </c>
      <c r="O7599">
        <f>COUNTIFS(Tabla1[TorneoID],Tabla3[[#This Row],[TorneoID]],Tabla1[Jornada],Tabla3[[#This Row],[Jornada]],Tabla1[Resultado],0)</f>
        <v>3</v>
      </c>
      <c r="P7599">
        <f>COUNTIFS(Tabla1[TorneoID],Tabla3[[#This Row],[TorneoID]],Tabla1[Jornada],Tabla3[[#This Row],[Jornada]],Tabla1[Resultado],-1)</f>
        <v>3</v>
      </c>
      <c r="Q7599">
        <f>Tabla3[[#This Row],[GL]]+Tabla3[[#This Row],[GV]]</f>
        <v>24</v>
      </c>
      <c r="R7599">
        <f>SUMIFS(Tabla1[mLoc],Tabla1[TorneoID],Tabla3[[#This Row],[TorneoID]],Tabla1[Jornada],Tabla3[[#This Row],[Jornada]])</f>
        <v>11</v>
      </c>
      <c r="S7599">
        <f>SUMIFS(Tabla1[mVis],Tabla1[TorneoID],Tabla3[[#This Row],[TorneoID]],Tabla1[Jornada],Tabla3[[#This Row],[Jornada]])</f>
        <v>13</v>
      </c>
    </row>
    <row r="7600" spans="2:19" x14ac:dyDescent="0.45">
      <c r="B7600">
        <v>4512</v>
      </c>
      <c r="C7600" t="s">
        <v>62</v>
      </c>
      <c r="D7600">
        <v>22</v>
      </c>
      <c r="E7600">
        <v>9</v>
      </c>
      <c r="F7600" t="s">
        <v>1</v>
      </c>
      <c r="G7600">
        <v>2</v>
      </c>
      <c r="H7600">
        <v>0</v>
      </c>
      <c r="I7600" t="s">
        <v>17</v>
      </c>
      <c r="J7600">
        <v>1</v>
      </c>
      <c r="L7600">
        <v>34</v>
      </c>
      <c r="M7600">
        <v>4</v>
      </c>
      <c r="N7600">
        <f>COUNTIFS(Tabla1[TorneoID],Tabla3[[#This Row],[TorneoID]],Tabla1[Jornada],Tabla3[[#This Row],[Jornada]],Tabla1[Resultado],1)</f>
        <v>7</v>
      </c>
      <c r="O7600">
        <f>COUNTIFS(Tabla1[TorneoID],Tabla3[[#This Row],[TorneoID]],Tabla1[Jornada],Tabla3[[#This Row],[Jornada]],Tabla1[Resultado],0)</f>
        <v>2</v>
      </c>
      <c r="P7600">
        <f>COUNTIFS(Tabla1[TorneoID],Tabla3[[#This Row],[TorneoID]],Tabla1[Jornada],Tabla3[[#This Row],[Jornada]],Tabla1[Resultado],-1)</f>
        <v>1</v>
      </c>
      <c r="Q7600">
        <f>Tabla3[[#This Row],[GL]]+Tabla3[[#This Row],[GV]]</f>
        <v>27</v>
      </c>
      <c r="R7600">
        <f>SUMIFS(Tabla1[mLoc],Tabla1[TorneoID],Tabla3[[#This Row],[TorneoID]],Tabla1[Jornada],Tabla3[[#This Row],[Jornada]])</f>
        <v>19</v>
      </c>
      <c r="S7600">
        <f>SUMIFS(Tabla1[mVis],Tabla1[TorneoID],Tabla3[[#This Row],[TorneoID]],Tabla1[Jornada],Tabla3[[#This Row],[Jornada]])</f>
        <v>8</v>
      </c>
    </row>
    <row r="7601" spans="2:19" x14ac:dyDescent="0.45">
      <c r="B7601">
        <v>4513</v>
      </c>
      <c r="C7601" t="s">
        <v>62</v>
      </c>
      <c r="D7601">
        <v>22</v>
      </c>
      <c r="E7601">
        <v>9</v>
      </c>
      <c r="F7601" t="s">
        <v>13</v>
      </c>
      <c r="G7601">
        <v>3</v>
      </c>
      <c r="H7601">
        <v>2</v>
      </c>
      <c r="I7601" t="s">
        <v>12</v>
      </c>
      <c r="J7601">
        <v>1</v>
      </c>
      <c r="L7601">
        <v>34</v>
      </c>
      <c r="M7601">
        <v>5</v>
      </c>
      <c r="N7601">
        <f>COUNTIFS(Tabla1[TorneoID],Tabla3[[#This Row],[TorneoID]],Tabla1[Jornada],Tabla3[[#This Row],[Jornada]],Tabla1[Resultado],1)</f>
        <v>6</v>
      </c>
      <c r="O7601">
        <f>COUNTIFS(Tabla1[TorneoID],Tabla3[[#This Row],[TorneoID]],Tabla1[Jornada],Tabla3[[#This Row],[Jornada]],Tabla1[Resultado],0)</f>
        <v>2</v>
      </c>
      <c r="P7601">
        <f>COUNTIFS(Tabla1[TorneoID],Tabla3[[#This Row],[TorneoID]],Tabla1[Jornada],Tabla3[[#This Row],[Jornada]],Tabla1[Resultado],-1)</f>
        <v>2</v>
      </c>
      <c r="Q7601">
        <f>Tabla3[[#This Row],[GL]]+Tabla3[[#This Row],[GV]]</f>
        <v>28</v>
      </c>
      <c r="R7601">
        <f>SUMIFS(Tabla1[mLoc],Tabla1[TorneoID],Tabla3[[#This Row],[TorneoID]],Tabla1[Jornada],Tabla3[[#This Row],[Jornada]])</f>
        <v>16</v>
      </c>
      <c r="S7601">
        <f>SUMIFS(Tabla1[mVis],Tabla1[TorneoID],Tabla3[[#This Row],[TorneoID]],Tabla1[Jornada],Tabla3[[#This Row],[Jornada]])</f>
        <v>12</v>
      </c>
    </row>
    <row r="7602" spans="2:19" x14ac:dyDescent="0.45">
      <c r="B7602">
        <v>4514</v>
      </c>
      <c r="C7602" t="s">
        <v>62</v>
      </c>
      <c r="D7602">
        <v>22</v>
      </c>
      <c r="E7602">
        <v>9</v>
      </c>
      <c r="F7602" t="s">
        <v>15</v>
      </c>
      <c r="G7602">
        <v>0</v>
      </c>
      <c r="H7602">
        <v>0</v>
      </c>
      <c r="I7602" t="s">
        <v>0</v>
      </c>
      <c r="J7602">
        <v>0</v>
      </c>
      <c r="L7602">
        <v>34</v>
      </c>
      <c r="M7602">
        <v>6</v>
      </c>
      <c r="N7602">
        <f>COUNTIFS(Tabla1[TorneoID],Tabla3[[#This Row],[TorneoID]],Tabla1[Jornada],Tabla3[[#This Row],[Jornada]],Tabla1[Resultado],1)</f>
        <v>4</v>
      </c>
      <c r="O7602">
        <f>COUNTIFS(Tabla1[TorneoID],Tabla3[[#This Row],[TorneoID]],Tabla1[Jornada],Tabla3[[#This Row],[Jornada]],Tabla1[Resultado],0)</f>
        <v>3</v>
      </c>
      <c r="P7602">
        <f>COUNTIFS(Tabla1[TorneoID],Tabla3[[#This Row],[TorneoID]],Tabla1[Jornada],Tabla3[[#This Row],[Jornada]],Tabla1[Resultado],-1)</f>
        <v>3</v>
      </c>
      <c r="Q7602">
        <f>Tabla3[[#This Row],[GL]]+Tabla3[[#This Row],[GV]]</f>
        <v>28</v>
      </c>
      <c r="R7602">
        <f>SUMIFS(Tabla1[mLoc],Tabla1[TorneoID],Tabla3[[#This Row],[TorneoID]],Tabla1[Jornada],Tabla3[[#This Row],[Jornada]])</f>
        <v>14</v>
      </c>
      <c r="S7602">
        <f>SUMIFS(Tabla1[mVis],Tabla1[TorneoID],Tabla3[[#This Row],[TorneoID]],Tabla1[Jornada],Tabla3[[#This Row],[Jornada]])</f>
        <v>14</v>
      </c>
    </row>
    <row r="7603" spans="2:19" x14ac:dyDescent="0.45">
      <c r="B7603">
        <v>4515</v>
      </c>
      <c r="C7603" t="s">
        <v>62</v>
      </c>
      <c r="D7603">
        <v>22</v>
      </c>
      <c r="E7603">
        <v>9</v>
      </c>
      <c r="F7603" t="s">
        <v>6</v>
      </c>
      <c r="G7603">
        <v>1</v>
      </c>
      <c r="H7603">
        <v>2</v>
      </c>
      <c r="I7603" t="s">
        <v>11</v>
      </c>
      <c r="J7603">
        <v>-1</v>
      </c>
      <c r="L7603">
        <v>34</v>
      </c>
      <c r="M7603">
        <v>7</v>
      </c>
      <c r="N7603">
        <f>COUNTIFS(Tabla1[TorneoID],Tabla3[[#This Row],[TorneoID]],Tabla1[Jornada],Tabla3[[#This Row],[Jornada]],Tabla1[Resultado],1)</f>
        <v>7</v>
      </c>
      <c r="O7603">
        <f>COUNTIFS(Tabla1[TorneoID],Tabla3[[#This Row],[TorneoID]],Tabla1[Jornada],Tabla3[[#This Row],[Jornada]],Tabla1[Resultado],0)</f>
        <v>2</v>
      </c>
      <c r="P7603">
        <f>COUNTIFS(Tabla1[TorneoID],Tabla3[[#This Row],[TorneoID]],Tabla1[Jornada],Tabla3[[#This Row],[Jornada]],Tabla1[Resultado],-1)</f>
        <v>1</v>
      </c>
      <c r="Q7603">
        <f>Tabla3[[#This Row],[GL]]+Tabla3[[#This Row],[GV]]</f>
        <v>35</v>
      </c>
      <c r="R7603">
        <f>SUMIFS(Tabla1[mLoc],Tabla1[TorneoID],Tabla3[[#This Row],[TorneoID]],Tabla1[Jornada],Tabla3[[#This Row],[Jornada]])</f>
        <v>26</v>
      </c>
      <c r="S7603">
        <f>SUMIFS(Tabla1[mVis],Tabla1[TorneoID],Tabla3[[#This Row],[TorneoID]],Tabla1[Jornada],Tabla3[[#This Row],[Jornada]])</f>
        <v>9</v>
      </c>
    </row>
    <row r="7604" spans="2:19" x14ac:dyDescent="0.45">
      <c r="B7604">
        <v>4516</v>
      </c>
      <c r="C7604" t="s">
        <v>62</v>
      </c>
      <c r="D7604">
        <v>22</v>
      </c>
      <c r="E7604">
        <v>9</v>
      </c>
      <c r="F7604" t="s">
        <v>14</v>
      </c>
      <c r="G7604">
        <v>0</v>
      </c>
      <c r="H7604">
        <v>3</v>
      </c>
      <c r="I7604" t="s">
        <v>24</v>
      </c>
      <c r="J7604">
        <v>-1</v>
      </c>
      <c r="L7604">
        <v>34</v>
      </c>
      <c r="M7604">
        <v>8</v>
      </c>
      <c r="N7604">
        <f>COUNTIFS(Tabla1[TorneoID],Tabla3[[#This Row],[TorneoID]],Tabla1[Jornada],Tabla3[[#This Row],[Jornada]],Tabla1[Resultado],1)</f>
        <v>0</v>
      </c>
      <c r="O7604">
        <f>COUNTIFS(Tabla1[TorneoID],Tabla3[[#This Row],[TorneoID]],Tabla1[Jornada],Tabla3[[#This Row],[Jornada]],Tabla1[Resultado],0)</f>
        <v>6</v>
      </c>
      <c r="P7604">
        <f>COUNTIFS(Tabla1[TorneoID],Tabla3[[#This Row],[TorneoID]],Tabla1[Jornada],Tabla3[[#This Row],[Jornada]],Tabla1[Resultado],-1)</f>
        <v>4</v>
      </c>
      <c r="Q7604">
        <f>Tabla3[[#This Row],[GL]]+Tabla3[[#This Row],[GV]]</f>
        <v>27</v>
      </c>
      <c r="R7604">
        <f>SUMIFS(Tabla1[mLoc],Tabla1[TorneoID],Tabla3[[#This Row],[TorneoID]],Tabla1[Jornada],Tabla3[[#This Row],[Jornada]])</f>
        <v>11</v>
      </c>
      <c r="S7604">
        <f>SUMIFS(Tabla1[mVis],Tabla1[TorneoID],Tabla3[[#This Row],[TorneoID]],Tabla1[Jornada],Tabla3[[#This Row],[Jornada]])</f>
        <v>16</v>
      </c>
    </row>
    <row r="7605" spans="2:19" x14ac:dyDescent="0.45">
      <c r="B7605">
        <v>4517</v>
      </c>
      <c r="C7605" t="s">
        <v>62</v>
      </c>
      <c r="D7605">
        <v>22</v>
      </c>
      <c r="E7605">
        <v>9</v>
      </c>
      <c r="F7605" t="s">
        <v>4</v>
      </c>
      <c r="G7605">
        <v>4</v>
      </c>
      <c r="H7605">
        <v>0</v>
      </c>
      <c r="I7605" t="s">
        <v>9</v>
      </c>
      <c r="J7605">
        <v>1</v>
      </c>
      <c r="L7605">
        <v>34</v>
      </c>
      <c r="M7605">
        <v>9</v>
      </c>
      <c r="N7605">
        <f>COUNTIFS(Tabla1[TorneoID],Tabla3[[#This Row],[TorneoID]],Tabla1[Jornada],Tabla3[[#This Row],[Jornada]],Tabla1[Resultado],1)</f>
        <v>4</v>
      </c>
      <c r="O7605">
        <f>COUNTIFS(Tabla1[TorneoID],Tabla3[[#This Row],[TorneoID]],Tabla1[Jornada],Tabla3[[#This Row],[Jornada]],Tabla1[Resultado],0)</f>
        <v>3</v>
      </c>
      <c r="P7605">
        <f>COUNTIFS(Tabla1[TorneoID],Tabla3[[#This Row],[TorneoID]],Tabla1[Jornada],Tabla3[[#This Row],[Jornada]],Tabla1[Resultado],-1)</f>
        <v>3</v>
      </c>
      <c r="Q7605">
        <f>Tabla3[[#This Row],[GL]]+Tabla3[[#This Row],[GV]]</f>
        <v>24</v>
      </c>
      <c r="R7605">
        <f>SUMIFS(Tabla1[mLoc],Tabla1[TorneoID],Tabla3[[#This Row],[TorneoID]],Tabla1[Jornada],Tabla3[[#This Row],[Jornada]])</f>
        <v>14</v>
      </c>
      <c r="S7605">
        <f>SUMIFS(Tabla1[mVis],Tabla1[TorneoID],Tabla3[[#This Row],[TorneoID]],Tabla1[Jornada],Tabla3[[#This Row],[Jornada]])</f>
        <v>10</v>
      </c>
    </row>
    <row r="7606" spans="2:19" x14ac:dyDescent="0.45">
      <c r="B7606">
        <v>4508</v>
      </c>
      <c r="C7606" t="s">
        <v>62</v>
      </c>
      <c r="D7606">
        <v>22</v>
      </c>
      <c r="E7606">
        <v>10</v>
      </c>
      <c r="F7606" t="s">
        <v>12</v>
      </c>
      <c r="G7606">
        <v>0</v>
      </c>
      <c r="H7606">
        <v>0</v>
      </c>
      <c r="I7606" t="s">
        <v>15</v>
      </c>
      <c r="J7606">
        <v>0</v>
      </c>
      <c r="L7606">
        <v>34</v>
      </c>
      <c r="M7606">
        <v>10</v>
      </c>
      <c r="N7606">
        <f>COUNTIFS(Tabla1[TorneoID],Tabla3[[#This Row],[TorneoID]],Tabla1[Jornada],Tabla3[[#This Row],[Jornada]],Tabla1[Resultado],1)</f>
        <v>5</v>
      </c>
      <c r="O7606">
        <f>COUNTIFS(Tabla1[TorneoID],Tabla3[[#This Row],[TorneoID]],Tabla1[Jornada],Tabla3[[#This Row],[Jornada]],Tabla1[Resultado],0)</f>
        <v>2</v>
      </c>
      <c r="P7606">
        <f>COUNTIFS(Tabla1[TorneoID],Tabla3[[#This Row],[TorneoID]],Tabla1[Jornada],Tabla3[[#This Row],[Jornada]],Tabla1[Resultado],-1)</f>
        <v>3</v>
      </c>
      <c r="Q7606">
        <f>Tabla3[[#This Row],[GL]]+Tabla3[[#This Row],[GV]]</f>
        <v>29</v>
      </c>
      <c r="R7606">
        <f>SUMIFS(Tabla1[mLoc],Tabla1[TorneoID],Tabla3[[#This Row],[TorneoID]],Tabla1[Jornada],Tabla3[[#This Row],[Jornada]])</f>
        <v>16</v>
      </c>
      <c r="S7606">
        <f>SUMIFS(Tabla1[mVis],Tabla1[TorneoID],Tabla3[[#This Row],[TorneoID]],Tabla1[Jornada],Tabla3[[#This Row],[Jornada]])</f>
        <v>13</v>
      </c>
    </row>
    <row r="7607" spans="2:19" x14ac:dyDescent="0.45">
      <c r="B7607">
        <v>4613</v>
      </c>
      <c r="C7607" t="s">
        <v>62</v>
      </c>
      <c r="D7607">
        <v>22</v>
      </c>
      <c r="E7607">
        <v>10</v>
      </c>
      <c r="F7607" t="s">
        <v>0</v>
      </c>
      <c r="G7607">
        <v>0</v>
      </c>
      <c r="H7607">
        <v>1</v>
      </c>
      <c r="I7607" t="s">
        <v>3</v>
      </c>
      <c r="J7607">
        <v>-1</v>
      </c>
      <c r="L7607">
        <v>34</v>
      </c>
      <c r="M7607">
        <v>11</v>
      </c>
      <c r="N7607">
        <f>COUNTIFS(Tabla1[TorneoID],Tabla3[[#This Row],[TorneoID]],Tabla1[Jornada],Tabla3[[#This Row],[Jornada]],Tabla1[Resultado],1)</f>
        <v>7</v>
      </c>
      <c r="O7607">
        <f>COUNTIFS(Tabla1[TorneoID],Tabla3[[#This Row],[TorneoID]],Tabla1[Jornada],Tabla3[[#This Row],[Jornada]],Tabla1[Resultado],0)</f>
        <v>1</v>
      </c>
      <c r="P7607">
        <f>COUNTIFS(Tabla1[TorneoID],Tabla3[[#This Row],[TorneoID]],Tabla1[Jornada],Tabla3[[#This Row],[Jornada]],Tabla1[Resultado],-1)</f>
        <v>2</v>
      </c>
      <c r="Q7607">
        <f>Tabla3[[#This Row],[GL]]+Tabla3[[#This Row],[GV]]</f>
        <v>25</v>
      </c>
      <c r="R7607">
        <f>SUMIFS(Tabla1[mLoc],Tabla1[TorneoID],Tabla3[[#This Row],[TorneoID]],Tabla1[Jornada],Tabla3[[#This Row],[Jornada]])</f>
        <v>18</v>
      </c>
      <c r="S7607">
        <f>SUMIFS(Tabla1[mVis],Tabla1[TorneoID],Tabla3[[#This Row],[TorneoID]],Tabla1[Jornada],Tabla3[[#This Row],[Jornada]])</f>
        <v>7</v>
      </c>
    </row>
    <row r="7608" spans="2:19" x14ac:dyDescent="0.45">
      <c r="B7608">
        <v>4614</v>
      </c>
      <c r="C7608" t="s">
        <v>62</v>
      </c>
      <c r="D7608">
        <v>22</v>
      </c>
      <c r="E7608">
        <v>10</v>
      </c>
      <c r="F7608" t="s">
        <v>9</v>
      </c>
      <c r="G7608">
        <v>1</v>
      </c>
      <c r="H7608">
        <v>4</v>
      </c>
      <c r="I7608" t="s">
        <v>56</v>
      </c>
      <c r="J7608">
        <v>-1</v>
      </c>
      <c r="L7608">
        <v>34</v>
      </c>
      <c r="M7608">
        <v>12</v>
      </c>
      <c r="N7608">
        <f>COUNTIFS(Tabla1[TorneoID],Tabla3[[#This Row],[TorneoID]],Tabla1[Jornada],Tabla3[[#This Row],[Jornada]],Tabla1[Resultado],1)</f>
        <v>1</v>
      </c>
      <c r="O7608">
        <f>COUNTIFS(Tabla1[TorneoID],Tabla3[[#This Row],[TorneoID]],Tabla1[Jornada],Tabla3[[#This Row],[Jornada]],Tabla1[Resultado],0)</f>
        <v>5</v>
      </c>
      <c r="P7608">
        <f>COUNTIFS(Tabla1[TorneoID],Tabla3[[#This Row],[TorneoID]],Tabla1[Jornada],Tabla3[[#This Row],[Jornada]],Tabla1[Resultado],-1)</f>
        <v>4</v>
      </c>
      <c r="Q7608">
        <f>Tabla3[[#This Row],[GL]]+Tabla3[[#This Row],[GV]]</f>
        <v>30</v>
      </c>
      <c r="R7608">
        <f>SUMIFS(Tabla1[mLoc],Tabla1[TorneoID],Tabla3[[#This Row],[TorneoID]],Tabla1[Jornada],Tabla3[[#This Row],[Jornada]])</f>
        <v>13</v>
      </c>
      <c r="S7608">
        <f>SUMIFS(Tabla1[mVis],Tabla1[TorneoID],Tabla3[[#This Row],[TorneoID]],Tabla1[Jornada],Tabla3[[#This Row],[Jornada]])</f>
        <v>17</v>
      </c>
    </row>
    <row r="7609" spans="2:19" x14ac:dyDescent="0.45">
      <c r="B7609">
        <v>4615</v>
      </c>
      <c r="C7609" t="s">
        <v>62</v>
      </c>
      <c r="D7609">
        <v>22</v>
      </c>
      <c r="E7609">
        <v>10</v>
      </c>
      <c r="F7609" t="s">
        <v>27</v>
      </c>
      <c r="G7609">
        <v>3</v>
      </c>
      <c r="H7609">
        <v>0</v>
      </c>
      <c r="I7609" t="s">
        <v>13</v>
      </c>
      <c r="J7609">
        <v>1</v>
      </c>
      <c r="L7609">
        <v>34</v>
      </c>
      <c r="M7609">
        <v>13</v>
      </c>
      <c r="N7609">
        <f>COUNTIFS(Tabla1[TorneoID],Tabla3[[#This Row],[TorneoID]],Tabla1[Jornada],Tabla3[[#This Row],[Jornada]],Tabla1[Resultado],1)</f>
        <v>4</v>
      </c>
      <c r="O7609">
        <f>COUNTIFS(Tabla1[TorneoID],Tabla3[[#This Row],[TorneoID]],Tabla1[Jornada],Tabla3[[#This Row],[Jornada]],Tabla1[Resultado],0)</f>
        <v>3</v>
      </c>
      <c r="P7609">
        <f>COUNTIFS(Tabla1[TorneoID],Tabla3[[#This Row],[TorneoID]],Tabla1[Jornada],Tabla3[[#This Row],[Jornada]],Tabla1[Resultado],-1)</f>
        <v>3</v>
      </c>
      <c r="Q7609">
        <f>Tabla3[[#This Row],[GL]]+Tabla3[[#This Row],[GV]]</f>
        <v>25</v>
      </c>
      <c r="R7609">
        <f>SUMIFS(Tabla1[mLoc],Tabla1[TorneoID],Tabla3[[#This Row],[TorneoID]],Tabla1[Jornada],Tabla3[[#This Row],[Jornada]])</f>
        <v>15</v>
      </c>
      <c r="S7609">
        <f>SUMIFS(Tabla1[mVis],Tabla1[TorneoID],Tabla3[[#This Row],[TorneoID]],Tabla1[Jornada],Tabla3[[#This Row],[Jornada]])</f>
        <v>10</v>
      </c>
    </row>
    <row r="7610" spans="2:19" x14ac:dyDescent="0.45">
      <c r="B7610">
        <v>4616</v>
      </c>
      <c r="C7610" t="s">
        <v>62</v>
      </c>
      <c r="D7610">
        <v>22</v>
      </c>
      <c r="E7610">
        <v>10</v>
      </c>
      <c r="F7610" t="s">
        <v>7</v>
      </c>
      <c r="G7610">
        <v>1</v>
      </c>
      <c r="H7610">
        <v>3</v>
      </c>
      <c r="I7610" t="s">
        <v>1</v>
      </c>
      <c r="J7610">
        <v>-1</v>
      </c>
      <c r="L7610">
        <v>34</v>
      </c>
      <c r="M7610">
        <v>14</v>
      </c>
      <c r="N7610">
        <f>COUNTIFS(Tabla1[TorneoID],Tabla3[[#This Row],[TorneoID]],Tabla1[Jornada],Tabla3[[#This Row],[Jornada]],Tabla1[Resultado],1)</f>
        <v>3</v>
      </c>
      <c r="O7610">
        <f>COUNTIFS(Tabla1[TorneoID],Tabla3[[#This Row],[TorneoID]],Tabla1[Jornada],Tabla3[[#This Row],[Jornada]],Tabla1[Resultado],0)</f>
        <v>5</v>
      </c>
      <c r="P7610">
        <f>COUNTIFS(Tabla1[TorneoID],Tabla3[[#This Row],[TorneoID]],Tabla1[Jornada],Tabla3[[#This Row],[Jornada]],Tabla1[Resultado],-1)</f>
        <v>2</v>
      </c>
      <c r="Q7610">
        <f>Tabla3[[#This Row],[GL]]+Tabla3[[#This Row],[GV]]</f>
        <v>24</v>
      </c>
      <c r="R7610">
        <f>SUMIFS(Tabla1[mLoc],Tabla1[TorneoID],Tabla3[[#This Row],[TorneoID]],Tabla1[Jornada],Tabla3[[#This Row],[Jornada]])</f>
        <v>13</v>
      </c>
      <c r="S7610">
        <f>SUMIFS(Tabla1[mVis],Tabla1[TorneoID],Tabla3[[#This Row],[TorneoID]],Tabla1[Jornada],Tabla3[[#This Row],[Jornada]])</f>
        <v>11</v>
      </c>
    </row>
    <row r="7611" spans="2:19" x14ac:dyDescent="0.45">
      <c r="B7611">
        <v>4617</v>
      </c>
      <c r="C7611" t="s">
        <v>62</v>
      </c>
      <c r="D7611">
        <v>22</v>
      </c>
      <c r="E7611">
        <v>10</v>
      </c>
      <c r="F7611" t="s">
        <v>24</v>
      </c>
      <c r="G7611">
        <v>0</v>
      </c>
      <c r="H7611">
        <v>0</v>
      </c>
      <c r="I7611" t="s">
        <v>6</v>
      </c>
      <c r="J7611">
        <v>0</v>
      </c>
      <c r="L7611">
        <v>34</v>
      </c>
      <c r="M7611">
        <v>15</v>
      </c>
      <c r="N7611">
        <f>COUNTIFS(Tabla1[TorneoID],Tabla3[[#This Row],[TorneoID]],Tabla1[Jornada],Tabla3[[#This Row],[Jornada]],Tabla1[Resultado],1)</f>
        <v>7</v>
      </c>
      <c r="O7611">
        <f>COUNTIFS(Tabla1[TorneoID],Tabla3[[#This Row],[TorneoID]],Tabla1[Jornada],Tabla3[[#This Row],[Jornada]],Tabla1[Resultado],0)</f>
        <v>1</v>
      </c>
      <c r="P7611">
        <f>COUNTIFS(Tabla1[TorneoID],Tabla3[[#This Row],[TorneoID]],Tabla1[Jornada],Tabla3[[#This Row],[Jornada]],Tabla1[Resultado],-1)</f>
        <v>2</v>
      </c>
      <c r="Q7611">
        <f>Tabla3[[#This Row],[GL]]+Tabla3[[#This Row],[GV]]</f>
        <v>34</v>
      </c>
      <c r="R7611">
        <f>SUMIFS(Tabla1[mLoc],Tabla1[TorneoID],Tabla3[[#This Row],[TorneoID]],Tabla1[Jornada],Tabla3[[#This Row],[Jornada]])</f>
        <v>23</v>
      </c>
      <c r="S7611">
        <f>SUMIFS(Tabla1[mVis],Tabla1[TorneoID],Tabla3[[#This Row],[TorneoID]],Tabla1[Jornada],Tabla3[[#This Row],[Jornada]])</f>
        <v>11</v>
      </c>
    </row>
    <row r="7612" spans="2:19" x14ac:dyDescent="0.45">
      <c r="B7612">
        <v>4618</v>
      </c>
      <c r="C7612" t="s">
        <v>62</v>
      </c>
      <c r="D7612">
        <v>22</v>
      </c>
      <c r="E7612">
        <v>10</v>
      </c>
      <c r="F7612" t="s">
        <v>17</v>
      </c>
      <c r="G7612">
        <v>1</v>
      </c>
      <c r="H7612">
        <v>3</v>
      </c>
      <c r="I7612" t="s">
        <v>14</v>
      </c>
      <c r="J7612">
        <v>-1</v>
      </c>
      <c r="L7612">
        <v>34</v>
      </c>
      <c r="M7612">
        <v>16</v>
      </c>
      <c r="N7612">
        <f>COUNTIFS(Tabla1[TorneoID],Tabla3[[#This Row],[TorneoID]],Tabla1[Jornada],Tabla3[[#This Row],[Jornada]],Tabla1[Resultado],1)</f>
        <v>3</v>
      </c>
      <c r="O7612">
        <f>COUNTIFS(Tabla1[TorneoID],Tabla3[[#This Row],[TorneoID]],Tabla1[Jornada],Tabla3[[#This Row],[Jornada]],Tabla1[Resultado],0)</f>
        <v>4</v>
      </c>
      <c r="P7612">
        <f>COUNTIFS(Tabla1[TorneoID],Tabla3[[#This Row],[TorneoID]],Tabla1[Jornada],Tabla3[[#This Row],[Jornada]],Tabla1[Resultado],-1)</f>
        <v>3</v>
      </c>
      <c r="Q7612">
        <f>Tabla3[[#This Row],[GL]]+Tabla3[[#This Row],[GV]]</f>
        <v>21</v>
      </c>
      <c r="R7612">
        <f>SUMIFS(Tabla1[mLoc],Tabla1[TorneoID],Tabla3[[#This Row],[TorneoID]],Tabla1[Jornada],Tabla3[[#This Row],[Jornada]])</f>
        <v>13</v>
      </c>
      <c r="S7612">
        <f>SUMIFS(Tabla1[mVis],Tabla1[TorneoID],Tabla3[[#This Row],[TorneoID]],Tabla1[Jornada],Tabla3[[#This Row],[Jornada]])</f>
        <v>8</v>
      </c>
    </row>
    <row r="7613" spans="2:19" x14ac:dyDescent="0.45">
      <c r="B7613">
        <v>4619</v>
      </c>
      <c r="C7613" t="s">
        <v>62</v>
      </c>
      <c r="D7613">
        <v>22</v>
      </c>
      <c r="E7613">
        <v>10</v>
      </c>
      <c r="F7613" t="s">
        <v>11</v>
      </c>
      <c r="G7613">
        <v>2</v>
      </c>
      <c r="H7613">
        <v>1</v>
      </c>
      <c r="I7613" t="s">
        <v>4</v>
      </c>
      <c r="J7613">
        <v>1</v>
      </c>
      <c r="L7613">
        <v>34</v>
      </c>
      <c r="M7613">
        <v>17</v>
      </c>
      <c r="N7613">
        <f>COUNTIFS(Tabla1[TorneoID],Tabla3[[#This Row],[TorneoID]],Tabla1[Jornada],Tabla3[[#This Row],[Jornada]],Tabla1[Resultado],1)</f>
        <v>4</v>
      </c>
      <c r="O7613">
        <f>COUNTIFS(Tabla1[TorneoID],Tabla3[[#This Row],[TorneoID]],Tabla1[Jornada],Tabla3[[#This Row],[Jornada]],Tabla1[Resultado],0)</f>
        <v>3</v>
      </c>
      <c r="P7613">
        <f>COUNTIFS(Tabla1[TorneoID],Tabla3[[#This Row],[TorneoID]],Tabla1[Jornada],Tabla3[[#This Row],[Jornada]],Tabla1[Resultado],-1)</f>
        <v>3</v>
      </c>
      <c r="Q7613">
        <f>Tabla3[[#This Row],[GL]]+Tabla3[[#This Row],[GV]]</f>
        <v>30</v>
      </c>
      <c r="R7613">
        <f>SUMIFS(Tabla1[mLoc],Tabla1[TorneoID],Tabla3[[#This Row],[TorneoID]],Tabla1[Jornada],Tabla3[[#This Row],[Jornada]])</f>
        <v>15</v>
      </c>
      <c r="S7613">
        <f>SUMIFS(Tabla1[mVis],Tabla1[TorneoID],Tabla3[[#This Row],[TorneoID]],Tabla1[Jornada],Tabla3[[#This Row],[Jornada]])</f>
        <v>15</v>
      </c>
    </row>
    <row r="7614" spans="2:19" x14ac:dyDescent="0.45">
      <c r="B7614">
        <v>4620</v>
      </c>
      <c r="C7614" t="s">
        <v>62</v>
      </c>
      <c r="D7614">
        <v>22</v>
      </c>
      <c r="E7614">
        <v>10</v>
      </c>
      <c r="F7614" t="s">
        <v>49</v>
      </c>
      <c r="G7614">
        <v>0</v>
      </c>
      <c r="H7614">
        <v>1</v>
      </c>
      <c r="I7614" t="s">
        <v>5</v>
      </c>
      <c r="J7614">
        <v>-1</v>
      </c>
      <c r="L7614">
        <v>34</v>
      </c>
      <c r="M7614">
        <v>18</v>
      </c>
      <c r="N7614">
        <f>COUNTIFS(Tabla1[TorneoID],Tabla3[[#This Row],[TorneoID]],Tabla1[Jornada],Tabla3[[#This Row],[Jornada]],Tabla1[Resultado],1)</f>
        <v>4</v>
      </c>
      <c r="O7614">
        <f>COUNTIFS(Tabla1[TorneoID],Tabla3[[#This Row],[TorneoID]],Tabla1[Jornada],Tabla3[[#This Row],[Jornada]],Tabla1[Resultado],0)</f>
        <v>1</v>
      </c>
      <c r="P7614">
        <f>COUNTIFS(Tabla1[TorneoID],Tabla3[[#This Row],[TorneoID]],Tabla1[Jornada],Tabla3[[#This Row],[Jornada]],Tabla1[Resultado],-1)</f>
        <v>5</v>
      </c>
      <c r="Q7614">
        <f>Tabla3[[#This Row],[GL]]+Tabla3[[#This Row],[GV]]</f>
        <v>31</v>
      </c>
      <c r="R7614">
        <f>SUMIFS(Tabla1[mLoc],Tabla1[TorneoID],Tabla3[[#This Row],[TorneoID]],Tabla1[Jornada],Tabla3[[#This Row],[Jornada]])</f>
        <v>14</v>
      </c>
      <c r="S7614">
        <f>SUMIFS(Tabla1[mVis],Tabla1[TorneoID],Tabla3[[#This Row],[TorneoID]],Tabla1[Jornada],Tabla3[[#This Row],[Jornada]])</f>
        <v>17</v>
      </c>
    </row>
    <row r="7615" spans="2:19" x14ac:dyDescent="0.45">
      <c r="B7615">
        <v>4604</v>
      </c>
      <c r="C7615" t="s">
        <v>62</v>
      </c>
      <c r="D7615">
        <v>22</v>
      </c>
      <c r="E7615">
        <v>11</v>
      </c>
      <c r="F7615" t="s">
        <v>3</v>
      </c>
      <c r="G7615">
        <v>2</v>
      </c>
      <c r="H7615">
        <v>1</v>
      </c>
      <c r="I7615" t="s">
        <v>12</v>
      </c>
      <c r="J7615">
        <v>1</v>
      </c>
      <c r="L7615">
        <v>34</v>
      </c>
      <c r="M7615">
        <v>19</v>
      </c>
      <c r="N7615">
        <f>COUNTIFS(Tabla1[TorneoID],Tabla3[[#This Row],[TorneoID]],Tabla1[Jornada],Tabla3[[#This Row],[Jornada]],Tabla1[Resultado],1)</f>
        <v>3</v>
      </c>
      <c r="O7615">
        <f>COUNTIFS(Tabla1[TorneoID],Tabla3[[#This Row],[TorneoID]],Tabla1[Jornada],Tabla3[[#This Row],[Jornada]],Tabla1[Resultado],0)</f>
        <v>4</v>
      </c>
      <c r="P7615">
        <f>COUNTIFS(Tabla1[TorneoID],Tabla3[[#This Row],[TorneoID]],Tabla1[Jornada],Tabla3[[#This Row],[Jornada]],Tabla1[Resultado],-1)</f>
        <v>3</v>
      </c>
      <c r="Q7615">
        <f>Tabla3[[#This Row],[GL]]+Tabla3[[#This Row],[GV]]</f>
        <v>23</v>
      </c>
      <c r="R7615">
        <f>SUMIFS(Tabla1[mLoc],Tabla1[TorneoID],Tabla3[[#This Row],[TorneoID]],Tabla1[Jornada],Tabla3[[#This Row],[Jornada]])</f>
        <v>11</v>
      </c>
      <c r="S7615">
        <f>SUMIFS(Tabla1[mVis],Tabla1[TorneoID],Tabla3[[#This Row],[TorneoID]],Tabla1[Jornada],Tabla3[[#This Row],[Jornada]])</f>
        <v>12</v>
      </c>
    </row>
    <row r="7616" spans="2:19" x14ac:dyDescent="0.45">
      <c r="B7616">
        <v>4605</v>
      </c>
      <c r="C7616" t="s">
        <v>62</v>
      </c>
      <c r="D7616">
        <v>22</v>
      </c>
      <c r="E7616">
        <v>11</v>
      </c>
      <c r="F7616" t="s">
        <v>56</v>
      </c>
      <c r="G7616">
        <v>2</v>
      </c>
      <c r="H7616">
        <v>1</v>
      </c>
      <c r="I7616" t="s">
        <v>4</v>
      </c>
      <c r="J7616">
        <v>1</v>
      </c>
      <c r="L7616">
        <v>35</v>
      </c>
      <c r="M7616">
        <v>1</v>
      </c>
      <c r="N7616">
        <f>COUNTIFS(Tabla1[TorneoID],Tabla3[[#This Row],[TorneoID]],Tabla1[Jornada],Tabla3[[#This Row],[Jornada]],Tabla1[Resultado],1)</f>
        <v>4</v>
      </c>
      <c r="O7616">
        <f>COUNTIFS(Tabla1[TorneoID],Tabla3[[#This Row],[TorneoID]],Tabla1[Jornada],Tabla3[[#This Row],[Jornada]],Tabla1[Resultado],0)</f>
        <v>5</v>
      </c>
      <c r="P7616">
        <f>COUNTIFS(Tabla1[TorneoID],Tabla3[[#This Row],[TorneoID]],Tabla1[Jornada],Tabla3[[#This Row],[Jornada]],Tabla1[Resultado],-1)</f>
        <v>1</v>
      </c>
      <c r="Q7616">
        <f>Tabla3[[#This Row],[GL]]+Tabla3[[#This Row],[GV]]</f>
        <v>27</v>
      </c>
      <c r="R7616">
        <f>SUMIFS(Tabla1[mLoc],Tabla1[TorneoID],Tabla3[[#This Row],[TorneoID]],Tabla1[Jornada],Tabla3[[#This Row],[Jornada]])</f>
        <v>15</v>
      </c>
      <c r="S7616">
        <f>SUMIFS(Tabla1[mVis],Tabla1[TorneoID],Tabla3[[#This Row],[TorneoID]],Tabla1[Jornada],Tabla3[[#This Row],[Jornada]])</f>
        <v>12</v>
      </c>
    </row>
    <row r="7617" spans="2:19" x14ac:dyDescent="0.45">
      <c r="B7617">
        <v>4606</v>
      </c>
      <c r="C7617" t="s">
        <v>62</v>
      </c>
      <c r="D7617">
        <v>22</v>
      </c>
      <c r="E7617">
        <v>11</v>
      </c>
      <c r="F7617" t="s">
        <v>13</v>
      </c>
      <c r="G7617">
        <v>1</v>
      </c>
      <c r="H7617">
        <v>0</v>
      </c>
      <c r="I7617" t="s">
        <v>9</v>
      </c>
      <c r="J7617">
        <v>1</v>
      </c>
      <c r="L7617">
        <v>35</v>
      </c>
      <c r="M7617">
        <v>2</v>
      </c>
      <c r="N7617">
        <f>COUNTIFS(Tabla1[TorneoID],Tabla3[[#This Row],[TorneoID]],Tabla1[Jornada],Tabla3[[#This Row],[Jornada]],Tabla1[Resultado],1)</f>
        <v>2</v>
      </c>
      <c r="O7617">
        <f>COUNTIFS(Tabla1[TorneoID],Tabla3[[#This Row],[TorneoID]],Tabla1[Jornada],Tabla3[[#This Row],[Jornada]],Tabla1[Resultado],0)</f>
        <v>5</v>
      </c>
      <c r="P7617">
        <f>COUNTIFS(Tabla1[TorneoID],Tabla3[[#This Row],[TorneoID]],Tabla1[Jornada],Tabla3[[#This Row],[Jornada]],Tabla1[Resultado],-1)</f>
        <v>3</v>
      </c>
      <c r="Q7617">
        <f>Tabla3[[#This Row],[GL]]+Tabla3[[#This Row],[GV]]</f>
        <v>27</v>
      </c>
      <c r="R7617">
        <f>SUMIFS(Tabla1[mLoc],Tabla1[TorneoID],Tabla3[[#This Row],[TorneoID]],Tabla1[Jornada],Tabla3[[#This Row],[Jornada]])</f>
        <v>14</v>
      </c>
      <c r="S7617">
        <f>SUMIFS(Tabla1[mVis],Tabla1[TorneoID],Tabla3[[#This Row],[TorneoID]],Tabla1[Jornada],Tabla3[[#This Row],[Jornada]])</f>
        <v>13</v>
      </c>
    </row>
    <row r="7618" spans="2:19" x14ac:dyDescent="0.45">
      <c r="B7618">
        <v>4607</v>
      </c>
      <c r="C7618" t="s">
        <v>62</v>
      </c>
      <c r="D7618">
        <v>22</v>
      </c>
      <c r="E7618">
        <v>11</v>
      </c>
      <c r="F7618" t="s">
        <v>1</v>
      </c>
      <c r="G7618">
        <v>3</v>
      </c>
      <c r="H7618">
        <v>2</v>
      </c>
      <c r="I7618" t="s">
        <v>49</v>
      </c>
      <c r="J7618">
        <v>1</v>
      </c>
      <c r="L7618">
        <v>35</v>
      </c>
      <c r="M7618">
        <v>3</v>
      </c>
      <c r="N7618">
        <f>COUNTIFS(Tabla1[TorneoID],Tabla3[[#This Row],[TorneoID]],Tabla1[Jornada],Tabla3[[#This Row],[Jornada]],Tabla1[Resultado],1)</f>
        <v>6</v>
      </c>
      <c r="O7618">
        <f>COUNTIFS(Tabla1[TorneoID],Tabla3[[#This Row],[TorneoID]],Tabla1[Jornada],Tabla3[[#This Row],[Jornada]],Tabla1[Resultado],0)</f>
        <v>3</v>
      </c>
      <c r="P7618">
        <f>COUNTIFS(Tabla1[TorneoID],Tabla3[[#This Row],[TorneoID]],Tabla1[Jornada],Tabla3[[#This Row],[Jornada]],Tabla1[Resultado],-1)</f>
        <v>1</v>
      </c>
      <c r="Q7618">
        <f>Tabla3[[#This Row],[GL]]+Tabla3[[#This Row],[GV]]</f>
        <v>25</v>
      </c>
      <c r="R7618">
        <f>SUMIFS(Tabla1[mLoc],Tabla1[TorneoID],Tabla3[[#This Row],[TorneoID]],Tabla1[Jornada],Tabla3[[#This Row],[Jornada]])</f>
        <v>17</v>
      </c>
      <c r="S7618">
        <f>SUMIFS(Tabla1[mVis],Tabla1[TorneoID],Tabla3[[#This Row],[TorneoID]],Tabla1[Jornada],Tabla3[[#This Row],[Jornada]])</f>
        <v>8</v>
      </c>
    </row>
    <row r="7619" spans="2:19" x14ac:dyDescent="0.45">
      <c r="B7619">
        <v>4608</v>
      </c>
      <c r="C7619" t="s">
        <v>62</v>
      </c>
      <c r="D7619">
        <v>22</v>
      </c>
      <c r="E7619">
        <v>11</v>
      </c>
      <c r="F7619" t="s">
        <v>15</v>
      </c>
      <c r="G7619">
        <v>2</v>
      </c>
      <c r="H7619">
        <v>1</v>
      </c>
      <c r="I7619" t="s">
        <v>27</v>
      </c>
      <c r="J7619">
        <v>1</v>
      </c>
      <c r="L7619">
        <v>35</v>
      </c>
      <c r="M7619">
        <v>4</v>
      </c>
      <c r="N7619">
        <f>COUNTIFS(Tabla1[TorneoID],Tabla3[[#This Row],[TorneoID]],Tabla1[Jornada],Tabla3[[#This Row],[Jornada]],Tabla1[Resultado],1)</f>
        <v>3</v>
      </c>
      <c r="O7619">
        <f>COUNTIFS(Tabla1[TorneoID],Tabla3[[#This Row],[TorneoID]],Tabla1[Jornada],Tabla3[[#This Row],[Jornada]],Tabla1[Resultado],0)</f>
        <v>4</v>
      </c>
      <c r="P7619">
        <f>COUNTIFS(Tabla1[TorneoID],Tabla3[[#This Row],[TorneoID]],Tabla1[Jornada],Tabla3[[#This Row],[Jornada]],Tabla1[Resultado],-1)</f>
        <v>3</v>
      </c>
      <c r="Q7619">
        <f>Tabla3[[#This Row],[GL]]+Tabla3[[#This Row],[GV]]</f>
        <v>30</v>
      </c>
      <c r="R7619">
        <f>SUMIFS(Tabla1[mLoc],Tabla1[TorneoID],Tabla3[[#This Row],[TorneoID]],Tabla1[Jornada],Tabla3[[#This Row],[Jornada]])</f>
        <v>15</v>
      </c>
      <c r="S7619">
        <f>SUMIFS(Tabla1[mVis],Tabla1[TorneoID],Tabla3[[#This Row],[TorneoID]],Tabla1[Jornada],Tabla3[[#This Row],[Jornada]])</f>
        <v>15</v>
      </c>
    </row>
    <row r="7620" spans="2:19" x14ac:dyDescent="0.45">
      <c r="B7620">
        <v>4609</v>
      </c>
      <c r="C7620" t="s">
        <v>62</v>
      </c>
      <c r="D7620">
        <v>22</v>
      </c>
      <c r="E7620">
        <v>11</v>
      </c>
      <c r="F7620" t="s">
        <v>5</v>
      </c>
      <c r="G7620">
        <v>4</v>
      </c>
      <c r="H7620">
        <v>1</v>
      </c>
      <c r="I7620" t="s">
        <v>0</v>
      </c>
      <c r="J7620">
        <v>1</v>
      </c>
      <c r="L7620">
        <v>35</v>
      </c>
      <c r="M7620">
        <v>5</v>
      </c>
      <c r="N7620">
        <f>COUNTIFS(Tabla1[TorneoID],Tabla3[[#This Row],[TorneoID]],Tabla1[Jornada],Tabla3[[#This Row],[Jornada]],Tabla1[Resultado],1)</f>
        <v>5</v>
      </c>
      <c r="O7620">
        <f>COUNTIFS(Tabla1[TorneoID],Tabla3[[#This Row],[TorneoID]],Tabla1[Jornada],Tabla3[[#This Row],[Jornada]],Tabla1[Resultado],0)</f>
        <v>3</v>
      </c>
      <c r="P7620">
        <f>COUNTIFS(Tabla1[TorneoID],Tabla3[[#This Row],[TorneoID]],Tabla1[Jornada],Tabla3[[#This Row],[Jornada]],Tabla1[Resultado],-1)</f>
        <v>2</v>
      </c>
      <c r="Q7620">
        <f>Tabla3[[#This Row],[GL]]+Tabla3[[#This Row],[GV]]</f>
        <v>25</v>
      </c>
      <c r="R7620">
        <f>SUMIFS(Tabla1[mLoc],Tabla1[TorneoID],Tabla3[[#This Row],[TorneoID]],Tabla1[Jornada],Tabla3[[#This Row],[Jornada]])</f>
        <v>16</v>
      </c>
      <c r="S7620">
        <f>SUMIFS(Tabla1[mVis],Tabla1[TorneoID],Tabla3[[#This Row],[TorneoID]],Tabla1[Jornada],Tabla3[[#This Row],[Jornada]])</f>
        <v>9</v>
      </c>
    </row>
    <row r="7621" spans="2:19" x14ac:dyDescent="0.45">
      <c r="B7621">
        <v>4610</v>
      </c>
      <c r="C7621" t="s">
        <v>62</v>
      </c>
      <c r="D7621">
        <v>22</v>
      </c>
      <c r="E7621">
        <v>11</v>
      </c>
      <c r="F7621" t="s">
        <v>24</v>
      </c>
      <c r="G7621">
        <v>3</v>
      </c>
      <c r="H7621">
        <v>0</v>
      </c>
      <c r="I7621" t="s">
        <v>11</v>
      </c>
      <c r="J7621">
        <v>1</v>
      </c>
      <c r="L7621">
        <v>35</v>
      </c>
      <c r="M7621">
        <v>6</v>
      </c>
      <c r="N7621">
        <f>COUNTIFS(Tabla1[TorneoID],Tabla3[[#This Row],[TorneoID]],Tabla1[Jornada],Tabla3[[#This Row],[Jornada]],Tabla1[Resultado],1)</f>
        <v>3</v>
      </c>
      <c r="O7621">
        <f>COUNTIFS(Tabla1[TorneoID],Tabla3[[#This Row],[TorneoID]],Tabla1[Jornada],Tabla3[[#This Row],[Jornada]],Tabla1[Resultado],0)</f>
        <v>2</v>
      </c>
      <c r="P7621">
        <f>COUNTIFS(Tabla1[TorneoID],Tabla3[[#This Row],[TorneoID]],Tabla1[Jornada],Tabla3[[#This Row],[Jornada]],Tabla1[Resultado],-1)</f>
        <v>5</v>
      </c>
      <c r="Q7621">
        <f>Tabla3[[#This Row],[GL]]+Tabla3[[#This Row],[GV]]</f>
        <v>38</v>
      </c>
      <c r="R7621">
        <f>SUMIFS(Tabla1[mLoc],Tabla1[TorneoID],Tabla3[[#This Row],[TorneoID]],Tabla1[Jornada],Tabla3[[#This Row],[Jornada]])</f>
        <v>17</v>
      </c>
      <c r="S7621">
        <f>SUMIFS(Tabla1[mVis],Tabla1[TorneoID],Tabla3[[#This Row],[TorneoID]],Tabla1[Jornada],Tabla3[[#This Row],[Jornada]])</f>
        <v>21</v>
      </c>
    </row>
    <row r="7622" spans="2:19" x14ac:dyDescent="0.45">
      <c r="B7622">
        <v>4611</v>
      </c>
      <c r="C7622" t="s">
        <v>62</v>
      </c>
      <c r="D7622">
        <v>22</v>
      </c>
      <c r="E7622">
        <v>11</v>
      </c>
      <c r="F7622" t="s">
        <v>6</v>
      </c>
      <c r="G7622">
        <v>1</v>
      </c>
      <c r="H7622">
        <v>0</v>
      </c>
      <c r="I7622" t="s">
        <v>17</v>
      </c>
      <c r="J7622">
        <v>1</v>
      </c>
      <c r="L7622">
        <v>35</v>
      </c>
      <c r="M7622">
        <v>7</v>
      </c>
      <c r="N7622">
        <f>COUNTIFS(Tabla1[TorneoID],Tabla3[[#This Row],[TorneoID]],Tabla1[Jornada],Tabla3[[#This Row],[Jornada]],Tabla1[Resultado],1)</f>
        <v>5</v>
      </c>
      <c r="O7622">
        <f>COUNTIFS(Tabla1[TorneoID],Tabla3[[#This Row],[TorneoID]],Tabla1[Jornada],Tabla3[[#This Row],[Jornada]],Tabla1[Resultado],0)</f>
        <v>1</v>
      </c>
      <c r="P7622">
        <f>COUNTIFS(Tabla1[TorneoID],Tabla3[[#This Row],[TorneoID]],Tabla1[Jornada],Tabla3[[#This Row],[Jornada]],Tabla1[Resultado],-1)</f>
        <v>4</v>
      </c>
      <c r="Q7622">
        <f>Tabla3[[#This Row],[GL]]+Tabla3[[#This Row],[GV]]</f>
        <v>39</v>
      </c>
      <c r="R7622">
        <f>SUMIFS(Tabla1[mLoc],Tabla1[TorneoID],Tabla3[[#This Row],[TorneoID]],Tabla1[Jornada],Tabla3[[#This Row],[Jornada]])</f>
        <v>20</v>
      </c>
      <c r="S7622">
        <f>SUMIFS(Tabla1[mVis],Tabla1[TorneoID],Tabla3[[#This Row],[TorneoID]],Tabla1[Jornada],Tabla3[[#This Row],[Jornada]])</f>
        <v>19</v>
      </c>
    </row>
    <row r="7623" spans="2:19" x14ac:dyDescent="0.45">
      <c r="B7623">
        <v>4612</v>
      </c>
      <c r="C7623" t="s">
        <v>62</v>
      </c>
      <c r="D7623">
        <v>22</v>
      </c>
      <c r="E7623">
        <v>11</v>
      </c>
      <c r="F7623" t="s">
        <v>14</v>
      </c>
      <c r="G7623">
        <v>1</v>
      </c>
      <c r="H7623">
        <v>1</v>
      </c>
      <c r="I7623" t="s">
        <v>7</v>
      </c>
      <c r="J7623">
        <v>0</v>
      </c>
      <c r="L7623">
        <v>35</v>
      </c>
      <c r="M7623">
        <v>8</v>
      </c>
      <c r="N7623">
        <f>COUNTIFS(Tabla1[TorneoID],Tabla3[[#This Row],[TorneoID]],Tabla1[Jornada],Tabla3[[#This Row],[Jornada]],Tabla1[Resultado],1)</f>
        <v>6</v>
      </c>
      <c r="O7623">
        <f>COUNTIFS(Tabla1[TorneoID],Tabla3[[#This Row],[TorneoID]],Tabla1[Jornada],Tabla3[[#This Row],[Jornada]],Tabla1[Resultado],0)</f>
        <v>1</v>
      </c>
      <c r="P7623">
        <f>COUNTIFS(Tabla1[TorneoID],Tabla3[[#This Row],[TorneoID]],Tabla1[Jornada],Tabla3[[#This Row],[Jornada]],Tabla1[Resultado],-1)</f>
        <v>3</v>
      </c>
      <c r="Q7623">
        <f>Tabla3[[#This Row],[GL]]+Tabla3[[#This Row],[GV]]</f>
        <v>41</v>
      </c>
      <c r="R7623">
        <f>SUMIFS(Tabla1[mLoc],Tabla1[TorneoID],Tabla3[[#This Row],[TorneoID]],Tabla1[Jornada],Tabla3[[#This Row],[Jornada]])</f>
        <v>22</v>
      </c>
      <c r="S7623">
        <f>SUMIFS(Tabla1[mVis],Tabla1[TorneoID],Tabla3[[#This Row],[TorneoID]],Tabla1[Jornada],Tabla3[[#This Row],[Jornada]])</f>
        <v>19</v>
      </c>
    </row>
    <row r="7624" spans="2:19" x14ac:dyDescent="0.45">
      <c r="B7624">
        <v>4579</v>
      </c>
      <c r="C7624" t="s">
        <v>62</v>
      </c>
      <c r="D7624">
        <v>22</v>
      </c>
      <c r="E7624">
        <v>12</v>
      </c>
      <c r="F7624" t="s">
        <v>49</v>
      </c>
      <c r="G7624">
        <v>1</v>
      </c>
      <c r="H7624">
        <v>1</v>
      </c>
      <c r="I7624" t="s">
        <v>14</v>
      </c>
      <c r="J7624">
        <v>0</v>
      </c>
      <c r="L7624">
        <v>35</v>
      </c>
      <c r="M7624">
        <v>9</v>
      </c>
      <c r="N7624">
        <f>COUNTIFS(Tabla1[TorneoID],Tabla3[[#This Row],[TorneoID]],Tabla1[Jornada],Tabla3[[#This Row],[Jornada]],Tabla1[Resultado],1)</f>
        <v>6</v>
      </c>
      <c r="O7624">
        <f>COUNTIFS(Tabla1[TorneoID],Tabla3[[#This Row],[TorneoID]],Tabla1[Jornada],Tabla3[[#This Row],[Jornada]],Tabla1[Resultado],0)</f>
        <v>1</v>
      </c>
      <c r="P7624">
        <f>COUNTIFS(Tabla1[TorneoID],Tabla3[[#This Row],[TorneoID]],Tabla1[Jornada],Tabla3[[#This Row],[Jornada]],Tabla1[Resultado],-1)</f>
        <v>3</v>
      </c>
      <c r="Q7624">
        <f>Tabla3[[#This Row],[GL]]+Tabla3[[#This Row],[GV]]</f>
        <v>26</v>
      </c>
      <c r="R7624">
        <f>SUMIFS(Tabla1[mLoc],Tabla1[TorneoID],Tabla3[[#This Row],[TorneoID]],Tabla1[Jornada],Tabla3[[#This Row],[Jornada]])</f>
        <v>16</v>
      </c>
      <c r="S7624">
        <f>SUMIFS(Tabla1[mVis],Tabla1[TorneoID],Tabla3[[#This Row],[TorneoID]],Tabla1[Jornada],Tabla3[[#This Row],[Jornada]])</f>
        <v>10</v>
      </c>
    </row>
    <row r="7625" spans="2:19" x14ac:dyDescent="0.45">
      <c r="B7625">
        <v>4595</v>
      </c>
      <c r="C7625" t="s">
        <v>62</v>
      </c>
      <c r="D7625">
        <v>22</v>
      </c>
      <c r="E7625">
        <v>12</v>
      </c>
      <c r="F7625" t="s">
        <v>27</v>
      </c>
      <c r="G7625">
        <v>1</v>
      </c>
      <c r="H7625">
        <v>2</v>
      </c>
      <c r="I7625" t="s">
        <v>3</v>
      </c>
      <c r="J7625">
        <v>-1</v>
      </c>
      <c r="L7625">
        <v>35</v>
      </c>
      <c r="M7625">
        <v>10</v>
      </c>
      <c r="N7625">
        <f>COUNTIFS(Tabla1[TorneoID],Tabla3[[#This Row],[TorneoID]],Tabla1[Jornada],Tabla3[[#This Row],[Jornada]],Tabla1[Resultado],1)</f>
        <v>4</v>
      </c>
      <c r="O7625">
        <f>COUNTIFS(Tabla1[TorneoID],Tabla3[[#This Row],[TorneoID]],Tabla1[Jornada],Tabla3[[#This Row],[Jornada]],Tabla1[Resultado],0)</f>
        <v>5</v>
      </c>
      <c r="P7625">
        <f>COUNTIFS(Tabla1[TorneoID],Tabla3[[#This Row],[TorneoID]],Tabla1[Jornada],Tabla3[[#This Row],[Jornada]],Tabla1[Resultado],-1)</f>
        <v>1</v>
      </c>
      <c r="Q7625">
        <f>Tabla3[[#This Row],[GL]]+Tabla3[[#This Row],[GV]]</f>
        <v>28</v>
      </c>
      <c r="R7625">
        <f>SUMIFS(Tabla1[mLoc],Tabla1[TorneoID],Tabla3[[#This Row],[TorneoID]],Tabla1[Jornada],Tabla3[[#This Row],[Jornada]])</f>
        <v>16</v>
      </c>
      <c r="S7625">
        <f>SUMIFS(Tabla1[mVis],Tabla1[TorneoID],Tabla3[[#This Row],[TorneoID]],Tabla1[Jornada],Tabla3[[#This Row],[Jornada]])</f>
        <v>12</v>
      </c>
    </row>
    <row r="7626" spans="2:19" x14ac:dyDescent="0.45">
      <c r="B7626">
        <v>4596</v>
      </c>
      <c r="C7626" t="s">
        <v>62</v>
      </c>
      <c r="D7626">
        <v>22</v>
      </c>
      <c r="E7626">
        <v>12</v>
      </c>
      <c r="F7626" t="s">
        <v>0</v>
      </c>
      <c r="G7626">
        <v>1</v>
      </c>
      <c r="H7626">
        <v>2</v>
      </c>
      <c r="I7626" t="s">
        <v>1</v>
      </c>
      <c r="J7626">
        <v>-1</v>
      </c>
      <c r="L7626">
        <v>35</v>
      </c>
      <c r="M7626">
        <v>11</v>
      </c>
      <c r="N7626">
        <f>COUNTIFS(Tabla1[TorneoID],Tabla3[[#This Row],[TorneoID]],Tabla1[Jornada],Tabla3[[#This Row],[Jornada]],Tabla1[Resultado],1)</f>
        <v>6</v>
      </c>
      <c r="O7626">
        <f>COUNTIFS(Tabla1[TorneoID],Tabla3[[#This Row],[TorneoID]],Tabla1[Jornada],Tabla3[[#This Row],[Jornada]],Tabla1[Resultado],0)</f>
        <v>3</v>
      </c>
      <c r="P7626">
        <f>COUNTIFS(Tabla1[TorneoID],Tabla3[[#This Row],[TorneoID]],Tabla1[Jornada],Tabla3[[#This Row],[Jornada]],Tabla1[Resultado],-1)</f>
        <v>1</v>
      </c>
      <c r="Q7626">
        <f>Tabla3[[#This Row],[GL]]+Tabla3[[#This Row],[GV]]</f>
        <v>32</v>
      </c>
      <c r="R7626">
        <f>SUMIFS(Tabla1[mLoc],Tabla1[TorneoID],Tabla3[[#This Row],[TorneoID]],Tabla1[Jornada],Tabla3[[#This Row],[Jornada]])</f>
        <v>22</v>
      </c>
      <c r="S7626">
        <f>SUMIFS(Tabla1[mVis],Tabla1[TorneoID],Tabla3[[#This Row],[TorneoID]],Tabla1[Jornada],Tabla3[[#This Row],[Jornada]])</f>
        <v>10</v>
      </c>
    </row>
    <row r="7627" spans="2:19" x14ac:dyDescent="0.45">
      <c r="B7627">
        <v>4597</v>
      </c>
      <c r="C7627" t="s">
        <v>62</v>
      </c>
      <c r="D7627">
        <v>22</v>
      </c>
      <c r="E7627">
        <v>12</v>
      </c>
      <c r="F7627" t="s">
        <v>4</v>
      </c>
      <c r="G7627">
        <v>1</v>
      </c>
      <c r="H7627">
        <v>0</v>
      </c>
      <c r="I7627" t="s">
        <v>13</v>
      </c>
      <c r="J7627">
        <v>1</v>
      </c>
      <c r="L7627">
        <v>35</v>
      </c>
      <c r="M7627">
        <v>12</v>
      </c>
      <c r="N7627">
        <f>COUNTIFS(Tabla1[TorneoID],Tabla3[[#This Row],[TorneoID]],Tabla1[Jornada],Tabla3[[#This Row],[Jornada]],Tabla1[Resultado],1)</f>
        <v>7</v>
      </c>
      <c r="O7627">
        <f>COUNTIFS(Tabla1[TorneoID],Tabla3[[#This Row],[TorneoID]],Tabla1[Jornada],Tabla3[[#This Row],[Jornada]],Tabla1[Resultado],0)</f>
        <v>1</v>
      </c>
      <c r="P7627">
        <f>COUNTIFS(Tabla1[TorneoID],Tabla3[[#This Row],[TorneoID]],Tabla1[Jornada],Tabla3[[#This Row],[Jornada]],Tabla1[Resultado],-1)</f>
        <v>2</v>
      </c>
      <c r="Q7627">
        <f>Tabla3[[#This Row],[GL]]+Tabla3[[#This Row],[GV]]</f>
        <v>27</v>
      </c>
      <c r="R7627">
        <f>SUMIFS(Tabla1[mLoc],Tabla1[TorneoID],Tabla3[[#This Row],[TorneoID]],Tabla1[Jornada],Tabla3[[#This Row],[Jornada]])</f>
        <v>19</v>
      </c>
      <c r="S7627">
        <f>SUMIFS(Tabla1[mVis],Tabla1[TorneoID],Tabla3[[#This Row],[TorneoID]],Tabla1[Jornada],Tabla3[[#This Row],[Jornada]])</f>
        <v>8</v>
      </c>
    </row>
    <row r="7628" spans="2:19" x14ac:dyDescent="0.45">
      <c r="B7628">
        <v>4598</v>
      </c>
      <c r="C7628" t="s">
        <v>62</v>
      </c>
      <c r="D7628">
        <v>22</v>
      </c>
      <c r="E7628">
        <v>12</v>
      </c>
      <c r="F7628" t="s">
        <v>11</v>
      </c>
      <c r="G7628">
        <v>2</v>
      </c>
      <c r="H7628">
        <v>0</v>
      </c>
      <c r="I7628" t="s">
        <v>56</v>
      </c>
      <c r="J7628">
        <v>1</v>
      </c>
      <c r="L7628">
        <v>35</v>
      </c>
      <c r="M7628">
        <v>13</v>
      </c>
      <c r="N7628">
        <f>COUNTIFS(Tabla1[TorneoID],Tabla3[[#This Row],[TorneoID]],Tabla1[Jornada],Tabla3[[#This Row],[Jornada]],Tabla1[Resultado],1)</f>
        <v>7</v>
      </c>
      <c r="O7628">
        <f>COUNTIFS(Tabla1[TorneoID],Tabla3[[#This Row],[TorneoID]],Tabla1[Jornada],Tabla3[[#This Row],[Jornada]],Tabla1[Resultado],0)</f>
        <v>0</v>
      </c>
      <c r="P7628">
        <f>COUNTIFS(Tabla1[TorneoID],Tabla3[[#This Row],[TorneoID]],Tabla1[Jornada],Tabla3[[#This Row],[Jornada]],Tabla1[Resultado],-1)</f>
        <v>3</v>
      </c>
      <c r="Q7628">
        <f>Tabla3[[#This Row],[GL]]+Tabla3[[#This Row],[GV]]</f>
        <v>34</v>
      </c>
      <c r="R7628">
        <f>SUMIFS(Tabla1[mLoc],Tabla1[TorneoID],Tabla3[[#This Row],[TorneoID]],Tabla1[Jornada],Tabla3[[#This Row],[Jornada]])</f>
        <v>21</v>
      </c>
      <c r="S7628">
        <f>SUMIFS(Tabla1[mVis],Tabla1[TorneoID],Tabla3[[#This Row],[TorneoID]],Tabla1[Jornada],Tabla3[[#This Row],[Jornada]])</f>
        <v>13</v>
      </c>
    </row>
    <row r="7629" spans="2:19" x14ac:dyDescent="0.45">
      <c r="B7629">
        <v>4599</v>
      </c>
      <c r="C7629" t="s">
        <v>62</v>
      </c>
      <c r="D7629">
        <v>22</v>
      </c>
      <c r="E7629">
        <v>12</v>
      </c>
      <c r="F7629" t="s">
        <v>7</v>
      </c>
      <c r="G7629">
        <v>1</v>
      </c>
      <c r="H7629">
        <v>0</v>
      </c>
      <c r="I7629" t="s">
        <v>6</v>
      </c>
      <c r="J7629">
        <v>1</v>
      </c>
      <c r="L7629">
        <v>35</v>
      </c>
      <c r="M7629">
        <v>14</v>
      </c>
      <c r="N7629">
        <f>COUNTIFS(Tabla1[TorneoID],Tabla3[[#This Row],[TorneoID]],Tabla1[Jornada],Tabla3[[#This Row],[Jornada]],Tabla1[Resultado],1)</f>
        <v>5</v>
      </c>
      <c r="O7629">
        <f>COUNTIFS(Tabla1[TorneoID],Tabla3[[#This Row],[TorneoID]],Tabla1[Jornada],Tabla3[[#This Row],[Jornada]],Tabla1[Resultado],0)</f>
        <v>3</v>
      </c>
      <c r="P7629">
        <f>COUNTIFS(Tabla1[TorneoID],Tabla3[[#This Row],[TorneoID]],Tabla1[Jornada],Tabla3[[#This Row],[Jornada]],Tabla1[Resultado],-1)</f>
        <v>2</v>
      </c>
      <c r="Q7629">
        <f>Tabla3[[#This Row],[GL]]+Tabla3[[#This Row],[GV]]</f>
        <v>26</v>
      </c>
      <c r="R7629">
        <f>SUMIFS(Tabla1[mLoc],Tabla1[TorneoID],Tabla3[[#This Row],[TorneoID]],Tabla1[Jornada],Tabla3[[#This Row],[Jornada]])</f>
        <v>15</v>
      </c>
      <c r="S7629">
        <f>SUMIFS(Tabla1[mVis],Tabla1[TorneoID],Tabla3[[#This Row],[TorneoID]],Tabla1[Jornada],Tabla3[[#This Row],[Jornada]])</f>
        <v>11</v>
      </c>
    </row>
    <row r="7630" spans="2:19" x14ac:dyDescent="0.45">
      <c r="B7630">
        <v>4600</v>
      </c>
      <c r="C7630" t="s">
        <v>62</v>
      </c>
      <c r="D7630">
        <v>22</v>
      </c>
      <c r="E7630">
        <v>12</v>
      </c>
      <c r="F7630" t="s">
        <v>17</v>
      </c>
      <c r="G7630">
        <v>2</v>
      </c>
      <c r="H7630">
        <v>1</v>
      </c>
      <c r="I7630" t="s">
        <v>24</v>
      </c>
      <c r="J7630">
        <v>1</v>
      </c>
      <c r="L7630">
        <v>35</v>
      </c>
      <c r="M7630">
        <v>15</v>
      </c>
      <c r="N7630">
        <f>COUNTIFS(Tabla1[TorneoID],Tabla3[[#This Row],[TorneoID]],Tabla1[Jornada],Tabla3[[#This Row],[Jornada]],Tabla1[Resultado],1)</f>
        <v>4</v>
      </c>
      <c r="O7630">
        <f>COUNTIFS(Tabla1[TorneoID],Tabla3[[#This Row],[TorneoID]],Tabla1[Jornada],Tabla3[[#This Row],[Jornada]],Tabla1[Resultado],0)</f>
        <v>1</v>
      </c>
      <c r="P7630">
        <f>COUNTIFS(Tabla1[TorneoID],Tabla3[[#This Row],[TorneoID]],Tabla1[Jornada],Tabla3[[#This Row],[Jornada]],Tabla1[Resultado],-1)</f>
        <v>5</v>
      </c>
      <c r="Q7630">
        <f>Tabla3[[#This Row],[GL]]+Tabla3[[#This Row],[GV]]</f>
        <v>24</v>
      </c>
      <c r="R7630">
        <f>SUMIFS(Tabla1[mLoc],Tabla1[TorneoID],Tabla3[[#This Row],[TorneoID]],Tabla1[Jornada],Tabla3[[#This Row],[Jornada]])</f>
        <v>12</v>
      </c>
      <c r="S7630">
        <f>SUMIFS(Tabla1[mVis],Tabla1[TorneoID],Tabla3[[#This Row],[TorneoID]],Tabla1[Jornada],Tabla3[[#This Row],[Jornada]])</f>
        <v>12</v>
      </c>
    </row>
    <row r="7631" spans="2:19" x14ac:dyDescent="0.45">
      <c r="B7631">
        <v>4601</v>
      </c>
      <c r="C7631" t="s">
        <v>62</v>
      </c>
      <c r="D7631">
        <v>22</v>
      </c>
      <c r="E7631">
        <v>12</v>
      </c>
      <c r="F7631" t="s">
        <v>9</v>
      </c>
      <c r="G7631">
        <v>1</v>
      </c>
      <c r="H7631">
        <v>1</v>
      </c>
      <c r="I7631" t="s">
        <v>15</v>
      </c>
      <c r="J7631">
        <v>0</v>
      </c>
      <c r="L7631">
        <v>35</v>
      </c>
      <c r="M7631">
        <v>16</v>
      </c>
      <c r="N7631">
        <f>COUNTIFS(Tabla1[TorneoID],Tabla3[[#This Row],[TorneoID]],Tabla1[Jornada],Tabla3[[#This Row],[Jornada]],Tabla1[Resultado],1)</f>
        <v>3</v>
      </c>
      <c r="O7631">
        <f>COUNTIFS(Tabla1[TorneoID],Tabla3[[#This Row],[TorneoID]],Tabla1[Jornada],Tabla3[[#This Row],[Jornada]],Tabla1[Resultado],0)</f>
        <v>4</v>
      </c>
      <c r="P7631">
        <f>COUNTIFS(Tabla1[TorneoID],Tabla3[[#This Row],[TorneoID]],Tabla1[Jornada],Tabla3[[#This Row],[Jornada]],Tabla1[Resultado],-1)</f>
        <v>3</v>
      </c>
      <c r="Q7631">
        <f>Tabla3[[#This Row],[GL]]+Tabla3[[#This Row],[GV]]</f>
        <v>41</v>
      </c>
      <c r="R7631">
        <f>SUMIFS(Tabla1[mLoc],Tabla1[TorneoID],Tabla3[[#This Row],[TorneoID]],Tabla1[Jornada],Tabla3[[#This Row],[Jornada]])</f>
        <v>23</v>
      </c>
      <c r="S7631">
        <f>SUMIFS(Tabla1[mVis],Tabla1[TorneoID],Tabla3[[#This Row],[TorneoID]],Tabla1[Jornada],Tabla3[[#This Row],[Jornada]])</f>
        <v>18</v>
      </c>
    </row>
    <row r="7632" spans="2:19" x14ac:dyDescent="0.45">
      <c r="B7632">
        <v>4602</v>
      </c>
      <c r="C7632" t="s">
        <v>62</v>
      </c>
      <c r="D7632">
        <v>22</v>
      </c>
      <c r="E7632">
        <v>12</v>
      </c>
      <c r="F7632" t="s">
        <v>12</v>
      </c>
      <c r="G7632">
        <v>2</v>
      </c>
      <c r="H7632">
        <v>2</v>
      </c>
      <c r="I7632" t="s">
        <v>5</v>
      </c>
      <c r="J7632">
        <v>0</v>
      </c>
      <c r="L7632">
        <v>35</v>
      </c>
      <c r="M7632">
        <v>17</v>
      </c>
      <c r="N7632">
        <f>COUNTIFS(Tabla1[TorneoID],Tabla3[[#This Row],[TorneoID]],Tabla1[Jornada],Tabla3[[#This Row],[Jornada]],Tabla1[Resultado],1)</f>
        <v>3</v>
      </c>
      <c r="O7632">
        <f>COUNTIFS(Tabla1[TorneoID],Tabla3[[#This Row],[TorneoID]],Tabla1[Jornada],Tabla3[[#This Row],[Jornada]],Tabla1[Resultado],0)</f>
        <v>2</v>
      </c>
      <c r="P7632">
        <f>COUNTIFS(Tabla1[TorneoID],Tabla3[[#This Row],[TorneoID]],Tabla1[Jornada],Tabla3[[#This Row],[Jornada]],Tabla1[Resultado],-1)</f>
        <v>5</v>
      </c>
      <c r="Q7632">
        <f>Tabla3[[#This Row],[GL]]+Tabla3[[#This Row],[GV]]</f>
        <v>29</v>
      </c>
      <c r="R7632">
        <f>SUMIFS(Tabla1[mLoc],Tabla1[TorneoID],Tabla3[[#This Row],[TorneoID]],Tabla1[Jornada],Tabla3[[#This Row],[Jornada]])</f>
        <v>13</v>
      </c>
      <c r="S7632">
        <f>SUMIFS(Tabla1[mVis],Tabla1[TorneoID],Tabla3[[#This Row],[TorneoID]],Tabla1[Jornada],Tabla3[[#This Row],[Jornada]])</f>
        <v>16</v>
      </c>
    </row>
    <row r="7633" spans="2:19" x14ac:dyDescent="0.45">
      <c r="B7633">
        <v>4586</v>
      </c>
      <c r="C7633" t="s">
        <v>62</v>
      </c>
      <c r="D7633">
        <v>22</v>
      </c>
      <c r="E7633">
        <v>13</v>
      </c>
      <c r="F7633" t="s">
        <v>3</v>
      </c>
      <c r="G7633">
        <v>3</v>
      </c>
      <c r="H7633">
        <v>0</v>
      </c>
      <c r="I7633" t="s">
        <v>9</v>
      </c>
      <c r="J7633">
        <v>1</v>
      </c>
      <c r="L7633">
        <v>35</v>
      </c>
      <c r="M7633">
        <v>18</v>
      </c>
      <c r="N7633">
        <f>COUNTIFS(Tabla1[TorneoID],Tabla3[[#This Row],[TorneoID]],Tabla1[Jornada],Tabla3[[#This Row],[Jornada]],Tabla1[Resultado],1)</f>
        <v>4</v>
      </c>
      <c r="O7633">
        <f>COUNTIFS(Tabla1[TorneoID],Tabla3[[#This Row],[TorneoID]],Tabla1[Jornada],Tabla3[[#This Row],[Jornada]],Tabla1[Resultado],0)</f>
        <v>3</v>
      </c>
      <c r="P7633">
        <f>COUNTIFS(Tabla1[TorneoID],Tabla3[[#This Row],[TorneoID]],Tabla1[Jornada],Tabla3[[#This Row],[Jornada]],Tabla1[Resultado],-1)</f>
        <v>3</v>
      </c>
      <c r="Q7633">
        <f>Tabla3[[#This Row],[GL]]+Tabla3[[#This Row],[GV]]</f>
        <v>24</v>
      </c>
      <c r="R7633">
        <f>SUMIFS(Tabla1[mLoc],Tabla1[TorneoID],Tabla3[[#This Row],[TorneoID]],Tabla1[Jornada],Tabla3[[#This Row],[Jornada]])</f>
        <v>14</v>
      </c>
      <c r="S7633">
        <f>SUMIFS(Tabla1[mVis],Tabla1[TorneoID],Tabla3[[#This Row],[TorneoID]],Tabla1[Jornada],Tabla3[[#This Row],[Jornada]])</f>
        <v>10</v>
      </c>
    </row>
    <row r="7634" spans="2:19" x14ac:dyDescent="0.45">
      <c r="B7634">
        <v>4587</v>
      </c>
      <c r="C7634" t="s">
        <v>62</v>
      </c>
      <c r="D7634">
        <v>22</v>
      </c>
      <c r="E7634">
        <v>13</v>
      </c>
      <c r="F7634" t="s">
        <v>17</v>
      </c>
      <c r="G7634">
        <v>3</v>
      </c>
      <c r="H7634">
        <v>1</v>
      </c>
      <c r="I7634" t="s">
        <v>11</v>
      </c>
      <c r="J7634">
        <v>1</v>
      </c>
      <c r="L7634">
        <v>35</v>
      </c>
      <c r="M7634">
        <v>19</v>
      </c>
      <c r="N7634">
        <f>COUNTIFS(Tabla1[TorneoID],Tabla3[[#This Row],[TorneoID]],Tabla1[Jornada],Tabla3[[#This Row],[Jornada]],Tabla1[Resultado],1)</f>
        <v>4</v>
      </c>
      <c r="O7634">
        <f>COUNTIFS(Tabla1[TorneoID],Tabla3[[#This Row],[TorneoID]],Tabla1[Jornada],Tabla3[[#This Row],[Jornada]],Tabla1[Resultado],0)</f>
        <v>3</v>
      </c>
      <c r="P7634">
        <f>COUNTIFS(Tabla1[TorneoID],Tabla3[[#This Row],[TorneoID]],Tabla1[Jornada],Tabla3[[#This Row],[Jornada]],Tabla1[Resultado],-1)</f>
        <v>3</v>
      </c>
      <c r="Q7634">
        <f>Tabla3[[#This Row],[GL]]+Tabla3[[#This Row],[GV]]</f>
        <v>31</v>
      </c>
      <c r="R7634">
        <f>SUMIFS(Tabla1[mLoc],Tabla1[TorneoID],Tabla3[[#This Row],[TorneoID]],Tabla1[Jornada],Tabla3[[#This Row],[Jornada]])</f>
        <v>16</v>
      </c>
      <c r="S7634">
        <f>SUMIFS(Tabla1[mVis],Tabla1[TorneoID],Tabla3[[#This Row],[TorneoID]],Tabla1[Jornada],Tabla3[[#This Row],[Jornada]])</f>
        <v>15</v>
      </c>
    </row>
    <row r="7635" spans="2:19" x14ac:dyDescent="0.45">
      <c r="B7635">
        <v>4588</v>
      </c>
      <c r="C7635" t="s">
        <v>62</v>
      </c>
      <c r="D7635">
        <v>22</v>
      </c>
      <c r="E7635">
        <v>13</v>
      </c>
      <c r="F7635" t="s">
        <v>5</v>
      </c>
      <c r="G7635">
        <v>2</v>
      </c>
      <c r="H7635">
        <v>1</v>
      </c>
      <c r="I7635" t="s">
        <v>27</v>
      </c>
      <c r="J7635">
        <v>1</v>
      </c>
      <c r="L7635">
        <v>36</v>
      </c>
      <c r="M7635">
        <v>1</v>
      </c>
      <c r="N7635">
        <f>COUNTIFS(Tabla1[TorneoID],Tabla3[[#This Row],[TorneoID]],Tabla1[Jornada],Tabla3[[#This Row],[Jornada]],Tabla1[Resultado],1)</f>
        <v>2</v>
      </c>
      <c r="O7635">
        <f>COUNTIFS(Tabla1[TorneoID],Tabla3[[#This Row],[TorneoID]],Tabla1[Jornada],Tabla3[[#This Row],[Jornada]],Tabla1[Resultado],0)</f>
        <v>5</v>
      </c>
      <c r="P7635">
        <f>COUNTIFS(Tabla1[TorneoID],Tabla3[[#This Row],[TorneoID]],Tabla1[Jornada],Tabla3[[#This Row],[Jornada]],Tabla1[Resultado],-1)</f>
        <v>3</v>
      </c>
      <c r="Q7635">
        <f>Tabla3[[#This Row],[GL]]+Tabla3[[#This Row],[GV]]</f>
        <v>25</v>
      </c>
      <c r="R7635">
        <f>SUMIFS(Tabla1[mLoc],Tabla1[TorneoID],Tabla3[[#This Row],[TorneoID]],Tabla1[Jornada],Tabla3[[#This Row],[Jornada]])</f>
        <v>12</v>
      </c>
      <c r="S7635">
        <f>SUMIFS(Tabla1[mVis],Tabla1[TorneoID],Tabla3[[#This Row],[TorneoID]],Tabla1[Jornada],Tabla3[[#This Row],[Jornada]])</f>
        <v>13</v>
      </c>
    </row>
    <row r="7636" spans="2:19" x14ac:dyDescent="0.45">
      <c r="B7636">
        <v>4589</v>
      </c>
      <c r="C7636" t="s">
        <v>62</v>
      </c>
      <c r="D7636">
        <v>22</v>
      </c>
      <c r="E7636">
        <v>13</v>
      </c>
      <c r="F7636" t="s">
        <v>1</v>
      </c>
      <c r="G7636">
        <v>1</v>
      </c>
      <c r="H7636">
        <v>0</v>
      </c>
      <c r="I7636" t="s">
        <v>12</v>
      </c>
      <c r="J7636">
        <v>1</v>
      </c>
      <c r="L7636">
        <v>36</v>
      </c>
      <c r="M7636">
        <v>2</v>
      </c>
      <c r="N7636">
        <f>COUNTIFS(Tabla1[TorneoID],Tabla3[[#This Row],[TorneoID]],Tabla1[Jornada],Tabla3[[#This Row],[Jornada]],Tabla1[Resultado],1)</f>
        <v>3</v>
      </c>
      <c r="O7636">
        <f>COUNTIFS(Tabla1[TorneoID],Tabla3[[#This Row],[TorneoID]],Tabla1[Jornada],Tabla3[[#This Row],[Jornada]],Tabla1[Resultado],0)</f>
        <v>5</v>
      </c>
      <c r="P7636">
        <f>COUNTIFS(Tabla1[TorneoID],Tabla3[[#This Row],[TorneoID]],Tabla1[Jornada],Tabla3[[#This Row],[Jornada]],Tabla1[Resultado],-1)</f>
        <v>2</v>
      </c>
      <c r="Q7636">
        <f>Tabla3[[#This Row],[GL]]+Tabla3[[#This Row],[GV]]</f>
        <v>33</v>
      </c>
      <c r="R7636">
        <f>SUMIFS(Tabla1[mLoc],Tabla1[TorneoID],Tabla3[[#This Row],[TorneoID]],Tabla1[Jornada],Tabla3[[#This Row],[Jornada]])</f>
        <v>18</v>
      </c>
      <c r="S7636">
        <f>SUMIFS(Tabla1[mVis],Tabla1[TorneoID],Tabla3[[#This Row],[TorneoID]],Tabla1[Jornada],Tabla3[[#This Row],[Jornada]])</f>
        <v>15</v>
      </c>
    </row>
    <row r="7637" spans="2:19" x14ac:dyDescent="0.45">
      <c r="B7637">
        <v>4590</v>
      </c>
      <c r="C7637" t="s">
        <v>62</v>
      </c>
      <c r="D7637">
        <v>22</v>
      </c>
      <c r="E7637">
        <v>13</v>
      </c>
      <c r="F7637" t="s">
        <v>15</v>
      </c>
      <c r="G7637">
        <v>1</v>
      </c>
      <c r="H7637">
        <v>1</v>
      </c>
      <c r="I7637" t="s">
        <v>4</v>
      </c>
      <c r="J7637">
        <v>0</v>
      </c>
      <c r="L7637">
        <v>36</v>
      </c>
      <c r="M7637">
        <v>3</v>
      </c>
      <c r="N7637">
        <f>COUNTIFS(Tabla1[TorneoID],Tabla3[[#This Row],[TorneoID]],Tabla1[Jornada],Tabla3[[#This Row],[Jornada]],Tabla1[Resultado],1)</f>
        <v>6</v>
      </c>
      <c r="O7637">
        <f>COUNTIFS(Tabla1[TorneoID],Tabla3[[#This Row],[TorneoID]],Tabla1[Jornada],Tabla3[[#This Row],[Jornada]],Tabla1[Resultado],0)</f>
        <v>2</v>
      </c>
      <c r="P7637">
        <f>COUNTIFS(Tabla1[TorneoID],Tabla3[[#This Row],[TorneoID]],Tabla1[Jornada],Tabla3[[#This Row],[Jornada]],Tabla1[Resultado],-1)</f>
        <v>2</v>
      </c>
      <c r="Q7637">
        <f>Tabla3[[#This Row],[GL]]+Tabla3[[#This Row],[GV]]</f>
        <v>25</v>
      </c>
      <c r="R7637">
        <f>SUMIFS(Tabla1[mLoc],Tabla1[TorneoID],Tabla3[[#This Row],[TorneoID]],Tabla1[Jornada],Tabla3[[#This Row],[Jornada]])</f>
        <v>16</v>
      </c>
      <c r="S7637">
        <f>SUMIFS(Tabla1[mVis],Tabla1[TorneoID],Tabla3[[#This Row],[TorneoID]],Tabla1[Jornada],Tabla3[[#This Row],[Jornada]])</f>
        <v>9</v>
      </c>
    </row>
    <row r="7638" spans="2:19" x14ac:dyDescent="0.45">
      <c r="B7638">
        <v>4591</v>
      </c>
      <c r="C7638" t="s">
        <v>62</v>
      </c>
      <c r="D7638">
        <v>22</v>
      </c>
      <c r="E7638">
        <v>13</v>
      </c>
      <c r="F7638" t="s">
        <v>6</v>
      </c>
      <c r="G7638">
        <v>2</v>
      </c>
      <c r="H7638">
        <v>1</v>
      </c>
      <c r="I7638" t="s">
        <v>49</v>
      </c>
      <c r="J7638">
        <v>1</v>
      </c>
      <c r="L7638">
        <v>36</v>
      </c>
      <c r="M7638">
        <v>4</v>
      </c>
      <c r="N7638">
        <f>COUNTIFS(Tabla1[TorneoID],Tabla3[[#This Row],[TorneoID]],Tabla1[Jornada],Tabla3[[#This Row],[Jornada]],Tabla1[Resultado],1)</f>
        <v>4</v>
      </c>
      <c r="O7638">
        <f>COUNTIFS(Tabla1[TorneoID],Tabla3[[#This Row],[TorneoID]],Tabla1[Jornada],Tabla3[[#This Row],[Jornada]],Tabla1[Resultado],0)</f>
        <v>3</v>
      </c>
      <c r="P7638">
        <f>COUNTIFS(Tabla1[TorneoID],Tabla3[[#This Row],[TorneoID]],Tabla1[Jornada],Tabla3[[#This Row],[Jornada]],Tabla1[Resultado],-1)</f>
        <v>3</v>
      </c>
      <c r="Q7638">
        <f>Tabla3[[#This Row],[GL]]+Tabla3[[#This Row],[GV]]</f>
        <v>26</v>
      </c>
      <c r="R7638">
        <f>SUMIFS(Tabla1[mLoc],Tabla1[TorneoID],Tabla3[[#This Row],[TorneoID]],Tabla1[Jornada],Tabla3[[#This Row],[Jornada]])</f>
        <v>13</v>
      </c>
      <c r="S7638">
        <f>SUMIFS(Tabla1[mVis],Tabla1[TorneoID],Tabla3[[#This Row],[TorneoID]],Tabla1[Jornada],Tabla3[[#This Row],[Jornada]])</f>
        <v>13</v>
      </c>
    </row>
    <row r="7639" spans="2:19" x14ac:dyDescent="0.45">
      <c r="B7639">
        <v>4592</v>
      </c>
      <c r="C7639" t="s">
        <v>62</v>
      </c>
      <c r="D7639">
        <v>22</v>
      </c>
      <c r="E7639">
        <v>13</v>
      </c>
      <c r="F7639" t="s">
        <v>14</v>
      </c>
      <c r="G7639">
        <v>2</v>
      </c>
      <c r="H7639">
        <v>1</v>
      </c>
      <c r="I7639" t="s">
        <v>0</v>
      </c>
      <c r="J7639">
        <v>1</v>
      </c>
      <c r="L7639">
        <v>36</v>
      </c>
      <c r="M7639">
        <v>5</v>
      </c>
      <c r="N7639">
        <f>COUNTIFS(Tabla1[TorneoID],Tabla3[[#This Row],[TorneoID]],Tabla1[Jornada],Tabla3[[#This Row],[Jornada]],Tabla1[Resultado],1)</f>
        <v>6</v>
      </c>
      <c r="O7639">
        <f>COUNTIFS(Tabla1[TorneoID],Tabla3[[#This Row],[TorneoID]],Tabla1[Jornada],Tabla3[[#This Row],[Jornada]],Tabla1[Resultado],0)</f>
        <v>2</v>
      </c>
      <c r="P7639">
        <f>COUNTIFS(Tabla1[TorneoID],Tabla3[[#This Row],[TorneoID]],Tabla1[Jornada],Tabla3[[#This Row],[Jornada]],Tabla1[Resultado],-1)</f>
        <v>2</v>
      </c>
      <c r="Q7639">
        <f>Tabla3[[#This Row],[GL]]+Tabla3[[#This Row],[GV]]</f>
        <v>33</v>
      </c>
      <c r="R7639">
        <f>SUMIFS(Tabla1[mLoc],Tabla1[TorneoID],Tabla3[[#This Row],[TorneoID]],Tabla1[Jornada],Tabla3[[#This Row],[Jornada]])</f>
        <v>19</v>
      </c>
      <c r="S7639">
        <f>SUMIFS(Tabla1[mVis],Tabla1[TorneoID],Tabla3[[#This Row],[TorneoID]],Tabla1[Jornada],Tabla3[[#This Row],[Jornada]])</f>
        <v>14</v>
      </c>
    </row>
    <row r="7640" spans="2:19" x14ac:dyDescent="0.45">
      <c r="B7640">
        <v>4593</v>
      </c>
      <c r="C7640" t="s">
        <v>62</v>
      </c>
      <c r="D7640">
        <v>22</v>
      </c>
      <c r="E7640">
        <v>13</v>
      </c>
      <c r="F7640" t="s">
        <v>24</v>
      </c>
      <c r="G7640">
        <v>1</v>
      </c>
      <c r="H7640">
        <v>2</v>
      </c>
      <c r="I7640" t="s">
        <v>7</v>
      </c>
      <c r="J7640">
        <v>-1</v>
      </c>
      <c r="L7640">
        <v>36</v>
      </c>
      <c r="M7640">
        <v>6</v>
      </c>
      <c r="N7640">
        <f>COUNTIFS(Tabla1[TorneoID],Tabla3[[#This Row],[TorneoID]],Tabla1[Jornada],Tabla3[[#This Row],[Jornada]],Tabla1[Resultado],1)</f>
        <v>6</v>
      </c>
      <c r="O7640">
        <f>COUNTIFS(Tabla1[TorneoID],Tabla3[[#This Row],[TorneoID]],Tabla1[Jornada],Tabla3[[#This Row],[Jornada]],Tabla1[Resultado],0)</f>
        <v>1</v>
      </c>
      <c r="P7640">
        <f>COUNTIFS(Tabla1[TorneoID],Tabla3[[#This Row],[TorneoID]],Tabla1[Jornada],Tabla3[[#This Row],[Jornada]],Tabla1[Resultado],-1)</f>
        <v>3</v>
      </c>
      <c r="Q7640">
        <f>Tabla3[[#This Row],[GL]]+Tabla3[[#This Row],[GV]]</f>
        <v>29</v>
      </c>
      <c r="R7640">
        <f>SUMIFS(Tabla1[mLoc],Tabla1[TorneoID],Tabla3[[#This Row],[TorneoID]],Tabla1[Jornada],Tabla3[[#This Row],[Jornada]])</f>
        <v>17</v>
      </c>
      <c r="S7640">
        <f>SUMIFS(Tabla1[mVis],Tabla1[TorneoID],Tabla3[[#This Row],[TorneoID]],Tabla1[Jornada],Tabla3[[#This Row],[Jornada]])</f>
        <v>12</v>
      </c>
    </row>
    <row r="7641" spans="2:19" x14ac:dyDescent="0.45">
      <c r="B7641">
        <v>4594</v>
      </c>
      <c r="C7641" t="s">
        <v>62</v>
      </c>
      <c r="D7641">
        <v>22</v>
      </c>
      <c r="E7641">
        <v>13</v>
      </c>
      <c r="F7641" t="s">
        <v>13</v>
      </c>
      <c r="G7641">
        <v>2</v>
      </c>
      <c r="H7641">
        <v>3</v>
      </c>
      <c r="I7641" t="s">
        <v>56</v>
      </c>
      <c r="J7641">
        <v>-1</v>
      </c>
      <c r="L7641">
        <v>36</v>
      </c>
      <c r="M7641">
        <v>7</v>
      </c>
      <c r="N7641">
        <f>COUNTIFS(Tabla1[TorneoID],Tabla3[[#This Row],[TorneoID]],Tabla1[Jornada],Tabla3[[#This Row],[Jornada]],Tabla1[Resultado],1)</f>
        <v>5</v>
      </c>
      <c r="O7641">
        <f>COUNTIFS(Tabla1[TorneoID],Tabla3[[#This Row],[TorneoID]],Tabla1[Jornada],Tabla3[[#This Row],[Jornada]],Tabla1[Resultado],0)</f>
        <v>4</v>
      </c>
      <c r="P7641">
        <f>COUNTIFS(Tabla1[TorneoID],Tabla3[[#This Row],[TorneoID]],Tabla1[Jornada],Tabla3[[#This Row],[Jornada]],Tabla1[Resultado],-1)</f>
        <v>1</v>
      </c>
      <c r="Q7641">
        <f>Tabla3[[#This Row],[GL]]+Tabla3[[#This Row],[GV]]</f>
        <v>32</v>
      </c>
      <c r="R7641">
        <f>SUMIFS(Tabla1[mLoc],Tabla1[TorneoID],Tabla3[[#This Row],[TorneoID]],Tabla1[Jornada],Tabla3[[#This Row],[Jornada]])</f>
        <v>18</v>
      </c>
      <c r="S7641">
        <f>SUMIFS(Tabla1[mVis],Tabla1[TorneoID],Tabla3[[#This Row],[TorneoID]],Tabla1[Jornada],Tabla3[[#This Row],[Jornada]])</f>
        <v>14</v>
      </c>
    </row>
    <row r="7642" spans="2:19" x14ac:dyDescent="0.45">
      <c r="B7642">
        <v>4576</v>
      </c>
      <c r="C7642" t="s">
        <v>62</v>
      </c>
      <c r="D7642">
        <v>22</v>
      </c>
      <c r="E7642">
        <v>14</v>
      </c>
      <c r="F7642" t="s">
        <v>12</v>
      </c>
      <c r="G7642">
        <v>0</v>
      </c>
      <c r="H7642">
        <v>1</v>
      </c>
      <c r="I7642" t="s">
        <v>14</v>
      </c>
      <c r="J7642">
        <v>-1</v>
      </c>
      <c r="L7642">
        <v>36</v>
      </c>
      <c r="M7642">
        <v>8</v>
      </c>
      <c r="N7642">
        <f>COUNTIFS(Tabla1[TorneoID],Tabla3[[#This Row],[TorneoID]],Tabla1[Jornada],Tabla3[[#This Row],[Jornada]],Tabla1[Resultado],1)</f>
        <v>7</v>
      </c>
      <c r="O7642">
        <f>COUNTIFS(Tabla1[TorneoID],Tabla3[[#This Row],[TorneoID]],Tabla1[Jornada],Tabla3[[#This Row],[Jornada]],Tabla1[Resultado],0)</f>
        <v>1</v>
      </c>
      <c r="P7642">
        <f>COUNTIFS(Tabla1[TorneoID],Tabla3[[#This Row],[TorneoID]],Tabla1[Jornada],Tabla3[[#This Row],[Jornada]],Tabla1[Resultado],-1)</f>
        <v>2</v>
      </c>
      <c r="Q7642">
        <f>Tabla3[[#This Row],[GL]]+Tabla3[[#This Row],[GV]]</f>
        <v>25</v>
      </c>
      <c r="R7642">
        <f>SUMIFS(Tabla1[mLoc],Tabla1[TorneoID],Tabla3[[#This Row],[TorneoID]],Tabla1[Jornada],Tabla3[[#This Row],[Jornada]])</f>
        <v>16</v>
      </c>
      <c r="S7642">
        <f>SUMIFS(Tabla1[mVis],Tabla1[TorneoID],Tabla3[[#This Row],[TorneoID]],Tabla1[Jornada],Tabla3[[#This Row],[Jornada]])</f>
        <v>9</v>
      </c>
    </row>
    <row r="7643" spans="2:19" x14ac:dyDescent="0.45">
      <c r="B7643">
        <v>4577</v>
      </c>
      <c r="C7643" t="s">
        <v>62</v>
      </c>
      <c r="D7643">
        <v>22</v>
      </c>
      <c r="E7643">
        <v>14</v>
      </c>
      <c r="F7643" t="s">
        <v>11</v>
      </c>
      <c r="G7643">
        <v>2</v>
      </c>
      <c r="H7643">
        <v>0</v>
      </c>
      <c r="I7643" t="s">
        <v>13</v>
      </c>
      <c r="J7643">
        <v>1</v>
      </c>
      <c r="L7643">
        <v>36</v>
      </c>
      <c r="M7643">
        <v>9</v>
      </c>
      <c r="N7643">
        <f>COUNTIFS(Tabla1[TorneoID],Tabla3[[#This Row],[TorneoID]],Tabla1[Jornada],Tabla3[[#This Row],[Jornada]],Tabla1[Resultado],1)</f>
        <v>3</v>
      </c>
      <c r="O7643">
        <f>COUNTIFS(Tabla1[TorneoID],Tabla3[[#This Row],[TorneoID]],Tabla1[Jornada],Tabla3[[#This Row],[Jornada]],Tabla1[Resultado],0)</f>
        <v>4</v>
      </c>
      <c r="P7643">
        <f>COUNTIFS(Tabla1[TorneoID],Tabla3[[#This Row],[TorneoID]],Tabla1[Jornada],Tabla3[[#This Row],[Jornada]],Tabla1[Resultado],-1)</f>
        <v>3</v>
      </c>
      <c r="Q7643">
        <f>Tabla3[[#This Row],[GL]]+Tabla3[[#This Row],[GV]]</f>
        <v>34</v>
      </c>
      <c r="R7643">
        <f>SUMIFS(Tabla1[mLoc],Tabla1[TorneoID],Tabla3[[#This Row],[TorneoID]],Tabla1[Jornada],Tabla3[[#This Row],[Jornada]])</f>
        <v>17</v>
      </c>
      <c r="S7643">
        <f>SUMIFS(Tabla1[mVis],Tabla1[TorneoID],Tabla3[[#This Row],[TorneoID]],Tabla1[Jornada],Tabla3[[#This Row],[Jornada]])</f>
        <v>17</v>
      </c>
    </row>
    <row r="7644" spans="2:19" x14ac:dyDescent="0.45">
      <c r="B7644">
        <v>4578</v>
      </c>
      <c r="C7644" t="s">
        <v>62</v>
      </c>
      <c r="D7644">
        <v>22</v>
      </c>
      <c r="E7644">
        <v>14</v>
      </c>
      <c r="F7644" t="s">
        <v>56</v>
      </c>
      <c r="G7644">
        <v>4</v>
      </c>
      <c r="H7644">
        <v>2</v>
      </c>
      <c r="I7644" t="s">
        <v>15</v>
      </c>
      <c r="J7644">
        <v>1</v>
      </c>
      <c r="L7644">
        <v>36</v>
      </c>
      <c r="M7644">
        <v>10</v>
      </c>
      <c r="N7644">
        <f>COUNTIFS(Tabla1[TorneoID],Tabla3[[#This Row],[TorneoID]],Tabla1[Jornada],Tabla3[[#This Row],[Jornada]],Tabla1[Resultado],1)</f>
        <v>5</v>
      </c>
      <c r="O7644">
        <f>COUNTIFS(Tabla1[TorneoID],Tabla3[[#This Row],[TorneoID]],Tabla1[Jornada],Tabla3[[#This Row],[Jornada]],Tabla1[Resultado],0)</f>
        <v>1</v>
      </c>
      <c r="P7644">
        <f>COUNTIFS(Tabla1[TorneoID],Tabla3[[#This Row],[TorneoID]],Tabla1[Jornada],Tabla3[[#This Row],[Jornada]],Tabla1[Resultado],-1)</f>
        <v>4</v>
      </c>
      <c r="Q7644">
        <f>Tabla3[[#This Row],[GL]]+Tabla3[[#This Row],[GV]]</f>
        <v>28</v>
      </c>
      <c r="R7644">
        <f>SUMIFS(Tabla1[mLoc],Tabla1[TorneoID],Tabla3[[#This Row],[TorneoID]],Tabla1[Jornada],Tabla3[[#This Row],[Jornada]])</f>
        <v>16</v>
      </c>
      <c r="S7644">
        <f>SUMIFS(Tabla1[mVis],Tabla1[TorneoID],Tabla3[[#This Row],[TorneoID]],Tabla1[Jornada],Tabla3[[#This Row],[Jornada]])</f>
        <v>12</v>
      </c>
    </row>
    <row r="7645" spans="2:19" x14ac:dyDescent="0.45">
      <c r="B7645">
        <v>4580</v>
      </c>
      <c r="C7645" t="s">
        <v>62</v>
      </c>
      <c r="D7645">
        <v>22</v>
      </c>
      <c r="E7645">
        <v>14</v>
      </c>
      <c r="F7645" t="s">
        <v>0</v>
      </c>
      <c r="G7645">
        <v>4</v>
      </c>
      <c r="H7645">
        <v>2</v>
      </c>
      <c r="I7645" t="s">
        <v>6</v>
      </c>
      <c r="J7645">
        <v>1</v>
      </c>
      <c r="L7645">
        <v>36</v>
      </c>
      <c r="M7645">
        <v>11</v>
      </c>
      <c r="N7645">
        <f>COUNTIFS(Tabla1[TorneoID],Tabla3[[#This Row],[TorneoID]],Tabla1[Jornada],Tabla3[[#This Row],[Jornada]],Tabla1[Resultado],1)</f>
        <v>3</v>
      </c>
      <c r="O7645">
        <f>COUNTIFS(Tabla1[TorneoID],Tabla3[[#This Row],[TorneoID]],Tabla1[Jornada],Tabla3[[#This Row],[Jornada]],Tabla1[Resultado],0)</f>
        <v>5</v>
      </c>
      <c r="P7645">
        <f>COUNTIFS(Tabla1[TorneoID],Tabla3[[#This Row],[TorneoID]],Tabla1[Jornada],Tabla3[[#This Row],[Jornada]],Tabla1[Resultado],-1)</f>
        <v>2</v>
      </c>
      <c r="Q7645">
        <f>Tabla3[[#This Row],[GL]]+Tabla3[[#This Row],[GV]]</f>
        <v>26</v>
      </c>
      <c r="R7645">
        <f>SUMIFS(Tabla1[mLoc],Tabla1[TorneoID],Tabla3[[#This Row],[TorneoID]],Tabla1[Jornada],Tabla3[[#This Row],[Jornada]])</f>
        <v>14</v>
      </c>
      <c r="S7645">
        <f>SUMIFS(Tabla1[mVis],Tabla1[TorneoID],Tabla3[[#This Row],[TorneoID]],Tabla1[Jornada],Tabla3[[#This Row],[Jornada]])</f>
        <v>12</v>
      </c>
    </row>
    <row r="7646" spans="2:19" x14ac:dyDescent="0.45">
      <c r="B7646">
        <v>4581</v>
      </c>
      <c r="C7646" t="s">
        <v>62</v>
      </c>
      <c r="D7646">
        <v>22</v>
      </c>
      <c r="E7646">
        <v>14</v>
      </c>
      <c r="F7646" t="s">
        <v>27</v>
      </c>
      <c r="G7646">
        <v>1</v>
      </c>
      <c r="H7646">
        <v>1</v>
      </c>
      <c r="I7646" t="s">
        <v>1</v>
      </c>
      <c r="J7646">
        <v>0</v>
      </c>
      <c r="L7646">
        <v>36</v>
      </c>
      <c r="M7646">
        <v>12</v>
      </c>
      <c r="N7646">
        <f>COUNTIFS(Tabla1[TorneoID],Tabla3[[#This Row],[TorneoID]],Tabla1[Jornada],Tabla3[[#This Row],[Jornada]],Tabla1[Resultado],1)</f>
        <v>3</v>
      </c>
      <c r="O7646">
        <f>COUNTIFS(Tabla1[TorneoID],Tabla3[[#This Row],[TorneoID]],Tabla1[Jornada],Tabla3[[#This Row],[Jornada]],Tabla1[Resultado],0)</f>
        <v>4</v>
      </c>
      <c r="P7646">
        <f>COUNTIFS(Tabla1[TorneoID],Tabla3[[#This Row],[TorneoID]],Tabla1[Jornada],Tabla3[[#This Row],[Jornada]],Tabla1[Resultado],-1)</f>
        <v>3</v>
      </c>
      <c r="Q7646">
        <f>Tabla3[[#This Row],[GL]]+Tabla3[[#This Row],[GV]]</f>
        <v>23</v>
      </c>
      <c r="R7646">
        <f>SUMIFS(Tabla1[mLoc],Tabla1[TorneoID],Tabla3[[#This Row],[TorneoID]],Tabla1[Jornada],Tabla3[[#This Row],[Jornada]])</f>
        <v>12</v>
      </c>
      <c r="S7646">
        <f>SUMIFS(Tabla1[mVis],Tabla1[TorneoID],Tabla3[[#This Row],[TorneoID]],Tabla1[Jornada],Tabla3[[#This Row],[Jornada]])</f>
        <v>11</v>
      </c>
    </row>
    <row r="7647" spans="2:19" x14ac:dyDescent="0.45">
      <c r="B7647">
        <v>4582</v>
      </c>
      <c r="C7647" t="s">
        <v>62</v>
      </c>
      <c r="D7647">
        <v>22</v>
      </c>
      <c r="E7647">
        <v>14</v>
      </c>
      <c r="F7647" t="s">
        <v>9</v>
      </c>
      <c r="G7647">
        <v>1</v>
      </c>
      <c r="H7647">
        <v>2</v>
      </c>
      <c r="I7647" t="s">
        <v>5</v>
      </c>
      <c r="J7647">
        <v>-1</v>
      </c>
      <c r="L7647">
        <v>36</v>
      </c>
      <c r="M7647">
        <v>13</v>
      </c>
      <c r="N7647">
        <f>COUNTIFS(Tabla1[TorneoID],Tabla3[[#This Row],[TorneoID]],Tabla1[Jornada],Tabla3[[#This Row],[Jornada]],Tabla1[Resultado],1)</f>
        <v>5</v>
      </c>
      <c r="O7647">
        <f>COUNTIFS(Tabla1[TorneoID],Tabla3[[#This Row],[TorneoID]],Tabla1[Jornada],Tabla3[[#This Row],[Jornada]],Tabla1[Resultado],0)</f>
        <v>2</v>
      </c>
      <c r="P7647">
        <f>COUNTIFS(Tabla1[TorneoID],Tabla3[[#This Row],[TorneoID]],Tabla1[Jornada],Tabla3[[#This Row],[Jornada]],Tabla1[Resultado],-1)</f>
        <v>3</v>
      </c>
      <c r="Q7647">
        <f>Tabla3[[#This Row],[GL]]+Tabla3[[#This Row],[GV]]</f>
        <v>50</v>
      </c>
      <c r="R7647">
        <f>SUMIFS(Tabla1[mLoc],Tabla1[TorneoID],Tabla3[[#This Row],[TorneoID]],Tabla1[Jornada],Tabla3[[#This Row],[Jornada]])</f>
        <v>28</v>
      </c>
      <c r="S7647">
        <f>SUMIFS(Tabla1[mVis],Tabla1[TorneoID],Tabla3[[#This Row],[TorneoID]],Tabla1[Jornada],Tabla3[[#This Row],[Jornada]])</f>
        <v>22</v>
      </c>
    </row>
    <row r="7648" spans="2:19" x14ac:dyDescent="0.45">
      <c r="B7648">
        <v>4583</v>
      </c>
      <c r="C7648" t="s">
        <v>62</v>
      </c>
      <c r="D7648">
        <v>22</v>
      </c>
      <c r="E7648">
        <v>14</v>
      </c>
      <c r="F7648" t="s">
        <v>7</v>
      </c>
      <c r="G7648">
        <v>3</v>
      </c>
      <c r="H7648">
        <v>0</v>
      </c>
      <c r="I7648" t="s">
        <v>17</v>
      </c>
      <c r="J7648">
        <v>1</v>
      </c>
      <c r="L7648">
        <v>36</v>
      </c>
      <c r="M7648">
        <v>14</v>
      </c>
      <c r="N7648">
        <f>COUNTIFS(Tabla1[TorneoID],Tabla3[[#This Row],[TorneoID]],Tabla1[Jornada],Tabla3[[#This Row],[Jornada]],Tabla1[Resultado],1)</f>
        <v>2</v>
      </c>
      <c r="O7648">
        <f>COUNTIFS(Tabla1[TorneoID],Tabla3[[#This Row],[TorneoID]],Tabla1[Jornada],Tabla3[[#This Row],[Jornada]],Tabla1[Resultado],0)</f>
        <v>5</v>
      </c>
      <c r="P7648">
        <f>COUNTIFS(Tabla1[TorneoID],Tabla3[[#This Row],[TorneoID]],Tabla1[Jornada],Tabla3[[#This Row],[Jornada]],Tabla1[Resultado],-1)</f>
        <v>3</v>
      </c>
      <c r="Q7648">
        <f>Tabla3[[#This Row],[GL]]+Tabla3[[#This Row],[GV]]</f>
        <v>32</v>
      </c>
      <c r="R7648">
        <f>SUMIFS(Tabla1[mLoc],Tabla1[TorneoID],Tabla3[[#This Row],[TorneoID]],Tabla1[Jornada],Tabla3[[#This Row],[Jornada]])</f>
        <v>15</v>
      </c>
      <c r="S7648">
        <f>SUMIFS(Tabla1[mVis],Tabla1[TorneoID],Tabla3[[#This Row],[TorneoID]],Tabla1[Jornada],Tabla3[[#This Row],[Jornada]])</f>
        <v>17</v>
      </c>
    </row>
    <row r="7649" spans="2:19" x14ac:dyDescent="0.45">
      <c r="B7649">
        <v>4584</v>
      </c>
      <c r="C7649" t="s">
        <v>62</v>
      </c>
      <c r="D7649">
        <v>22</v>
      </c>
      <c r="E7649">
        <v>14</v>
      </c>
      <c r="F7649" t="s">
        <v>49</v>
      </c>
      <c r="G7649">
        <v>1</v>
      </c>
      <c r="H7649">
        <v>1</v>
      </c>
      <c r="I7649" t="s">
        <v>24</v>
      </c>
      <c r="J7649">
        <v>0</v>
      </c>
      <c r="L7649">
        <v>36</v>
      </c>
      <c r="M7649">
        <v>15</v>
      </c>
      <c r="N7649">
        <f>COUNTIFS(Tabla1[TorneoID],Tabla3[[#This Row],[TorneoID]],Tabla1[Jornada],Tabla3[[#This Row],[Jornada]],Tabla1[Resultado],1)</f>
        <v>8</v>
      </c>
      <c r="O7649">
        <f>COUNTIFS(Tabla1[TorneoID],Tabla3[[#This Row],[TorneoID]],Tabla1[Jornada],Tabla3[[#This Row],[Jornada]],Tabla1[Resultado],0)</f>
        <v>2</v>
      </c>
      <c r="P7649">
        <f>COUNTIFS(Tabla1[TorneoID],Tabla3[[#This Row],[TorneoID]],Tabla1[Jornada],Tabla3[[#This Row],[Jornada]],Tabla1[Resultado],-1)</f>
        <v>0</v>
      </c>
      <c r="Q7649">
        <f>Tabla3[[#This Row],[GL]]+Tabla3[[#This Row],[GV]]</f>
        <v>26</v>
      </c>
      <c r="R7649">
        <f>SUMIFS(Tabla1[mLoc],Tabla1[TorneoID],Tabla3[[#This Row],[TorneoID]],Tabla1[Jornada],Tabla3[[#This Row],[Jornada]])</f>
        <v>18</v>
      </c>
      <c r="S7649">
        <f>SUMIFS(Tabla1[mVis],Tabla1[TorneoID],Tabla3[[#This Row],[TorneoID]],Tabla1[Jornada],Tabla3[[#This Row],[Jornada]])</f>
        <v>8</v>
      </c>
    </row>
    <row r="7650" spans="2:19" x14ac:dyDescent="0.45">
      <c r="B7650">
        <v>4585</v>
      </c>
      <c r="C7650" t="s">
        <v>62</v>
      </c>
      <c r="D7650">
        <v>22</v>
      </c>
      <c r="E7650">
        <v>14</v>
      </c>
      <c r="F7650" t="s">
        <v>4</v>
      </c>
      <c r="G7650">
        <v>1</v>
      </c>
      <c r="H7650">
        <v>2</v>
      </c>
      <c r="I7650" t="s">
        <v>3</v>
      </c>
      <c r="J7650">
        <v>-1</v>
      </c>
      <c r="L7650">
        <v>36</v>
      </c>
      <c r="M7650">
        <v>16</v>
      </c>
      <c r="N7650">
        <f>COUNTIFS(Tabla1[TorneoID],Tabla3[[#This Row],[TorneoID]],Tabla1[Jornada],Tabla3[[#This Row],[Jornada]],Tabla1[Resultado],1)</f>
        <v>7</v>
      </c>
      <c r="O7650">
        <f>COUNTIFS(Tabla1[TorneoID],Tabla3[[#This Row],[TorneoID]],Tabla1[Jornada],Tabla3[[#This Row],[Jornada]],Tabla1[Resultado],0)</f>
        <v>3</v>
      </c>
      <c r="P7650">
        <f>COUNTIFS(Tabla1[TorneoID],Tabla3[[#This Row],[TorneoID]],Tabla1[Jornada],Tabla3[[#This Row],[Jornada]],Tabla1[Resultado],-1)</f>
        <v>0</v>
      </c>
      <c r="Q7650">
        <f>Tabla3[[#This Row],[GL]]+Tabla3[[#This Row],[GV]]</f>
        <v>35</v>
      </c>
      <c r="R7650">
        <f>SUMIFS(Tabla1[mLoc],Tabla1[TorneoID],Tabla3[[#This Row],[TorneoID]],Tabla1[Jornada],Tabla3[[#This Row],[Jornada]])</f>
        <v>26</v>
      </c>
      <c r="S7650">
        <f>SUMIFS(Tabla1[mVis],Tabla1[TorneoID],Tabla3[[#This Row],[TorneoID]],Tabla1[Jornada],Tabla3[[#This Row],[Jornada]])</f>
        <v>9</v>
      </c>
    </row>
    <row r="7651" spans="2:19" x14ac:dyDescent="0.45">
      <c r="B7651">
        <v>4567</v>
      </c>
      <c r="C7651" t="s">
        <v>62</v>
      </c>
      <c r="D7651">
        <v>22</v>
      </c>
      <c r="E7651">
        <v>15</v>
      </c>
      <c r="F7651" t="s">
        <v>3</v>
      </c>
      <c r="G7651">
        <v>1</v>
      </c>
      <c r="H7651">
        <v>1</v>
      </c>
      <c r="I7651" t="s">
        <v>56</v>
      </c>
      <c r="J7651">
        <v>0</v>
      </c>
      <c r="L7651">
        <v>36</v>
      </c>
      <c r="M7651">
        <v>17</v>
      </c>
      <c r="N7651">
        <f>COUNTIFS(Tabla1[TorneoID],Tabla3[[#This Row],[TorneoID]],Tabla1[Jornada],Tabla3[[#This Row],[Jornada]],Tabla1[Resultado],1)</f>
        <v>2</v>
      </c>
      <c r="O7651">
        <f>COUNTIFS(Tabla1[TorneoID],Tabla3[[#This Row],[TorneoID]],Tabla1[Jornada],Tabla3[[#This Row],[Jornada]],Tabla1[Resultado],0)</f>
        <v>5</v>
      </c>
      <c r="P7651">
        <f>COUNTIFS(Tabla1[TorneoID],Tabla3[[#This Row],[TorneoID]],Tabla1[Jornada],Tabla3[[#This Row],[Jornada]],Tabla1[Resultado],-1)</f>
        <v>3</v>
      </c>
      <c r="Q7651">
        <f>Tabla3[[#This Row],[GL]]+Tabla3[[#This Row],[GV]]</f>
        <v>38</v>
      </c>
      <c r="R7651">
        <f>SUMIFS(Tabla1[mLoc],Tabla1[TorneoID],Tabla3[[#This Row],[TorneoID]],Tabla1[Jornada],Tabla3[[#This Row],[Jornada]])</f>
        <v>20</v>
      </c>
      <c r="S7651">
        <f>SUMIFS(Tabla1[mVis],Tabla1[TorneoID],Tabla3[[#This Row],[TorneoID]],Tabla1[Jornada],Tabla3[[#This Row],[Jornada]])</f>
        <v>18</v>
      </c>
    </row>
    <row r="7652" spans="2:19" x14ac:dyDescent="0.45">
      <c r="B7652">
        <v>4568</v>
      </c>
      <c r="C7652" t="s">
        <v>62</v>
      </c>
      <c r="D7652">
        <v>22</v>
      </c>
      <c r="E7652">
        <v>15</v>
      </c>
      <c r="F7652" t="s">
        <v>1</v>
      </c>
      <c r="G7652">
        <v>2</v>
      </c>
      <c r="H7652">
        <v>2</v>
      </c>
      <c r="I7652" t="s">
        <v>9</v>
      </c>
      <c r="J7652">
        <v>0</v>
      </c>
      <c r="L7652">
        <v>36</v>
      </c>
      <c r="M7652">
        <v>18</v>
      </c>
      <c r="N7652">
        <f>COUNTIFS(Tabla1[TorneoID],Tabla3[[#This Row],[TorneoID]],Tabla1[Jornada],Tabla3[[#This Row],[Jornada]],Tabla1[Resultado],1)</f>
        <v>3</v>
      </c>
      <c r="O7652">
        <f>COUNTIFS(Tabla1[TorneoID],Tabla3[[#This Row],[TorneoID]],Tabla1[Jornada],Tabla3[[#This Row],[Jornada]],Tabla1[Resultado],0)</f>
        <v>4</v>
      </c>
      <c r="P7652">
        <f>COUNTIFS(Tabla1[TorneoID],Tabla3[[#This Row],[TorneoID]],Tabla1[Jornada],Tabla3[[#This Row],[Jornada]],Tabla1[Resultado],-1)</f>
        <v>3</v>
      </c>
      <c r="Q7652">
        <f>Tabla3[[#This Row],[GL]]+Tabla3[[#This Row],[GV]]</f>
        <v>38</v>
      </c>
      <c r="R7652">
        <f>SUMIFS(Tabla1[mLoc],Tabla1[TorneoID],Tabla3[[#This Row],[TorneoID]],Tabla1[Jornada],Tabla3[[#This Row],[Jornada]])</f>
        <v>17</v>
      </c>
      <c r="S7652">
        <f>SUMIFS(Tabla1[mVis],Tabla1[TorneoID],Tabla3[[#This Row],[TorneoID]],Tabla1[Jornada],Tabla3[[#This Row],[Jornada]])</f>
        <v>21</v>
      </c>
    </row>
    <row r="7653" spans="2:19" x14ac:dyDescent="0.45">
      <c r="B7653">
        <v>4569</v>
      </c>
      <c r="C7653" t="s">
        <v>62</v>
      </c>
      <c r="D7653">
        <v>22</v>
      </c>
      <c r="E7653">
        <v>15</v>
      </c>
      <c r="F7653" t="s">
        <v>14</v>
      </c>
      <c r="G7653">
        <v>1</v>
      </c>
      <c r="H7653">
        <v>4</v>
      </c>
      <c r="I7653" t="s">
        <v>27</v>
      </c>
      <c r="J7653">
        <v>-1</v>
      </c>
      <c r="L7653">
        <v>36</v>
      </c>
      <c r="M7653">
        <v>19</v>
      </c>
      <c r="N7653">
        <f>COUNTIFS(Tabla1[TorneoID],Tabla3[[#This Row],[TorneoID]],Tabla1[Jornada],Tabla3[[#This Row],[Jornada]],Tabla1[Resultado],1)</f>
        <v>5</v>
      </c>
      <c r="O7653">
        <f>COUNTIFS(Tabla1[TorneoID],Tabla3[[#This Row],[TorneoID]],Tabla1[Jornada],Tabla3[[#This Row],[Jornada]],Tabla1[Resultado],0)</f>
        <v>2</v>
      </c>
      <c r="P7653">
        <f>COUNTIFS(Tabla1[TorneoID],Tabla3[[#This Row],[TorneoID]],Tabla1[Jornada],Tabla3[[#This Row],[Jornada]],Tabla1[Resultado],-1)</f>
        <v>3</v>
      </c>
      <c r="Q7653">
        <f>Tabla3[[#This Row],[GL]]+Tabla3[[#This Row],[GV]]</f>
        <v>36</v>
      </c>
      <c r="R7653">
        <f>SUMIFS(Tabla1[mLoc],Tabla1[TorneoID],Tabla3[[#This Row],[TorneoID]],Tabla1[Jornada],Tabla3[[#This Row],[Jornada]])</f>
        <v>21</v>
      </c>
      <c r="S7653">
        <f>SUMIFS(Tabla1[mVis],Tabla1[TorneoID],Tabla3[[#This Row],[TorneoID]],Tabla1[Jornada],Tabla3[[#This Row],[Jornada]])</f>
        <v>15</v>
      </c>
    </row>
    <row r="7654" spans="2:19" x14ac:dyDescent="0.45">
      <c r="B7654">
        <v>4570</v>
      </c>
      <c r="C7654" t="s">
        <v>62</v>
      </c>
      <c r="D7654">
        <v>22</v>
      </c>
      <c r="E7654">
        <v>15</v>
      </c>
      <c r="F7654" t="s">
        <v>6</v>
      </c>
      <c r="G7654">
        <v>0</v>
      </c>
      <c r="H7654">
        <v>0</v>
      </c>
      <c r="I7654" t="s">
        <v>12</v>
      </c>
      <c r="J7654">
        <v>0</v>
      </c>
      <c r="L7654">
        <v>37</v>
      </c>
      <c r="M7654">
        <v>1</v>
      </c>
      <c r="N7654">
        <f>COUNTIFS(Tabla1[TorneoID],Tabla3[[#This Row],[TorneoID]],Tabla1[Jornada],Tabla3[[#This Row],[Jornada]],Tabla1[Resultado],1)</f>
        <v>5</v>
      </c>
      <c r="O7654">
        <f>COUNTIFS(Tabla1[TorneoID],Tabla3[[#This Row],[TorneoID]],Tabla1[Jornada],Tabla3[[#This Row],[Jornada]],Tabla1[Resultado],0)</f>
        <v>1</v>
      </c>
      <c r="P7654">
        <f>COUNTIFS(Tabla1[TorneoID],Tabla3[[#This Row],[TorneoID]],Tabla1[Jornada],Tabla3[[#This Row],[Jornada]],Tabla1[Resultado],-1)</f>
        <v>3</v>
      </c>
      <c r="Q7654">
        <f>Tabla3[[#This Row],[GL]]+Tabla3[[#This Row],[GV]]</f>
        <v>26</v>
      </c>
      <c r="R7654">
        <f>SUMIFS(Tabla1[mLoc],Tabla1[TorneoID],Tabla3[[#This Row],[TorneoID]],Tabla1[Jornada],Tabla3[[#This Row],[Jornada]])</f>
        <v>18</v>
      </c>
      <c r="S7654">
        <f>SUMIFS(Tabla1[mVis],Tabla1[TorneoID],Tabla3[[#This Row],[TorneoID]],Tabla1[Jornada],Tabla3[[#This Row],[Jornada]])</f>
        <v>8</v>
      </c>
    </row>
    <row r="7655" spans="2:19" x14ac:dyDescent="0.45">
      <c r="B7655">
        <v>4571</v>
      </c>
      <c r="C7655" t="s">
        <v>62</v>
      </c>
      <c r="D7655">
        <v>22</v>
      </c>
      <c r="E7655">
        <v>15</v>
      </c>
      <c r="F7655" t="s">
        <v>5</v>
      </c>
      <c r="G7655">
        <v>1</v>
      </c>
      <c r="H7655">
        <v>1</v>
      </c>
      <c r="I7655" t="s">
        <v>4</v>
      </c>
      <c r="J7655">
        <v>0</v>
      </c>
      <c r="L7655">
        <v>37</v>
      </c>
      <c r="M7655">
        <v>2</v>
      </c>
      <c r="N7655">
        <f>COUNTIFS(Tabla1[TorneoID],Tabla3[[#This Row],[TorneoID]],Tabla1[Jornada],Tabla3[[#This Row],[Jornada]],Tabla1[Resultado],1)</f>
        <v>5</v>
      </c>
      <c r="O7655">
        <f>COUNTIFS(Tabla1[TorneoID],Tabla3[[#This Row],[TorneoID]],Tabla1[Jornada],Tabla3[[#This Row],[Jornada]],Tabla1[Resultado],0)</f>
        <v>1</v>
      </c>
      <c r="P7655">
        <f>COUNTIFS(Tabla1[TorneoID],Tabla3[[#This Row],[TorneoID]],Tabla1[Jornada],Tabla3[[#This Row],[Jornada]],Tabla1[Resultado],-1)</f>
        <v>3</v>
      </c>
      <c r="Q7655">
        <f>Tabla3[[#This Row],[GL]]+Tabla3[[#This Row],[GV]]</f>
        <v>28</v>
      </c>
      <c r="R7655">
        <f>SUMIFS(Tabla1[mLoc],Tabla1[TorneoID],Tabla3[[#This Row],[TorneoID]],Tabla1[Jornada],Tabla3[[#This Row],[Jornada]])</f>
        <v>17</v>
      </c>
      <c r="S7655">
        <f>SUMIFS(Tabla1[mVis],Tabla1[TorneoID],Tabla3[[#This Row],[TorneoID]],Tabla1[Jornada],Tabla3[[#This Row],[Jornada]])</f>
        <v>11</v>
      </c>
    </row>
    <row r="7656" spans="2:19" x14ac:dyDescent="0.45">
      <c r="B7656">
        <v>4572</v>
      </c>
      <c r="C7656" t="s">
        <v>62</v>
      </c>
      <c r="D7656">
        <v>22</v>
      </c>
      <c r="E7656">
        <v>15</v>
      </c>
      <c r="F7656" t="s">
        <v>7</v>
      </c>
      <c r="G7656">
        <v>3</v>
      </c>
      <c r="H7656">
        <v>2</v>
      </c>
      <c r="I7656" t="s">
        <v>11</v>
      </c>
      <c r="J7656">
        <v>1</v>
      </c>
      <c r="L7656">
        <v>37</v>
      </c>
      <c r="M7656">
        <v>3</v>
      </c>
      <c r="N7656">
        <f>COUNTIFS(Tabla1[TorneoID],Tabla3[[#This Row],[TorneoID]],Tabla1[Jornada],Tabla3[[#This Row],[Jornada]],Tabla1[Resultado],1)</f>
        <v>3</v>
      </c>
      <c r="O7656">
        <f>COUNTIFS(Tabla1[TorneoID],Tabla3[[#This Row],[TorneoID]],Tabla1[Jornada],Tabla3[[#This Row],[Jornada]],Tabla1[Resultado],0)</f>
        <v>3</v>
      </c>
      <c r="P7656">
        <f>COUNTIFS(Tabla1[TorneoID],Tabla3[[#This Row],[TorneoID]],Tabla1[Jornada],Tabla3[[#This Row],[Jornada]],Tabla1[Resultado],-1)</f>
        <v>3</v>
      </c>
      <c r="Q7656">
        <f>Tabla3[[#This Row],[GL]]+Tabla3[[#This Row],[GV]]</f>
        <v>27</v>
      </c>
      <c r="R7656">
        <f>SUMIFS(Tabla1[mLoc],Tabla1[TorneoID],Tabla3[[#This Row],[TorneoID]],Tabla1[Jornada],Tabla3[[#This Row],[Jornada]])</f>
        <v>16</v>
      </c>
      <c r="S7656">
        <f>SUMIFS(Tabla1[mVis],Tabla1[TorneoID],Tabla3[[#This Row],[TorneoID]],Tabla1[Jornada],Tabla3[[#This Row],[Jornada]])</f>
        <v>11</v>
      </c>
    </row>
    <row r="7657" spans="2:19" x14ac:dyDescent="0.45">
      <c r="B7657">
        <v>4573</v>
      </c>
      <c r="C7657" t="s">
        <v>62</v>
      </c>
      <c r="D7657">
        <v>22</v>
      </c>
      <c r="E7657">
        <v>15</v>
      </c>
      <c r="F7657" t="s">
        <v>24</v>
      </c>
      <c r="G7657">
        <v>3</v>
      </c>
      <c r="H7657">
        <v>0</v>
      </c>
      <c r="I7657" t="s">
        <v>0</v>
      </c>
      <c r="J7657">
        <v>1</v>
      </c>
      <c r="L7657">
        <v>37</v>
      </c>
      <c r="M7657">
        <v>4</v>
      </c>
      <c r="N7657">
        <f>COUNTIFS(Tabla1[TorneoID],Tabla3[[#This Row],[TorneoID]],Tabla1[Jornada],Tabla3[[#This Row],[Jornada]],Tabla1[Resultado],1)</f>
        <v>3</v>
      </c>
      <c r="O7657">
        <f>COUNTIFS(Tabla1[TorneoID],Tabla3[[#This Row],[TorneoID]],Tabla1[Jornada],Tabla3[[#This Row],[Jornada]],Tabla1[Resultado],0)</f>
        <v>3</v>
      </c>
      <c r="P7657">
        <f>COUNTIFS(Tabla1[TorneoID],Tabla3[[#This Row],[TorneoID]],Tabla1[Jornada],Tabla3[[#This Row],[Jornada]],Tabla1[Resultado],-1)</f>
        <v>3</v>
      </c>
      <c r="Q7657">
        <f>Tabla3[[#This Row],[GL]]+Tabla3[[#This Row],[GV]]</f>
        <v>16</v>
      </c>
      <c r="R7657">
        <f>SUMIFS(Tabla1[mLoc],Tabla1[TorneoID],Tabla3[[#This Row],[TorneoID]],Tabla1[Jornada],Tabla3[[#This Row],[Jornada]])</f>
        <v>9</v>
      </c>
      <c r="S7657">
        <f>SUMIFS(Tabla1[mVis],Tabla1[TorneoID],Tabla3[[#This Row],[TorneoID]],Tabla1[Jornada],Tabla3[[#This Row],[Jornada]])</f>
        <v>7</v>
      </c>
    </row>
    <row r="7658" spans="2:19" x14ac:dyDescent="0.45">
      <c r="B7658">
        <v>4574</v>
      </c>
      <c r="C7658" t="s">
        <v>62</v>
      </c>
      <c r="D7658">
        <v>22</v>
      </c>
      <c r="E7658">
        <v>15</v>
      </c>
      <c r="F7658" t="s">
        <v>17</v>
      </c>
      <c r="G7658">
        <v>1</v>
      </c>
      <c r="H7658">
        <v>3</v>
      </c>
      <c r="I7658" t="s">
        <v>49</v>
      </c>
      <c r="J7658">
        <v>-1</v>
      </c>
      <c r="L7658">
        <v>37</v>
      </c>
      <c r="M7658">
        <v>5</v>
      </c>
      <c r="N7658">
        <f>COUNTIFS(Tabla1[TorneoID],Tabla3[[#This Row],[TorneoID]],Tabla1[Jornada],Tabla3[[#This Row],[Jornada]],Tabla1[Resultado],1)</f>
        <v>6</v>
      </c>
      <c r="O7658">
        <f>COUNTIFS(Tabla1[TorneoID],Tabla3[[#This Row],[TorneoID]],Tabla1[Jornada],Tabla3[[#This Row],[Jornada]],Tabla1[Resultado],0)</f>
        <v>1</v>
      </c>
      <c r="P7658">
        <f>COUNTIFS(Tabla1[TorneoID],Tabla3[[#This Row],[TorneoID]],Tabla1[Jornada],Tabla3[[#This Row],[Jornada]],Tabla1[Resultado],-1)</f>
        <v>2</v>
      </c>
      <c r="Q7658">
        <f>Tabla3[[#This Row],[GL]]+Tabla3[[#This Row],[GV]]</f>
        <v>30</v>
      </c>
      <c r="R7658">
        <f>SUMIFS(Tabla1[mLoc],Tabla1[TorneoID],Tabla3[[#This Row],[TorneoID]],Tabla1[Jornada],Tabla3[[#This Row],[Jornada]])</f>
        <v>19</v>
      </c>
      <c r="S7658">
        <f>SUMIFS(Tabla1[mVis],Tabla1[TorneoID],Tabla3[[#This Row],[TorneoID]],Tabla1[Jornada],Tabla3[[#This Row],[Jornada]])</f>
        <v>11</v>
      </c>
    </row>
    <row r="7659" spans="2:19" x14ac:dyDescent="0.45">
      <c r="B7659">
        <v>4575</v>
      </c>
      <c r="C7659" t="s">
        <v>62</v>
      </c>
      <c r="D7659">
        <v>22</v>
      </c>
      <c r="E7659">
        <v>15</v>
      </c>
      <c r="F7659" t="s">
        <v>15</v>
      </c>
      <c r="G7659">
        <v>2</v>
      </c>
      <c r="H7659">
        <v>1</v>
      </c>
      <c r="I7659" t="s">
        <v>13</v>
      </c>
      <c r="J7659">
        <v>1</v>
      </c>
      <c r="L7659">
        <v>37</v>
      </c>
      <c r="M7659">
        <v>6</v>
      </c>
      <c r="N7659">
        <f>COUNTIFS(Tabla1[TorneoID],Tabla3[[#This Row],[TorneoID]],Tabla1[Jornada],Tabla3[[#This Row],[Jornada]],Tabla1[Resultado],1)</f>
        <v>6</v>
      </c>
      <c r="O7659">
        <f>COUNTIFS(Tabla1[TorneoID],Tabla3[[#This Row],[TorneoID]],Tabla1[Jornada],Tabla3[[#This Row],[Jornada]],Tabla1[Resultado],0)</f>
        <v>2</v>
      </c>
      <c r="P7659">
        <f>COUNTIFS(Tabla1[TorneoID],Tabla3[[#This Row],[TorneoID]],Tabla1[Jornada],Tabla3[[#This Row],[Jornada]],Tabla1[Resultado],-1)</f>
        <v>1</v>
      </c>
      <c r="Q7659">
        <f>Tabla3[[#This Row],[GL]]+Tabla3[[#This Row],[GV]]</f>
        <v>43</v>
      </c>
      <c r="R7659">
        <f>SUMIFS(Tabla1[mLoc],Tabla1[TorneoID],Tabla3[[#This Row],[TorneoID]],Tabla1[Jornada],Tabla3[[#This Row],[Jornada]])</f>
        <v>26</v>
      </c>
      <c r="S7659">
        <f>SUMIFS(Tabla1[mVis],Tabla1[TorneoID],Tabla3[[#This Row],[TorneoID]],Tabla1[Jornada],Tabla3[[#This Row],[Jornada]])</f>
        <v>17</v>
      </c>
    </row>
    <row r="7660" spans="2:19" x14ac:dyDescent="0.45">
      <c r="B7660">
        <v>4564</v>
      </c>
      <c r="C7660" t="s">
        <v>62</v>
      </c>
      <c r="D7660">
        <v>22</v>
      </c>
      <c r="E7660">
        <v>16</v>
      </c>
      <c r="F7660" t="s">
        <v>0</v>
      </c>
      <c r="G7660">
        <v>5</v>
      </c>
      <c r="H7660">
        <v>4</v>
      </c>
      <c r="I7660" t="s">
        <v>17</v>
      </c>
      <c r="J7660">
        <v>1</v>
      </c>
      <c r="L7660">
        <v>37</v>
      </c>
      <c r="M7660">
        <v>7</v>
      </c>
      <c r="N7660">
        <f>COUNTIFS(Tabla1[TorneoID],Tabla3[[#This Row],[TorneoID]],Tabla1[Jornada],Tabla3[[#This Row],[Jornada]],Tabla1[Resultado],1)</f>
        <v>3</v>
      </c>
      <c r="O7660">
        <f>COUNTIFS(Tabla1[TorneoID],Tabla3[[#This Row],[TorneoID]],Tabla1[Jornada],Tabla3[[#This Row],[Jornada]],Tabla1[Resultado],0)</f>
        <v>2</v>
      </c>
      <c r="P7660">
        <f>COUNTIFS(Tabla1[TorneoID],Tabla3[[#This Row],[TorneoID]],Tabla1[Jornada],Tabla3[[#This Row],[Jornada]],Tabla1[Resultado],-1)</f>
        <v>4</v>
      </c>
      <c r="Q7660">
        <f>Tabla3[[#This Row],[GL]]+Tabla3[[#This Row],[GV]]</f>
        <v>29</v>
      </c>
      <c r="R7660">
        <f>SUMIFS(Tabla1[mLoc],Tabla1[TorneoID],Tabla3[[#This Row],[TorneoID]],Tabla1[Jornada],Tabla3[[#This Row],[Jornada]])</f>
        <v>14</v>
      </c>
      <c r="S7660">
        <f>SUMIFS(Tabla1[mVis],Tabla1[TorneoID],Tabla3[[#This Row],[TorneoID]],Tabla1[Jornada],Tabla3[[#This Row],[Jornada]])</f>
        <v>15</v>
      </c>
    </row>
    <row r="7661" spans="2:19" x14ac:dyDescent="0.45">
      <c r="B7661">
        <v>4565</v>
      </c>
      <c r="C7661" t="s">
        <v>62</v>
      </c>
      <c r="D7661">
        <v>22</v>
      </c>
      <c r="E7661">
        <v>16</v>
      </c>
      <c r="F7661" t="s">
        <v>27</v>
      </c>
      <c r="G7661">
        <v>1</v>
      </c>
      <c r="H7661">
        <v>1</v>
      </c>
      <c r="I7661" t="s">
        <v>6</v>
      </c>
      <c r="J7661">
        <v>0</v>
      </c>
      <c r="L7661">
        <v>37</v>
      </c>
      <c r="M7661">
        <v>8</v>
      </c>
      <c r="N7661">
        <f>COUNTIFS(Tabla1[TorneoID],Tabla3[[#This Row],[TorneoID]],Tabla1[Jornada],Tabla3[[#This Row],[Jornada]],Tabla1[Resultado],1)</f>
        <v>4</v>
      </c>
      <c r="O7661">
        <f>COUNTIFS(Tabla1[TorneoID],Tabla3[[#This Row],[TorneoID]],Tabla1[Jornada],Tabla3[[#This Row],[Jornada]],Tabla1[Resultado],0)</f>
        <v>3</v>
      </c>
      <c r="P7661">
        <f>COUNTIFS(Tabla1[TorneoID],Tabla3[[#This Row],[TorneoID]],Tabla1[Jornada],Tabla3[[#This Row],[Jornada]],Tabla1[Resultado],-1)</f>
        <v>2</v>
      </c>
      <c r="Q7661">
        <f>Tabla3[[#This Row],[GL]]+Tabla3[[#This Row],[GV]]</f>
        <v>19</v>
      </c>
      <c r="R7661">
        <f>SUMIFS(Tabla1[mLoc],Tabla1[TorneoID],Tabla3[[#This Row],[TorneoID]],Tabla1[Jornada],Tabla3[[#This Row],[Jornada]])</f>
        <v>12</v>
      </c>
      <c r="S7661">
        <f>SUMIFS(Tabla1[mVis],Tabla1[TorneoID],Tabla3[[#This Row],[TorneoID]],Tabla1[Jornada],Tabla3[[#This Row],[Jornada]])</f>
        <v>7</v>
      </c>
    </row>
    <row r="7662" spans="2:19" x14ac:dyDescent="0.45">
      <c r="B7662">
        <v>4566</v>
      </c>
      <c r="C7662" t="s">
        <v>62</v>
      </c>
      <c r="D7662">
        <v>22</v>
      </c>
      <c r="E7662">
        <v>16</v>
      </c>
      <c r="F7662" t="s">
        <v>12</v>
      </c>
      <c r="G7662">
        <v>1</v>
      </c>
      <c r="H7662">
        <v>2</v>
      </c>
      <c r="I7662" t="s">
        <v>24</v>
      </c>
      <c r="J7662">
        <v>-1</v>
      </c>
      <c r="L7662">
        <v>37</v>
      </c>
      <c r="M7662">
        <v>9</v>
      </c>
      <c r="N7662">
        <f>COUNTIFS(Tabla1[TorneoID],Tabla3[[#This Row],[TorneoID]],Tabla1[Jornada],Tabla3[[#This Row],[Jornada]],Tabla1[Resultado],1)</f>
        <v>6</v>
      </c>
      <c r="O7662">
        <f>COUNTIFS(Tabla1[TorneoID],Tabla3[[#This Row],[TorneoID]],Tabla1[Jornada],Tabla3[[#This Row],[Jornada]],Tabla1[Resultado],0)</f>
        <v>2</v>
      </c>
      <c r="P7662">
        <f>COUNTIFS(Tabla1[TorneoID],Tabla3[[#This Row],[TorneoID]],Tabla1[Jornada],Tabla3[[#This Row],[Jornada]],Tabla1[Resultado],-1)</f>
        <v>1</v>
      </c>
      <c r="Q7662">
        <f>Tabla3[[#This Row],[GL]]+Tabla3[[#This Row],[GV]]</f>
        <v>33</v>
      </c>
      <c r="R7662">
        <f>SUMIFS(Tabla1[mLoc],Tabla1[TorneoID],Tabla3[[#This Row],[TorneoID]],Tabla1[Jornada],Tabla3[[#This Row],[Jornada]])</f>
        <v>22</v>
      </c>
      <c r="S7662">
        <f>SUMIFS(Tabla1[mVis],Tabla1[TorneoID],Tabla3[[#This Row],[TorneoID]],Tabla1[Jornada],Tabla3[[#This Row],[Jornada]])</f>
        <v>11</v>
      </c>
    </row>
    <row r="7663" spans="2:19" x14ac:dyDescent="0.45">
      <c r="B7663">
        <v>4680</v>
      </c>
      <c r="C7663" t="s">
        <v>62</v>
      </c>
      <c r="D7663">
        <v>22</v>
      </c>
      <c r="E7663">
        <v>16</v>
      </c>
      <c r="F7663" t="s">
        <v>11</v>
      </c>
      <c r="G7663">
        <v>3</v>
      </c>
      <c r="H7663">
        <v>2</v>
      </c>
      <c r="I7663" t="s">
        <v>15</v>
      </c>
      <c r="J7663">
        <v>1</v>
      </c>
      <c r="L7663">
        <v>37</v>
      </c>
      <c r="M7663">
        <v>10</v>
      </c>
      <c r="N7663">
        <f>COUNTIFS(Tabla1[TorneoID],Tabla3[[#This Row],[TorneoID]],Tabla1[Jornada],Tabla3[[#This Row],[Jornada]],Tabla1[Resultado],1)</f>
        <v>3</v>
      </c>
      <c r="O7663">
        <f>COUNTIFS(Tabla1[TorneoID],Tabla3[[#This Row],[TorneoID]],Tabla1[Jornada],Tabla3[[#This Row],[Jornada]],Tabla1[Resultado],0)</f>
        <v>1</v>
      </c>
      <c r="P7663">
        <f>COUNTIFS(Tabla1[TorneoID],Tabla3[[#This Row],[TorneoID]],Tabla1[Jornada],Tabla3[[#This Row],[Jornada]],Tabla1[Resultado],-1)</f>
        <v>5</v>
      </c>
      <c r="Q7663">
        <f>Tabla3[[#This Row],[GL]]+Tabla3[[#This Row],[GV]]</f>
        <v>36</v>
      </c>
      <c r="R7663">
        <f>SUMIFS(Tabla1[mLoc],Tabla1[TorneoID],Tabla3[[#This Row],[TorneoID]],Tabla1[Jornada],Tabla3[[#This Row],[Jornada]])</f>
        <v>18</v>
      </c>
      <c r="S7663">
        <f>SUMIFS(Tabla1[mVis],Tabla1[TorneoID],Tabla3[[#This Row],[TorneoID]],Tabla1[Jornada],Tabla3[[#This Row],[Jornada]])</f>
        <v>18</v>
      </c>
    </row>
    <row r="7664" spans="2:19" x14ac:dyDescent="0.45">
      <c r="B7664">
        <v>4681</v>
      </c>
      <c r="C7664" t="s">
        <v>62</v>
      </c>
      <c r="D7664">
        <v>22</v>
      </c>
      <c r="E7664">
        <v>16</v>
      </c>
      <c r="F7664" t="s">
        <v>56</v>
      </c>
      <c r="G7664">
        <v>4</v>
      </c>
      <c r="H7664">
        <v>2</v>
      </c>
      <c r="I7664" t="s">
        <v>5</v>
      </c>
      <c r="J7664">
        <v>1</v>
      </c>
      <c r="L7664">
        <v>37</v>
      </c>
      <c r="M7664">
        <v>11</v>
      </c>
      <c r="N7664">
        <f>COUNTIFS(Tabla1[TorneoID],Tabla3[[#This Row],[TorneoID]],Tabla1[Jornada],Tabla3[[#This Row],[Jornada]],Tabla1[Resultado],1)</f>
        <v>6</v>
      </c>
      <c r="O7664">
        <f>COUNTIFS(Tabla1[TorneoID],Tabla3[[#This Row],[TorneoID]],Tabla1[Jornada],Tabla3[[#This Row],[Jornada]],Tabla1[Resultado],0)</f>
        <v>1</v>
      </c>
      <c r="P7664">
        <f>COUNTIFS(Tabla1[TorneoID],Tabla3[[#This Row],[TorneoID]],Tabla1[Jornada],Tabla3[[#This Row],[Jornada]],Tabla1[Resultado],-1)</f>
        <v>2</v>
      </c>
      <c r="Q7664">
        <f>Tabla3[[#This Row],[GL]]+Tabla3[[#This Row],[GV]]</f>
        <v>28</v>
      </c>
      <c r="R7664">
        <f>SUMIFS(Tabla1[mLoc],Tabla1[TorneoID],Tabla3[[#This Row],[TorneoID]],Tabla1[Jornada],Tabla3[[#This Row],[Jornada]])</f>
        <v>16</v>
      </c>
      <c r="S7664">
        <f>SUMIFS(Tabla1[mVis],Tabla1[TorneoID],Tabla3[[#This Row],[TorneoID]],Tabla1[Jornada],Tabla3[[#This Row],[Jornada]])</f>
        <v>12</v>
      </c>
    </row>
    <row r="7665" spans="2:19" x14ac:dyDescent="0.45">
      <c r="B7665">
        <v>4682</v>
      </c>
      <c r="C7665" t="s">
        <v>62</v>
      </c>
      <c r="D7665">
        <v>22</v>
      </c>
      <c r="E7665">
        <v>16</v>
      </c>
      <c r="F7665" t="s">
        <v>4</v>
      </c>
      <c r="G7665">
        <v>1</v>
      </c>
      <c r="H7665">
        <v>2</v>
      </c>
      <c r="I7665" t="s">
        <v>1</v>
      </c>
      <c r="J7665">
        <v>-1</v>
      </c>
      <c r="L7665">
        <v>37</v>
      </c>
      <c r="M7665">
        <v>12</v>
      </c>
      <c r="N7665">
        <f>COUNTIFS(Tabla1[TorneoID],Tabla3[[#This Row],[TorneoID]],Tabla1[Jornada],Tabla3[[#This Row],[Jornada]],Tabla1[Resultado],1)</f>
        <v>3</v>
      </c>
      <c r="O7665">
        <f>COUNTIFS(Tabla1[TorneoID],Tabla3[[#This Row],[TorneoID]],Tabla1[Jornada],Tabla3[[#This Row],[Jornada]],Tabla1[Resultado],0)</f>
        <v>3</v>
      </c>
      <c r="P7665">
        <f>COUNTIFS(Tabla1[TorneoID],Tabla3[[#This Row],[TorneoID]],Tabla1[Jornada],Tabla3[[#This Row],[Jornada]],Tabla1[Resultado],-1)</f>
        <v>3</v>
      </c>
      <c r="Q7665">
        <f>Tabla3[[#This Row],[GL]]+Tabla3[[#This Row],[GV]]</f>
        <v>19</v>
      </c>
      <c r="R7665">
        <f>SUMIFS(Tabla1[mLoc],Tabla1[TorneoID],Tabla3[[#This Row],[TorneoID]],Tabla1[Jornada],Tabla3[[#This Row],[Jornada]])</f>
        <v>10</v>
      </c>
      <c r="S7665">
        <f>SUMIFS(Tabla1[mVis],Tabla1[TorneoID],Tabla3[[#This Row],[TorneoID]],Tabla1[Jornada],Tabla3[[#This Row],[Jornada]])</f>
        <v>9</v>
      </c>
    </row>
    <row r="7666" spans="2:19" x14ac:dyDescent="0.45">
      <c r="B7666">
        <v>4683</v>
      </c>
      <c r="C7666" t="s">
        <v>62</v>
      </c>
      <c r="D7666">
        <v>22</v>
      </c>
      <c r="E7666">
        <v>16</v>
      </c>
      <c r="F7666" t="s">
        <v>13</v>
      </c>
      <c r="G7666">
        <v>2</v>
      </c>
      <c r="H7666">
        <v>1</v>
      </c>
      <c r="I7666" t="s">
        <v>3</v>
      </c>
      <c r="J7666">
        <v>1</v>
      </c>
      <c r="L7666">
        <v>37</v>
      </c>
      <c r="M7666">
        <v>13</v>
      </c>
      <c r="N7666">
        <f>COUNTIFS(Tabla1[TorneoID],Tabla3[[#This Row],[TorneoID]],Tabla1[Jornada],Tabla3[[#This Row],[Jornada]],Tabla1[Resultado],1)</f>
        <v>6</v>
      </c>
      <c r="O7666">
        <f>COUNTIFS(Tabla1[TorneoID],Tabla3[[#This Row],[TorneoID]],Tabla1[Jornada],Tabla3[[#This Row],[Jornada]],Tabla1[Resultado],0)</f>
        <v>0</v>
      </c>
      <c r="P7666">
        <f>COUNTIFS(Tabla1[TorneoID],Tabla3[[#This Row],[TorneoID]],Tabla1[Jornada],Tabla3[[#This Row],[Jornada]],Tabla1[Resultado],-1)</f>
        <v>3</v>
      </c>
      <c r="Q7666">
        <f>Tabla3[[#This Row],[GL]]+Tabla3[[#This Row],[GV]]</f>
        <v>31</v>
      </c>
      <c r="R7666">
        <f>SUMIFS(Tabla1[mLoc],Tabla1[TorneoID],Tabla3[[#This Row],[TorneoID]],Tabla1[Jornada],Tabla3[[#This Row],[Jornada]])</f>
        <v>16</v>
      </c>
      <c r="S7666">
        <f>SUMIFS(Tabla1[mVis],Tabla1[TorneoID],Tabla3[[#This Row],[TorneoID]],Tabla1[Jornada],Tabla3[[#This Row],[Jornada]])</f>
        <v>15</v>
      </c>
    </row>
    <row r="7667" spans="2:19" x14ac:dyDescent="0.45">
      <c r="B7667">
        <v>4684</v>
      </c>
      <c r="C7667" t="s">
        <v>62</v>
      </c>
      <c r="D7667">
        <v>22</v>
      </c>
      <c r="E7667">
        <v>16</v>
      </c>
      <c r="F7667" t="s">
        <v>9</v>
      </c>
      <c r="G7667">
        <v>2</v>
      </c>
      <c r="H7667">
        <v>2</v>
      </c>
      <c r="I7667" t="s">
        <v>14</v>
      </c>
      <c r="J7667">
        <v>0</v>
      </c>
      <c r="L7667">
        <v>37</v>
      </c>
      <c r="M7667">
        <v>14</v>
      </c>
      <c r="N7667">
        <f>COUNTIFS(Tabla1[TorneoID],Tabla3[[#This Row],[TorneoID]],Tabla1[Jornada],Tabla3[[#This Row],[Jornada]],Tabla1[Resultado],1)</f>
        <v>1</v>
      </c>
      <c r="O7667">
        <f>COUNTIFS(Tabla1[TorneoID],Tabla3[[#This Row],[TorneoID]],Tabla1[Jornada],Tabla3[[#This Row],[Jornada]],Tabla1[Resultado],0)</f>
        <v>6</v>
      </c>
      <c r="P7667">
        <f>COUNTIFS(Tabla1[TorneoID],Tabla3[[#This Row],[TorneoID]],Tabla1[Jornada],Tabla3[[#This Row],[Jornada]],Tabla1[Resultado],-1)</f>
        <v>2</v>
      </c>
      <c r="Q7667">
        <f>Tabla3[[#This Row],[GL]]+Tabla3[[#This Row],[GV]]</f>
        <v>24</v>
      </c>
      <c r="R7667">
        <f>SUMIFS(Tabla1[mLoc],Tabla1[TorneoID],Tabla3[[#This Row],[TorneoID]],Tabla1[Jornada],Tabla3[[#This Row],[Jornada]])</f>
        <v>12</v>
      </c>
      <c r="S7667">
        <f>SUMIFS(Tabla1[mVis],Tabla1[TorneoID],Tabla3[[#This Row],[TorneoID]],Tabla1[Jornada],Tabla3[[#This Row],[Jornada]])</f>
        <v>12</v>
      </c>
    </row>
    <row r="7668" spans="2:19" x14ac:dyDescent="0.45">
      <c r="B7668">
        <v>4685</v>
      </c>
      <c r="C7668" t="s">
        <v>62</v>
      </c>
      <c r="D7668">
        <v>22</v>
      </c>
      <c r="E7668">
        <v>16</v>
      </c>
      <c r="F7668" t="s">
        <v>49</v>
      </c>
      <c r="G7668">
        <v>0</v>
      </c>
      <c r="H7668">
        <v>0</v>
      </c>
      <c r="I7668" t="s">
        <v>7</v>
      </c>
      <c r="J7668">
        <v>0</v>
      </c>
      <c r="L7668">
        <v>37</v>
      </c>
      <c r="M7668">
        <v>15</v>
      </c>
      <c r="N7668">
        <f>COUNTIFS(Tabla1[TorneoID],Tabla3[[#This Row],[TorneoID]],Tabla1[Jornada],Tabla3[[#This Row],[Jornada]],Tabla1[Resultado],1)</f>
        <v>5</v>
      </c>
      <c r="O7668">
        <f>COUNTIFS(Tabla1[TorneoID],Tabla3[[#This Row],[TorneoID]],Tabla1[Jornada],Tabla3[[#This Row],[Jornada]],Tabla1[Resultado],0)</f>
        <v>1</v>
      </c>
      <c r="P7668">
        <f>COUNTIFS(Tabla1[TorneoID],Tabla3[[#This Row],[TorneoID]],Tabla1[Jornada],Tabla3[[#This Row],[Jornada]],Tabla1[Resultado],-1)</f>
        <v>3</v>
      </c>
      <c r="Q7668">
        <f>Tabla3[[#This Row],[GL]]+Tabla3[[#This Row],[GV]]</f>
        <v>36</v>
      </c>
      <c r="R7668">
        <f>SUMIFS(Tabla1[mLoc],Tabla1[TorneoID],Tabla3[[#This Row],[TorneoID]],Tabla1[Jornada],Tabla3[[#This Row],[Jornada]])</f>
        <v>22</v>
      </c>
      <c r="S7668">
        <f>SUMIFS(Tabla1[mVis],Tabla1[TorneoID],Tabla3[[#This Row],[TorneoID]],Tabla1[Jornada],Tabla3[[#This Row],[Jornada]])</f>
        <v>14</v>
      </c>
    </row>
    <row r="7669" spans="2:19" x14ac:dyDescent="0.45">
      <c r="B7669">
        <v>4671</v>
      </c>
      <c r="C7669" t="s">
        <v>62</v>
      </c>
      <c r="D7669">
        <v>22</v>
      </c>
      <c r="E7669">
        <v>17</v>
      </c>
      <c r="F7669" t="s">
        <v>17</v>
      </c>
      <c r="G7669">
        <v>3</v>
      </c>
      <c r="H7669">
        <v>2</v>
      </c>
      <c r="I7669" t="s">
        <v>12</v>
      </c>
      <c r="J7669">
        <v>1</v>
      </c>
      <c r="L7669">
        <v>37</v>
      </c>
      <c r="M7669">
        <v>16</v>
      </c>
      <c r="N7669">
        <f>COUNTIFS(Tabla1[TorneoID],Tabla3[[#This Row],[TorneoID]],Tabla1[Jornada],Tabla3[[#This Row],[Jornada]],Tabla1[Resultado],1)</f>
        <v>3</v>
      </c>
      <c r="O7669">
        <f>COUNTIFS(Tabla1[TorneoID],Tabla3[[#This Row],[TorneoID]],Tabla1[Jornada],Tabla3[[#This Row],[Jornada]],Tabla1[Resultado],0)</f>
        <v>4</v>
      </c>
      <c r="P7669">
        <f>COUNTIFS(Tabla1[TorneoID],Tabla3[[#This Row],[TorneoID]],Tabla1[Jornada],Tabla3[[#This Row],[Jornada]],Tabla1[Resultado],-1)</f>
        <v>2</v>
      </c>
      <c r="Q7669">
        <f>Tabla3[[#This Row],[GL]]+Tabla3[[#This Row],[GV]]</f>
        <v>22</v>
      </c>
      <c r="R7669">
        <f>SUMIFS(Tabla1[mLoc],Tabla1[TorneoID],Tabla3[[#This Row],[TorneoID]],Tabla1[Jornada],Tabla3[[#This Row],[Jornada]])</f>
        <v>12</v>
      </c>
      <c r="S7669">
        <f>SUMIFS(Tabla1[mVis],Tabla1[TorneoID],Tabla3[[#This Row],[TorneoID]],Tabla1[Jornada],Tabla3[[#This Row],[Jornada]])</f>
        <v>10</v>
      </c>
    </row>
    <row r="7670" spans="2:19" x14ac:dyDescent="0.45">
      <c r="B7670">
        <v>4672</v>
      </c>
      <c r="C7670" t="s">
        <v>62</v>
      </c>
      <c r="D7670">
        <v>22</v>
      </c>
      <c r="E7670">
        <v>17</v>
      </c>
      <c r="F7670" t="s">
        <v>5</v>
      </c>
      <c r="G7670">
        <v>2</v>
      </c>
      <c r="H7670">
        <v>1</v>
      </c>
      <c r="I7670" t="s">
        <v>13</v>
      </c>
      <c r="J7670">
        <v>1</v>
      </c>
      <c r="L7670">
        <v>37</v>
      </c>
      <c r="M7670">
        <v>17</v>
      </c>
      <c r="N7670">
        <f>COUNTIFS(Tabla1[TorneoID],Tabla3[[#This Row],[TorneoID]],Tabla1[Jornada],Tabla3[[#This Row],[Jornada]],Tabla1[Resultado],1)</f>
        <v>4</v>
      </c>
      <c r="O7670">
        <f>COUNTIFS(Tabla1[TorneoID],Tabla3[[#This Row],[TorneoID]],Tabla1[Jornada],Tabla3[[#This Row],[Jornada]],Tabla1[Resultado],0)</f>
        <v>1</v>
      </c>
      <c r="P7670">
        <f>COUNTIFS(Tabla1[TorneoID],Tabla3[[#This Row],[TorneoID]],Tabla1[Jornada],Tabla3[[#This Row],[Jornada]],Tabla1[Resultado],-1)</f>
        <v>4</v>
      </c>
      <c r="Q7670">
        <f>Tabla3[[#This Row],[GL]]+Tabla3[[#This Row],[GV]]</f>
        <v>34</v>
      </c>
      <c r="R7670">
        <f>SUMIFS(Tabla1[mLoc],Tabla1[TorneoID],Tabla3[[#This Row],[TorneoID]],Tabla1[Jornada],Tabla3[[#This Row],[Jornada]])</f>
        <v>17</v>
      </c>
      <c r="S7670">
        <f>SUMIFS(Tabla1[mVis],Tabla1[TorneoID],Tabla3[[#This Row],[TorneoID]],Tabla1[Jornada],Tabla3[[#This Row],[Jornada]])</f>
        <v>17</v>
      </c>
    </row>
    <row r="7671" spans="2:19" x14ac:dyDescent="0.45">
      <c r="B7671">
        <v>4673</v>
      </c>
      <c r="C7671" t="s">
        <v>62</v>
      </c>
      <c r="D7671">
        <v>22</v>
      </c>
      <c r="E7671">
        <v>17</v>
      </c>
      <c r="F7671" t="s">
        <v>6</v>
      </c>
      <c r="G7671">
        <v>1</v>
      </c>
      <c r="H7671">
        <v>2</v>
      </c>
      <c r="I7671" t="s">
        <v>9</v>
      </c>
      <c r="J7671">
        <v>-1</v>
      </c>
      <c r="L7671">
        <v>38</v>
      </c>
      <c r="M7671">
        <v>1</v>
      </c>
      <c r="N7671">
        <f>COUNTIFS(Tabla1[TorneoID],Tabla3[[#This Row],[TorneoID]],Tabla1[Jornada],Tabla3[[#This Row],[Jornada]],Tabla1[Resultado],1)</f>
        <v>3</v>
      </c>
      <c r="O7671">
        <f>COUNTIFS(Tabla1[TorneoID],Tabla3[[#This Row],[TorneoID]],Tabla1[Jornada],Tabla3[[#This Row],[Jornada]],Tabla1[Resultado],0)</f>
        <v>2</v>
      </c>
      <c r="P7671">
        <f>COUNTIFS(Tabla1[TorneoID],Tabla3[[#This Row],[TorneoID]],Tabla1[Jornada],Tabla3[[#This Row],[Jornada]],Tabla1[Resultado],-1)</f>
        <v>4</v>
      </c>
      <c r="Q7671">
        <f>Tabla3[[#This Row],[GL]]+Tabla3[[#This Row],[GV]]</f>
        <v>15</v>
      </c>
      <c r="R7671">
        <f>SUMIFS(Tabla1[mLoc],Tabla1[TorneoID],Tabla3[[#This Row],[TorneoID]],Tabla1[Jornada],Tabla3[[#This Row],[Jornada]])</f>
        <v>7</v>
      </c>
      <c r="S7671">
        <f>SUMIFS(Tabla1[mVis],Tabla1[TorneoID],Tabla3[[#This Row],[TorneoID]],Tabla1[Jornada],Tabla3[[#This Row],[Jornada]])</f>
        <v>8</v>
      </c>
    </row>
    <row r="7672" spans="2:19" x14ac:dyDescent="0.45">
      <c r="B7672">
        <v>4674</v>
      </c>
      <c r="C7672" t="s">
        <v>62</v>
      </c>
      <c r="D7672">
        <v>22</v>
      </c>
      <c r="E7672">
        <v>17</v>
      </c>
      <c r="F7672" t="s">
        <v>3</v>
      </c>
      <c r="G7672">
        <v>3</v>
      </c>
      <c r="H7672">
        <v>2</v>
      </c>
      <c r="I7672" t="s">
        <v>15</v>
      </c>
      <c r="J7672">
        <v>1</v>
      </c>
      <c r="L7672">
        <v>38</v>
      </c>
      <c r="M7672">
        <v>2</v>
      </c>
      <c r="N7672">
        <f>COUNTIFS(Tabla1[TorneoID],Tabla3[[#This Row],[TorneoID]],Tabla1[Jornada],Tabla3[[#This Row],[Jornada]],Tabla1[Resultado],1)</f>
        <v>4</v>
      </c>
      <c r="O7672">
        <f>COUNTIFS(Tabla1[TorneoID],Tabla3[[#This Row],[TorneoID]],Tabla1[Jornada],Tabla3[[#This Row],[Jornada]],Tabla1[Resultado],0)</f>
        <v>2</v>
      </c>
      <c r="P7672">
        <f>COUNTIFS(Tabla1[TorneoID],Tabla3[[#This Row],[TorneoID]],Tabla1[Jornada],Tabla3[[#This Row],[Jornada]],Tabla1[Resultado],-1)</f>
        <v>3</v>
      </c>
      <c r="Q7672">
        <f>Tabla3[[#This Row],[GL]]+Tabla3[[#This Row],[GV]]</f>
        <v>32</v>
      </c>
      <c r="R7672">
        <f>SUMIFS(Tabla1[mLoc],Tabla1[TorneoID],Tabla3[[#This Row],[TorneoID]],Tabla1[Jornada],Tabla3[[#This Row],[Jornada]])</f>
        <v>17</v>
      </c>
      <c r="S7672">
        <f>SUMIFS(Tabla1[mVis],Tabla1[TorneoID],Tabla3[[#This Row],[TorneoID]],Tabla1[Jornada],Tabla3[[#This Row],[Jornada]])</f>
        <v>15</v>
      </c>
    </row>
    <row r="7673" spans="2:19" x14ac:dyDescent="0.45">
      <c r="B7673">
        <v>4675</v>
      </c>
      <c r="C7673" t="s">
        <v>62</v>
      </c>
      <c r="D7673">
        <v>22</v>
      </c>
      <c r="E7673">
        <v>17</v>
      </c>
      <c r="F7673" t="s">
        <v>14</v>
      </c>
      <c r="G7673">
        <v>3</v>
      </c>
      <c r="H7673">
        <v>2</v>
      </c>
      <c r="I7673" t="s">
        <v>4</v>
      </c>
      <c r="J7673">
        <v>1</v>
      </c>
      <c r="L7673">
        <v>38</v>
      </c>
      <c r="M7673">
        <v>3</v>
      </c>
      <c r="N7673">
        <f>COUNTIFS(Tabla1[TorneoID],Tabla3[[#This Row],[TorneoID]],Tabla1[Jornada],Tabla3[[#This Row],[Jornada]],Tabla1[Resultado],1)</f>
        <v>5</v>
      </c>
      <c r="O7673">
        <f>COUNTIFS(Tabla1[TorneoID],Tabla3[[#This Row],[TorneoID]],Tabla1[Jornada],Tabla3[[#This Row],[Jornada]],Tabla1[Resultado],0)</f>
        <v>2</v>
      </c>
      <c r="P7673">
        <f>COUNTIFS(Tabla1[TorneoID],Tabla3[[#This Row],[TorneoID]],Tabla1[Jornada],Tabla3[[#This Row],[Jornada]],Tabla1[Resultado],-1)</f>
        <v>2</v>
      </c>
      <c r="Q7673">
        <f>Tabla3[[#This Row],[GL]]+Tabla3[[#This Row],[GV]]</f>
        <v>28</v>
      </c>
      <c r="R7673">
        <f>SUMIFS(Tabla1[mLoc],Tabla1[TorneoID],Tabla3[[#This Row],[TorneoID]],Tabla1[Jornada],Tabla3[[#This Row],[Jornada]])</f>
        <v>19</v>
      </c>
      <c r="S7673">
        <f>SUMIFS(Tabla1[mVis],Tabla1[TorneoID],Tabla3[[#This Row],[TorneoID]],Tabla1[Jornada],Tabla3[[#This Row],[Jornada]])</f>
        <v>9</v>
      </c>
    </row>
    <row r="7674" spans="2:19" x14ac:dyDescent="0.45">
      <c r="B7674">
        <v>4676</v>
      </c>
      <c r="C7674" t="s">
        <v>62</v>
      </c>
      <c r="D7674">
        <v>22</v>
      </c>
      <c r="E7674">
        <v>17</v>
      </c>
      <c r="F7674" t="s">
        <v>11</v>
      </c>
      <c r="G7674">
        <v>3</v>
      </c>
      <c r="H7674">
        <v>2</v>
      </c>
      <c r="I7674" t="s">
        <v>49</v>
      </c>
      <c r="J7674">
        <v>1</v>
      </c>
      <c r="L7674">
        <v>38</v>
      </c>
      <c r="M7674">
        <v>4</v>
      </c>
      <c r="N7674">
        <f>COUNTIFS(Tabla1[TorneoID],Tabla3[[#This Row],[TorneoID]],Tabla1[Jornada],Tabla3[[#This Row],[Jornada]],Tabla1[Resultado],1)</f>
        <v>4</v>
      </c>
      <c r="O7674">
        <f>COUNTIFS(Tabla1[TorneoID],Tabla3[[#This Row],[TorneoID]],Tabla1[Jornada],Tabla3[[#This Row],[Jornada]],Tabla1[Resultado],0)</f>
        <v>3</v>
      </c>
      <c r="P7674">
        <f>COUNTIFS(Tabla1[TorneoID],Tabla3[[#This Row],[TorneoID]],Tabla1[Jornada],Tabla3[[#This Row],[Jornada]],Tabla1[Resultado],-1)</f>
        <v>2</v>
      </c>
      <c r="Q7674">
        <f>Tabla3[[#This Row],[GL]]+Tabla3[[#This Row],[GV]]</f>
        <v>26</v>
      </c>
      <c r="R7674">
        <f>SUMIFS(Tabla1[mLoc],Tabla1[TorneoID],Tabla3[[#This Row],[TorneoID]],Tabla1[Jornada],Tabla3[[#This Row],[Jornada]])</f>
        <v>15</v>
      </c>
      <c r="S7674">
        <f>SUMIFS(Tabla1[mVis],Tabla1[TorneoID],Tabla3[[#This Row],[TorneoID]],Tabla1[Jornada],Tabla3[[#This Row],[Jornada]])</f>
        <v>11</v>
      </c>
    </row>
    <row r="7675" spans="2:19" x14ac:dyDescent="0.45">
      <c r="B7675">
        <v>4677</v>
      </c>
      <c r="C7675" t="s">
        <v>62</v>
      </c>
      <c r="D7675">
        <v>22</v>
      </c>
      <c r="E7675">
        <v>17</v>
      </c>
      <c r="F7675" t="s">
        <v>24</v>
      </c>
      <c r="G7675">
        <v>0</v>
      </c>
      <c r="H7675">
        <v>2</v>
      </c>
      <c r="I7675" t="s">
        <v>27</v>
      </c>
      <c r="J7675">
        <v>-1</v>
      </c>
      <c r="L7675">
        <v>38</v>
      </c>
      <c r="M7675">
        <v>5</v>
      </c>
      <c r="N7675">
        <f>COUNTIFS(Tabla1[TorneoID],Tabla3[[#This Row],[TorneoID]],Tabla1[Jornada],Tabla3[[#This Row],[Jornada]],Tabla1[Resultado],1)</f>
        <v>8</v>
      </c>
      <c r="O7675">
        <f>COUNTIFS(Tabla1[TorneoID],Tabla3[[#This Row],[TorneoID]],Tabla1[Jornada],Tabla3[[#This Row],[Jornada]],Tabla1[Resultado],0)</f>
        <v>1</v>
      </c>
      <c r="P7675">
        <f>COUNTIFS(Tabla1[TorneoID],Tabla3[[#This Row],[TorneoID]],Tabla1[Jornada],Tabla3[[#This Row],[Jornada]],Tabla1[Resultado],-1)</f>
        <v>0</v>
      </c>
      <c r="Q7675">
        <f>Tabla3[[#This Row],[GL]]+Tabla3[[#This Row],[GV]]</f>
        <v>18</v>
      </c>
      <c r="R7675">
        <f>SUMIFS(Tabla1[mLoc],Tabla1[TorneoID],Tabla3[[#This Row],[TorneoID]],Tabla1[Jornada],Tabla3[[#This Row],[Jornada]])</f>
        <v>15</v>
      </c>
      <c r="S7675">
        <f>SUMIFS(Tabla1[mVis],Tabla1[TorneoID],Tabla3[[#This Row],[TorneoID]],Tabla1[Jornada],Tabla3[[#This Row],[Jornada]])</f>
        <v>3</v>
      </c>
    </row>
    <row r="7676" spans="2:19" x14ac:dyDescent="0.45">
      <c r="B7676">
        <v>4678</v>
      </c>
      <c r="C7676" t="s">
        <v>62</v>
      </c>
      <c r="D7676">
        <v>22</v>
      </c>
      <c r="E7676">
        <v>17</v>
      </c>
      <c r="F7676" t="s">
        <v>7</v>
      </c>
      <c r="G7676">
        <v>2</v>
      </c>
      <c r="H7676">
        <v>0</v>
      </c>
      <c r="I7676" t="s">
        <v>0</v>
      </c>
      <c r="J7676">
        <v>1</v>
      </c>
      <c r="L7676">
        <v>38</v>
      </c>
      <c r="M7676">
        <v>6</v>
      </c>
      <c r="N7676">
        <f>COUNTIFS(Tabla1[TorneoID],Tabla3[[#This Row],[TorneoID]],Tabla1[Jornada],Tabla3[[#This Row],[Jornada]],Tabla1[Resultado],1)</f>
        <v>6</v>
      </c>
      <c r="O7676">
        <f>COUNTIFS(Tabla1[TorneoID],Tabla3[[#This Row],[TorneoID]],Tabla1[Jornada],Tabla3[[#This Row],[Jornada]],Tabla1[Resultado],0)</f>
        <v>2</v>
      </c>
      <c r="P7676">
        <f>COUNTIFS(Tabla1[TorneoID],Tabla3[[#This Row],[TorneoID]],Tabla1[Jornada],Tabla3[[#This Row],[Jornada]],Tabla1[Resultado],-1)</f>
        <v>1</v>
      </c>
      <c r="Q7676">
        <f>Tabla3[[#This Row],[GL]]+Tabla3[[#This Row],[GV]]</f>
        <v>36</v>
      </c>
      <c r="R7676">
        <f>SUMIFS(Tabla1[mLoc],Tabla1[TorneoID],Tabla3[[#This Row],[TorneoID]],Tabla1[Jornada],Tabla3[[#This Row],[Jornada]])</f>
        <v>23</v>
      </c>
      <c r="S7676">
        <f>SUMIFS(Tabla1[mVis],Tabla1[TorneoID],Tabla3[[#This Row],[TorneoID]],Tabla1[Jornada],Tabla3[[#This Row],[Jornada]])</f>
        <v>13</v>
      </c>
    </row>
    <row r="7677" spans="2:19" x14ac:dyDescent="0.45">
      <c r="B7677">
        <v>4679</v>
      </c>
      <c r="C7677" t="s">
        <v>62</v>
      </c>
      <c r="D7677">
        <v>22</v>
      </c>
      <c r="E7677">
        <v>17</v>
      </c>
      <c r="F7677" t="s">
        <v>1</v>
      </c>
      <c r="G7677">
        <v>2</v>
      </c>
      <c r="H7677">
        <v>0</v>
      </c>
      <c r="I7677" t="s">
        <v>56</v>
      </c>
      <c r="J7677">
        <v>1</v>
      </c>
      <c r="L7677">
        <v>38</v>
      </c>
      <c r="M7677">
        <v>7</v>
      </c>
      <c r="N7677">
        <f>COUNTIFS(Tabla1[TorneoID],Tabla3[[#This Row],[TorneoID]],Tabla1[Jornada],Tabla3[[#This Row],[Jornada]],Tabla1[Resultado],1)</f>
        <v>5</v>
      </c>
      <c r="O7677">
        <f>COUNTIFS(Tabla1[TorneoID],Tabla3[[#This Row],[TorneoID]],Tabla1[Jornada],Tabla3[[#This Row],[Jornada]],Tabla1[Resultado],0)</f>
        <v>1</v>
      </c>
      <c r="P7677">
        <f>COUNTIFS(Tabla1[TorneoID],Tabla3[[#This Row],[TorneoID]],Tabla1[Jornada],Tabla3[[#This Row],[Jornada]],Tabla1[Resultado],-1)</f>
        <v>3</v>
      </c>
      <c r="Q7677">
        <f>Tabla3[[#This Row],[GL]]+Tabla3[[#This Row],[GV]]</f>
        <v>29</v>
      </c>
      <c r="R7677">
        <f>SUMIFS(Tabla1[mLoc],Tabla1[TorneoID],Tabla3[[#This Row],[TorneoID]],Tabla1[Jornada],Tabla3[[#This Row],[Jornada]])</f>
        <v>17</v>
      </c>
      <c r="S7677">
        <f>SUMIFS(Tabla1[mVis],Tabla1[TorneoID],Tabla3[[#This Row],[TorneoID]],Tabla1[Jornada],Tabla3[[#This Row],[Jornada]])</f>
        <v>12</v>
      </c>
    </row>
    <row r="7678" spans="2:19" x14ac:dyDescent="0.45">
      <c r="B7678">
        <v>4647</v>
      </c>
      <c r="C7678" t="s">
        <v>61</v>
      </c>
      <c r="D7678">
        <v>23</v>
      </c>
      <c r="E7678">
        <v>1</v>
      </c>
      <c r="F7678" t="s">
        <v>11</v>
      </c>
      <c r="G7678">
        <v>1</v>
      </c>
      <c r="H7678">
        <v>1</v>
      </c>
      <c r="I7678" t="s">
        <v>14</v>
      </c>
      <c r="J7678">
        <v>0</v>
      </c>
      <c r="L7678">
        <v>38</v>
      </c>
      <c r="M7678">
        <v>8</v>
      </c>
      <c r="N7678">
        <f>COUNTIFS(Tabla1[TorneoID],Tabla3[[#This Row],[TorneoID]],Tabla1[Jornada],Tabla3[[#This Row],[Jornada]],Tabla1[Resultado],1)</f>
        <v>4</v>
      </c>
      <c r="O7678">
        <f>COUNTIFS(Tabla1[TorneoID],Tabla3[[#This Row],[TorneoID]],Tabla1[Jornada],Tabla3[[#This Row],[Jornada]],Tabla1[Resultado],0)</f>
        <v>5</v>
      </c>
      <c r="P7678">
        <f>COUNTIFS(Tabla1[TorneoID],Tabla3[[#This Row],[TorneoID]],Tabla1[Jornada],Tabla3[[#This Row],[Jornada]],Tabla1[Resultado],-1)</f>
        <v>0</v>
      </c>
      <c r="Q7678">
        <f>Tabla3[[#This Row],[GL]]+Tabla3[[#This Row],[GV]]</f>
        <v>28</v>
      </c>
      <c r="R7678">
        <f>SUMIFS(Tabla1[mLoc],Tabla1[TorneoID],Tabla3[[#This Row],[TorneoID]],Tabla1[Jornada],Tabla3[[#This Row],[Jornada]])</f>
        <v>18</v>
      </c>
      <c r="S7678">
        <f>SUMIFS(Tabla1[mVis],Tabla1[TorneoID],Tabla3[[#This Row],[TorneoID]],Tabla1[Jornada],Tabla3[[#This Row],[Jornada]])</f>
        <v>10</v>
      </c>
    </row>
    <row r="7679" spans="2:19" x14ac:dyDescent="0.45">
      <c r="B7679">
        <v>4648</v>
      </c>
      <c r="C7679" t="s">
        <v>61</v>
      </c>
      <c r="D7679">
        <v>23</v>
      </c>
      <c r="E7679">
        <v>1</v>
      </c>
      <c r="F7679" t="s">
        <v>5</v>
      </c>
      <c r="G7679">
        <v>3</v>
      </c>
      <c r="H7679">
        <v>0</v>
      </c>
      <c r="I7679" t="s">
        <v>56</v>
      </c>
      <c r="J7679">
        <v>1</v>
      </c>
      <c r="L7679">
        <v>38</v>
      </c>
      <c r="M7679">
        <v>9</v>
      </c>
      <c r="N7679">
        <f>COUNTIFS(Tabla1[TorneoID],Tabla3[[#This Row],[TorneoID]],Tabla1[Jornada],Tabla3[[#This Row],[Jornada]],Tabla1[Resultado],1)</f>
        <v>4</v>
      </c>
      <c r="O7679">
        <f>COUNTIFS(Tabla1[TorneoID],Tabla3[[#This Row],[TorneoID]],Tabla1[Jornada],Tabla3[[#This Row],[Jornada]],Tabla1[Resultado],0)</f>
        <v>4</v>
      </c>
      <c r="P7679">
        <f>COUNTIFS(Tabla1[TorneoID],Tabla3[[#This Row],[TorneoID]],Tabla1[Jornada],Tabla3[[#This Row],[Jornada]],Tabla1[Resultado],-1)</f>
        <v>1</v>
      </c>
      <c r="Q7679">
        <f>Tabla3[[#This Row],[GL]]+Tabla3[[#This Row],[GV]]</f>
        <v>32</v>
      </c>
      <c r="R7679">
        <f>SUMIFS(Tabla1[mLoc],Tabla1[TorneoID],Tabla3[[#This Row],[TorneoID]],Tabla1[Jornada],Tabla3[[#This Row],[Jornada]])</f>
        <v>22</v>
      </c>
      <c r="S7679">
        <f>SUMIFS(Tabla1[mVis],Tabla1[TorneoID],Tabla3[[#This Row],[TorneoID]],Tabla1[Jornada],Tabla3[[#This Row],[Jornada]])</f>
        <v>10</v>
      </c>
    </row>
    <row r="7680" spans="2:19" x14ac:dyDescent="0.45">
      <c r="B7680">
        <v>4649</v>
      </c>
      <c r="C7680" t="s">
        <v>61</v>
      </c>
      <c r="D7680">
        <v>23</v>
      </c>
      <c r="E7680">
        <v>1</v>
      </c>
      <c r="F7680" t="s">
        <v>7</v>
      </c>
      <c r="G7680">
        <v>2</v>
      </c>
      <c r="H7680">
        <v>0</v>
      </c>
      <c r="I7680" t="s">
        <v>10</v>
      </c>
      <c r="J7680">
        <v>1</v>
      </c>
      <c r="L7680">
        <v>38</v>
      </c>
      <c r="M7680">
        <v>10</v>
      </c>
      <c r="N7680">
        <f>COUNTIFS(Tabla1[TorneoID],Tabla3[[#This Row],[TorneoID]],Tabla1[Jornada],Tabla3[[#This Row],[Jornada]],Tabla1[Resultado],1)</f>
        <v>6</v>
      </c>
      <c r="O7680">
        <f>COUNTIFS(Tabla1[TorneoID],Tabla3[[#This Row],[TorneoID]],Tabla1[Jornada],Tabla3[[#This Row],[Jornada]],Tabla1[Resultado],0)</f>
        <v>1</v>
      </c>
      <c r="P7680">
        <f>COUNTIFS(Tabla1[TorneoID],Tabla3[[#This Row],[TorneoID]],Tabla1[Jornada],Tabla3[[#This Row],[Jornada]],Tabla1[Resultado],-1)</f>
        <v>2</v>
      </c>
      <c r="Q7680">
        <f>Tabla3[[#This Row],[GL]]+Tabla3[[#This Row],[GV]]</f>
        <v>30</v>
      </c>
      <c r="R7680">
        <f>SUMIFS(Tabla1[mLoc],Tabla1[TorneoID],Tabla3[[#This Row],[TorneoID]],Tabla1[Jornada],Tabla3[[#This Row],[Jornada]])</f>
        <v>20</v>
      </c>
      <c r="S7680">
        <f>SUMIFS(Tabla1[mVis],Tabla1[TorneoID],Tabla3[[#This Row],[TorneoID]],Tabla1[Jornada],Tabla3[[#This Row],[Jornada]])</f>
        <v>10</v>
      </c>
    </row>
    <row r="7681" spans="2:19" x14ac:dyDescent="0.45">
      <c r="B7681">
        <v>4650</v>
      </c>
      <c r="C7681" t="s">
        <v>61</v>
      </c>
      <c r="D7681">
        <v>23</v>
      </c>
      <c r="E7681">
        <v>1</v>
      </c>
      <c r="F7681" t="s">
        <v>9</v>
      </c>
      <c r="G7681">
        <v>2</v>
      </c>
      <c r="H7681">
        <v>1</v>
      </c>
      <c r="I7681" t="s">
        <v>6</v>
      </c>
      <c r="J7681">
        <v>1</v>
      </c>
      <c r="L7681">
        <v>38</v>
      </c>
      <c r="M7681">
        <v>11</v>
      </c>
      <c r="N7681">
        <f>COUNTIFS(Tabla1[TorneoID],Tabla3[[#This Row],[TorneoID]],Tabla1[Jornada],Tabla3[[#This Row],[Jornada]],Tabla1[Resultado],1)</f>
        <v>4</v>
      </c>
      <c r="O7681">
        <f>COUNTIFS(Tabla1[TorneoID],Tabla3[[#This Row],[TorneoID]],Tabla1[Jornada],Tabla3[[#This Row],[Jornada]],Tabla1[Resultado],0)</f>
        <v>4</v>
      </c>
      <c r="P7681">
        <f>COUNTIFS(Tabla1[TorneoID],Tabla3[[#This Row],[TorneoID]],Tabla1[Jornada],Tabla3[[#This Row],[Jornada]],Tabla1[Resultado],-1)</f>
        <v>1</v>
      </c>
      <c r="Q7681">
        <f>Tabla3[[#This Row],[GL]]+Tabla3[[#This Row],[GV]]</f>
        <v>22</v>
      </c>
      <c r="R7681">
        <f>SUMIFS(Tabla1[mLoc],Tabla1[TorneoID],Tabla3[[#This Row],[TorneoID]],Tabla1[Jornada],Tabla3[[#This Row],[Jornada]])</f>
        <v>15</v>
      </c>
      <c r="S7681">
        <f>SUMIFS(Tabla1[mVis],Tabla1[TorneoID],Tabla3[[#This Row],[TorneoID]],Tabla1[Jornada],Tabla3[[#This Row],[Jornada]])</f>
        <v>7</v>
      </c>
    </row>
    <row r="7682" spans="2:19" x14ac:dyDescent="0.45">
      <c r="B7682">
        <v>4651</v>
      </c>
      <c r="C7682" t="s">
        <v>61</v>
      </c>
      <c r="D7682">
        <v>23</v>
      </c>
      <c r="E7682">
        <v>1</v>
      </c>
      <c r="F7682" t="s">
        <v>49</v>
      </c>
      <c r="G7682">
        <v>1</v>
      </c>
      <c r="H7682">
        <v>2</v>
      </c>
      <c r="I7682" t="s">
        <v>1</v>
      </c>
      <c r="J7682">
        <v>-1</v>
      </c>
      <c r="L7682">
        <v>38</v>
      </c>
      <c r="M7682">
        <v>12</v>
      </c>
      <c r="N7682">
        <f>COUNTIFS(Tabla1[TorneoID],Tabla3[[#This Row],[TorneoID]],Tabla1[Jornada],Tabla3[[#This Row],[Jornada]],Tabla1[Resultado],1)</f>
        <v>3</v>
      </c>
      <c r="O7682">
        <f>COUNTIFS(Tabla1[TorneoID],Tabla3[[#This Row],[TorneoID]],Tabla1[Jornada],Tabla3[[#This Row],[Jornada]],Tabla1[Resultado],0)</f>
        <v>2</v>
      </c>
      <c r="P7682">
        <f>COUNTIFS(Tabla1[TorneoID],Tabla3[[#This Row],[TorneoID]],Tabla1[Jornada],Tabla3[[#This Row],[Jornada]],Tabla1[Resultado],-1)</f>
        <v>4</v>
      </c>
      <c r="Q7682">
        <f>Tabla3[[#This Row],[GL]]+Tabla3[[#This Row],[GV]]</f>
        <v>20</v>
      </c>
      <c r="R7682">
        <f>SUMIFS(Tabla1[mLoc],Tabla1[TorneoID],Tabla3[[#This Row],[TorneoID]],Tabla1[Jornada],Tabla3[[#This Row],[Jornada]])</f>
        <v>9</v>
      </c>
      <c r="S7682">
        <f>SUMIFS(Tabla1[mVis],Tabla1[TorneoID],Tabla3[[#This Row],[TorneoID]],Tabla1[Jornada],Tabla3[[#This Row],[Jornada]])</f>
        <v>11</v>
      </c>
    </row>
    <row r="7683" spans="2:19" x14ac:dyDescent="0.45">
      <c r="B7683">
        <v>4652</v>
      </c>
      <c r="C7683" t="s">
        <v>61</v>
      </c>
      <c r="D7683">
        <v>23</v>
      </c>
      <c r="E7683">
        <v>1</v>
      </c>
      <c r="F7683" t="s">
        <v>0</v>
      </c>
      <c r="G7683">
        <v>1</v>
      </c>
      <c r="H7683">
        <v>0</v>
      </c>
      <c r="I7683" t="s">
        <v>4</v>
      </c>
      <c r="J7683">
        <v>1</v>
      </c>
      <c r="L7683">
        <v>38</v>
      </c>
      <c r="M7683">
        <v>13</v>
      </c>
      <c r="N7683">
        <f>COUNTIFS(Tabla1[TorneoID],Tabla3[[#This Row],[TorneoID]],Tabla1[Jornada],Tabla3[[#This Row],[Jornada]],Tabla1[Resultado],1)</f>
        <v>4</v>
      </c>
      <c r="O7683">
        <f>COUNTIFS(Tabla1[TorneoID],Tabla3[[#This Row],[TorneoID]],Tabla1[Jornada],Tabla3[[#This Row],[Jornada]],Tabla1[Resultado],0)</f>
        <v>3</v>
      </c>
      <c r="P7683">
        <f>COUNTIFS(Tabla1[TorneoID],Tabla3[[#This Row],[TorneoID]],Tabla1[Jornada],Tabla3[[#This Row],[Jornada]],Tabla1[Resultado],-1)</f>
        <v>2</v>
      </c>
      <c r="Q7683">
        <f>Tabla3[[#This Row],[GL]]+Tabla3[[#This Row],[GV]]</f>
        <v>19</v>
      </c>
      <c r="R7683">
        <f>SUMIFS(Tabla1[mLoc],Tabla1[TorneoID],Tabla3[[#This Row],[TorneoID]],Tabla1[Jornada],Tabla3[[#This Row],[Jornada]])</f>
        <v>12</v>
      </c>
      <c r="S7683">
        <f>SUMIFS(Tabla1[mVis],Tabla1[TorneoID],Tabla3[[#This Row],[TorneoID]],Tabla1[Jornada],Tabla3[[#This Row],[Jornada]])</f>
        <v>7</v>
      </c>
    </row>
    <row r="7684" spans="2:19" x14ac:dyDescent="0.45">
      <c r="B7684">
        <v>4653</v>
      </c>
      <c r="C7684" t="s">
        <v>61</v>
      </c>
      <c r="D7684">
        <v>23</v>
      </c>
      <c r="E7684">
        <v>1</v>
      </c>
      <c r="F7684" t="s">
        <v>3</v>
      </c>
      <c r="G7684">
        <v>2</v>
      </c>
      <c r="H7684">
        <v>3</v>
      </c>
      <c r="I7684" t="s">
        <v>15</v>
      </c>
      <c r="J7684">
        <v>-1</v>
      </c>
      <c r="L7684">
        <v>38</v>
      </c>
      <c r="M7684">
        <v>14</v>
      </c>
      <c r="N7684">
        <f>COUNTIFS(Tabla1[TorneoID],Tabla3[[#This Row],[TorneoID]],Tabla1[Jornada],Tabla3[[#This Row],[Jornada]],Tabla1[Resultado],1)</f>
        <v>5</v>
      </c>
      <c r="O7684">
        <f>COUNTIFS(Tabla1[TorneoID],Tabla3[[#This Row],[TorneoID]],Tabla1[Jornada],Tabla3[[#This Row],[Jornada]],Tabla1[Resultado],0)</f>
        <v>2</v>
      </c>
      <c r="P7684">
        <f>COUNTIFS(Tabla1[TorneoID],Tabla3[[#This Row],[TorneoID]],Tabla1[Jornada],Tabla3[[#This Row],[Jornada]],Tabla1[Resultado],-1)</f>
        <v>2</v>
      </c>
      <c r="Q7684">
        <f>Tabla3[[#This Row],[GL]]+Tabla3[[#This Row],[GV]]</f>
        <v>19</v>
      </c>
      <c r="R7684">
        <f>SUMIFS(Tabla1[mLoc],Tabla1[TorneoID],Tabla3[[#This Row],[TorneoID]],Tabla1[Jornada],Tabla3[[#This Row],[Jornada]])</f>
        <v>13</v>
      </c>
      <c r="S7684">
        <f>SUMIFS(Tabla1[mVis],Tabla1[TorneoID],Tabla3[[#This Row],[TorneoID]],Tabla1[Jornada],Tabla3[[#This Row],[Jornada]])</f>
        <v>6</v>
      </c>
    </row>
    <row r="7685" spans="2:19" x14ac:dyDescent="0.45">
      <c r="B7685">
        <v>4654</v>
      </c>
      <c r="C7685" t="s">
        <v>61</v>
      </c>
      <c r="D7685">
        <v>23</v>
      </c>
      <c r="E7685">
        <v>1</v>
      </c>
      <c r="F7685" t="s">
        <v>24</v>
      </c>
      <c r="G7685">
        <v>1</v>
      </c>
      <c r="H7685">
        <v>1</v>
      </c>
      <c r="I7685" t="s">
        <v>12</v>
      </c>
      <c r="J7685">
        <v>0</v>
      </c>
      <c r="L7685">
        <v>38</v>
      </c>
      <c r="M7685">
        <v>15</v>
      </c>
      <c r="N7685">
        <f>COUNTIFS(Tabla1[TorneoID],Tabla3[[#This Row],[TorneoID]],Tabla1[Jornada],Tabla3[[#This Row],[Jornada]],Tabla1[Resultado],1)</f>
        <v>4</v>
      </c>
      <c r="O7685">
        <f>COUNTIFS(Tabla1[TorneoID],Tabla3[[#This Row],[TorneoID]],Tabla1[Jornada],Tabla3[[#This Row],[Jornada]],Tabla1[Resultado],0)</f>
        <v>4</v>
      </c>
      <c r="P7685">
        <f>COUNTIFS(Tabla1[TorneoID],Tabla3[[#This Row],[TorneoID]],Tabla1[Jornada],Tabla3[[#This Row],[Jornada]],Tabla1[Resultado],-1)</f>
        <v>1</v>
      </c>
      <c r="Q7685">
        <f>Tabla3[[#This Row],[GL]]+Tabla3[[#This Row],[GV]]</f>
        <v>23</v>
      </c>
      <c r="R7685">
        <f>SUMIFS(Tabla1[mLoc],Tabla1[TorneoID],Tabla3[[#This Row],[TorneoID]],Tabla1[Jornada],Tabla3[[#This Row],[Jornada]])</f>
        <v>15</v>
      </c>
      <c r="S7685">
        <f>SUMIFS(Tabla1[mVis],Tabla1[TorneoID],Tabla3[[#This Row],[TorneoID]],Tabla1[Jornada],Tabla3[[#This Row],[Jornada]])</f>
        <v>8</v>
      </c>
    </row>
    <row r="7686" spans="2:19" x14ac:dyDescent="0.45">
      <c r="B7686">
        <v>4697</v>
      </c>
      <c r="C7686" t="s">
        <v>61</v>
      </c>
      <c r="D7686">
        <v>23</v>
      </c>
      <c r="E7686">
        <v>1</v>
      </c>
      <c r="F7686" t="s">
        <v>27</v>
      </c>
      <c r="G7686">
        <v>2</v>
      </c>
      <c r="H7686">
        <v>2</v>
      </c>
      <c r="I7686" t="s">
        <v>13</v>
      </c>
      <c r="J7686">
        <v>0</v>
      </c>
      <c r="L7686">
        <v>38</v>
      </c>
      <c r="M7686">
        <v>16</v>
      </c>
      <c r="N7686">
        <f>COUNTIFS(Tabla1[TorneoID],Tabla3[[#This Row],[TorneoID]],Tabla1[Jornada],Tabla3[[#This Row],[Jornada]],Tabla1[Resultado],1)</f>
        <v>4</v>
      </c>
      <c r="O7686">
        <f>COUNTIFS(Tabla1[TorneoID],Tabla3[[#This Row],[TorneoID]],Tabla1[Jornada],Tabla3[[#This Row],[Jornada]],Tabla1[Resultado],0)</f>
        <v>0</v>
      </c>
      <c r="P7686">
        <f>COUNTIFS(Tabla1[TorneoID],Tabla3[[#This Row],[TorneoID]],Tabla1[Jornada],Tabla3[[#This Row],[Jornada]],Tabla1[Resultado],-1)</f>
        <v>5</v>
      </c>
      <c r="Q7686">
        <f>Tabla3[[#This Row],[GL]]+Tabla3[[#This Row],[GV]]</f>
        <v>34</v>
      </c>
      <c r="R7686">
        <f>SUMIFS(Tabla1[mLoc],Tabla1[TorneoID],Tabla3[[#This Row],[TorneoID]],Tabla1[Jornada],Tabla3[[#This Row],[Jornada]])</f>
        <v>17</v>
      </c>
      <c r="S7686">
        <f>SUMIFS(Tabla1[mVis],Tabla1[TorneoID],Tabla3[[#This Row],[TorneoID]],Tabla1[Jornada],Tabla3[[#This Row],[Jornada]])</f>
        <v>17</v>
      </c>
    </row>
    <row r="7687" spans="2:19" x14ac:dyDescent="0.45">
      <c r="B7687">
        <v>4629</v>
      </c>
      <c r="C7687" t="s">
        <v>61</v>
      </c>
      <c r="D7687">
        <v>23</v>
      </c>
      <c r="E7687">
        <v>2</v>
      </c>
      <c r="F7687" t="s">
        <v>15</v>
      </c>
      <c r="G7687">
        <v>2</v>
      </c>
      <c r="H7687">
        <v>2</v>
      </c>
      <c r="I7687" t="s">
        <v>11</v>
      </c>
      <c r="J7687">
        <v>0</v>
      </c>
      <c r="L7687">
        <v>38</v>
      </c>
      <c r="M7687">
        <v>17</v>
      </c>
      <c r="N7687">
        <f>COUNTIFS(Tabla1[TorneoID],Tabla3[[#This Row],[TorneoID]],Tabla1[Jornada],Tabla3[[#This Row],[Jornada]],Tabla1[Resultado],1)</f>
        <v>7</v>
      </c>
      <c r="O7687">
        <f>COUNTIFS(Tabla1[TorneoID],Tabla3[[#This Row],[TorneoID]],Tabla1[Jornada],Tabla3[[#This Row],[Jornada]],Tabla1[Resultado],0)</f>
        <v>0</v>
      </c>
      <c r="P7687">
        <f>COUNTIFS(Tabla1[TorneoID],Tabla3[[#This Row],[TorneoID]],Tabla1[Jornada],Tabla3[[#This Row],[Jornada]],Tabla1[Resultado],-1)</f>
        <v>2</v>
      </c>
      <c r="Q7687">
        <f>Tabla3[[#This Row],[GL]]+Tabla3[[#This Row],[GV]]</f>
        <v>35</v>
      </c>
      <c r="R7687">
        <f>SUMIFS(Tabla1[mLoc],Tabla1[TorneoID],Tabla3[[#This Row],[TorneoID]],Tabla1[Jornada],Tabla3[[#This Row],[Jornada]])</f>
        <v>22</v>
      </c>
      <c r="S7687">
        <f>SUMIFS(Tabla1[mVis],Tabla1[TorneoID],Tabla3[[#This Row],[TorneoID]],Tabla1[Jornada],Tabla3[[#This Row],[Jornada]])</f>
        <v>13</v>
      </c>
    </row>
    <row r="7688" spans="2:19" x14ac:dyDescent="0.45">
      <c r="B7688">
        <v>4639</v>
      </c>
      <c r="C7688" t="s">
        <v>61</v>
      </c>
      <c r="D7688">
        <v>23</v>
      </c>
      <c r="E7688">
        <v>2</v>
      </c>
      <c r="F7688" t="s">
        <v>13</v>
      </c>
      <c r="G7688">
        <v>1</v>
      </c>
      <c r="H7688">
        <v>1</v>
      </c>
      <c r="I7688" t="s">
        <v>5</v>
      </c>
      <c r="J7688">
        <v>0</v>
      </c>
      <c r="L7688">
        <v>39</v>
      </c>
      <c r="M7688">
        <v>1</v>
      </c>
      <c r="N7688">
        <f>COUNTIFS(Tabla1[TorneoID],Tabla3[[#This Row],[TorneoID]],Tabla1[Jornada],Tabla3[[#This Row],[Jornada]],Tabla1[Resultado],1)</f>
        <v>5</v>
      </c>
      <c r="O7688">
        <f>COUNTIFS(Tabla1[TorneoID],Tabla3[[#This Row],[TorneoID]],Tabla1[Jornada],Tabla3[[#This Row],[Jornada]],Tabla1[Resultado],0)</f>
        <v>2</v>
      </c>
      <c r="P7688">
        <f>COUNTIFS(Tabla1[TorneoID],Tabla3[[#This Row],[TorneoID]],Tabla1[Jornada],Tabla3[[#This Row],[Jornada]],Tabla1[Resultado],-1)</f>
        <v>2</v>
      </c>
      <c r="Q7688">
        <f>Tabla3[[#This Row],[GL]]+Tabla3[[#This Row],[GV]]</f>
        <v>25</v>
      </c>
      <c r="R7688">
        <f>SUMIFS(Tabla1[mLoc],Tabla1[TorneoID],Tabla3[[#This Row],[TorneoID]],Tabla1[Jornada],Tabla3[[#This Row],[Jornada]])</f>
        <v>15</v>
      </c>
      <c r="S7688">
        <f>SUMIFS(Tabla1[mVis],Tabla1[TorneoID],Tabla3[[#This Row],[TorneoID]],Tabla1[Jornada],Tabla3[[#This Row],[Jornada]])</f>
        <v>10</v>
      </c>
    </row>
    <row r="7689" spans="2:19" x14ac:dyDescent="0.45">
      <c r="B7689">
        <v>4640</v>
      </c>
      <c r="C7689" t="s">
        <v>61</v>
      </c>
      <c r="D7689">
        <v>23</v>
      </c>
      <c r="E7689">
        <v>2</v>
      </c>
      <c r="F7689" t="s">
        <v>0</v>
      </c>
      <c r="G7689">
        <v>3</v>
      </c>
      <c r="H7689">
        <v>1</v>
      </c>
      <c r="I7689" t="s">
        <v>27</v>
      </c>
      <c r="J7689">
        <v>1</v>
      </c>
      <c r="L7689">
        <v>39</v>
      </c>
      <c r="M7689">
        <v>2</v>
      </c>
      <c r="N7689">
        <f>COUNTIFS(Tabla1[TorneoID],Tabla3[[#This Row],[TorneoID]],Tabla1[Jornada],Tabla3[[#This Row],[Jornada]],Tabla1[Resultado],1)</f>
        <v>3</v>
      </c>
      <c r="O7689">
        <f>COUNTIFS(Tabla1[TorneoID],Tabla3[[#This Row],[TorneoID]],Tabla1[Jornada],Tabla3[[#This Row],[Jornada]],Tabla1[Resultado],0)</f>
        <v>5</v>
      </c>
      <c r="P7689">
        <f>COUNTIFS(Tabla1[TorneoID],Tabla3[[#This Row],[TorneoID]],Tabla1[Jornada],Tabla3[[#This Row],[Jornada]],Tabla1[Resultado],-1)</f>
        <v>1</v>
      </c>
      <c r="Q7689">
        <f>Tabla3[[#This Row],[GL]]+Tabla3[[#This Row],[GV]]</f>
        <v>19</v>
      </c>
      <c r="R7689">
        <f>SUMIFS(Tabla1[mLoc],Tabla1[TorneoID],Tabla3[[#This Row],[TorneoID]],Tabla1[Jornada],Tabla3[[#This Row],[Jornada]])</f>
        <v>11</v>
      </c>
      <c r="S7689">
        <f>SUMIFS(Tabla1[mVis],Tabla1[TorneoID],Tabla3[[#This Row],[TorneoID]],Tabla1[Jornada],Tabla3[[#This Row],[Jornada]])</f>
        <v>8</v>
      </c>
    </row>
    <row r="7690" spans="2:19" x14ac:dyDescent="0.45">
      <c r="B7690">
        <v>4641</v>
      </c>
      <c r="C7690" t="s">
        <v>61</v>
      </c>
      <c r="D7690">
        <v>23</v>
      </c>
      <c r="E7690">
        <v>2</v>
      </c>
      <c r="F7690" t="s">
        <v>1</v>
      </c>
      <c r="G7690">
        <v>2</v>
      </c>
      <c r="H7690">
        <v>1</v>
      </c>
      <c r="I7690" t="s">
        <v>9</v>
      </c>
      <c r="J7690">
        <v>1</v>
      </c>
      <c r="L7690">
        <v>39</v>
      </c>
      <c r="M7690">
        <v>3</v>
      </c>
      <c r="N7690">
        <f>COUNTIFS(Tabla1[TorneoID],Tabla3[[#This Row],[TorneoID]],Tabla1[Jornada],Tabla3[[#This Row],[Jornada]],Tabla1[Resultado],1)</f>
        <v>5</v>
      </c>
      <c r="O7690">
        <f>COUNTIFS(Tabla1[TorneoID],Tabla3[[#This Row],[TorneoID]],Tabla1[Jornada],Tabla3[[#This Row],[Jornada]],Tabla1[Resultado],0)</f>
        <v>1</v>
      </c>
      <c r="P7690">
        <f>COUNTIFS(Tabla1[TorneoID],Tabla3[[#This Row],[TorneoID]],Tabla1[Jornada],Tabla3[[#This Row],[Jornada]],Tabla1[Resultado],-1)</f>
        <v>3</v>
      </c>
      <c r="Q7690">
        <f>Tabla3[[#This Row],[GL]]+Tabla3[[#This Row],[GV]]</f>
        <v>33</v>
      </c>
      <c r="R7690">
        <f>SUMIFS(Tabla1[mLoc],Tabla1[TorneoID],Tabla3[[#This Row],[TorneoID]],Tabla1[Jornada],Tabla3[[#This Row],[Jornada]])</f>
        <v>18</v>
      </c>
      <c r="S7690">
        <f>SUMIFS(Tabla1[mVis],Tabla1[TorneoID],Tabla3[[#This Row],[TorneoID]],Tabla1[Jornada],Tabla3[[#This Row],[Jornada]])</f>
        <v>15</v>
      </c>
    </row>
    <row r="7691" spans="2:19" x14ac:dyDescent="0.45">
      <c r="B7691">
        <v>4642</v>
      </c>
      <c r="C7691" t="s">
        <v>61</v>
      </c>
      <c r="D7691">
        <v>23</v>
      </c>
      <c r="E7691">
        <v>2</v>
      </c>
      <c r="F7691" t="s">
        <v>14</v>
      </c>
      <c r="G7691">
        <v>1</v>
      </c>
      <c r="H7691">
        <v>1</v>
      </c>
      <c r="I7691" t="s">
        <v>7</v>
      </c>
      <c r="J7691">
        <v>0</v>
      </c>
      <c r="L7691">
        <v>39</v>
      </c>
      <c r="M7691">
        <v>4</v>
      </c>
      <c r="N7691">
        <f>COUNTIFS(Tabla1[TorneoID],Tabla3[[#This Row],[TorneoID]],Tabla1[Jornada],Tabla3[[#This Row],[Jornada]],Tabla1[Resultado],1)</f>
        <v>4</v>
      </c>
      <c r="O7691">
        <f>COUNTIFS(Tabla1[TorneoID],Tabla3[[#This Row],[TorneoID]],Tabla1[Jornada],Tabla3[[#This Row],[Jornada]],Tabla1[Resultado],0)</f>
        <v>3</v>
      </c>
      <c r="P7691">
        <f>COUNTIFS(Tabla1[TorneoID],Tabla3[[#This Row],[TorneoID]],Tabla1[Jornada],Tabla3[[#This Row],[Jornada]],Tabla1[Resultado],-1)</f>
        <v>2</v>
      </c>
      <c r="Q7691">
        <f>Tabla3[[#This Row],[GL]]+Tabla3[[#This Row],[GV]]</f>
        <v>26</v>
      </c>
      <c r="R7691">
        <f>SUMIFS(Tabla1[mLoc],Tabla1[TorneoID],Tabla3[[#This Row],[TorneoID]],Tabla1[Jornada],Tabla3[[#This Row],[Jornada]])</f>
        <v>13</v>
      </c>
      <c r="S7691">
        <f>SUMIFS(Tabla1[mVis],Tabla1[TorneoID],Tabla3[[#This Row],[TorneoID]],Tabla1[Jornada],Tabla3[[#This Row],[Jornada]])</f>
        <v>13</v>
      </c>
    </row>
    <row r="7692" spans="2:19" x14ac:dyDescent="0.45">
      <c r="B7692">
        <v>4643</v>
      </c>
      <c r="C7692" t="s">
        <v>61</v>
      </c>
      <c r="D7692">
        <v>23</v>
      </c>
      <c r="E7692">
        <v>2</v>
      </c>
      <c r="F7692" t="s">
        <v>12</v>
      </c>
      <c r="G7692">
        <v>1</v>
      </c>
      <c r="H7692">
        <v>0</v>
      </c>
      <c r="I7692" t="s">
        <v>3</v>
      </c>
      <c r="J7692">
        <v>1</v>
      </c>
      <c r="L7692">
        <v>39</v>
      </c>
      <c r="M7692">
        <v>5</v>
      </c>
      <c r="N7692">
        <f>COUNTIFS(Tabla1[TorneoID],Tabla3[[#This Row],[TorneoID]],Tabla1[Jornada],Tabla3[[#This Row],[Jornada]],Tabla1[Resultado],1)</f>
        <v>7</v>
      </c>
      <c r="O7692">
        <f>COUNTIFS(Tabla1[TorneoID],Tabla3[[#This Row],[TorneoID]],Tabla1[Jornada],Tabla3[[#This Row],[Jornada]],Tabla1[Resultado],0)</f>
        <v>2</v>
      </c>
      <c r="P7692">
        <f>COUNTIFS(Tabla1[TorneoID],Tabla3[[#This Row],[TorneoID]],Tabla1[Jornada],Tabla3[[#This Row],[Jornada]],Tabla1[Resultado],-1)</f>
        <v>0</v>
      </c>
      <c r="Q7692">
        <f>Tabla3[[#This Row],[GL]]+Tabla3[[#This Row],[GV]]</f>
        <v>24</v>
      </c>
      <c r="R7692">
        <f>SUMIFS(Tabla1[mLoc],Tabla1[TorneoID],Tabla3[[#This Row],[TorneoID]],Tabla1[Jornada],Tabla3[[#This Row],[Jornada]])</f>
        <v>16</v>
      </c>
      <c r="S7692">
        <f>SUMIFS(Tabla1[mVis],Tabla1[TorneoID],Tabla3[[#This Row],[TorneoID]],Tabla1[Jornada],Tabla3[[#This Row],[Jornada]])</f>
        <v>8</v>
      </c>
    </row>
    <row r="7693" spans="2:19" x14ac:dyDescent="0.45">
      <c r="B7693">
        <v>4644</v>
      </c>
      <c r="C7693" t="s">
        <v>61</v>
      </c>
      <c r="D7693">
        <v>23</v>
      </c>
      <c r="E7693">
        <v>2</v>
      </c>
      <c r="F7693" t="s">
        <v>6</v>
      </c>
      <c r="G7693">
        <v>1</v>
      </c>
      <c r="H7693">
        <v>1</v>
      </c>
      <c r="I7693" t="s">
        <v>24</v>
      </c>
      <c r="J7693">
        <v>0</v>
      </c>
      <c r="L7693">
        <v>39</v>
      </c>
      <c r="M7693">
        <v>6</v>
      </c>
      <c r="N7693">
        <f>COUNTIFS(Tabla1[TorneoID],Tabla3[[#This Row],[TorneoID]],Tabla1[Jornada],Tabla3[[#This Row],[Jornada]],Tabla1[Resultado],1)</f>
        <v>3</v>
      </c>
      <c r="O7693">
        <f>COUNTIFS(Tabla1[TorneoID],Tabla3[[#This Row],[TorneoID]],Tabla1[Jornada],Tabla3[[#This Row],[Jornada]],Tabla1[Resultado],0)</f>
        <v>2</v>
      </c>
      <c r="P7693">
        <f>COUNTIFS(Tabla1[TorneoID],Tabla3[[#This Row],[TorneoID]],Tabla1[Jornada],Tabla3[[#This Row],[Jornada]],Tabla1[Resultado],-1)</f>
        <v>4</v>
      </c>
      <c r="Q7693">
        <f>Tabla3[[#This Row],[GL]]+Tabla3[[#This Row],[GV]]</f>
        <v>32</v>
      </c>
      <c r="R7693">
        <f>SUMIFS(Tabla1[mLoc],Tabla1[TorneoID],Tabla3[[#This Row],[TorneoID]],Tabla1[Jornada],Tabla3[[#This Row],[Jornada]])</f>
        <v>14</v>
      </c>
      <c r="S7693">
        <f>SUMIFS(Tabla1[mVis],Tabla1[TorneoID],Tabla3[[#This Row],[TorneoID]],Tabla1[Jornada],Tabla3[[#This Row],[Jornada]])</f>
        <v>18</v>
      </c>
    </row>
    <row r="7694" spans="2:19" x14ac:dyDescent="0.45">
      <c r="B7694">
        <v>4645</v>
      </c>
      <c r="C7694" t="s">
        <v>61</v>
      </c>
      <c r="D7694">
        <v>23</v>
      </c>
      <c r="E7694">
        <v>2</v>
      </c>
      <c r="F7694" t="s">
        <v>56</v>
      </c>
      <c r="G7694">
        <v>2</v>
      </c>
      <c r="H7694">
        <v>1</v>
      </c>
      <c r="I7694" t="s">
        <v>49</v>
      </c>
      <c r="J7694">
        <v>1</v>
      </c>
      <c r="L7694">
        <v>39</v>
      </c>
      <c r="M7694">
        <v>7</v>
      </c>
      <c r="N7694">
        <f>COUNTIFS(Tabla1[TorneoID],Tabla3[[#This Row],[TorneoID]],Tabla1[Jornada],Tabla3[[#This Row],[Jornada]],Tabla1[Resultado],1)</f>
        <v>6</v>
      </c>
      <c r="O7694">
        <f>COUNTIFS(Tabla1[TorneoID],Tabla3[[#This Row],[TorneoID]],Tabla1[Jornada],Tabla3[[#This Row],[Jornada]],Tabla1[Resultado],0)</f>
        <v>2</v>
      </c>
      <c r="P7694">
        <f>COUNTIFS(Tabla1[TorneoID],Tabla3[[#This Row],[TorneoID]],Tabla1[Jornada],Tabla3[[#This Row],[Jornada]],Tabla1[Resultado],-1)</f>
        <v>1</v>
      </c>
      <c r="Q7694">
        <f>Tabla3[[#This Row],[GL]]+Tabla3[[#This Row],[GV]]</f>
        <v>40</v>
      </c>
      <c r="R7694">
        <f>SUMIFS(Tabla1[mLoc],Tabla1[TorneoID],Tabla3[[#This Row],[TorneoID]],Tabla1[Jornada],Tabla3[[#This Row],[Jornada]])</f>
        <v>24</v>
      </c>
      <c r="S7694">
        <f>SUMIFS(Tabla1[mVis],Tabla1[TorneoID],Tabla3[[#This Row],[TorneoID]],Tabla1[Jornada],Tabla3[[#This Row],[Jornada]])</f>
        <v>16</v>
      </c>
    </row>
    <row r="7695" spans="2:19" x14ac:dyDescent="0.45">
      <c r="B7695">
        <v>4646</v>
      </c>
      <c r="C7695" t="s">
        <v>61</v>
      </c>
      <c r="D7695">
        <v>23</v>
      </c>
      <c r="E7695">
        <v>2</v>
      </c>
      <c r="F7695" t="s">
        <v>4</v>
      </c>
      <c r="G7695">
        <v>1</v>
      </c>
      <c r="H7695">
        <v>3</v>
      </c>
      <c r="I7695" t="s">
        <v>10</v>
      </c>
      <c r="J7695">
        <v>-1</v>
      </c>
      <c r="L7695">
        <v>39</v>
      </c>
      <c r="M7695">
        <v>8</v>
      </c>
      <c r="N7695">
        <f>COUNTIFS(Tabla1[TorneoID],Tabla3[[#This Row],[TorneoID]],Tabla1[Jornada],Tabla3[[#This Row],[Jornada]],Tabla1[Resultado],1)</f>
        <v>4</v>
      </c>
      <c r="O7695">
        <f>COUNTIFS(Tabla1[TorneoID],Tabla3[[#This Row],[TorneoID]],Tabla1[Jornada],Tabla3[[#This Row],[Jornada]],Tabla1[Resultado],0)</f>
        <v>0</v>
      </c>
      <c r="P7695">
        <f>COUNTIFS(Tabla1[TorneoID],Tabla3[[#This Row],[TorneoID]],Tabla1[Jornada],Tabla3[[#This Row],[Jornada]],Tabla1[Resultado],-1)</f>
        <v>5</v>
      </c>
      <c r="Q7695">
        <f>Tabla3[[#This Row],[GL]]+Tabla3[[#This Row],[GV]]</f>
        <v>24</v>
      </c>
      <c r="R7695">
        <f>SUMIFS(Tabla1[mLoc],Tabla1[TorneoID],Tabla3[[#This Row],[TorneoID]],Tabla1[Jornada],Tabla3[[#This Row],[Jornada]])</f>
        <v>11</v>
      </c>
      <c r="S7695">
        <f>SUMIFS(Tabla1[mVis],Tabla1[TorneoID],Tabla3[[#This Row],[TorneoID]],Tabla1[Jornada],Tabla3[[#This Row],[Jornada]])</f>
        <v>13</v>
      </c>
    </row>
    <row r="7696" spans="2:19" x14ac:dyDescent="0.45">
      <c r="B7696">
        <v>4630</v>
      </c>
      <c r="C7696" t="s">
        <v>61</v>
      </c>
      <c r="D7696">
        <v>23</v>
      </c>
      <c r="E7696">
        <v>3</v>
      </c>
      <c r="F7696" t="s">
        <v>11</v>
      </c>
      <c r="G7696">
        <v>1</v>
      </c>
      <c r="H7696">
        <v>1</v>
      </c>
      <c r="I7696" t="s">
        <v>12</v>
      </c>
      <c r="J7696">
        <v>0</v>
      </c>
      <c r="L7696">
        <v>39</v>
      </c>
      <c r="M7696">
        <v>9</v>
      </c>
      <c r="N7696">
        <f>COUNTIFS(Tabla1[TorneoID],Tabla3[[#This Row],[TorneoID]],Tabla1[Jornada],Tabla3[[#This Row],[Jornada]],Tabla1[Resultado],1)</f>
        <v>3</v>
      </c>
      <c r="O7696">
        <f>COUNTIFS(Tabla1[TorneoID],Tabla3[[#This Row],[TorneoID]],Tabla1[Jornada],Tabla3[[#This Row],[Jornada]],Tabla1[Resultado],0)</f>
        <v>4</v>
      </c>
      <c r="P7696">
        <f>COUNTIFS(Tabla1[TorneoID],Tabla3[[#This Row],[TorneoID]],Tabla1[Jornada],Tabla3[[#This Row],[Jornada]],Tabla1[Resultado],-1)</f>
        <v>2</v>
      </c>
      <c r="Q7696">
        <f>Tabla3[[#This Row],[GL]]+Tabla3[[#This Row],[GV]]</f>
        <v>31</v>
      </c>
      <c r="R7696">
        <f>SUMIFS(Tabla1[mLoc],Tabla1[TorneoID],Tabla3[[#This Row],[TorneoID]],Tabla1[Jornada],Tabla3[[#This Row],[Jornada]])</f>
        <v>17</v>
      </c>
      <c r="S7696">
        <f>SUMIFS(Tabla1[mVis],Tabla1[TorneoID],Tabla3[[#This Row],[TorneoID]],Tabla1[Jornada],Tabla3[[#This Row],[Jornada]])</f>
        <v>14</v>
      </c>
    </row>
    <row r="7697" spans="2:19" x14ac:dyDescent="0.45">
      <c r="B7697">
        <v>4631</v>
      </c>
      <c r="C7697" t="s">
        <v>61</v>
      </c>
      <c r="D7697">
        <v>23</v>
      </c>
      <c r="E7697">
        <v>3</v>
      </c>
      <c r="F7697" t="s">
        <v>5</v>
      </c>
      <c r="G7697">
        <v>2</v>
      </c>
      <c r="H7697">
        <v>1</v>
      </c>
      <c r="I7697" t="s">
        <v>0</v>
      </c>
      <c r="J7697">
        <v>1</v>
      </c>
      <c r="L7697">
        <v>39</v>
      </c>
      <c r="M7697">
        <v>10</v>
      </c>
      <c r="N7697">
        <f>COUNTIFS(Tabla1[TorneoID],Tabla3[[#This Row],[TorneoID]],Tabla1[Jornada],Tabla3[[#This Row],[Jornada]],Tabla1[Resultado],1)</f>
        <v>4</v>
      </c>
      <c r="O7697">
        <f>COUNTIFS(Tabla1[TorneoID],Tabla3[[#This Row],[TorneoID]],Tabla1[Jornada],Tabla3[[#This Row],[Jornada]],Tabla1[Resultado],0)</f>
        <v>3</v>
      </c>
      <c r="P7697">
        <f>COUNTIFS(Tabla1[TorneoID],Tabla3[[#This Row],[TorneoID]],Tabla1[Jornada],Tabla3[[#This Row],[Jornada]],Tabla1[Resultado],-1)</f>
        <v>2</v>
      </c>
      <c r="Q7697">
        <f>Tabla3[[#This Row],[GL]]+Tabla3[[#This Row],[GV]]</f>
        <v>33</v>
      </c>
      <c r="R7697">
        <f>SUMIFS(Tabla1[mLoc],Tabla1[TorneoID],Tabla3[[#This Row],[TorneoID]],Tabla1[Jornada],Tabla3[[#This Row],[Jornada]])</f>
        <v>17</v>
      </c>
      <c r="S7697">
        <f>SUMIFS(Tabla1[mVis],Tabla1[TorneoID],Tabla3[[#This Row],[TorneoID]],Tabla1[Jornada],Tabla3[[#This Row],[Jornada]])</f>
        <v>16</v>
      </c>
    </row>
    <row r="7698" spans="2:19" x14ac:dyDescent="0.45">
      <c r="B7698">
        <v>4632</v>
      </c>
      <c r="C7698" t="s">
        <v>61</v>
      </c>
      <c r="D7698">
        <v>23</v>
      </c>
      <c r="E7698">
        <v>3</v>
      </c>
      <c r="F7698" t="s">
        <v>7</v>
      </c>
      <c r="G7698">
        <v>3</v>
      </c>
      <c r="H7698">
        <v>1</v>
      </c>
      <c r="I7698" t="s">
        <v>15</v>
      </c>
      <c r="J7698">
        <v>1</v>
      </c>
      <c r="L7698">
        <v>39</v>
      </c>
      <c r="M7698">
        <v>11</v>
      </c>
      <c r="N7698">
        <f>COUNTIFS(Tabla1[TorneoID],Tabla3[[#This Row],[TorneoID]],Tabla1[Jornada],Tabla3[[#This Row],[Jornada]],Tabla1[Resultado],1)</f>
        <v>4</v>
      </c>
      <c r="O7698">
        <f>COUNTIFS(Tabla1[TorneoID],Tabla3[[#This Row],[TorneoID]],Tabla1[Jornada],Tabla3[[#This Row],[Jornada]],Tabla1[Resultado],0)</f>
        <v>2</v>
      </c>
      <c r="P7698">
        <f>COUNTIFS(Tabla1[TorneoID],Tabla3[[#This Row],[TorneoID]],Tabla1[Jornada],Tabla3[[#This Row],[Jornada]],Tabla1[Resultado],-1)</f>
        <v>3</v>
      </c>
      <c r="Q7698">
        <f>Tabla3[[#This Row],[GL]]+Tabla3[[#This Row],[GV]]</f>
        <v>24</v>
      </c>
      <c r="R7698">
        <f>SUMIFS(Tabla1[mLoc],Tabla1[TorneoID],Tabla3[[#This Row],[TorneoID]],Tabla1[Jornada],Tabla3[[#This Row],[Jornada]])</f>
        <v>13</v>
      </c>
      <c r="S7698">
        <f>SUMIFS(Tabla1[mVis],Tabla1[TorneoID],Tabla3[[#This Row],[TorneoID]],Tabla1[Jornada],Tabla3[[#This Row],[Jornada]])</f>
        <v>11</v>
      </c>
    </row>
    <row r="7699" spans="2:19" x14ac:dyDescent="0.45">
      <c r="B7699">
        <v>4633</v>
      </c>
      <c r="C7699" t="s">
        <v>61</v>
      </c>
      <c r="D7699">
        <v>23</v>
      </c>
      <c r="E7699">
        <v>3</v>
      </c>
      <c r="F7699" t="s">
        <v>24</v>
      </c>
      <c r="G7699">
        <v>2</v>
      </c>
      <c r="H7699">
        <v>3</v>
      </c>
      <c r="I7699" t="s">
        <v>1</v>
      </c>
      <c r="J7699">
        <v>-1</v>
      </c>
      <c r="L7699">
        <v>39</v>
      </c>
      <c r="M7699">
        <v>12</v>
      </c>
      <c r="N7699">
        <f>COUNTIFS(Tabla1[TorneoID],Tabla3[[#This Row],[TorneoID]],Tabla1[Jornada],Tabla3[[#This Row],[Jornada]],Tabla1[Resultado],1)</f>
        <v>4</v>
      </c>
      <c r="O7699">
        <f>COUNTIFS(Tabla1[TorneoID],Tabla3[[#This Row],[TorneoID]],Tabla1[Jornada],Tabla3[[#This Row],[Jornada]],Tabla1[Resultado],0)</f>
        <v>1</v>
      </c>
      <c r="P7699">
        <f>COUNTIFS(Tabla1[TorneoID],Tabla3[[#This Row],[TorneoID]],Tabla1[Jornada],Tabla3[[#This Row],[Jornada]],Tabla1[Resultado],-1)</f>
        <v>4</v>
      </c>
      <c r="Q7699">
        <f>Tabla3[[#This Row],[GL]]+Tabla3[[#This Row],[GV]]</f>
        <v>27</v>
      </c>
      <c r="R7699">
        <f>SUMIFS(Tabla1[mLoc],Tabla1[TorneoID],Tabla3[[#This Row],[TorneoID]],Tabla1[Jornada],Tabla3[[#This Row],[Jornada]])</f>
        <v>13</v>
      </c>
      <c r="S7699">
        <f>SUMIFS(Tabla1[mVis],Tabla1[TorneoID],Tabla3[[#This Row],[TorneoID]],Tabla1[Jornada],Tabla3[[#This Row],[Jornada]])</f>
        <v>14</v>
      </c>
    </row>
    <row r="7700" spans="2:19" x14ac:dyDescent="0.45">
      <c r="B7700">
        <v>4634</v>
      </c>
      <c r="C7700" t="s">
        <v>61</v>
      </c>
      <c r="D7700">
        <v>23</v>
      </c>
      <c r="E7700">
        <v>3</v>
      </c>
      <c r="F7700" t="s">
        <v>9</v>
      </c>
      <c r="G7700">
        <v>3</v>
      </c>
      <c r="H7700">
        <v>1</v>
      </c>
      <c r="I7700" t="s">
        <v>56</v>
      </c>
      <c r="J7700">
        <v>1</v>
      </c>
      <c r="L7700">
        <v>39</v>
      </c>
      <c r="M7700">
        <v>13</v>
      </c>
      <c r="N7700">
        <f>COUNTIFS(Tabla1[TorneoID],Tabla3[[#This Row],[TorneoID]],Tabla1[Jornada],Tabla3[[#This Row],[Jornada]],Tabla1[Resultado],1)</f>
        <v>4</v>
      </c>
      <c r="O7700">
        <f>COUNTIFS(Tabla1[TorneoID],Tabla3[[#This Row],[TorneoID]],Tabla1[Jornada],Tabla3[[#This Row],[Jornada]],Tabla1[Resultado],0)</f>
        <v>3</v>
      </c>
      <c r="P7700">
        <f>COUNTIFS(Tabla1[TorneoID],Tabla3[[#This Row],[TorneoID]],Tabla1[Jornada],Tabla3[[#This Row],[Jornada]],Tabla1[Resultado],-1)</f>
        <v>2</v>
      </c>
      <c r="Q7700">
        <f>Tabla3[[#This Row],[GL]]+Tabla3[[#This Row],[GV]]</f>
        <v>21</v>
      </c>
      <c r="R7700">
        <f>SUMIFS(Tabla1[mLoc],Tabla1[TorneoID],Tabla3[[#This Row],[TorneoID]],Tabla1[Jornada],Tabla3[[#This Row],[Jornada]])</f>
        <v>14</v>
      </c>
      <c r="S7700">
        <f>SUMIFS(Tabla1[mVis],Tabla1[TorneoID],Tabla3[[#This Row],[TorneoID]],Tabla1[Jornada],Tabla3[[#This Row],[Jornada]])</f>
        <v>7</v>
      </c>
    </row>
    <row r="7701" spans="2:19" x14ac:dyDescent="0.45">
      <c r="B7701">
        <v>4635</v>
      </c>
      <c r="C7701" t="s">
        <v>61</v>
      </c>
      <c r="D7701">
        <v>23</v>
      </c>
      <c r="E7701">
        <v>3</v>
      </c>
      <c r="F7701" t="s">
        <v>49</v>
      </c>
      <c r="G7701">
        <v>2</v>
      </c>
      <c r="H7701">
        <v>2</v>
      </c>
      <c r="I7701" t="s">
        <v>13</v>
      </c>
      <c r="J7701">
        <v>0</v>
      </c>
      <c r="L7701">
        <v>39</v>
      </c>
      <c r="M7701">
        <v>14</v>
      </c>
      <c r="N7701">
        <f>COUNTIFS(Tabla1[TorneoID],Tabla3[[#This Row],[TorneoID]],Tabla1[Jornada],Tabla3[[#This Row],[Jornada]],Tabla1[Resultado],1)</f>
        <v>1</v>
      </c>
      <c r="O7701">
        <f>COUNTIFS(Tabla1[TorneoID],Tabla3[[#This Row],[TorneoID]],Tabla1[Jornada],Tabla3[[#This Row],[Jornada]],Tabla1[Resultado],0)</f>
        <v>2</v>
      </c>
      <c r="P7701">
        <f>COUNTIFS(Tabla1[TorneoID],Tabla3[[#This Row],[TorneoID]],Tabla1[Jornada],Tabla3[[#This Row],[Jornada]],Tabla1[Resultado],-1)</f>
        <v>6</v>
      </c>
      <c r="Q7701">
        <f>Tabla3[[#This Row],[GL]]+Tabla3[[#This Row],[GV]]</f>
        <v>25</v>
      </c>
      <c r="R7701">
        <f>SUMIFS(Tabla1[mLoc],Tabla1[TorneoID],Tabla3[[#This Row],[TorneoID]],Tabla1[Jornada],Tabla3[[#This Row],[Jornada]])</f>
        <v>9</v>
      </c>
      <c r="S7701">
        <f>SUMIFS(Tabla1[mVis],Tabla1[TorneoID],Tabla3[[#This Row],[TorneoID]],Tabla1[Jornada],Tabla3[[#This Row],[Jornada]])</f>
        <v>16</v>
      </c>
    </row>
    <row r="7702" spans="2:19" x14ac:dyDescent="0.45">
      <c r="B7702">
        <v>4636</v>
      </c>
      <c r="C7702" t="s">
        <v>61</v>
      </c>
      <c r="D7702">
        <v>23</v>
      </c>
      <c r="E7702">
        <v>3</v>
      </c>
      <c r="F7702" t="s">
        <v>10</v>
      </c>
      <c r="G7702">
        <v>0</v>
      </c>
      <c r="H7702">
        <v>1</v>
      </c>
      <c r="I7702" t="s">
        <v>14</v>
      </c>
      <c r="J7702">
        <v>-1</v>
      </c>
      <c r="L7702">
        <v>39</v>
      </c>
      <c r="M7702">
        <v>15</v>
      </c>
      <c r="N7702">
        <f>COUNTIFS(Tabla1[TorneoID],Tabla3[[#This Row],[TorneoID]],Tabla1[Jornada],Tabla3[[#This Row],[Jornada]],Tabla1[Resultado],1)</f>
        <v>2</v>
      </c>
      <c r="O7702">
        <f>COUNTIFS(Tabla1[TorneoID],Tabla3[[#This Row],[TorneoID]],Tabla1[Jornada],Tabla3[[#This Row],[Jornada]],Tabla1[Resultado],0)</f>
        <v>5</v>
      </c>
      <c r="P7702">
        <f>COUNTIFS(Tabla1[TorneoID],Tabla3[[#This Row],[TorneoID]],Tabla1[Jornada],Tabla3[[#This Row],[Jornada]],Tabla1[Resultado],-1)</f>
        <v>2</v>
      </c>
      <c r="Q7702">
        <f>Tabla3[[#This Row],[GL]]+Tabla3[[#This Row],[GV]]</f>
        <v>30</v>
      </c>
      <c r="R7702">
        <f>SUMIFS(Tabla1[mLoc],Tabla1[TorneoID],Tabla3[[#This Row],[TorneoID]],Tabla1[Jornada],Tabla3[[#This Row],[Jornada]])</f>
        <v>15</v>
      </c>
      <c r="S7702">
        <f>SUMIFS(Tabla1[mVis],Tabla1[TorneoID],Tabla3[[#This Row],[TorneoID]],Tabla1[Jornada],Tabla3[[#This Row],[Jornada]])</f>
        <v>15</v>
      </c>
    </row>
    <row r="7703" spans="2:19" x14ac:dyDescent="0.45">
      <c r="B7703">
        <v>4637</v>
      </c>
      <c r="C7703" t="s">
        <v>61</v>
      </c>
      <c r="D7703">
        <v>23</v>
      </c>
      <c r="E7703">
        <v>3</v>
      </c>
      <c r="F7703" t="s">
        <v>27</v>
      </c>
      <c r="G7703">
        <v>1</v>
      </c>
      <c r="H7703">
        <v>1</v>
      </c>
      <c r="I7703" t="s">
        <v>4</v>
      </c>
      <c r="J7703">
        <v>0</v>
      </c>
      <c r="L7703">
        <v>39</v>
      </c>
      <c r="M7703">
        <v>16</v>
      </c>
      <c r="N7703">
        <f>COUNTIFS(Tabla1[TorneoID],Tabla3[[#This Row],[TorneoID]],Tabla1[Jornada],Tabla3[[#This Row],[Jornada]],Tabla1[Resultado],1)</f>
        <v>6</v>
      </c>
      <c r="O7703">
        <f>COUNTIFS(Tabla1[TorneoID],Tabla3[[#This Row],[TorneoID]],Tabla1[Jornada],Tabla3[[#This Row],[Jornada]],Tabla1[Resultado],0)</f>
        <v>0</v>
      </c>
      <c r="P7703">
        <f>COUNTIFS(Tabla1[TorneoID],Tabla3[[#This Row],[TorneoID]],Tabla1[Jornada],Tabla3[[#This Row],[Jornada]],Tabla1[Resultado],-1)</f>
        <v>3</v>
      </c>
      <c r="Q7703">
        <f>Tabla3[[#This Row],[GL]]+Tabla3[[#This Row],[GV]]</f>
        <v>38</v>
      </c>
      <c r="R7703">
        <f>SUMIFS(Tabla1[mLoc],Tabla1[TorneoID],Tabla3[[#This Row],[TorneoID]],Tabla1[Jornada],Tabla3[[#This Row],[Jornada]])</f>
        <v>21</v>
      </c>
      <c r="S7703">
        <f>SUMIFS(Tabla1[mVis],Tabla1[TorneoID],Tabla3[[#This Row],[TorneoID]],Tabla1[Jornada],Tabla3[[#This Row],[Jornada]])</f>
        <v>17</v>
      </c>
    </row>
    <row r="7704" spans="2:19" x14ac:dyDescent="0.45">
      <c r="B7704">
        <v>4638</v>
      </c>
      <c r="C7704" t="s">
        <v>61</v>
      </c>
      <c r="D7704">
        <v>23</v>
      </c>
      <c r="E7704">
        <v>3</v>
      </c>
      <c r="F7704" t="s">
        <v>3</v>
      </c>
      <c r="G7704">
        <v>4</v>
      </c>
      <c r="H7704">
        <v>0</v>
      </c>
      <c r="I7704" t="s">
        <v>6</v>
      </c>
      <c r="J7704">
        <v>1</v>
      </c>
      <c r="L7704">
        <v>39</v>
      </c>
      <c r="M7704">
        <v>17</v>
      </c>
      <c r="N7704">
        <f>COUNTIFS(Tabla1[TorneoID],Tabla3[[#This Row],[TorneoID]],Tabla1[Jornada],Tabla3[[#This Row],[Jornada]],Tabla1[Resultado],1)</f>
        <v>8</v>
      </c>
      <c r="O7704">
        <f>COUNTIFS(Tabla1[TorneoID],Tabla3[[#This Row],[TorneoID]],Tabla1[Jornada],Tabla3[[#This Row],[Jornada]],Tabla1[Resultado],0)</f>
        <v>1</v>
      </c>
      <c r="P7704">
        <f>COUNTIFS(Tabla1[TorneoID],Tabla3[[#This Row],[TorneoID]],Tabla1[Jornada],Tabla3[[#This Row],[Jornada]],Tabla1[Resultado],-1)</f>
        <v>0</v>
      </c>
      <c r="Q7704">
        <f>Tabla3[[#This Row],[GL]]+Tabla3[[#This Row],[GV]]</f>
        <v>27</v>
      </c>
      <c r="R7704">
        <f>SUMIFS(Tabla1[mLoc],Tabla1[TorneoID],Tabla3[[#This Row],[TorneoID]],Tabla1[Jornada],Tabla3[[#This Row],[Jornada]])</f>
        <v>22</v>
      </c>
      <c r="S7704">
        <f>SUMIFS(Tabla1[mVis],Tabla1[TorneoID],Tabla3[[#This Row],[TorneoID]],Tabla1[Jornada],Tabla3[[#This Row],[Jornada]])</f>
        <v>5</v>
      </c>
    </row>
    <row r="7705" spans="2:19" x14ac:dyDescent="0.45">
      <c r="B7705">
        <v>4621</v>
      </c>
      <c r="C7705" t="s">
        <v>61</v>
      </c>
      <c r="D7705">
        <v>23</v>
      </c>
      <c r="E7705">
        <v>4</v>
      </c>
      <c r="F7705" t="s">
        <v>13</v>
      </c>
      <c r="G7705">
        <v>1</v>
      </c>
      <c r="H7705">
        <v>1</v>
      </c>
      <c r="I7705" t="s">
        <v>9</v>
      </c>
      <c r="J7705">
        <v>0</v>
      </c>
      <c r="L7705">
        <v>40</v>
      </c>
      <c r="M7705">
        <v>1</v>
      </c>
      <c r="N7705">
        <f>COUNTIFS(Tabla1[TorneoID],Tabla3[[#This Row],[TorneoID]],Tabla1[Jornada],Tabla3[[#This Row],[Jornada]],Tabla1[Resultado],1)</f>
        <v>6</v>
      </c>
      <c r="O7705">
        <f>COUNTIFS(Tabla1[TorneoID],Tabla3[[#This Row],[TorneoID]],Tabla1[Jornada],Tabla3[[#This Row],[Jornada]],Tabla1[Resultado],0)</f>
        <v>2</v>
      </c>
      <c r="P7705">
        <f>COUNTIFS(Tabla1[TorneoID],Tabla3[[#This Row],[TorneoID]],Tabla1[Jornada],Tabla3[[#This Row],[Jornada]],Tabla1[Resultado],-1)</f>
        <v>1</v>
      </c>
      <c r="Q7705">
        <f>Tabla3[[#This Row],[GL]]+Tabla3[[#This Row],[GV]]</f>
        <v>20</v>
      </c>
      <c r="R7705">
        <f>SUMIFS(Tabla1[mLoc],Tabla1[TorneoID],Tabla3[[#This Row],[TorneoID]],Tabla1[Jornada],Tabla3[[#This Row],[Jornada]])</f>
        <v>15</v>
      </c>
      <c r="S7705">
        <f>SUMIFS(Tabla1[mVis],Tabla1[TorneoID],Tabla3[[#This Row],[TorneoID]],Tabla1[Jornada],Tabla3[[#This Row],[Jornada]])</f>
        <v>5</v>
      </c>
    </row>
    <row r="7706" spans="2:19" x14ac:dyDescent="0.45">
      <c r="B7706">
        <v>4622</v>
      </c>
      <c r="C7706" t="s">
        <v>61</v>
      </c>
      <c r="D7706">
        <v>23</v>
      </c>
      <c r="E7706">
        <v>4</v>
      </c>
      <c r="F7706" t="s">
        <v>15</v>
      </c>
      <c r="G7706">
        <v>1</v>
      </c>
      <c r="H7706">
        <v>0</v>
      </c>
      <c r="I7706" t="s">
        <v>10</v>
      </c>
      <c r="J7706">
        <v>1</v>
      </c>
      <c r="L7706">
        <v>40</v>
      </c>
      <c r="M7706">
        <v>2</v>
      </c>
      <c r="N7706">
        <f>COUNTIFS(Tabla1[TorneoID],Tabla3[[#This Row],[TorneoID]],Tabla1[Jornada],Tabla3[[#This Row],[Jornada]],Tabla1[Resultado],1)</f>
        <v>2</v>
      </c>
      <c r="O7706">
        <f>COUNTIFS(Tabla1[TorneoID],Tabla3[[#This Row],[TorneoID]],Tabla1[Jornada],Tabla3[[#This Row],[Jornada]],Tabla1[Resultado],0)</f>
        <v>3</v>
      </c>
      <c r="P7706">
        <f>COUNTIFS(Tabla1[TorneoID],Tabla3[[#This Row],[TorneoID]],Tabla1[Jornada],Tabla3[[#This Row],[Jornada]],Tabla1[Resultado],-1)</f>
        <v>4</v>
      </c>
      <c r="Q7706">
        <f>Tabla3[[#This Row],[GL]]+Tabla3[[#This Row],[GV]]</f>
        <v>29</v>
      </c>
      <c r="R7706">
        <f>SUMIFS(Tabla1[mLoc],Tabla1[TorneoID],Tabla3[[#This Row],[TorneoID]],Tabla1[Jornada],Tabla3[[#This Row],[Jornada]])</f>
        <v>13</v>
      </c>
      <c r="S7706">
        <f>SUMIFS(Tabla1[mVis],Tabla1[TorneoID],Tabla3[[#This Row],[TorneoID]],Tabla1[Jornada],Tabla3[[#This Row],[Jornada]])</f>
        <v>16</v>
      </c>
    </row>
    <row r="7707" spans="2:19" x14ac:dyDescent="0.45">
      <c r="B7707">
        <v>4623</v>
      </c>
      <c r="C7707" t="s">
        <v>61</v>
      </c>
      <c r="D7707">
        <v>23</v>
      </c>
      <c r="E7707">
        <v>4</v>
      </c>
      <c r="F7707" t="s">
        <v>1</v>
      </c>
      <c r="G7707">
        <v>1</v>
      </c>
      <c r="H7707">
        <v>2</v>
      </c>
      <c r="I7707" t="s">
        <v>3</v>
      </c>
      <c r="J7707">
        <v>-1</v>
      </c>
      <c r="L7707">
        <v>40</v>
      </c>
      <c r="M7707">
        <v>3</v>
      </c>
      <c r="N7707">
        <f>COUNTIFS(Tabla1[TorneoID],Tabla3[[#This Row],[TorneoID]],Tabla1[Jornada],Tabla3[[#This Row],[Jornada]],Tabla1[Resultado],1)</f>
        <v>6</v>
      </c>
      <c r="O7707">
        <f>COUNTIFS(Tabla1[TorneoID],Tabla3[[#This Row],[TorneoID]],Tabla1[Jornada],Tabla3[[#This Row],[Jornada]],Tabla1[Resultado],0)</f>
        <v>3</v>
      </c>
      <c r="P7707">
        <f>COUNTIFS(Tabla1[TorneoID],Tabla3[[#This Row],[TorneoID]],Tabla1[Jornada],Tabla3[[#This Row],[Jornada]],Tabla1[Resultado],-1)</f>
        <v>0</v>
      </c>
      <c r="Q7707">
        <f>Tabla3[[#This Row],[GL]]+Tabla3[[#This Row],[GV]]</f>
        <v>16</v>
      </c>
      <c r="R7707">
        <f>SUMIFS(Tabla1[mLoc],Tabla1[TorneoID],Tabla3[[#This Row],[TorneoID]],Tabla1[Jornada],Tabla3[[#This Row],[Jornada]])</f>
        <v>12</v>
      </c>
      <c r="S7707">
        <f>SUMIFS(Tabla1[mVis],Tabla1[TorneoID],Tabla3[[#This Row],[TorneoID]],Tabla1[Jornada],Tabla3[[#This Row],[Jornada]])</f>
        <v>4</v>
      </c>
    </row>
    <row r="7708" spans="2:19" x14ac:dyDescent="0.45">
      <c r="B7708">
        <v>4624</v>
      </c>
      <c r="C7708" t="s">
        <v>61</v>
      </c>
      <c r="D7708">
        <v>23</v>
      </c>
      <c r="E7708">
        <v>4</v>
      </c>
      <c r="F7708" t="s">
        <v>12</v>
      </c>
      <c r="G7708">
        <v>2</v>
      </c>
      <c r="H7708">
        <v>2</v>
      </c>
      <c r="I7708" t="s">
        <v>7</v>
      </c>
      <c r="J7708">
        <v>0</v>
      </c>
      <c r="L7708">
        <v>40</v>
      </c>
      <c r="M7708">
        <v>4</v>
      </c>
      <c r="N7708">
        <f>COUNTIFS(Tabla1[TorneoID],Tabla3[[#This Row],[TorneoID]],Tabla1[Jornada],Tabla3[[#This Row],[Jornada]],Tabla1[Resultado],1)</f>
        <v>5</v>
      </c>
      <c r="O7708">
        <f>COUNTIFS(Tabla1[TorneoID],Tabla3[[#This Row],[TorneoID]],Tabla1[Jornada],Tabla3[[#This Row],[Jornada]],Tabla1[Resultado],0)</f>
        <v>1</v>
      </c>
      <c r="P7708">
        <f>COUNTIFS(Tabla1[TorneoID],Tabla3[[#This Row],[TorneoID]],Tabla1[Jornada],Tabla3[[#This Row],[Jornada]],Tabla1[Resultado],-1)</f>
        <v>3</v>
      </c>
      <c r="Q7708">
        <f>Tabla3[[#This Row],[GL]]+Tabla3[[#This Row],[GV]]</f>
        <v>28</v>
      </c>
      <c r="R7708">
        <f>SUMIFS(Tabla1[mLoc],Tabla1[TorneoID],Tabla3[[#This Row],[TorneoID]],Tabla1[Jornada],Tabla3[[#This Row],[Jornada]])</f>
        <v>18</v>
      </c>
      <c r="S7708">
        <f>SUMIFS(Tabla1[mVis],Tabla1[TorneoID],Tabla3[[#This Row],[TorneoID]],Tabla1[Jornada],Tabla3[[#This Row],[Jornada]])</f>
        <v>10</v>
      </c>
    </row>
    <row r="7709" spans="2:19" x14ac:dyDescent="0.45">
      <c r="B7709">
        <v>4625</v>
      </c>
      <c r="C7709" t="s">
        <v>61</v>
      </c>
      <c r="D7709">
        <v>23</v>
      </c>
      <c r="E7709">
        <v>4</v>
      </c>
      <c r="F7709" t="s">
        <v>0</v>
      </c>
      <c r="G7709">
        <v>1</v>
      </c>
      <c r="H7709">
        <v>1</v>
      </c>
      <c r="I7709" t="s">
        <v>49</v>
      </c>
      <c r="J7709">
        <v>0</v>
      </c>
      <c r="L7709">
        <v>40</v>
      </c>
      <c r="M7709">
        <v>5</v>
      </c>
      <c r="N7709">
        <f>COUNTIFS(Tabla1[TorneoID],Tabla3[[#This Row],[TorneoID]],Tabla1[Jornada],Tabla3[[#This Row],[Jornada]],Tabla1[Resultado],1)</f>
        <v>2</v>
      </c>
      <c r="O7709">
        <f>COUNTIFS(Tabla1[TorneoID],Tabla3[[#This Row],[TorneoID]],Tabla1[Jornada],Tabla3[[#This Row],[Jornada]],Tabla1[Resultado],0)</f>
        <v>4</v>
      </c>
      <c r="P7709">
        <f>COUNTIFS(Tabla1[TorneoID],Tabla3[[#This Row],[TorneoID]],Tabla1[Jornada],Tabla3[[#This Row],[Jornada]],Tabla1[Resultado],-1)</f>
        <v>3</v>
      </c>
      <c r="Q7709">
        <f>Tabla3[[#This Row],[GL]]+Tabla3[[#This Row],[GV]]</f>
        <v>22</v>
      </c>
      <c r="R7709">
        <f>SUMIFS(Tabla1[mLoc],Tabla1[TorneoID],Tabla3[[#This Row],[TorneoID]],Tabla1[Jornada],Tabla3[[#This Row],[Jornada]])</f>
        <v>9</v>
      </c>
      <c r="S7709">
        <f>SUMIFS(Tabla1[mVis],Tabla1[TorneoID],Tabla3[[#This Row],[TorneoID]],Tabla1[Jornada],Tabla3[[#This Row],[Jornada]])</f>
        <v>13</v>
      </c>
    </row>
    <row r="7710" spans="2:19" x14ac:dyDescent="0.45">
      <c r="B7710">
        <v>4626</v>
      </c>
      <c r="C7710" t="s">
        <v>61</v>
      </c>
      <c r="D7710">
        <v>23</v>
      </c>
      <c r="E7710">
        <v>4</v>
      </c>
      <c r="F7710" t="s">
        <v>27</v>
      </c>
      <c r="G7710">
        <v>2</v>
      </c>
      <c r="H7710">
        <v>0</v>
      </c>
      <c r="I7710" t="s">
        <v>5</v>
      </c>
      <c r="J7710">
        <v>1</v>
      </c>
      <c r="L7710">
        <v>40</v>
      </c>
      <c r="M7710">
        <v>6</v>
      </c>
      <c r="N7710">
        <f>COUNTIFS(Tabla1[TorneoID],Tabla3[[#This Row],[TorneoID]],Tabla1[Jornada],Tabla3[[#This Row],[Jornada]],Tabla1[Resultado],1)</f>
        <v>6</v>
      </c>
      <c r="O7710">
        <f>COUNTIFS(Tabla1[TorneoID],Tabla3[[#This Row],[TorneoID]],Tabla1[Jornada],Tabla3[[#This Row],[Jornada]],Tabla1[Resultado],0)</f>
        <v>2</v>
      </c>
      <c r="P7710">
        <f>COUNTIFS(Tabla1[TorneoID],Tabla3[[#This Row],[TorneoID]],Tabla1[Jornada],Tabla3[[#This Row],[Jornada]],Tabla1[Resultado],-1)</f>
        <v>1</v>
      </c>
      <c r="Q7710">
        <f>Tabla3[[#This Row],[GL]]+Tabla3[[#This Row],[GV]]</f>
        <v>24</v>
      </c>
      <c r="R7710">
        <f>SUMIFS(Tabla1[mLoc],Tabla1[TorneoID],Tabla3[[#This Row],[TorneoID]],Tabla1[Jornada],Tabla3[[#This Row],[Jornada]])</f>
        <v>16</v>
      </c>
      <c r="S7710">
        <f>SUMIFS(Tabla1[mVis],Tabla1[TorneoID],Tabla3[[#This Row],[TorneoID]],Tabla1[Jornada],Tabla3[[#This Row],[Jornada]])</f>
        <v>8</v>
      </c>
    </row>
    <row r="7711" spans="2:19" x14ac:dyDescent="0.45">
      <c r="B7711">
        <v>4627</v>
      </c>
      <c r="C7711" t="s">
        <v>61</v>
      </c>
      <c r="D7711">
        <v>23</v>
      </c>
      <c r="E7711">
        <v>4</v>
      </c>
      <c r="F7711" t="s">
        <v>6</v>
      </c>
      <c r="G7711">
        <v>1</v>
      </c>
      <c r="H7711">
        <v>1</v>
      </c>
      <c r="I7711" t="s">
        <v>11</v>
      </c>
      <c r="J7711">
        <v>0</v>
      </c>
      <c r="L7711">
        <v>40</v>
      </c>
      <c r="M7711">
        <v>7</v>
      </c>
      <c r="N7711">
        <f>COUNTIFS(Tabla1[TorneoID],Tabla3[[#This Row],[TorneoID]],Tabla1[Jornada],Tabla3[[#This Row],[Jornada]],Tabla1[Resultado],1)</f>
        <v>3</v>
      </c>
      <c r="O7711">
        <f>COUNTIFS(Tabla1[TorneoID],Tabla3[[#This Row],[TorneoID]],Tabla1[Jornada],Tabla3[[#This Row],[Jornada]],Tabla1[Resultado],0)</f>
        <v>3</v>
      </c>
      <c r="P7711">
        <f>COUNTIFS(Tabla1[TorneoID],Tabla3[[#This Row],[TorneoID]],Tabla1[Jornada],Tabla3[[#This Row],[Jornada]],Tabla1[Resultado],-1)</f>
        <v>3</v>
      </c>
      <c r="Q7711">
        <f>Tabla3[[#This Row],[GL]]+Tabla3[[#This Row],[GV]]</f>
        <v>21</v>
      </c>
      <c r="R7711">
        <f>SUMIFS(Tabla1[mLoc],Tabla1[TorneoID],Tabla3[[#This Row],[TorneoID]],Tabla1[Jornada],Tabla3[[#This Row],[Jornada]])</f>
        <v>10</v>
      </c>
      <c r="S7711">
        <f>SUMIFS(Tabla1[mVis],Tabla1[TorneoID],Tabla3[[#This Row],[TorneoID]],Tabla1[Jornada],Tabla3[[#This Row],[Jornada]])</f>
        <v>11</v>
      </c>
    </row>
    <row r="7712" spans="2:19" x14ac:dyDescent="0.45">
      <c r="B7712">
        <v>4628</v>
      </c>
      <c r="C7712" t="s">
        <v>61</v>
      </c>
      <c r="D7712">
        <v>23</v>
      </c>
      <c r="E7712">
        <v>4</v>
      </c>
      <c r="F7712" t="s">
        <v>4</v>
      </c>
      <c r="G7712">
        <v>2</v>
      </c>
      <c r="H7712">
        <v>3</v>
      </c>
      <c r="I7712" t="s">
        <v>14</v>
      </c>
      <c r="J7712">
        <v>-1</v>
      </c>
      <c r="L7712">
        <v>40</v>
      </c>
      <c r="M7712">
        <v>8</v>
      </c>
      <c r="N7712">
        <f>COUNTIFS(Tabla1[TorneoID],Tabla3[[#This Row],[TorneoID]],Tabla1[Jornada],Tabla3[[#This Row],[Jornada]],Tabla1[Resultado],1)</f>
        <v>2</v>
      </c>
      <c r="O7712">
        <f>COUNTIFS(Tabla1[TorneoID],Tabla3[[#This Row],[TorneoID]],Tabla1[Jornada],Tabla3[[#This Row],[Jornada]],Tabla1[Resultado],0)</f>
        <v>5</v>
      </c>
      <c r="P7712">
        <f>COUNTIFS(Tabla1[TorneoID],Tabla3[[#This Row],[TorneoID]],Tabla1[Jornada],Tabla3[[#This Row],[Jornada]],Tabla1[Resultado],-1)</f>
        <v>2</v>
      </c>
      <c r="Q7712">
        <f>Tabla3[[#This Row],[GL]]+Tabla3[[#This Row],[GV]]</f>
        <v>20</v>
      </c>
      <c r="R7712">
        <f>SUMIFS(Tabla1[mLoc],Tabla1[TorneoID],Tabla3[[#This Row],[TorneoID]],Tabla1[Jornada],Tabla3[[#This Row],[Jornada]])</f>
        <v>11</v>
      </c>
      <c r="S7712">
        <f>SUMIFS(Tabla1[mVis],Tabla1[TorneoID],Tabla3[[#This Row],[TorneoID]],Tabla1[Jornada],Tabla3[[#This Row],[Jornada]])</f>
        <v>9</v>
      </c>
    </row>
    <row r="7713" spans="2:19" x14ac:dyDescent="0.45">
      <c r="B7713">
        <v>4741</v>
      </c>
      <c r="C7713" t="s">
        <v>61</v>
      </c>
      <c r="D7713">
        <v>23</v>
      </c>
      <c r="E7713">
        <v>4</v>
      </c>
      <c r="F7713" t="s">
        <v>56</v>
      </c>
      <c r="G7713">
        <v>4</v>
      </c>
      <c r="H7713">
        <v>1</v>
      </c>
      <c r="I7713" t="s">
        <v>24</v>
      </c>
      <c r="J7713">
        <v>1</v>
      </c>
      <c r="L7713">
        <v>40</v>
      </c>
      <c r="M7713">
        <v>9</v>
      </c>
      <c r="N7713">
        <f>COUNTIFS(Tabla1[TorneoID],Tabla3[[#This Row],[TorneoID]],Tabla1[Jornada],Tabla3[[#This Row],[Jornada]],Tabla1[Resultado],1)</f>
        <v>4</v>
      </c>
      <c r="O7713">
        <f>COUNTIFS(Tabla1[TorneoID],Tabla3[[#This Row],[TorneoID]],Tabla1[Jornada],Tabla3[[#This Row],[Jornada]],Tabla1[Resultado],0)</f>
        <v>2</v>
      </c>
      <c r="P7713">
        <f>COUNTIFS(Tabla1[TorneoID],Tabla3[[#This Row],[TorneoID]],Tabla1[Jornada],Tabla3[[#This Row],[Jornada]],Tabla1[Resultado],-1)</f>
        <v>3</v>
      </c>
      <c r="Q7713">
        <f>Tabla3[[#This Row],[GL]]+Tabla3[[#This Row],[GV]]</f>
        <v>26</v>
      </c>
      <c r="R7713">
        <f>SUMIFS(Tabla1[mLoc],Tabla1[TorneoID],Tabla3[[#This Row],[TorneoID]],Tabla1[Jornada],Tabla3[[#This Row],[Jornada]])</f>
        <v>13</v>
      </c>
      <c r="S7713">
        <f>SUMIFS(Tabla1[mVis],Tabla1[TorneoID],Tabla3[[#This Row],[TorneoID]],Tabla1[Jornada],Tabla3[[#This Row],[Jornada]])</f>
        <v>13</v>
      </c>
    </row>
    <row r="7714" spans="2:19" x14ac:dyDescent="0.45">
      <c r="B7714">
        <v>4707</v>
      </c>
      <c r="C7714" t="s">
        <v>61</v>
      </c>
      <c r="D7714">
        <v>23</v>
      </c>
      <c r="E7714">
        <v>5</v>
      </c>
      <c r="F7714" t="s">
        <v>11</v>
      </c>
      <c r="G7714">
        <v>3</v>
      </c>
      <c r="H7714">
        <v>1</v>
      </c>
      <c r="I7714" t="s">
        <v>1</v>
      </c>
      <c r="J7714">
        <v>1</v>
      </c>
      <c r="L7714">
        <v>40</v>
      </c>
      <c r="M7714">
        <v>10</v>
      </c>
      <c r="N7714">
        <f>COUNTIFS(Tabla1[TorneoID],Tabla3[[#This Row],[TorneoID]],Tabla1[Jornada],Tabla3[[#This Row],[Jornada]],Tabla1[Resultado],1)</f>
        <v>4</v>
      </c>
      <c r="O7714">
        <f>COUNTIFS(Tabla1[TorneoID],Tabla3[[#This Row],[TorneoID]],Tabla1[Jornada],Tabla3[[#This Row],[Jornada]],Tabla1[Resultado],0)</f>
        <v>3</v>
      </c>
      <c r="P7714">
        <f>COUNTIFS(Tabla1[TorneoID],Tabla3[[#This Row],[TorneoID]],Tabla1[Jornada],Tabla3[[#This Row],[Jornada]],Tabla1[Resultado],-1)</f>
        <v>2</v>
      </c>
      <c r="Q7714">
        <f>Tabla3[[#This Row],[GL]]+Tabla3[[#This Row],[GV]]</f>
        <v>17</v>
      </c>
      <c r="R7714">
        <f>SUMIFS(Tabla1[mLoc],Tabla1[TorneoID],Tabla3[[#This Row],[TorneoID]],Tabla1[Jornada],Tabla3[[#This Row],[Jornada]])</f>
        <v>11</v>
      </c>
      <c r="S7714">
        <f>SUMIFS(Tabla1[mVis],Tabla1[TorneoID],Tabla3[[#This Row],[TorneoID]],Tabla1[Jornada],Tabla3[[#This Row],[Jornada]])</f>
        <v>6</v>
      </c>
    </row>
    <row r="7715" spans="2:19" x14ac:dyDescent="0.45">
      <c r="B7715">
        <v>4717</v>
      </c>
      <c r="C7715" t="s">
        <v>61</v>
      </c>
      <c r="D7715">
        <v>23</v>
      </c>
      <c r="E7715">
        <v>5</v>
      </c>
      <c r="F7715" t="s">
        <v>14</v>
      </c>
      <c r="G7715">
        <v>2</v>
      </c>
      <c r="H7715">
        <v>2</v>
      </c>
      <c r="I7715" t="s">
        <v>15</v>
      </c>
      <c r="J7715">
        <v>0</v>
      </c>
      <c r="L7715">
        <v>40</v>
      </c>
      <c r="M7715">
        <v>11</v>
      </c>
      <c r="N7715">
        <f>COUNTIFS(Tabla1[TorneoID],Tabla3[[#This Row],[TorneoID]],Tabla1[Jornada],Tabla3[[#This Row],[Jornada]],Tabla1[Resultado],1)</f>
        <v>3</v>
      </c>
      <c r="O7715">
        <f>COUNTIFS(Tabla1[TorneoID],Tabla3[[#This Row],[TorneoID]],Tabla1[Jornada],Tabla3[[#This Row],[Jornada]],Tabla1[Resultado],0)</f>
        <v>1</v>
      </c>
      <c r="P7715">
        <f>COUNTIFS(Tabla1[TorneoID],Tabla3[[#This Row],[TorneoID]],Tabla1[Jornada],Tabla3[[#This Row],[Jornada]],Tabla1[Resultado],-1)</f>
        <v>5</v>
      </c>
      <c r="Q7715">
        <f>Tabla3[[#This Row],[GL]]+Tabla3[[#This Row],[GV]]</f>
        <v>19</v>
      </c>
      <c r="R7715">
        <f>SUMIFS(Tabla1[mLoc],Tabla1[TorneoID],Tabla3[[#This Row],[TorneoID]],Tabla1[Jornada],Tabla3[[#This Row],[Jornada]])</f>
        <v>9</v>
      </c>
      <c r="S7715">
        <f>SUMIFS(Tabla1[mVis],Tabla1[TorneoID],Tabla3[[#This Row],[TorneoID]],Tabla1[Jornada],Tabla3[[#This Row],[Jornada]])</f>
        <v>10</v>
      </c>
    </row>
    <row r="7716" spans="2:19" x14ac:dyDescent="0.45">
      <c r="B7716">
        <v>4734</v>
      </c>
      <c r="C7716" t="s">
        <v>61</v>
      </c>
      <c r="D7716">
        <v>23</v>
      </c>
      <c r="E7716">
        <v>5</v>
      </c>
      <c r="F7716" t="s">
        <v>10</v>
      </c>
      <c r="G7716">
        <v>2</v>
      </c>
      <c r="H7716">
        <v>1</v>
      </c>
      <c r="I7716" t="s">
        <v>12</v>
      </c>
      <c r="J7716">
        <v>1</v>
      </c>
      <c r="L7716">
        <v>40</v>
      </c>
      <c r="M7716">
        <v>12</v>
      </c>
      <c r="N7716">
        <f>COUNTIFS(Tabla1[TorneoID],Tabla3[[#This Row],[TorneoID]],Tabla1[Jornada],Tabla3[[#This Row],[Jornada]],Tabla1[Resultado],1)</f>
        <v>3</v>
      </c>
      <c r="O7716">
        <f>COUNTIFS(Tabla1[TorneoID],Tabla3[[#This Row],[TorneoID]],Tabla1[Jornada],Tabla3[[#This Row],[Jornada]],Tabla1[Resultado],0)</f>
        <v>1</v>
      </c>
      <c r="P7716">
        <f>COUNTIFS(Tabla1[TorneoID],Tabla3[[#This Row],[TorneoID]],Tabla1[Jornada],Tabla3[[#This Row],[Jornada]],Tabla1[Resultado],-1)</f>
        <v>5</v>
      </c>
      <c r="Q7716">
        <f>Tabla3[[#This Row],[GL]]+Tabla3[[#This Row],[GV]]</f>
        <v>28</v>
      </c>
      <c r="R7716">
        <f>SUMIFS(Tabla1[mLoc],Tabla1[TorneoID],Tabla3[[#This Row],[TorneoID]],Tabla1[Jornada],Tabla3[[#This Row],[Jornada]])</f>
        <v>13</v>
      </c>
      <c r="S7716">
        <f>SUMIFS(Tabla1[mVis],Tabla1[TorneoID],Tabla3[[#This Row],[TorneoID]],Tabla1[Jornada],Tabla3[[#This Row],[Jornada]])</f>
        <v>15</v>
      </c>
    </row>
    <row r="7717" spans="2:19" x14ac:dyDescent="0.45">
      <c r="B7717">
        <v>4735</v>
      </c>
      <c r="C7717" t="s">
        <v>61</v>
      </c>
      <c r="D7717">
        <v>23</v>
      </c>
      <c r="E7717">
        <v>5</v>
      </c>
      <c r="F7717" t="s">
        <v>5</v>
      </c>
      <c r="G7717">
        <v>1</v>
      </c>
      <c r="H7717">
        <v>0</v>
      </c>
      <c r="I7717" t="s">
        <v>4</v>
      </c>
      <c r="J7717">
        <v>1</v>
      </c>
      <c r="L7717">
        <v>40</v>
      </c>
      <c r="M7717">
        <v>13</v>
      </c>
      <c r="N7717">
        <f>COUNTIFS(Tabla1[TorneoID],Tabla3[[#This Row],[TorneoID]],Tabla1[Jornada],Tabla3[[#This Row],[Jornada]],Tabla1[Resultado],1)</f>
        <v>4</v>
      </c>
      <c r="O7717">
        <f>COUNTIFS(Tabla1[TorneoID],Tabla3[[#This Row],[TorneoID]],Tabla1[Jornada],Tabla3[[#This Row],[Jornada]],Tabla1[Resultado],0)</f>
        <v>3</v>
      </c>
      <c r="P7717">
        <f>COUNTIFS(Tabla1[TorneoID],Tabla3[[#This Row],[TorneoID]],Tabla1[Jornada],Tabla3[[#This Row],[Jornada]],Tabla1[Resultado],-1)</f>
        <v>2</v>
      </c>
      <c r="Q7717">
        <f>Tabla3[[#This Row],[GL]]+Tabla3[[#This Row],[GV]]</f>
        <v>21</v>
      </c>
      <c r="R7717">
        <f>SUMIFS(Tabla1[mLoc],Tabla1[TorneoID],Tabla3[[#This Row],[TorneoID]],Tabla1[Jornada],Tabla3[[#This Row],[Jornada]])</f>
        <v>11</v>
      </c>
      <c r="S7717">
        <f>SUMIFS(Tabla1[mVis],Tabla1[TorneoID],Tabla3[[#This Row],[TorneoID]],Tabla1[Jornada],Tabla3[[#This Row],[Jornada]])</f>
        <v>10</v>
      </c>
    </row>
    <row r="7718" spans="2:19" x14ac:dyDescent="0.45">
      <c r="B7718">
        <v>4736</v>
      </c>
      <c r="C7718" t="s">
        <v>61</v>
      </c>
      <c r="D7718">
        <v>23</v>
      </c>
      <c r="E7718">
        <v>5</v>
      </c>
      <c r="F7718" t="s">
        <v>7</v>
      </c>
      <c r="G7718">
        <v>2</v>
      </c>
      <c r="H7718">
        <v>2</v>
      </c>
      <c r="I7718" t="s">
        <v>6</v>
      </c>
      <c r="J7718">
        <v>0</v>
      </c>
      <c r="L7718">
        <v>40</v>
      </c>
      <c r="M7718">
        <v>14</v>
      </c>
      <c r="N7718">
        <f>COUNTIFS(Tabla1[TorneoID],Tabla3[[#This Row],[TorneoID]],Tabla1[Jornada],Tabla3[[#This Row],[Jornada]],Tabla1[Resultado],1)</f>
        <v>4</v>
      </c>
      <c r="O7718">
        <f>COUNTIFS(Tabla1[TorneoID],Tabla3[[#This Row],[TorneoID]],Tabla1[Jornada],Tabla3[[#This Row],[Jornada]],Tabla1[Resultado],0)</f>
        <v>3</v>
      </c>
      <c r="P7718">
        <f>COUNTIFS(Tabla1[TorneoID],Tabla3[[#This Row],[TorneoID]],Tabla1[Jornada],Tabla3[[#This Row],[Jornada]],Tabla1[Resultado],-1)</f>
        <v>2</v>
      </c>
      <c r="Q7718">
        <f>Tabla3[[#This Row],[GL]]+Tabla3[[#This Row],[GV]]</f>
        <v>26</v>
      </c>
      <c r="R7718">
        <f>SUMIFS(Tabla1[mLoc],Tabla1[TorneoID],Tabla3[[#This Row],[TorneoID]],Tabla1[Jornada],Tabla3[[#This Row],[Jornada]])</f>
        <v>16</v>
      </c>
      <c r="S7718">
        <f>SUMIFS(Tabla1[mVis],Tabla1[TorneoID],Tabla3[[#This Row],[TorneoID]],Tabla1[Jornada],Tabla3[[#This Row],[Jornada]])</f>
        <v>10</v>
      </c>
    </row>
    <row r="7719" spans="2:19" x14ac:dyDescent="0.45">
      <c r="B7719">
        <v>4737</v>
      </c>
      <c r="C7719" t="s">
        <v>61</v>
      </c>
      <c r="D7719">
        <v>23</v>
      </c>
      <c r="E7719">
        <v>5</v>
      </c>
      <c r="F7719" t="s">
        <v>9</v>
      </c>
      <c r="G7719">
        <v>2</v>
      </c>
      <c r="H7719">
        <v>1</v>
      </c>
      <c r="I7719" t="s">
        <v>0</v>
      </c>
      <c r="J7719">
        <v>1</v>
      </c>
      <c r="L7719">
        <v>40</v>
      </c>
      <c r="M7719">
        <v>15</v>
      </c>
      <c r="N7719">
        <f>COUNTIFS(Tabla1[TorneoID],Tabla3[[#This Row],[TorneoID]],Tabla1[Jornada],Tabla3[[#This Row],[Jornada]],Tabla1[Resultado],1)</f>
        <v>3</v>
      </c>
      <c r="O7719">
        <f>COUNTIFS(Tabla1[TorneoID],Tabla3[[#This Row],[TorneoID]],Tabla1[Jornada],Tabla3[[#This Row],[Jornada]],Tabla1[Resultado],0)</f>
        <v>3</v>
      </c>
      <c r="P7719">
        <f>COUNTIFS(Tabla1[TorneoID],Tabla3[[#This Row],[TorneoID]],Tabla1[Jornada],Tabla3[[#This Row],[Jornada]],Tabla1[Resultado],-1)</f>
        <v>3</v>
      </c>
      <c r="Q7719">
        <f>Tabla3[[#This Row],[GL]]+Tabla3[[#This Row],[GV]]</f>
        <v>19</v>
      </c>
      <c r="R7719">
        <f>SUMIFS(Tabla1[mLoc],Tabla1[TorneoID],Tabla3[[#This Row],[TorneoID]],Tabla1[Jornada],Tabla3[[#This Row],[Jornada]])</f>
        <v>8</v>
      </c>
      <c r="S7719">
        <f>SUMIFS(Tabla1[mVis],Tabla1[TorneoID],Tabla3[[#This Row],[TorneoID]],Tabla1[Jornada],Tabla3[[#This Row],[Jornada]])</f>
        <v>11</v>
      </c>
    </row>
    <row r="7720" spans="2:19" x14ac:dyDescent="0.45">
      <c r="B7720">
        <v>4738</v>
      </c>
      <c r="C7720" t="s">
        <v>61</v>
      </c>
      <c r="D7720">
        <v>23</v>
      </c>
      <c r="E7720">
        <v>5</v>
      </c>
      <c r="F7720" t="s">
        <v>49</v>
      </c>
      <c r="G7720">
        <v>1</v>
      </c>
      <c r="H7720">
        <v>3</v>
      </c>
      <c r="I7720" t="s">
        <v>27</v>
      </c>
      <c r="J7720">
        <v>-1</v>
      </c>
      <c r="L7720">
        <v>40</v>
      </c>
      <c r="M7720">
        <v>16</v>
      </c>
      <c r="N7720">
        <f>COUNTIFS(Tabla1[TorneoID],Tabla3[[#This Row],[TorneoID]],Tabla1[Jornada],Tabla3[[#This Row],[Jornada]],Tabla1[Resultado],1)</f>
        <v>2</v>
      </c>
      <c r="O7720">
        <f>COUNTIFS(Tabla1[TorneoID],Tabla3[[#This Row],[TorneoID]],Tabla1[Jornada],Tabla3[[#This Row],[Jornada]],Tabla1[Resultado],0)</f>
        <v>3</v>
      </c>
      <c r="P7720">
        <f>COUNTIFS(Tabla1[TorneoID],Tabla3[[#This Row],[TorneoID]],Tabla1[Jornada],Tabla3[[#This Row],[Jornada]],Tabla1[Resultado],-1)</f>
        <v>4</v>
      </c>
      <c r="Q7720">
        <f>Tabla3[[#This Row],[GL]]+Tabla3[[#This Row],[GV]]</f>
        <v>23</v>
      </c>
      <c r="R7720">
        <f>SUMIFS(Tabla1[mLoc],Tabla1[TorneoID],Tabla3[[#This Row],[TorneoID]],Tabla1[Jornada],Tabla3[[#This Row],[Jornada]])</f>
        <v>10</v>
      </c>
      <c r="S7720">
        <f>SUMIFS(Tabla1[mVis],Tabla1[TorneoID],Tabla3[[#This Row],[TorneoID]],Tabla1[Jornada],Tabla3[[#This Row],[Jornada]])</f>
        <v>13</v>
      </c>
    </row>
    <row r="7721" spans="2:19" x14ac:dyDescent="0.45">
      <c r="B7721">
        <v>4739</v>
      </c>
      <c r="C7721" t="s">
        <v>61</v>
      </c>
      <c r="D7721">
        <v>23</v>
      </c>
      <c r="E7721">
        <v>5</v>
      </c>
      <c r="F7721" t="s">
        <v>24</v>
      </c>
      <c r="G7721">
        <v>2</v>
      </c>
      <c r="H7721">
        <v>2</v>
      </c>
      <c r="I7721" t="s">
        <v>13</v>
      </c>
      <c r="J7721">
        <v>0</v>
      </c>
      <c r="L7721">
        <v>40</v>
      </c>
      <c r="M7721">
        <v>17</v>
      </c>
      <c r="N7721">
        <f>COUNTIFS(Tabla1[TorneoID],Tabla3[[#This Row],[TorneoID]],Tabla1[Jornada],Tabla3[[#This Row],[Jornada]],Tabla1[Resultado],1)</f>
        <v>3</v>
      </c>
      <c r="O7721">
        <f>COUNTIFS(Tabla1[TorneoID],Tabla3[[#This Row],[TorneoID]],Tabla1[Jornada],Tabla3[[#This Row],[Jornada]],Tabla1[Resultado],0)</f>
        <v>3</v>
      </c>
      <c r="P7721">
        <f>COUNTIFS(Tabla1[TorneoID],Tabla3[[#This Row],[TorneoID]],Tabla1[Jornada],Tabla3[[#This Row],[Jornada]],Tabla1[Resultado],-1)</f>
        <v>3</v>
      </c>
      <c r="Q7721">
        <f>Tabla3[[#This Row],[GL]]+Tabla3[[#This Row],[GV]]</f>
        <v>20</v>
      </c>
      <c r="R7721">
        <f>SUMIFS(Tabla1[mLoc],Tabla1[TorneoID],Tabla3[[#This Row],[TorneoID]],Tabla1[Jornada],Tabla3[[#This Row],[Jornada]])</f>
        <v>9</v>
      </c>
      <c r="S7721">
        <f>SUMIFS(Tabla1[mVis],Tabla1[TorneoID],Tabla3[[#This Row],[TorneoID]],Tabla1[Jornada],Tabla3[[#This Row],[Jornada]])</f>
        <v>11</v>
      </c>
    </row>
    <row r="7722" spans="2:19" x14ac:dyDescent="0.45">
      <c r="B7722">
        <v>4740</v>
      </c>
      <c r="C7722" t="s">
        <v>61</v>
      </c>
      <c r="D7722">
        <v>23</v>
      </c>
      <c r="E7722">
        <v>5</v>
      </c>
      <c r="F7722" t="s">
        <v>3</v>
      </c>
      <c r="G7722">
        <v>1</v>
      </c>
      <c r="H7722">
        <v>1</v>
      </c>
      <c r="I7722" t="s">
        <v>56</v>
      </c>
      <c r="J7722">
        <v>0</v>
      </c>
      <c r="L7722">
        <v>41</v>
      </c>
      <c r="M7722">
        <v>1</v>
      </c>
      <c r="N7722">
        <f>COUNTIFS(Tabla1[TorneoID],Tabla3[[#This Row],[TorneoID]],Tabla1[Jornada],Tabla3[[#This Row],[Jornada]],Tabla1[Resultado],1)</f>
        <v>6</v>
      </c>
      <c r="O7722">
        <f>COUNTIFS(Tabla1[TorneoID],Tabla3[[#This Row],[TorneoID]],Tabla1[Jornada],Tabla3[[#This Row],[Jornada]],Tabla1[Resultado],0)</f>
        <v>1</v>
      </c>
      <c r="P7722">
        <f>COUNTIFS(Tabla1[TorneoID],Tabla3[[#This Row],[TorneoID]],Tabla1[Jornada],Tabla3[[#This Row],[Jornada]],Tabla1[Resultado],-1)</f>
        <v>3</v>
      </c>
      <c r="Q7722">
        <f>Tabla3[[#This Row],[GL]]+Tabla3[[#This Row],[GV]]</f>
        <v>26</v>
      </c>
      <c r="R7722">
        <f>SUMIFS(Tabla1[mLoc],Tabla1[TorneoID],Tabla3[[#This Row],[TorneoID]],Tabla1[Jornada],Tabla3[[#This Row],[Jornada]])</f>
        <v>15</v>
      </c>
      <c r="S7722">
        <f>SUMIFS(Tabla1[mVis],Tabla1[TorneoID],Tabla3[[#This Row],[TorneoID]],Tabla1[Jornada],Tabla3[[#This Row],[Jornada]])</f>
        <v>11</v>
      </c>
    </row>
    <row r="7723" spans="2:19" x14ac:dyDescent="0.45">
      <c r="B7723">
        <v>4686</v>
      </c>
      <c r="C7723" t="s">
        <v>61</v>
      </c>
      <c r="D7723">
        <v>23</v>
      </c>
      <c r="E7723">
        <v>6</v>
      </c>
      <c r="F7723" t="s">
        <v>1</v>
      </c>
      <c r="G7723">
        <v>3</v>
      </c>
      <c r="H7723">
        <v>2</v>
      </c>
      <c r="I7723" t="s">
        <v>7</v>
      </c>
      <c r="J7723">
        <v>1</v>
      </c>
      <c r="L7723">
        <v>41</v>
      </c>
      <c r="M7723">
        <v>2</v>
      </c>
      <c r="N7723">
        <f>COUNTIFS(Tabla1[TorneoID],Tabla3[[#This Row],[TorneoID]],Tabla1[Jornada],Tabla3[[#This Row],[Jornada]],Tabla1[Resultado],1)</f>
        <v>5</v>
      </c>
      <c r="O7723">
        <f>COUNTIFS(Tabla1[TorneoID],Tabla3[[#This Row],[TorneoID]],Tabla1[Jornada],Tabla3[[#This Row],[Jornada]],Tabla1[Resultado],0)</f>
        <v>1</v>
      </c>
      <c r="P7723">
        <f>COUNTIFS(Tabla1[TorneoID],Tabla3[[#This Row],[TorneoID]],Tabla1[Jornada],Tabla3[[#This Row],[Jornada]],Tabla1[Resultado],-1)</f>
        <v>3</v>
      </c>
      <c r="Q7723">
        <f>Tabla3[[#This Row],[GL]]+Tabla3[[#This Row],[GV]]</f>
        <v>30</v>
      </c>
      <c r="R7723">
        <f>SUMIFS(Tabla1[mLoc],Tabla1[TorneoID],Tabla3[[#This Row],[TorneoID]],Tabla1[Jornada],Tabla3[[#This Row],[Jornada]])</f>
        <v>15</v>
      </c>
      <c r="S7723">
        <f>SUMIFS(Tabla1[mVis],Tabla1[TorneoID],Tabla3[[#This Row],[TorneoID]],Tabla1[Jornada],Tabla3[[#This Row],[Jornada]])</f>
        <v>15</v>
      </c>
    </row>
    <row r="7724" spans="2:19" x14ac:dyDescent="0.45">
      <c r="B7724">
        <v>4726</v>
      </c>
      <c r="C7724" t="s">
        <v>61</v>
      </c>
      <c r="D7724">
        <v>23</v>
      </c>
      <c r="E7724">
        <v>6</v>
      </c>
      <c r="F7724" t="s">
        <v>13</v>
      </c>
      <c r="G7724">
        <v>1</v>
      </c>
      <c r="H7724">
        <v>2</v>
      </c>
      <c r="I7724" t="s">
        <v>3</v>
      </c>
      <c r="J7724">
        <v>-1</v>
      </c>
      <c r="L7724">
        <v>41</v>
      </c>
      <c r="M7724">
        <v>3</v>
      </c>
      <c r="N7724">
        <f>COUNTIFS(Tabla1[TorneoID],Tabla3[[#This Row],[TorneoID]],Tabla1[Jornada],Tabla3[[#This Row],[Jornada]],Tabla1[Resultado],1)</f>
        <v>5</v>
      </c>
      <c r="O7724">
        <f>COUNTIFS(Tabla1[TorneoID],Tabla3[[#This Row],[TorneoID]],Tabla1[Jornada],Tabla3[[#This Row],[Jornada]],Tabla1[Resultado],0)</f>
        <v>2</v>
      </c>
      <c r="P7724">
        <f>COUNTIFS(Tabla1[TorneoID],Tabla3[[#This Row],[TorneoID]],Tabla1[Jornada],Tabla3[[#This Row],[Jornada]],Tabla1[Resultado],-1)</f>
        <v>2</v>
      </c>
      <c r="Q7724">
        <f>Tabla3[[#This Row],[GL]]+Tabla3[[#This Row],[GV]]</f>
        <v>21</v>
      </c>
      <c r="R7724">
        <f>SUMIFS(Tabla1[mLoc],Tabla1[TorneoID],Tabla3[[#This Row],[TorneoID]],Tabla1[Jornada],Tabla3[[#This Row],[Jornada]])</f>
        <v>14</v>
      </c>
      <c r="S7724">
        <f>SUMIFS(Tabla1[mVis],Tabla1[TorneoID],Tabla3[[#This Row],[TorneoID]],Tabla1[Jornada],Tabla3[[#This Row],[Jornada]])</f>
        <v>7</v>
      </c>
    </row>
    <row r="7725" spans="2:19" x14ac:dyDescent="0.45">
      <c r="B7725">
        <v>4727</v>
      </c>
      <c r="C7725" t="s">
        <v>61</v>
      </c>
      <c r="D7725">
        <v>23</v>
      </c>
      <c r="E7725">
        <v>6</v>
      </c>
      <c r="F7725" t="s">
        <v>0</v>
      </c>
      <c r="G7725">
        <v>0</v>
      </c>
      <c r="H7725">
        <v>1</v>
      </c>
      <c r="I7725" t="s">
        <v>24</v>
      </c>
      <c r="J7725">
        <v>-1</v>
      </c>
      <c r="L7725">
        <v>41</v>
      </c>
      <c r="M7725">
        <v>4</v>
      </c>
      <c r="N7725">
        <f>COUNTIFS(Tabla1[TorneoID],Tabla3[[#This Row],[TorneoID]],Tabla1[Jornada],Tabla3[[#This Row],[Jornada]],Tabla1[Resultado],1)</f>
        <v>5</v>
      </c>
      <c r="O7725">
        <f>COUNTIFS(Tabla1[TorneoID],Tabla3[[#This Row],[TorneoID]],Tabla1[Jornada],Tabla3[[#This Row],[Jornada]],Tabla1[Resultado],0)</f>
        <v>2</v>
      </c>
      <c r="P7725">
        <f>COUNTIFS(Tabla1[TorneoID],Tabla3[[#This Row],[TorneoID]],Tabla1[Jornada],Tabla3[[#This Row],[Jornada]],Tabla1[Resultado],-1)</f>
        <v>2</v>
      </c>
      <c r="Q7725">
        <f>Tabla3[[#This Row],[GL]]+Tabla3[[#This Row],[GV]]</f>
        <v>30</v>
      </c>
      <c r="R7725">
        <f>SUMIFS(Tabla1[mLoc],Tabla1[TorneoID],Tabla3[[#This Row],[TorneoID]],Tabla1[Jornada],Tabla3[[#This Row],[Jornada]])</f>
        <v>20</v>
      </c>
      <c r="S7725">
        <f>SUMIFS(Tabla1[mVis],Tabla1[TorneoID],Tabla3[[#This Row],[TorneoID]],Tabla1[Jornada],Tabla3[[#This Row],[Jornada]])</f>
        <v>10</v>
      </c>
    </row>
    <row r="7726" spans="2:19" x14ac:dyDescent="0.45">
      <c r="B7726">
        <v>4728</v>
      </c>
      <c r="C7726" t="s">
        <v>61</v>
      </c>
      <c r="D7726">
        <v>23</v>
      </c>
      <c r="E7726">
        <v>6</v>
      </c>
      <c r="F7726" t="s">
        <v>27</v>
      </c>
      <c r="G7726">
        <v>3</v>
      </c>
      <c r="H7726">
        <v>3</v>
      </c>
      <c r="I7726" t="s">
        <v>9</v>
      </c>
      <c r="J7726">
        <v>0</v>
      </c>
      <c r="L7726">
        <v>41</v>
      </c>
      <c r="M7726">
        <v>5</v>
      </c>
      <c r="N7726">
        <f>COUNTIFS(Tabla1[TorneoID],Tabla3[[#This Row],[TorneoID]],Tabla1[Jornada],Tabla3[[#This Row],[Jornada]],Tabla1[Resultado],1)</f>
        <v>4</v>
      </c>
      <c r="O7726">
        <f>COUNTIFS(Tabla1[TorneoID],Tabla3[[#This Row],[TorneoID]],Tabla1[Jornada],Tabla3[[#This Row],[Jornada]],Tabla1[Resultado],0)</f>
        <v>3</v>
      </c>
      <c r="P7726">
        <f>COUNTIFS(Tabla1[TorneoID],Tabla3[[#This Row],[TorneoID]],Tabla1[Jornada],Tabla3[[#This Row],[Jornada]],Tabla1[Resultado],-1)</f>
        <v>2</v>
      </c>
      <c r="Q7726">
        <f>Tabla3[[#This Row],[GL]]+Tabla3[[#This Row],[GV]]</f>
        <v>16</v>
      </c>
      <c r="R7726">
        <f>SUMIFS(Tabla1[mLoc],Tabla1[TorneoID],Tabla3[[#This Row],[TorneoID]],Tabla1[Jornada],Tabla3[[#This Row],[Jornada]])</f>
        <v>10</v>
      </c>
      <c r="S7726">
        <f>SUMIFS(Tabla1[mVis],Tabla1[TorneoID],Tabla3[[#This Row],[TorneoID]],Tabla1[Jornada],Tabla3[[#This Row],[Jornada]])</f>
        <v>6</v>
      </c>
    </row>
    <row r="7727" spans="2:19" x14ac:dyDescent="0.45">
      <c r="B7727">
        <v>4729</v>
      </c>
      <c r="C7727" t="s">
        <v>61</v>
      </c>
      <c r="D7727">
        <v>23</v>
      </c>
      <c r="E7727">
        <v>6</v>
      </c>
      <c r="F7727" t="s">
        <v>6</v>
      </c>
      <c r="G7727">
        <v>2</v>
      </c>
      <c r="H7727">
        <v>1</v>
      </c>
      <c r="I7727" t="s">
        <v>10</v>
      </c>
      <c r="J7727">
        <v>1</v>
      </c>
      <c r="L7727">
        <v>41</v>
      </c>
      <c r="M7727">
        <v>6</v>
      </c>
      <c r="N7727">
        <f>COUNTIFS(Tabla1[TorneoID],Tabla3[[#This Row],[TorneoID]],Tabla1[Jornada],Tabla3[[#This Row],[Jornada]],Tabla1[Resultado],1)</f>
        <v>4</v>
      </c>
      <c r="O7727">
        <f>COUNTIFS(Tabla1[TorneoID],Tabla3[[#This Row],[TorneoID]],Tabla1[Jornada],Tabla3[[#This Row],[Jornada]],Tabla1[Resultado],0)</f>
        <v>4</v>
      </c>
      <c r="P7727">
        <f>COUNTIFS(Tabla1[TorneoID],Tabla3[[#This Row],[TorneoID]],Tabla1[Jornada],Tabla3[[#This Row],[Jornada]],Tabla1[Resultado],-1)</f>
        <v>1</v>
      </c>
      <c r="Q7727">
        <f>Tabla3[[#This Row],[GL]]+Tabla3[[#This Row],[GV]]</f>
        <v>28</v>
      </c>
      <c r="R7727">
        <f>SUMIFS(Tabla1[mLoc],Tabla1[TorneoID],Tabla3[[#This Row],[TorneoID]],Tabla1[Jornada],Tabla3[[#This Row],[Jornada]])</f>
        <v>17</v>
      </c>
      <c r="S7727">
        <f>SUMIFS(Tabla1[mVis],Tabla1[TorneoID],Tabla3[[#This Row],[TorneoID]],Tabla1[Jornada],Tabla3[[#This Row],[Jornada]])</f>
        <v>11</v>
      </c>
    </row>
    <row r="7728" spans="2:19" x14ac:dyDescent="0.45">
      <c r="B7728">
        <v>4730</v>
      </c>
      <c r="C7728" t="s">
        <v>61</v>
      </c>
      <c r="D7728">
        <v>23</v>
      </c>
      <c r="E7728">
        <v>6</v>
      </c>
      <c r="F7728" t="s">
        <v>56</v>
      </c>
      <c r="G7728">
        <v>2</v>
      </c>
      <c r="H7728">
        <v>2</v>
      </c>
      <c r="I7728" t="s">
        <v>11</v>
      </c>
      <c r="J7728">
        <v>0</v>
      </c>
      <c r="L7728">
        <v>41</v>
      </c>
      <c r="M7728">
        <v>7</v>
      </c>
      <c r="N7728">
        <f>COUNTIFS(Tabla1[TorneoID],Tabla3[[#This Row],[TorneoID]],Tabla1[Jornada],Tabla3[[#This Row],[Jornada]],Tabla1[Resultado],1)</f>
        <v>4</v>
      </c>
      <c r="O7728">
        <f>COUNTIFS(Tabla1[TorneoID],Tabla3[[#This Row],[TorneoID]],Tabla1[Jornada],Tabla3[[#This Row],[Jornada]],Tabla1[Resultado],0)</f>
        <v>2</v>
      </c>
      <c r="P7728">
        <f>COUNTIFS(Tabla1[TorneoID],Tabla3[[#This Row],[TorneoID]],Tabla1[Jornada],Tabla3[[#This Row],[Jornada]],Tabla1[Resultado],-1)</f>
        <v>3</v>
      </c>
      <c r="Q7728">
        <f>Tabla3[[#This Row],[GL]]+Tabla3[[#This Row],[GV]]</f>
        <v>27</v>
      </c>
      <c r="R7728">
        <f>SUMIFS(Tabla1[mLoc],Tabla1[TorneoID],Tabla3[[#This Row],[TorneoID]],Tabla1[Jornada],Tabla3[[#This Row],[Jornada]])</f>
        <v>16</v>
      </c>
      <c r="S7728">
        <f>SUMIFS(Tabla1[mVis],Tabla1[TorneoID],Tabla3[[#This Row],[TorneoID]],Tabla1[Jornada],Tabla3[[#This Row],[Jornada]])</f>
        <v>11</v>
      </c>
    </row>
    <row r="7729" spans="2:19" x14ac:dyDescent="0.45">
      <c r="B7729">
        <v>4731</v>
      </c>
      <c r="C7729" t="s">
        <v>61</v>
      </c>
      <c r="D7729">
        <v>23</v>
      </c>
      <c r="E7729">
        <v>6</v>
      </c>
      <c r="F7729" t="s">
        <v>5</v>
      </c>
      <c r="G7729">
        <v>3</v>
      </c>
      <c r="H7729">
        <v>2</v>
      </c>
      <c r="I7729" t="s">
        <v>49</v>
      </c>
      <c r="J7729">
        <v>1</v>
      </c>
      <c r="L7729">
        <v>41</v>
      </c>
      <c r="M7729">
        <v>8</v>
      </c>
      <c r="N7729">
        <f>COUNTIFS(Tabla1[TorneoID],Tabla3[[#This Row],[TorneoID]],Tabla1[Jornada],Tabla3[[#This Row],[Jornada]],Tabla1[Resultado],1)</f>
        <v>5</v>
      </c>
      <c r="O7729">
        <f>COUNTIFS(Tabla1[TorneoID],Tabla3[[#This Row],[TorneoID]],Tabla1[Jornada],Tabla3[[#This Row],[Jornada]],Tabla1[Resultado],0)</f>
        <v>4</v>
      </c>
      <c r="P7729">
        <f>COUNTIFS(Tabla1[TorneoID],Tabla3[[#This Row],[TorneoID]],Tabla1[Jornada],Tabla3[[#This Row],[Jornada]],Tabla1[Resultado],-1)</f>
        <v>0</v>
      </c>
      <c r="Q7729">
        <f>Tabla3[[#This Row],[GL]]+Tabla3[[#This Row],[GV]]</f>
        <v>23</v>
      </c>
      <c r="R7729">
        <f>SUMIFS(Tabla1[mLoc],Tabla1[TorneoID],Tabla3[[#This Row],[TorneoID]],Tabla1[Jornada],Tabla3[[#This Row],[Jornada]])</f>
        <v>16</v>
      </c>
      <c r="S7729">
        <f>SUMIFS(Tabla1[mVis],Tabla1[TorneoID],Tabla3[[#This Row],[TorneoID]],Tabla1[Jornada],Tabla3[[#This Row],[Jornada]])</f>
        <v>7</v>
      </c>
    </row>
    <row r="7730" spans="2:19" x14ac:dyDescent="0.45">
      <c r="B7730">
        <v>4732</v>
      </c>
      <c r="C7730" t="s">
        <v>61</v>
      </c>
      <c r="D7730">
        <v>23</v>
      </c>
      <c r="E7730">
        <v>6</v>
      </c>
      <c r="F7730" t="s">
        <v>4</v>
      </c>
      <c r="G7730">
        <v>1</v>
      </c>
      <c r="H7730">
        <v>2</v>
      </c>
      <c r="I7730" t="s">
        <v>15</v>
      </c>
      <c r="J7730">
        <v>-1</v>
      </c>
      <c r="L7730">
        <v>41</v>
      </c>
      <c r="M7730">
        <v>9</v>
      </c>
      <c r="N7730">
        <f>COUNTIFS(Tabla1[TorneoID],Tabla3[[#This Row],[TorneoID]],Tabla1[Jornada],Tabla3[[#This Row],[Jornada]],Tabla1[Resultado],1)</f>
        <v>5</v>
      </c>
      <c r="O7730">
        <f>COUNTIFS(Tabla1[TorneoID],Tabla3[[#This Row],[TorneoID]],Tabla1[Jornada],Tabla3[[#This Row],[Jornada]],Tabla1[Resultado],0)</f>
        <v>2</v>
      </c>
      <c r="P7730">
        <f>COUNTIFS(Tabla1[TorneoID],Tabla3[[#This Row],[TorneoID]],Tabla1[Jornada],Tabla3[[#This Row],[Jornada]],Tabla1[Resultado],-1)</f>
        <v>2</v>
      </c>
      <c r="Q7730">
        <f>Tabla3[[#This Row],[GL]]+Tabla3[[#This Row],[GV]]</f>
        <v>26</v>
      </c>
      <c r="R7730">
        <f>SUMIFS(Tabla1[mLoc],Tabla1[TorneoID],Tabla3[[#This Row],[TorneoID]],Tabla1[Jornada],Tabla3[[#This Row],[Jornada]])</f>
        <v>20</v>
      </c>
      <c r="S7730">
        <f>SUMIFS(Tabla1[mVis],Tabla1[TorneoID],Tabla3[[#This Row],[TorneoID]],Tabla1[Jornada],Tabla3[[#This Row],[Jornada]])</f>
        <v>6</v>
      </c>
    </row>
    <row r="7731" spans="2:19" x14ac:dyDescent="0.45">
      <c r="B7731">
        <v>4733</v>
      </c>
      <c r="C7731" t="s">
        <v>61</v>
      </c>
      <c r="D7731">
        <v>23</v>
      </c>
      <c r="E7731">
        <v>6</v>
      </c>
      <c r="F7731" t="s">
        <v>12</v>
      </c>
      <c r="G7731">
        <v>0</v>
      </c>
      <c r="H7731">
        <v>2</v>
      </c>
      <c r="I7731" t="s">
        <v>14</v>
      </c>
      <c r="J7731">
        <v>-1</v>
      </c>
      <c r="L7731">
        <v>41</v>
      </c>
      <c r="M7731">
        <v>10</v>
      </c>
      <c r="N7731">
        <f>COUNTIFS(Tabla1[TorneoID],Tabla3[[#This Row],[TorneoID]],Tabla1[Jornada],Tabla3[[#This Row],[Jornada]],Tabla1[Resultado],1)</f>
        <v>2</v>
      </c>
      <c r="O7731">
        <f>COUNTIFS(Tabla1[TorneoID],Tabla3[[#This Row],[TorneoID]],Tabla1[Jornada],Tabla3[[#This Row],[Jornada]],Tabla1[Resultado],0)</f>
        <v>5</v>
      </c>
      <c r="P7731">
        <f>COUNTIFS(Tabla1[TorneoID],Tabla3[[#This Row],[TorneoID]],Tabla1[Jornada],Tabla3[[#This Row],[Jornada]],Tabla1[Resultado],-1)</f>
        <v>2</v>
      </c>
      <c r="Q7731">
        <f>Tabla3[[#This Row],[GL]]+Tabla3[[#This Row],[GV]]</f>
        <v>29</v>
      </c>
      <c r="R7731">
        <f>SUMIFS(Tabla1[mLoc],Tabla1[TorneoID],Tabla3[[#This Row],[TorneoID]],Tabla1[Jornada],Tabla3[[#This Row],[Jornada]])</f>
        <v>14</v>
      </c>
      <c r="S7731">
        <f>SUMIFS(Tabla1[mVis],Tabla1[TorneoID],Tabla3[[#This Row],[TorneoID]],Tabla1[Jornada],Tabla3[[#This Row],[Jornada]])</f>
        <v>15</v>
      </c>
    </row>
    <row r="7732" spans="2:19" x14ac:dyDescent="0.45">
      <c r="B7732">
        <v>4687</v>
      </c>
      <c r="C7732" t="s">
        <v>61</v>
      </c>
      <c r="D7732">
        <v>23</v>
      </c>
      <c r="E7732">
        <v>7</v>
      </c>
      <c r="F7732" t="s">
        <v>14</v>
      </c>
      <c r="G7732">
        <v>0</v>
      </c>
      <c r="H7732">
        <v>0</v>
      </c>
      <c r="I7732" t="s">
        <v>6</v>
      </c>
      <c r="J7732">
        <v>0</v>
      </c>
      <c r="L7732">
        <v>41</v>
      </c>
      <c r="M7732">
        <v>11</v>
      </c>
      <c r="N7732">
        <f>COUNTIFS(Tabla1[TorneoID],Tabla3[[#This Row],[TorneoID]],Tabla1[Jornada],Tabla3[[#This Row],[Jornada]],Tabla1[Resultado],1)</f>
        <v>4</v>
      </c>
      <c r="O7732">
        <f>COUNTIFS(Tabla1[TorneoID],Tabla3[[#This Row],[TorneoID]],Tabla1[Jornada],Tabla3[[#This Row],[Jornada]],Tabla1[Resultado],0)</f>
        <v>2</v>
      </c>
      <c r="P7732">
        <f>COUNTIFS(Tabla1[TorneoID],Tabla3[[#This Row],[TorneoID]],Tabla1[Jornada],Tabla3[[#This Row],[Jornada]],Tabla1[Resultado],-1)</f>
        <v>3</v>
      </c>
      <c r="Q7732">
        <f>Tabla3[[#This Row],[GL]]+Tabla3[[#This Row],[GV]]</f>
        <v>23</v>
      </c>
      <c r="R7732">
        <f>SUMIFS(Tabla1[mLoc],Tabla1[TorneoID],Tabla3[[#This Row],[TorneoID]],Tabla1[Jornada],Tabla3[[#This Row],[Jornada]])</f>
        <v>15</v>
      </c>
      <c r="S7732">
        <f>SUMIFS(Tabla1[mVis],Tabla1[TorneoID],Tabla3[[#This Row],[TorneoID]],Tabla1[Jornada],Tabla3[[#This Row],[Jornada]])</f>
        <v>8</v>
      </c>
    </row>
    <row r="7733" spans="2:19" x14ac:dyDescent="0.45">
      <c r="B7733">
        <v>4718</v>
      </c>
      <c r="C7733" t="s">
        <v>61</v>
      </c>
      <c r="D7733">
        <v>23</v>
      </c>
      <c r="E7733">
        <v>7</v>
      </c>
      <c r="F7733" t="s">
        <v>10</v>
      </c>
      <c r="G7733">
        <v>1</v>
      </c>
      <c r="H7733">
        <v>2</v>
      </c>
      <c r="I7733" t="s">
        <v>1</v>
      </c>
      <c r="J7733">
        <v>-1</v>
      </c>
      <c r="L7733">
        <v>41</v>
      </c>
      <c r="M7733">
        <v>12</v>
      </c>
      <c r="N7733">
        <f>COUNTIFS(Tabla1[TorneoID],Tabla3[[#This Row],[TorneoID]],Tabla1[Jornada],Tabla3[[#This Row],[Jornada]],Tabla1[Resultado],1)</f>
        <v>4</v>
      </c>
      <c r="O7733">
        <f>COUNTIFS(Tabla1[TorneoID],Tabla3[[#This Row],[TorneoID]],Tabla1[Jornada],Tabla3[[#This Row],[Jornada]],Tabla1[Resultado],0)</f>
        <v>2</v>
      </c>
      <c r="P7733">
        <f>COUNTIFS(Tabla1[TorneoID],Tabla3[[#This Row],[TorneoID]],Tabla1[Jornada],Tabla3[[#This Row],[Jornada]],Tabla1[Resultado],-1)</f>
        <v>3</v>
      </c>
      <c r="Q7733">
        <f>Tabla3[[#This Row],[GL]]+Tabla3[[#This Row],[GV]]</f>
        <v>24</v>
      </c>
      <c r="R7733">
        <f>SUMIFS(Tabla1[mLoc],Tabla1[TorneoID],Tabla3[[#This Row],[TorneoID]],Tabla1[Jornada],Tabla3[[#This Row],[Jornada]])</f>
        <v>13</v>
      </c>
      <c r="S7733">
        <f>SUMIFS(Tabla1[mVis],Tabla1[TorneoID],Tabla3[[#This Row],[TorneoID]],Tabla1[Jornada],Tabla3[[#This Row],[Jornada]])</f>
        <v>11</v>
      </c>
    </row>
    <row r="7734" spans="2:19" x14ac:dyDescent="0.45">
      <c r="B7734">
        <v>4719</v>
      </c>
      <c r="C7734" t="s">
        <v>61</v>
      </c>
      <c r="D7734">
        <v>23</v>
      </c>
      <c r="E7734">
        <v>7</v>
      </c>
      <c r="F7734" t="s">
        <v>3</v>
      </c>
      <c r="G7734">
        <v>1</v>
      </c>
      <c r="H7734">
        <v>0</v>
      </c>
      <c r="I7734" t="s">
        <v>0</v>
      </c>
      <c r="J7734">
        <v>1</v>
      </c>
      <c r="L7734">
        <v>41</v>
      </c>
      <c r="M7734">
        <v>13</v>
      </c>
      <c r="N7734">
        <f>COUNTIFS(Tabla1[TorneoID],Tabla3[[#This Row],[TorneoID]],Tabla1[Jornada],Tabla3[[#This Row],[Jornada]],Tabla1[Resultado],1)</f>
        <v>5</v>
      </c>
      <c r="O7734">
        <f>COUNTIFS(Tabla1[TorneoID],Tabla3[[#This Row],[TorneoID]],Tabla1[Jornada],Tabla3[[#This Row],[Jornada]],Tabla1[Resultado],0)</f>
        <v>3</v>
      </c>
      <c r="P7734">
        <f>COUNTIFS(Tabla1[TorneoID],Tabla3[[#This Row],[TorneoID]],Tabla1[Jornada],Tabla3[[#This Row],[Jornada]],Tabla1[Resultado],-1)</f>
        <v>1</v>
      </c>
      <c r="Q7734">
        <f>Tabla3[[#This Row],[GL]]+Tabla3[[#This Row],[GV]]</f>
        <v>18</v>
      </c>
      <c r="R7734">
        <f>SUMIFS(Tabla1[mLoc],Tabla1[TorneoID],Tabla3[[#This Row],[TorneoID]],Tabla1[Jornada],Tabla3[[#This Row],[Jornada]])</f>
        <v>11</v>
      </c>
      <c r="S7734">
        <f>SUMIFS(Tabla1[mVis],Tabla1[TorneoID],Tabla3[[#This Row],[TorneoID]],Tabla1[Jornada],Tabla3[[#This Row],[Jornada]])</f>
        <v>7</v>
      </c>
    </row>
    <row r="7735" spans="2:19" x14ac:dyDescent="0.45">
      <c r="B7735">
        <v>4720</v>
      </c>
      <c r="C7735" t="s">
        <v>61</v>
      </c>
      <c r="D7735">
        <v>23</v>
      </c>
      <c r="E7735">
        <v>7</v>
      </c>
      <c r="F7735" t="s">
        <v>11</v>
      </c>
      <c r="G7735">
        <v>4</v>
      </c>
      <c r="H7735">
        <v>3</v>
      </c>
      <c r="I7735" t="s">
        <v>13</v>
      </c>
      <c r="J7735">
        <v>1</v>
      </c>
      <c r="L7735">
        <v>41</v>
      </c>
      <c r="M7735">
        <v>14</v>
      </c>
      <c r="N7735">
        <f>COUNTIFS(Tabla1[TorneoID],Tabla3[[#This Row],[TorneoID]],Tabla1[Jornada],Tabla3[[#This Row],[Jornada]],Tabla1[Resultado],1)</f>
        <v>5</v>
      </c>
      <c r="O7735">
        <f>COUNTIFS(Tabla1[TorneoID],Tabla3[[#This Row],[TorneoID]],Tabla1[Jornada],Tabla3[[#This Row],[Jornada]],Tabla1[Resultado],0)</f>
        <v>2</v>
      </c>
      <c r="P7735">
        <f>COUNTIFS(Tabla1[TorneoID],Tabla3[[#This Row],[TorneoID]],Tabla1[Jornada],Tabla3[[#This Row],[Jornada]],Tabla1[Resultado],-1)</f>
        <v>2</v>
      </c>
      <c r="Q7735">
        <f>Tabla3[[#This Row],[GL]]+Tabla3[[#This Row],[GV]]</f>
        <v>17</v>
      </c>
      <c r="R7735">
        <f>SUMIFS(Tabla1[mLoc],Tabla1[TorneoID],Tabla3[[#This Row],[TorneoID]],Tabla1[Jornada],Tabla3[[#This Row],[Jornada]])</f>
        <v>11</v>
      </c>
      <c r="S7735">
        <f>SUMIFS(Tabla1[mVis],Tabla1[TorneoID],Tabla3[[#This Row],[TorneoID]],Tabla1[Jornada],Tabla3[[#This Row],[Jornada]])</f>
        <v>6</v>
      </c>
    </row>
    <row r="7736" spans="2:19" x14ac:dyDescent="0.45">
      <c r="B7736">
        <v>4721</v>
      </c>
      <c r="C7736" t="s">
        <v>61</v>
      </c>
      <c r="D7736">
        <v>23</v>
      </c>
      <c r="E7736">
        <v>7</v>
      </c>
      <c r="F7736" t="s">
        <v>15</v>
      </c>
      <c r="G7736">
        <v>3</v>
      </c>
      <c r="H7736">
        <v>1</v>
      </c>
      <c r="I7736" t="s">
        <v>12</v>
      </c>
      <c r="J7736">
        <v>1</v>
      </c>
      <c r="L7736">
        <v>41</v>
      </c>
      <c r="M7736">
        <v>15</v>
      </c>
      <c r="N7736">
        <f>COUNTIFS(Tabla1[TorneoID],Tabla3[[#This Row],[TorneoID]],Tabla1[Jornada],Tabla3[[#This Row],[Jornada]],Tabla1[Resultado],1)</f>
        <v>6</v>
      </c>
      <c r="O7736">
        <f>COUNTIFS(Tabla1[TorneoID],Tabla3[[#This Row],[TorneoID]],Tabla1[Jornada],Tabla3[[#This Row],[Jornada]],Tabla1[Resultado],0)</f>
        <v>2</v>
      </c>
      <c r="P7736">
        <f>COUNTIFS(Tabla1[TorneoID],Tabla3[[#This Row],[TorneoID]],Tabla1[Jornada],Tabla3[[#This Row],[Jornada]],Tabla1[Resultado],-1)</f>
        <v>1</v>
      </c>
      <c r="Q7736">
        <f>Tabla3[[#This Row],[GL]]+Tabla3[[#This Row],[GV]]</f>
        <v>23</v>
      </c>
      <c r="R7736">
        <f>SUMIFS(Tabla1[mLoc],Tabla1[TorneoID],Tabla3[[#This Row],[TorneoID]],Tabla1[Jornada],Tabla3[[#This Row],[Jornada]])</f>
        <v>16</v>
      </c>
      <c r="S7736">
        <f>SUMIFS(Tabla1[mVis],Tabla1[TorneoID],Tabla3[[#This Row],[TorneoID]],Tabla1[Jornada],Tabla3[[#This Row],[Jornada]])</f>
        <v>7</v>
      </c>
    </row>
    <row r="7737" spans="2:19" x14ac:dyDescent="0.45">
      <c r="B7737">
        <v>4722</v>
      </c>
      <c r="C7737" t="s">
        <v>61</v>
      </c>
      <c r="D7737">
        <v>23</v>
      </c>
      <c r="E7737">
        <v>7</v>
      </c>
      <c r="F7737" t="s">
        <v>7</v>
      </c>
      <c r="G7737">
        <v>2</v>
      </c>
      <c r="H7737">
        <v>1</v>
      </c>
      <c r="I7737" t="s">
        <v>56</v>
      </c>
      <c r="J7737">
        <v>1</v>
      </c>
      <c r="L7737">
        <v>41</v>
      </c>
      <c r="M7737">
        <v>16</v>
      </c>
      <c r="N7737">
        <f>COUNTIFS(Tabla1[TorneoID],Tabla3[[#This Row],[TorneoID]],Tabla1[Jornada],Tabla3[[#This Row],[Jornada]],Tabla1[Resultado],1)</f>
        <v>4</v>
      </c>
      <c r="O7737">
        <f>COUNTIFS(Tabla1[TorneoID],Tabla3[[#This Row],[TorneoID]],Tabla1[Jornada],Tabla3[[#This Row],[Jornada]],Tabla1[Resultado],0)</f>
        <v>4</v>
      </c>
      <c r="P7737">
        <f>COUNTIFS(Tabla1[TorneoID],Tabla3[[#This Row],[TorneoID]],Tabla1[Jornada],Tabla3[[#This Row],[Jornada]],Tabla1[Resultado],-1)</f>
        <v>1</v>
      </c>
      <c r="Q7737">
        <f>Tabla3[[#This Row],[GL]]+Tabla3[[#This Row],[GV]]</f>
        <v>23</v>
      </c>
      <c r="R7737">
        <f>SUMIFS(Tabla1[mLoc],Tabla1[TorneoID],Tabla3[[#This Row],[TorneoID]],Tabla1[Jornada],Tabla3[[#This Row],[Jornada]])</f>
        <v>13</v>
      </c>
      <c r="S7737">
        <f>SUMIFS(Tabla1[mVis],Tabla1[TorneoID],Tabla3[[#This Row],[TorneoID]],Tabla1[Jornada],Tabla3[[#This Row],[Jornada]])</f>
        <v>10</v>
      </c>
    </row>
    <row r="7738" spans="2:19" x14ac:dyDescent="0.45">
      <c r="B7738">
        <v>4723</v>
      </c>
      <c r="C7738" t="s">
        <v>61</v>
      </c>
      <c r="D7738">
        <v>23</v>
      </c>
      <c r="E7738">
        <v>7</v>
      </c>
      <c r="F7738" t="s">
        <v>24</v>
      </c>
      <c r="G7738">
        <v>2</v>
      </c>
      <c r="H7738">
        <v>3</v>
      </c>
      <c r="I7738" t="s">
        <v>27</v>
      </c>
      <c r="J7738">
        <v>-1</v>
      </c>
      <c r="L7738">
        <v>41</v>
      </c>
      <c r="M7738">
        <v>17</v>
      </c>
      <c r="N7738">
        <f>COUNTIFS(Tabla1[TorneoID],Tabla3[[#This Row],[TorneoID]],Tabla1[Jornada],Tabla3[[#This Row],[Jornada]],Tabla1[Resultado],1)</f>
        <v>5</v>
      </c>
      <c r="O7738">
        <f>COUNTIFS(Tabla1[TorneoID],Tabla3[[#This Row],[TorneoID]],Tabla1[Jornada],Tabla3[[#This Row],[Jornada]],Tabla1[Resultado],0)</f>
        <v>3</v>
      </c>
      <c r="P7738">
        <f>COUNTIFS(Tabla1[TorneoID],Tabla3[[#This Row],[TorneoID]],Tabla1[Jornada],Tabla3[[#This Row],[Jornada]],Tabla1[Resultado],-1)</f>
        <v>1</v>
      </c>
      <c r="Q7738">
        <f>Tabla3[[#This Row],[GL]]+Tabla3[[#This Row],[GV]]</f>
        <v>22</v>
      </c>
      <c r="R7738">
        <f>SUMIFS(Tabla1[mLoc],Tabla1[TorneoID],Tabla3[[#This Row],[TorneoID]],Tabla1[Jornada],Tabla3[[#This Row],[Jornada]])</f>
        <v>15</v>
      </c>
      <c r="S7738">
        <f>SUMIFS(Tabla1[mVis],Tabla1[TorneoID],Tabla3[[#This Row],[TorneoID]],Tabla1[Jornada],Tabla3[[#This Row],[Jornada]])</f>
        <v>7</v>
      </c>
    </row>
    <row r="7739" spans="2:19" x14ac:dyDescent="0.45">
      <c r="B7739">
        <v>4724</v>
      </c>
      <c r="C7739" t="s">
        <v>61</v>
      </c>
      <c r="D7739">
        <v>23</v>
      </c>
      <c r="E7739">
        <v>7</v>
      </c>
      <c r="F7739" t="s">
        <v>9</v>
      </c>
      <c r="G7739">
        <v>4</v>
      </c>
      <c r="H7739">
        <v>2</v>
      </c>
      <c r="I7739" t="s">
        <v>5</v>
      </c>
      <c r="J7739">
        <v>1</v>
      </c>
      <c r="L7739">
        <v>42</v>
      </c>
      <c r="M7739">
        <v>1</v>
      </c>
      <c r="N7739">
        <f>COUNTIFS(Tabla1[TorneoID],Tabla3[[#This Row],[TorneoID]],Tabla1[Jornada],Tabla3[[#This Row],[Jornada]],Tabla1[Resultado],1)</f>
        <v>6</v>
      </c>
      <c r="O7739">
        <f>COUNTIFS(Tabla1[TorneoID],Tabla3[[#This Row],[TorneoID]],Tabla1[Jornada],Tabla3[[#This Row],[Jornada]],Tabla1[Resultado],0)</f>
        <v>3</v>
      </c>
      <c r="P7739">
        <f>COUNTIFS(Tabla1[TorneoID],Tabla3[[#This Row],[TorneoID]],Tabla1[Jornada],Tabla3[[#This Row],[Jornada]],Tabla1[Resultado],-1)</f>
        <v>0</v>
      </c>
      <c r="Q7739">
        <f>Tabla3[[#This Row],[GL]]+Tabla3[[#This Row],[GV]]</f>
        <v>24</v>
      </c>
      <c r="R7739">
        <f>SUMIFS(Tabla1[mLoc],Tabla1[TorneoID],Tabla3[[#This Row],[TorneoID]],Tabla1[Jornada],Tabla3[[#This Row],[Jornada]])</f>
        <v>17</v>
      </c>
      <c r="S7739">
        <f>SUMIFS(Tabla1[mVis],Tabla1[TorneoID],Tabla3[[#This Row],[TorneoID]],Tabla1[Jornada],Tabla3[[#This Row],[Jornada]])</f>
        <v>7</v>
      </c>
    </row>
    <row r="7740" spans="2:19" x14ac:dyDescent="0.45">
      <c r="B7740">
        <v>4725</v>
      </c>
      <c r="C7740" t="s">
        <v>61</v>
      </c>
      <c r="D7740">
        <v>23</v>
      </c>
      <c r="E7740">
        <v>7</v>
      </c>
      <c r="F7740" t="s">
        <v>49</v>
      </c>
      <c r="G7740">
        <v>1</v>
      </c>
      <c r="H7740">
        <v>0</v>
      </c>
      <c r="I7740" t="s">
        <v>4</v>
      </c>
      <c r="J7740">
        <v>1</v>
      </c>
      <c r="L7740">
        <v>42</v>
      </c>
      <c r="M7740">
        <v>2</v>
      </c>
      <c r="N7740">
        <f>COUNTIFS(Tabla1[TorneoID],Tabla3[[#This Row],[TorneoID]],Tabla1[Jornada],Tabla3[[#This Row],[Jornada]],Tabla1[Resultado],1)</f>
        <v>6</v>
      </c>
      <c r="O7740">
        <f>COUNTIFS(Tabla1[TorneoID],Tabla3[[#This Row],[TorneoID]],Tabla1[Jornada],Tabla3[[#This Row],[Jornada]],Tabla1[Resultado],0)</f>
        <v>1</v>
      </c>
      <c r="P7740">
        <f>COUNTIFS(Tabla1[TorneoID],Tabla3[[#This Row],[TorneoID]],Tabla1[Jornada],Tabla3[[#This Row],[Jornada]],Tabla1[Resultado],-1)</f>
        <v>2</v>
      </c>
      <c r="Q7740">
        <f>Tabla3[[#This Row],[GL]]+Tabla3[[#This Row],[GV]]</f>
        <v>26</v>
      </c>
      <c r="R7740">
        <f>SUMIFS(Tabla1[mLoc],Tabla1[TorneoID],Tabla3[[#This Row],[TorneoID]],Tabla1[Jornada],Tabla3[[#This Row],[Jornada]])</f>
        <v>18</v>
      </c>
      <c r="S7740">
        <f>SUMIFS(Tabla1[mVis],Tabla1[TorneoID],Tabla3[[#This Row],[TorneoID]],Tabla1[Jornada],Tabla3[[#This Row],[Jornada]])</f>
        <v>8</v>
      </c>
    </row>
    <row r="7741" spans="2:19" x14ac:dyDescent="0.45">
      <c r="B7741">
        <v>4708</v>
      </c>
      <c r="C7741" t="s">
        <v>61</v>
      </c>
      <c r="D7741">
        <v>23</v>
      </c>
      <c r="E7741">
        <v>8</v>
      </c>
      <c r="F7741" t="s">
        <v>56</v>
      </c>
      <c r="G7741">
        <v>3</v>
      </c>
      <c r="H7741">
        <v>2</v>
      </c>
      <c r="I7741" t="s">
        <v>10</v>
      </c>
      <c r="J7741">
        <v>1</v>
      </c>
      <c r="L7741">
        <v>42</v>
      </c>
      <c r="M7741">
        <v>3</v>
      </c>
      <c r="N7741">
        <f>COUNTIFS(Tabla1[TorneoID],Tabla3[[#This Row],[TorneoID]],Tabla1[Jornada],Tabla3[[#This Row],[Jornada]],Tabla1[Resultado],1)</f>
        <v>4</v>
      </c>
      <c r="O7741">
        <f>COUNTIFS(Tabla1[TorneoID],Tabla3[[#This Row],[TorneoID]],Tabla1[Jornada],Tabla3[[#This Row],[Jornada]],Tabla1[Resultado],0)</f>
        <v>2</v>
      </c>
      <c r="P7741">
        <f>COUNTIFS(Tabla1[TorneoID],Tabla3[[#This Row],[TorneoID]],Tabla1[Jornada],Tabla3[[#This Row],[Jornada]],Tabla1[Resultado],-1)</f>
        <v>3</v>
      </c>
      <c r="Q7741">
        <f>Tabla3[[#This Row],[GL]]+Tabla3[[#This Row],[GV]]</f>
        <v>14</v>
      </c>
      <c r="R7741">
        <f>SUMIFS(Tabla1[mLoc],Tabla1[TorneoID],Tabla3[[#This Row],[TorneoID]],Tabla1[Jornada],Tabla3[[#This Row],[Jornada]])</f>
        <v>10</v>
      </c>
      <c r="S7741">
        <f>SUMIFS(Tabla1[mVis],Tabla1[TorneoID],Tabla3[[#This Row],[TorneoID]],Tabla1[Jornada],Tabla3[[#This Row],[Jornada]])</f>
        <v>4</v>
      </c>
    </row>
    <row r="7742" spans="2:19" x14ac:dyDescent="0.45">
      <c r="B7742">
        <v>4709</v>
      </c>
      <c r="C7742" t="s">
        <v>61</v>
      </c>
      <c r="D7742">
        <v>23</v>
      </c>
      <c r="E7742">
        <v>8</v>
      </c>
      <c r="F7742" t="s">
        <v>13</v>
      </c>
      <c r="G7742">
        <v>1</v>
      </c>
      <c r="H7742">
        <v>0</v>
      </c>
      <c r="I7742" t="s">
        <v>7</v>
      </c>
      <c r="J7742">
        <v>1</v>
      </c>
      <c r="L7742">
        <v>42</v>
      </c>
      <c r="M7742">
        <v>4</v>
      </c>
      <c r="N7742">
        <f>COUNTIFS(Tabla1[TorneoID],Tabla3[[#This Row],[TorneoID]],Tabla1[Jornada],Tabla3[[#This Row],[Jornada]],Tabla1[Resultado],1)</f>
        <v>2</v>
      </c>
      <c r="O7742">
        <f>COUNTIFS(Tabla1[TorneoID],Tabla3[[#This Row],[TorneoID]],Tabla1[Jornada],Tabla3[[#This Row],[Jornada]],Tabla1[Resultado],0)</f>
        <v>5</v>
      </c>
      <c r="P7742">
        <f>COUNTIFS(Tabla1[TorneoID],Tabla3[[#This Row],[TorneoID]],Tabla1[Jornada],Tabla3[[#This Row],[Jornada]],Tabla1[Resultado],-1)</f>
        <v>2</v>
      </c>
      <c r="Q7742">
        <f>Tabla3[[#This Row],[GL]]+Tabla3[[#This Row],[GV]]</f>
        <v>23</v>
      </c>
      <c r="R7742">
        <f>SUMIFS(Tabla1[mLoc],Tabla1[TorneoID],Tabla3[[#This Row],[TorneoID]],Tabla1[Jornada],Tabla3[[#This Row],[Jornada]])</f>
        <v>12</v>
      </c>
      <c r="S7742">
        <f>SUMIFS(Tabla1[mVis],Tabla1[TorneoID],Tabla3[[#This Row],[TorneoID]],Tabla1[Jornada],Tabla3[[#This Row],[Jornada]])</f>
        <v>11</v>
      </c>
    </row>
    <row r="7743" spans="2:19" x14ac:dyDescent="0.45">
      <c r="B7743">
        <v>4710</v>
      </c>
      <c r="C7743" t="s">
        <v>61</v>
      </c>
      <c r="D7743">
        <v>23</v>
      </c>
      <c r="E7743">
        <v>8</v>
      </c>
      <c r="F7743" t="s">
        <v>5</v>
      </c>
      <c r="G7743">
        <v>0</v>
      </c>
      <c r="H7743">
        <v>0</v>
      </c>
      <c r="I7743" t="s">
        <v>24</v>
      </c>
      <c r="J7743">
        <v>0</v>
      </c>
      <c r="L7743">
        <v>42</v>
      </c>
      <c r="M7743">
        <v>5</v>
      </c>
      <c r="N7743">
        <f>COUNTIFS(Tabla1[TorneoID],Tabla3[[#This Row],[TorneoID]],Tabla1[Jornada],Tabla3[[#This Row],[Jornada]],Tabla1[Resultado],1)</f>
        <v>5</v>
      </c>
      <c r="O7743">
        <f>COUNTIFS(Tabla1[TorneoID],Tabla3[[#This Row],[TorneoID]],Tabla1[Jornada],Tabla3[[#This Row],[Jornada]],Tabla1[Resultado],0)</f>
        <v>3</v>
      </c>
      <c r="P7743">
        <f>COUNTIFS(Tabla1[TorneoID],Tabla3[[#This Row],[TorneoID]],Tabla1[Jornada],Tabla3[[#This Row],[Jornada]],Tabla1[Resultado],-1)</f>
        <v>1</v>
      </c>
      <c r="Q7743">
        <f>Tabla3[[#This Row],[GL]]+Tabla3[[#This Row],[GV]]</f>
        <v>19</v>
      </c>
      <c r="R7743">
        <f>SUMIFS(Tabla1[mLoc],Tabla1[TorneoID],Tabla3[[#This Row],[TorneoID]],Tabla1[Jornada],Tabla3[[#This Row],[Jornada]])</f>
        <v>14</v>
      </c>
      <c r="S7743">
        <f>SUMIFS(Tabla1[mVis],Tabla1[TorneoID],Tabla3[[#This Row],[TorneoID]],Tabla1[Jornada],Tabla3[[#This Row],[Jornada]])</f>
        <v>5</v>
      </c>
    </row>
    <row r="7744" spans="2:19" x14ac:dyDescent="0.45">
      <c r="B7744">
        <v>4711</v>
      </c>
      <c r="C7744" t="s">
        <v>61</v>
      </c>
      <c r="D7744">
        <v>23</v>
      </c>
      <c r="E7744">
        <v>8</v>
      </c>
      <c r="F7744" t="s">
        <v>1</v>
      </c>
      <c r="G7744">
        <v>1</v>
      </c>
      <c r="H7744">
        <v>1</v>
      </c>
      <c r="I7744" t="s">
        <v>14</v>
      </c>
      <c r="J7744">
        <v>0</v>
      </c>
      <c r="L7744">
        <v>42</v>
      </c>
      <c r="M7744">
        <v>6</v>
      </c>
      <c r="N7744">
        <f>COUNTIFS(Tabla1[TorneoID],Tabla3[[#This Row],[TorneoID]],Tabla1[Jornada],Tabla3[[#This Row],[Jornada]],Tabla1[Resultado],1)</f>
        <v>3</v>
      </c>
      <c r="O7744">
        <f>COUNTIFS(Tabla1[TorneoID],Tabla3[[#This Row],[TorneoID]],Tabla1[Jornada],Tabla3[[#This Row],[Jornada]],Tabla1[Resultado],0)</f>
        <v>5</v>
      </c>
      <c r="P7744">
        <f>COUNTIFS(Tabla1[TorneoID],Tabla3[[#This Row],[TorneoID]],Tabla1[Jornada],Tabla3[[#This Row],[Jornada]],Tabla1[Resultado],-1)</f>
        <v>1</v>
      </c>
      <c r="Q7744">
        <f>Tabla3[[#This Row],[GL]]+Tabla3[[#This Row],[GV]]</f>
        <v>21</v>
      </c>
      <c r="R7744">
        <f>SUMIFS(Tabla1[mLoc],Tabla1[TorneoID],Tabla3[[#This Row],[TorneoID]],Tabla1[Jornada],Tabla3[[#This Row],[Jornada]])</f>
        <v>11</v>
      </c>
      <c r="S7744">
        <f>SUMIFS(Tabla1[mVis],Tabla1[TorneoID],Tabla3[[#This Row],[TorneoID]],Tabla1[Jornada],Tabla3[[#This Row],[Jornada]])</f>
        <v>10</v>
      </c>
    </row>
    <row r="7745" spans="2:19" x14ac:dyDescent="0.45">
      <c r="B7745">
        <v>4712</v>
      </c>
      <c r="C7745" t="s">
        <v>61</v>
      </c>
      <c r="D7745">
        <v>23</v>
      </c>
      <c r="E7745">
        <v>8</v>
      </c>
      <c r="F7745" t="s">
        <v>49</v>
      </c>
      <c r="G7745">
        <v>2</v>
      </c>
      <c r="H7745">
        <v>1</v>
      </c>
      <c r="I7745" t="s">
        <v>9</v>
      </c>
      <c r="J7745">
        <v>1</v>
      </c>
      <c r="L7745">
        <v>42</v>
      </c>
      <c r="M7745">
        <v>7</v>
      </c>
      <c r="N7745">
        <f>COUNTIFS(Tabla1[TorneoID],Tabla3[[#This Row],[TorneoID]],Tabla1[Jornada],Tabla3[[#This Row],[Jornada]],Tabla1[Resultado],1)</f>
        <v>5</v>
      </c>
      <c r="O7745">
        <f>COUNTIFS(Tabla1[TorneoID],Tabla3[[#This Row],[TorneoID]],Tabla1[Jornada],Tabla3[[#This Row],[Jornada]],Tabla1[Resultado],0)</f>
        <v>1</v>
      </c>
      <c r="P7745">
        <f>COUNTIFS(Tabla1[TorneoID],Tabla3[[#This Row],[TorneoID]],Tabla1[Jornada],Tabla3[[#This Row],[Jornada]],Tabla1[Resultado],-1)</f>
        <v>3</v>
      </c>
      <c r="Q7745">
        <f>Tabla3[[#This Row],[GL]]+Tabla3[[#This Row],[GV]]</f>
        <v>26</v>
      </c>
      <c r="R7745">
        <f>SUMIFS(Tabla1[mLoc],Tabla1[TorneoID],Tabla3[[#This Row],[TorneoID]],Tabla1[Jornada],Tabla3[[#This Row],[Jornada]])</f>
        <v>14</v>
      </c>
      <c r="S7745">
        <f>SUMIFS(Tabla1[mVis],Tabla1[TorneoID],Tabla3[[#This Row],[TorneoID]],Tabla1[Jornada],Tabla3[[#This Row],[Jornada]])</f>
        <v>12</v>
      </c>
    </row>
    <row r="7746" spans="2:19" x14ac:dyDescent="0.45">
      <c r="B7746">
        <v>4713</v>
      </c>
      <c r="C7746" t="s">
        <v>61</v>
      </c>
      <c r="D7746">
        <v>23</v>
      </c>
      <c r="E7746">
        <v>8</v>
      </c>
      <c r="F7746" t="s">
        <v>0</v>
      </c>
      <c r="G7746">
        <v>2</v>
      </c>
      <c r="H7746">
        <v>1</v>
      </c>
      <c r="I7746" t="s">
        <v>11</v>
      </c>
      <c r="J7746">
        <v>1</v>
      </c>
      <c r="L7746">
        <v>42</v>
      </c>
      <c r="M7746">
        <v>8</v>
      </c>
      <c r="N7746">
        <f>COUNTIFS(Tabla1[TorneoID],Tabla3[[#This Row],[TorneoID]],Tabla1[Jornada],Tabla3[[#This Row],[Jornada]],Tabla1[Resultado],1)</f>
        <v>5</v>
      </c>
      <c r="O7746">
        <f>COUNTIFS(Tabla1[TorneoID],Tabla3[[#This Row],[TorneoID]],Tabla1[Jornada],Tabla3[[#This Row],[Jornada]],Tabla1[Resultado],0)</f>
        <v>1</v>
      </c>
      <c r="P7746">
        <f>COUNTIFS(Tabla1[TorneoID],Tabla3[[#This Row],[TorneoID]],Tabla1[Jornada],Tabla3[[#This Row],[Jornada]],Tabla1[Resultado],-1)</f>
        <v>3</v>
      </c>
      <c r="Q7746">
        <f>Tabla3[[#This Row],[GL]]+Tabla3[[#This Row],[GV]]</f>
        <v>19</v>
      </c>
      <c r="R7746">
        <f>SUMIFS(Tabla1[mLoc],Tabla1[TorneoID],Tabla3[[#This Row],[TorneoID]],Tabla1[Jornada],Tabla3[[#This Row],[Jornada]])</f>
        <v>12</v>
      </c>
      <c r="S7746">
        <f>SUMIFS(Tabla1[mVis],Tabla1[TorneoID],Tabla3[[#This Row],[TorneoID]],Tabla1[Jornada],Tabla3[[#This Row],[Jornada]])</f>
        <v>7</v>
      </c>
    </row>
    <row r="7747" spans="2:19" x14ac:dyDescent="0.45">
      <c r="B7747">
        <v>4714</v>
      </c>
      <c r="C7747" t="s">
        <v>61</v>
      </c>
      <c r="D7747">
        <v>23</v>
      </c>
      <c r="E7747">
        <v>8</v>
      </c>
      <c r="F7747" t="s">
        <v>27</v>
      </c>
      <c r="G7747">
        <v>2</v>
      </c>
      <c r="H7747">
        <v>2</v>
      </c>
      <c r="I7747" t="s">
        <v>3</v>
      </c>
      <c r="J7747">
        <v>0</v>
      </c>
      <c r="L7747">
        <v>42</v>
      </c>
      <c r="M7747">
        <v>9</v>
      </c>
      <c r="N7747">
        <f>COUNTIFS(Tabla1[TorneoID],Tabla3[[#This Row],[TorneoID]],Tabla1[Jornada],Tabla3[[#This Row],[Jornada]],Tabla1[Resultado],1)</f>
        <v>2</v>
      </c>
      <c r="O7747">
        <f>COUNTIFS(Tabla1[TorneoID],Tabla3[[#This Row],[TorneoID]],Tabla1[Jornada],Tabla3[[#This Row],[Jornada]],Tabla1[Resultado],0)</f>
        <v>2</v>
      </c>
      <c r="P7747">
        <f>COUNTIFS(Tabla1[TorneoID],Tabla3[[#This Row],[TorneoID]],Tabla1[Jornada],Tabla3[[#This Row],[Jornada]],Tabla1[Resultado],-1)</f>
        <v>5</v>
      </c>
      <c r="Q7747">
        <f>Tabla3[[#This Row],[GL]]+Tabla3[[#This Row],[GV]]</f>
        <v>14</v>
      </c>
      <c r="R7747">
        <f>SUMIFS(Tabla1[mLoc],Tabla1[TorneoID],Tabla3[[#This Row],[TorneoID]],Tabla1[Jornada],Tabla3[[#This Row],[Jornada]])</f>
        <v>6</v>
      </c>
      <c r="S7747">
        <f>SUMIFS(Tabla1[mVis],Tabla1[TorneoID],Tabla3[[#This Row],[TorneoID]],Tabla1[Jornada],Tabla3[[#This Row],[Jornada]])</f>
        <v>8</v>
      </c>
    </row>
    <row r="7748" spans="2:19" x14ac:dyDescent="0.45">
      <c r="B7748">
        <v>4715</v>
      </c>
      <c r="C7748" t="s">
        <v>61</v>
      </c>
      <c r="D7748">
        <v>23</v>
      </c>
      <c r="E7748">
        <v>8</v>
      </c>
      <c r="F7748" t="s">
        <v>6</v>
      </c>
      <c r="G7748">
        <v>1</v>
      </c>
      <c r="H7748">
        <v>0</v>
      </c>
      <c r="I7748" t="s">
        <v>15</v>
      </c>
      <c r="J7748">
        <v>1</v>
      </c>
      <c r="L7748">
        <v>42</v>
      </c>
      <c r="M7748">
        <v>10</v>
      </c>
      <c r="N7748">
        <f>COUNTIFS(Tabla1[TorneoID],Tabla3[[#This Row],[TorneoID]],Tabla1[Jornada],Tabla3[[#This Row],[Jornada]],Tabla1[Resultado],1)</f>
        <v>4</v>
      </c>
      <c r="O7748">
        <f>COUNTIFS(Tabla1[TorneoID],Tabla3[[#This Row],[TorneoID]],Tabla1[Jornada],Tabla3[[#This Row],[Jornada]],Tabla1[Resultado],0)</f>
        <v>3</v>
      </c>
      <c r="P7748">
        <f>COUNTIFS(Tabla1[TorneoID],Tabla3[[#This Row],[TorneoID]],Tabla1[Jornada],Tabla3[[#This Row],[Jornada]],Tabla1[Resultado],-1)</f>
        <v>2</v>
      </c>
      <c r="Q7748">
        <f>Tabla3[[#This Row],[GL]]+Tabla3[[#This Row],[GV]]</f>
        <v>22</v>
      </c>
      <c r="R7748">
        <f>SUMIFS(Tabla1[mLoc],Tabla1[TorneoID],Tabla3[[#This Row],[TorneoID]],Tabla1[Jornada],Tabla3[[#This Row],[Jornada]])</f>
        <v>13</v>
      </c>
      <c r="S7748">
        <f>SUMIFS(Tabla1[mVis],Tabla1[TorneoID],Tabla3[[#This Row],[TorneoID]],Tabla1[Jornada],Tabla3[[#This Row],[Jornada]])</f>
        <v>9</v>
      </c>
    </row>
    <row r="7749" spans="2:19" x14ac:dyDescent="0.45">
      <c r="B7749">
        <v>4716</v>
      </c>
      <c r="C7749" t="s">
        <v>61</v>
      </c>
      <c r="D7749">
        <v>23</v>
      </c>
      <c r="E7749">
        <v>8</v>
      </c>
      <c r="F7749" t="s">
        <v>4</v>
      </c>
      <c r="G7749">
        <v>4</v>
      </c>
      <c r="H7749">
        <v>0</v>
      </c>
      <c r="I7749" t="s">
        <v>12</v>
      </c>
      <c r="J7749">
        <v>1</v>
      </c>
      <c r="L7749">
        <v>42</v>
      </c>
      <c r="M7749">
        <v>11</v>
      </c>
      <c r="N7749">
        <f>COUNTIFS(Tabla1[TorneoID],Tabla3[[#This Row],[TorneoID]],Tabla1[Jornada],Tabla3[[#This Row],[Jornada]],Tabla1[Resultado],1)</f>
        <v>6</v>
      </c>
      <c r="O7749">
        <f>COUNTIFS(Tabla1[TorneoID],Tabla3[[#This Row],[TorneoID]],Tabla1[Jornada],Tabla3[[#This Row],[Jornada]],Tabla1[Resultado],0)</f>
        <v>2</v>
      </c>
      <c r="P7749">
        <f>COUNTIFS(Tabla1[TorneoID],Tabla3[[#This Row],[TorneoID]],Tabla1[Jornada],Tabla3[[#This Row],[Jornada]],Tabla1[Resultado],-1)</f>
        <v>1</v>
      </c>
      <c r="Q7749">
        <f>Tabla3[[#This Row],[GL]]+Tabla3[[#This Row],[GV]]</f>
        <v>25</v>
      </c>
      <c r="R7749">
        <f>SUMIFS(Tabla1[mLoc],Tabla1[TorneoID],Tabla3[[#This Row],[TorneoID]],Tabla1[Jornada],Tabla3[[#This Row],[Jornada]])</f>
        <v>16</v>
      </c>
      <c r="S7749">
        <f>SUMIFS(Tabla1[mVis],Tabla1[TorneoID],Tabla3[[#This Row],[TorneoID]],Tabla1[Jornada],Tabla3[[#This Row],[Jornada]])</f>
        <v>9</v>
      </c>
    </row>
    <row r="7750" spans="2:19" x14ac:dyDescent="0.45">
      <c r="B7750">
        <v>4698</v>
      </c>
      <c r="C7750" t="s">
        <v>61</v>
      </c>
      <c r="D7750">
        <v>23</v>
      </c>
      <c r="E7750">
        <v>9</v>
      </c>
      <c r="F7750" t="s">
        <v>11</v>
      </c>
      <c r="G7750">
        <v>1</v>
      </c>
      <c r="H7750">
        <v>0</v>
      </c>
      <c r="I7750" t="s">
        <v>27</v>
      </c>
      <c r="J7750">
        <v>1</v>
      </c>
      <c r="L7750">
        <v>42</v>
      </c>
      <c r="M7750">
        <v>12</v>
      </c>
      <c r="N7750">
        <f>COUNTIFS(Tabla1[TorneoID],Tabla3[[#This Row],[TorneoID]],Tabla1[Jornada],Tabla3[[#This Row],[Jornada]],Tabla1[Resultado],1)</f>
        <v>5</v>
      </c>
      <c r="O7750">
        <f>COUNTIFS(Tabla1[TorneoID],Tabla3[[#This Row],[TorneoID]],Tabla1[Jornada],Tabla3[[#This Row],[Jornada]],Tabla1[Resultado],0)</f>
        <v>3</v>
      </c>
      <c r="P7750">
        <f>COUNTIFS(Tabla1[TorneoID],Tabla3[[#This Row],[TorneoID]],Tabla1[Jornada],Tabla3[[#This Row],[Jornada]],Tabla1[Resultado],-1)</f>
        <v>1</v>
      </c>
      <c r="Q7750">
        <f>Tabla3[[#This Row],[GL]]+Tabla3[[#This Row],[GV]]</f>
        <v>27</v>
      </c>
      <c r="R7750">
        <f>SUMIFS(Tabla1[mLoc],Tabla1[TorneoID],Tabla3[[#This Row],[TorneoID]],Tabla1[Jornada],Tabla3[[#This Row],[Jornada]])</f>
        <v>17</v>
      </c>
      <c r="S7750">
        <f>SUMIFS(Tabla1[mVis],Tabla1[TorneoID],Tabla3[[#This Row],[TorneoID]],Tabla1[Jornada],Tabla3[[#This Row],[Jornada]])</f>
        <v>10</v>
      </c>
    </row>
    <row r="7751" spans="2:19" x14ac:dyDescent="0.45">
      <c r="B7751">
        <v>4699</v>
      </c>
      <c r="C7751" t="s">
        <v>61</v>
      </c>
      <c r="D7751">
        <v>23</v>
      </c>
      <c r="E7751">
        <v>9</v>
      </c>
      <c r="F7751" t="s">
        <v>15</v>
      </c>
      <c r="G7751">
        <v>3</v>
      </c>
      <c r="H7751">
        <v>2</v>
      </c>
      <c r="I7751" t="s">
        <v>1</v>
      </c>
      <c r="J7751">
        <v>1</v>
      </c>
      <c r="L7751">
        <v>42</v>
      </c>
      <c r="M7751">
        <v>13</v>
      </c>
      <c r="N7751">
        <f>COUNTIFS(Tabla1[TorneoID],Tabla3[[#This Row],[TorneoID]],Tabla1[Jornada],Tabla3[[#This Row],[Jornada]],Tabla1[Resultado],1)</f>
        <v>3</v>
      </c>
      <c r="O7751">
        <f>COUNTIFS(Tabla1[TorneoID],Tabla3[[#This Row],[TorneoID]],Tabla1[Jornada],Tabla3[[#This Row],[Jornada]],Tabla1[Resultado],0)</f>
        <v>3</v>
      </c>
      <c r="P7751">
        <f>COUNTIFS(Tabla1[TorneoID],Tabla3[[#This Row],[TorneoID]],Tabla1[Jornada],Tabla3[[#This Row],[Jornada]],Tabla1[Resultado],-1)</f>
        <v>3</v>
      </c>
      <c r="Q7751">
        <f>Tabla3[[#This Row],[GL]]+Tabla3[[#This Row],[GV]]</f>
        <v>28</v>
      </c>
      <c r="R7751">
        <f>SUMIFS(Tabla1[mLoc],Tabla1[TorneoID],Tabla3[[#This Row],[TorneoID]],Tabla1[Jornada],Tabla3[[#This Row],[Jornada]])</f>
        <v>12</v>
      </c>
      <c r="S7751">
        <f>SUMIFS(Tabla1[mVis],Tabla1[TorneoID],Tabla3[[#This Row],[TorneoID]],Tabla1[Jornada],Tabla3[[#This Row],[Jornada]])</f>
        <v>16</v>
      </c>
    </row>
    <row r="7752" spans="2:19" x14ac:dyDescent="0.45">
      <c r="B7752">
        <v>4700</v>
      </c>
      <c r="C7752" t="s">
        <v>61</v>
      </c>
      <c r="D7752">
        <v>23</v>
      </c>
      <c r="E7752">
        <v>9</v>
      </c>
      <c r="F7752" t="s">
        <v>7</v>
      </c>
      <c r="G7752">
        <v>1</v>
      </c>
      <c r="H7752">
        <v>0</v>
      </c>
      <c r="I7752" t="s">
        <v>0</v>
      </c>
      <c r="J7752">
        <v>1</v>
      </c>
      <c r="L7752">
        <v>42</v>
      </c>
      <c r="M7752">
        <v>14</v>
      </c>
      <c r="N7752">
        <f>COUNTIFS(Tabla1[TorneoID],Tabla3[[#This Row],[TorneoID]],Tabla1[Jornada],Tabla3[[#This Row],[Jornada]],Tabla1[Resultado],1)</f>
        <v>6</v>
      </c>
      <c r="O7752">
        <f>COUNTIFS(Tabla1[TorneoID],Tabla3[[#This Row],[TorneoID]],Tabla1[Jornada],Tabla3[[#This Row],[Jornada]],Tabla1[Resultado],0)</f>
        <v>2</v>
      </c>
      <c r="P7752">
        <f>COUNTIFS(Tabla1[TorneoID],Tabla3[[#This Row],[TorneoID]],Tabla1[Jornada],Tabla3[[#This Row],[Jornada]],Tabla1[Resultado],-1)</f>
        <v>1</v>
      </c>
      <c r="Q7752">
        <f>Tabla3[[#This Row],[GL]]+Tabla3[[#This Row],[GV]]</f>
        <v>28</v>
      </c>
      <c r="R7752">
        <f>SUMIFS(Tabla1[mLoc],Tabla1[TorneoID],Tabla3[[#This Row],[TorneoID]],Tabla1[Jornada],Tabla3[[#This Row],[Jornada]])</f>
        <v>19</v>
      </c>
      <c r="S7752">
        <f>SUMIFS(Tabla1[mVis],Tabla1[TorneoID],Tabla3[[#This Row],[TorneoID]],Tabla1[Jornada],Tabla3[[#This Row],[Jornada]])</f>
        <v>9</v>
      </c>
    </row>
    <row r="7753" spans="2:19" x14ac:dyDescent="0.45">
      <c r="B7753">
        <v>4701</v>
      </c>
      <c r="C7753" t="s">
        <v>61</v>
      </c>
      <c r="D7753">
        <v>23</v>
      </c>
      <c r="E7753">
        <v>9</v>
      </c>
      <c r="F7753" t="s">
        <v>9</v>
      </c>
      <c r="G7753">
        <v>1</v>
      </c>
      <c r="H7753">
        <v>1</v>
      </c>
      <c r="I7753" t="s">
        <v>4</v>
      </c>
      <c r="J7753">
        <v>0</v>
      </c>
      <c r="L7753">
        <v>42</v>
      </c>
      <c r="M7753">
        <v>15</v>
      </c>
      <c r="N7753">
        <f>COUNTIFS(Tabla1[TorneoID],Tabla3[[#This Row],[TorneoID]],Tabla1[Jornada],Tabla3[[#This Row],[Jornada]],Tabla1[Resultado],1)</f>
        <v>4</v>
      </c>
      <c r="O7753">
        <f>COUNTIFS(Tabla1[TorneoID],Tabla3[[#This Row],[TorneoID]],Tabla1[Jornada],Tabla3[[#This Row],[Jornada]],Tabla1[Resultado],0)</f>
        <v>3</v>
      </c>
      <c r="P7753">
        <f>COUNTIFS(Tabla1[TorneoID],Tabla3[[#This Row],[TorneoID]],Tabla1[Jornada],Tabla3[[#This Row],[Jornada]],Tabla1[Resultado],-1)</f>
        <v>2</v>
      </c>
      <c r="Q7753">
        <f>Tabla3[[#This Row],[GL]]+Tabla3[[#This Row],[GV]]</f>
        <v>20</v>
      </c>
      <c r="R7753">
        <f>SUMIFS(Tabla1[mLoc],Tabla1[TorneoID],Tabla3[[#This Row],[TorneoID]],Tabla1[Jornada],Tabla3[[#This Row],[Jornada]])</f>
        <v>11</v>
      </c>
      <c r="S7753">
        <f>SUMIFS(Tabla1[mVis],Tabla1[TorneoID],Tabla3[[#This Row],[TorneoID]],Tabla1[Jornada],Tabla3[[#This Row],[Jornada]])</f>
        <v>9</v>
      </c>
    </row>
    <row r="7754" spans="2:19" x14ac:dyDescent="0.45">
      <c r="B7754">
        <v>4702</v>
      </c>
      <c r="C7754" t="s">
        <v>61</v>
      </c>
      <c r="D7754">
        <v>23</v>
      </c>
      <c r="E7754">
        <v>9</v>
      </c>
      <c r="F7754" t="s">
        <v>12</v>
      </c>
      <c r="G7754">
        <v>3</v>
      </c>
      <c r="H7754">
        <v>2</v>
      </c>
      <c r="I7754" t="s">
        <v>6</v>
      </c>
      <c r="J7754">
        <v>1</v>
      </c>
      <c r="L7754">
        <v>42</v>
      </c>
      <c r="M7754">
        <v>16</v>
      </c>
      <c r="N7754">
        <f>COUNTIFS(Tabla1[TorneoID],Tabla3[[#This Row],[TorneoID]],Tabla1[Jornada],Tabla3[[#This Row],[Jornada]],Tabla1[Resultado],1)</f>
        <v>7</v>
      </c>
      <c r="O7754">
        <f>COUNTIFS(Tabla1[TorneoID],Tabla3[[#This Row],[TorneoID]],Tabla1[Jornada],Tabla3[[#This Row],[Jornada]],Tabla1[Resultado],0)</f>
        <v>2</v>
      </c>
      <c r="P7754">
        <f>COUNTIFS(Tabla1[TorneoID],Tabla3[[#This Row],[TorneoID]],Tabla1[Jornada],Tabla3[[#This Row],[Jornada]],Tabla1[Resultado],-1)</f>
        <v>0</v>
      </c>
      <c r="Q7754">
        <f>Tabla3[[#This Row],[GL]]+Tabla3[[#This Row],[GV]]</f>
        <v>20</v>
      </c>
      <c r="R7754">
        <f>SUMIFS(Tabla1[mLoc],Tabla1[TorneoID],Tabla3[[#This Row],[TorneoID]],Tabla1[Jornada],Tabla3[[#This Row],[Jornada]])</f>
        <v>17</v>
      </c>
      <c r="S7754">
        <f>SUMIFS(Tabla1[mVis],Tabla1[TorneoID],Tabla3[[#This Row],[TorneoID]],Tabla1[Jornada],Tabla3[[#This Row],[Jornada]])</f>
        <v>3</v>
      </c>
    </row>
    <row r="7755" spans="2:19" x14ac:dyDescent="0.45">
      <c r="B7755">
        <v>4703</v>
      </c>
      <c r="C7755" t="s">
        <v>61</v>
      </c>
      <c r="D7755">
        <v>23</v>
      </c>
      <c r="E7755">
        <v>9</v>
      </c>
      <c r="F7755" t="s">
        <v>14</v>
      </c>
      <c r="G7755">
        <v>2</v>
      </c>
      <c r="H7755">
        <v>2</v>
      </c>
      <c r="I7755" t="s">
        <v>56</v>
      </c>
      <c r="J7755">
        <v>0</v>
      </c>
      <c r="L7755">
        <v>42</v>
      </c>
      <c r="M7755">
        <v>17</v>
      </c>
      <c r="N7755">
        <f>COUNTIFS(Tabla1[TorneoID],Tabla3[[#This Row],[TorneoID]],Tabla1[Jornada],Tabla3[[#This Row],[Jornada]],Tabla1[Resultado],1)</f>
        <v>5</v>
      </c>
      <c r="O7755">
        <f>COUNTIFS(Tabla1[TorneoID],Tabla3[[#This Row],[TorneoID]],Tabla1[Jornada],Tabla3[[#This Row],[Jornada]],Tabla1[Resultado],0)</f>
        <v>2</v>
      </c>
      <c r="P7755">
        <f>COUNTIFS(Tabla1[TorneoID],Tabla3[[#This Row],[TorneoID]],Tabla1[Jornada],Tabla3[[#This Row],[Jornada]],Tabla1[Resultado],-1)</f>
        <v>2</v>
      </c>
      <c r="Q7755">
        <f>Tabla3[[#This Row],[GL]]+Tabla3[[#This Row],[GV]]</f>
        <v>20</v>
      </c>
      <c r="R7755">
        <f>SUMIFS(Tabla1[mLoc],Tabla1[TorneoID],Tabla3[[#This Row],[TorneoID]],Tabla1[Jornada],Tabla3[[#This Row],[Jornada]])</f>
        <v>11</v>
      </c>
      <c r="S7755">
        <f>SUMIFS(Tabla1[mVis],Tabla1[TorneoID],Tabla3[[#This Row],[TorneoID]],Tabla1[Jornada],Tabla3[[#This Row],[Jornada]])</f>
        <v>9</v>
      </c>
    </row>
    <row r="7756" spans="2:19" x14ac:dyDescent="0.45">
      <c r="B7756">
        <v>4704</v>
      </c>
      <c r="C7756" t="s">
        <v>61</v>
      </c>
      <c r="D7756">
        <v>23</v>
      </c>
      <c r="E7756">
        <v>9</v>
      </c>
      <c r="F7756" t="s">
        <v>10</v>
      </c>
      <c r="G7756">
        <v>2</v>
      </c>
      <c r="H7756">
        <v>4</v>
      </c>
      <c r="I7756" t="s">
        <v>13</v>
      </c>
      <c r="J7756">
        <v>-1</v>
      </c>
      <c r="L7756">
        <v>43</v>
      </c>
      <c r="M7756">
        <v>1</v>
      </c>
      <c r="N7756">
        <f>COUNTIFS(Tabla1[TorneoID],Tabla3[[#This Row],[TorneoID]],Tabla1[Jornada],Tabla3[[#This Row],[Jornada]],Tabla1[Resultado],1)</f>
        <v>2</v>
      </c>
      <c r="O7756">
        <f>COUNTIFS(Tabla1[TorneoID],Tabla3[[#This Row],[TorneoID]],Tabla1[Jornada],Tabla3[[#This Row],[Jornada]],Tabla1[Resultado],0)</f>
        <v>6</v>
      </c>
      <c r="P7756">
        <f>COUNTIFS(Tabla1[TorneoID],Tabla3[[#This Row],[TorneoID]],Tabla1[Jornada],Tabla3[[#This Row],[Jornada]],Tabla1[Resultado],-1)</f>
        <v>0</v>
      </c>
      <c r="Q7756">
        <f>Tabla3[[#This Row],[GL]]+Tabla3[[#This Row],[GV]]</f>
        <v>15</v>
      </c>
      <c r="R7756">
        <f>SUMIFS(Tabla1[mLoc],Tabla1[TorneoID],Tabla3[[#This Row],[TorneoID]],Tabla1[Jornada],Tabla3[[#This Row],[Jornada]])</f>
        <v>9</v>
      </c>
      <c r="S7756">
        <f>SUMIFS(Tabla1[mVis],Tabla1[TorneoID],Tabla3[[#This Row],[TorneoID]],Tabla1[Jornada],Tabla3[[#This Row],[Jornada]])</f>
        <v>6</v>
      </c>
    </row>
    <row r="7757" spans="2:19" x14ac:dyDescent="0.45">
      <c r="B7757">
        <v>4705</v>
      </c>
      <c r="C7757" t="s">
        <v>61</v>
      </c>
      <c r="D7757">
        <v>23</v>
      </c>
      <c r="E7757">
        <v>9</v>
      </c>
      <c r="F7757" t="s">
        <v>24</v>
      </c>
      <c r="G7757">
        <v>3</v>
      </c>
      <c r="H7757">
        <v>4</v>
      </c>
      <c r="I7757" t="s">
        <v>49</v>
      </c>
      <c r="J7757">
        <v>-1</v>
      </c>
      <c r="L7757">
        <v>43</v>
      </c>
      <c r="M7757">
        <v>2</v>
      </c>
      <c r="N7757">
        <f>COUNTIFS(Tabla1[TorneoID],Tabla3[[#This Row],[TorneoID]],Tabla1[Jornada],Tabla3[[#This Row],[Jornada]],Tabla1[Resultado],1)</f>
        <v>7</v>
      </c>
      <c r="O7757">
        <f>COUNTIFS(Tabla1[TorneoID],Tabla3[[#This Row],[TorneoID]],Tabla1[Jornada],Tabla3[[#This Row],[Jornada]],Tabla1[Resultado],0)</f>
        <v>1</v>
      </c>
      <c r="P7757">
        <f>COUNTIFS(Tabla1[TorneoID],Tabla3[[#This Row],[TorneoID]],Tabla1[Jornada],Tabla3[[#This Row],[Jornada]],Tabla1[Resultado],-1)</f>
        <v>1</v>
      </c>
      <c r="Q7757">
        <f>Tabla3[[#This Row],[GL]]+Tabla3[[#This Row],[GV]]</f>
        <v>28</v>
      </c>
      <c r="R7757">
        <f>SUMIFS(Tabla1[mLoc],Tabla1[TorneoID],Tabla3[[#This Row],[TorneoID]],Tabla1[Jornada],Tabla3[[#This Row],[Jornada]])</f>
        <v>20</v>
      </c>
      <c r="S7757">
        <f>SUMIFS(Tabla1[mVis],Tabla1[TorneoID],Tabla3[[#This Row],[TorneoID]],Tabla1[Jornada],Tabla3[[#This Row],[Jornada]])</f>
        <v>8</v>
      </c>
    </row>
    <row r="7758" spans="2:19" x14ac:dyDescent="0.45">
      <c r="B7758">
        <v>4706</v>
      </c>
      <c r="C7758" t="s">
        <v>61</v>
      </c>
      <c r="D7758">
        <v>23</v>
      </c>
      <c r="E7758">
        <v>9</v>
      </c>
      <c r="F7758" t="s">
        <v>3</v>
      </c>
      <c r="G7758">
        <v>1</v>
      </c>
      <c r="H7758">
        <v>1</v>
      </c>
      <c r="I7758" t="s">
        <v>5</v>
      </c>
      <c r="J7758">
        <v>0</v>
      </c>
      <c r="L7758">
        <v>43</v>
      </c>
      <c r="M7758">
        <v>3</v>
      </c>
      <c r="N7758">
        <f>COUNTIFS(Tabla1[TorneoID],Tabla3[[#This Row],[TorneoID]],Tabla1[Jornada],Tabla3[[#This Row],[Jornada]],Tabla1[Resultado],1)</f>
        <v>4</v>
      </c>
      <c r="O7758">
        <f>COUNTIFS(Tabla1[TorneoID],Tabla3[[#This Row],[TorneoID]],Tabla1[Jornada],Tabla3[[#This Row],[Jornada]],Tabla1[Resultado],0)</f>
        <v>2</v>
      </c>
      <c r="P7758">
        <f>COUNTIFS(Tabla1[TorneoID],Tabla3[[#This Row],[TorneoID]],Tabla1[Jornada],Tabla3[[#This Row],[Jornada]],Tabla1[Resultado],-1)</f>
        <v>3</v>
      </c>
      <c r="Q7758">
        <f>Tabla3[[#This Row],[GL]]+Tabla3[[#This Row],[GV]]</f>
        <v>17</v>
      </c>
      <c r="R7758">
        <f>SUMIFS(Tabla1[mLoc],Tabla1[TorneoID],Tabla3[[#This Row],[TorneoID]],Tabla1[Jornada],Tabla3[[#This Row],[Jornada]])</f>
        <v>9</v>
      </c>
      <c r="S7758">
        <f>SUMIFS(Tabla1[mVis],Tabla1[TorneoID],Tabla3[[#This Row],[TorneoID]],Tabla1[Jornada],Tabla3[[#This Row],[Jornada]])</f>
        <v>8</v>
      </c>
    </row>
    <row r="7759" spans="2:19" x14ac:dyDescent="0.45">
      <c r="B7759">
        <v>4688</v>
      </c>
      <c r="C7759" t="s">
        <v>61</v>
      </c>
      <c r="D7759">
        <v>23</v>
      </c>
      <c r="E7759">
        <v>10</v>
      </c>
      <c r="F7759" t="s">
        <v>56</v>
      </c>
      <c r="G7759">
        <v>1</v>
      </c>
      <c r="H7759">
        <v>1</v>
      </c>
      <c r="I7759" t="s">
        <v>15</v>
      </c>
      <c r="J7759">
        <v>0</v>
      </c>
      <c r="L7759">
        <v>43</v>
      </c>
      <c r="M7759">
        <v>4</v>
      </c>
      <c r="N7759">
        <f>COUNTIFS(Tabla1[TorneoID],Tabla3[[#This Row],[TorneoID]],Tabla1[Jornada],Tabla3[[#This Row],[Jornada]],Tabla1[Resultado],1)</f>
        <v>6</v>
      </c>
      <c r="O7759">
        <f>COUNTIFS(Tabla1[TorneoID],Tabla3[[#This Row],[TorneoID]],Tabla1[Jornada],Tabla3[[#This Row],[Jornada]],Tabla1[Resultado],0)</f>
        <v>1</v>
      </c>
      <c r="P7759">
        <f>COUNTIFS(Tabla1[TorneoID],Tabla3[[#This Row],[TorneoID]],Tabla1[Jornada],Tabla3[[#This Row],[Jornada]],Tabla1[Resultado],-1)</f>
        <v>2</v>
      </c>
      <c r="Q7759">
        <f>Tabla3[[#This Row],[GL]]+Tabla3[[#This Row],[GV]]</f>
        <v>25</v>
      </c>
      <c r="R7759">
        <f>SUMIFS(Tabla1[mLoc],Tabla1[TorneoID],Tabla3[[#This Row],[TorneoID]],Tabla1[Jornada],Tabla3[[#This Row],[Jornada]])</f>
        <v>17</v>
      </c>
      <c r="S7759">
        <f>SUMIFS(Tabla1[mVis],Tabla1[TorneoID],Tabla3[[#This Row],[TorneoID]],Tabla1[Jornada],Tabla3[[#This Row],[Jornada]])</f>
        <v>8</v>
      </c>
    </row>
    <row r="7760" spans="2:19" x14ac:dyDescent="0.45">
      <c r="B7760">
        <v>4689</v>
      </c>
      <c r="C7760" t="s">
        <v>61</v>
      </c>
      <c r="D7760">
        <v>23</v>
      </c>
      <c r="E7760">
        <v>10</v>
      </c>
      <c r="F7760" t="s">
        <v>13</v>
      </c>
      <c r="G7760">
        <v>2</v>
      </c>
      <c r="H7760">
        <v>2</v>
      </c>
      <c r="I7760" t="s">
        <v>14</v>
      </c>
      <c r="J7760">
        <v>0</v>
      </c>
      <c r="L7760">
        <v>43</v>
      </c>
      <c r="M7760">
        <v>5</v>
      </c>
      <c r="N7760">
        <f>COUNTIFS(Tabla1[TorneoID],Tabla3[[#This Row],[TorneoID]],Tabla1[Jornada],Tabla3[[#This Row],[Jornada]],Tabla1[Resultado],1)</f>
        <v>6</v>
      </c>
      <c r="O7760">
        <f>COUNTIFS(Tabla1[TorneoID],Tabla3[[#This Row],[TorneoID]],Tabla1[Jornada],Tabla3[[#This Row],[Jornada]],Tabla1[Resultado],0)</f>
        <v>2</v>
      </c>
      <c r="P7760">
        <f>COUNTIFS(Tabla1[TorneoID],Tabla3[[#This Row],[TorneoID]],Tabla1[Jornada],Tabla3[[#This Row],[Jornada]],Tabla1[Resultado],-1)</f>
        <v>1</v>
      </c>
      <c r="Q7760">
        <f>Tabla3[[#This Row],[GL]]+Tabla3[[#This Row],[GV]]</f>
        <v>30</v>
      </c>
      <c r="R7760">
        <f>SUMIFS(Tabla1[mLoc],Tabla1[TorneoID],Tabla3[[#This Row],[TorneoID]],Tabla1[Jornada],Tabla3[[#This Row],[Jornada]])</f>
        <v>19</v>
      </c>
      <c r="S7760">
        <f>SUMIFS(Tabla1[mVis],Tabla1[TorneoID],Tabla3[[#This Row],[TorneoID]],Tabla1[Jornada],Tabla3[[#This Row],[Jornada]])</f>
        <v>11</v>
      </c>
    </row>
    <row r="7761" spans="2:19" x14ac:dyDescent="0.45">
      <c r="B7761">
        <v>4690</v>
      </c>
      <c r="C7761" t="s">
        <v>61</v>
      </c>
      <c r="D7761">
        <v>23</v>
      </c>
      <c r="E7761">
        <v>10</v>
      </c>
      <c r="F7761" t="s">
        <v>5</v>
      </c>
      <c r="G7761">
        <v>6</v>
      </c>
      <c r="H7761">
        <v>3</v>
      </c>
      <c r="I7761" t="s">
        <v>11</v>
      </c>
      <c r="J7761">
        <v>1</v>
      </c>
      <c r="L7761">
        <v>43</v>
      </c>
      <c r="M7761">
        <v>6</v>
      </c>
      <c r="N7761">
        <f>COUNTIFS(Tabla1[TorneoID],Tabla3[[#This Row],[TorneoID]],Tabla1[Jornada],Tabla3[[#This Row],[Jornada]],Tabla1[Resultado],1)</f>
        <v>5</v>
      </c>
      <c r="O7761">
        <f>COUNTIFS(Tabla1[TorneoID],Tabla3[[#This Row],[TorneoID]],Tabla1[Jornada],Tabla3[[#This Row],[Jornada]],Tabla1[Resultado],0)</f>
        <v>1</v>
      </c>
      <c r="P7761">
        <f>COUNTIFS(Tabla1[TorneoID],Tabla3[[#This Row],[TorneoID]],Tabla1[Jornada],Tabla3[[#This Row],[Jornada]],Tabla1[Resultado],-1)</f>
        <v>3</v>
      </c>
      <c r="Q7761">
        <f>Tabla3[[#This Row],[GL]]+Tabla3[[#This Row],[GV]]</f>
        <v>31</v>
      </c>
      <c r="R7761">
        <f>SUMIFS(Tabla1[mLoc],Tabla1[TorneoID],Tabla3[[#This Row],[TorneoID]],Tabla1[Jornada],Tabla3[[#This Row],[Jornada]])</f>
        <v>19</v>
      </c>
      <c r="S7761">
        <f>SUMIFS(Tabla1[mVis],Tabla1[TorneoID],Tabla3[[#This Row],[TorneoID]],Tabla1[Jornada],Tabla3[[#This Row],[Jornada]])</f>
        <v>12</v>
      </c>
    </row>
    <row r="7762" spans="2:19" x14ac:dyDescent="0.45">
      <c r="B7762">
        <v>4691</v>
      </c>
      <c r="C7762" t="s">
        <v>61</v>
      </c>
      <c r="D7762">
        <v>23</v>
      </c>
      <c r="E7762">
        <v>10</v>
      </c>
      <c r="F7762" t="s">
        <v>1</v>
      </c>
      <c r="G7762">
        <v>1</v>
      </c>
      <c r="H7762">
        <v>1</v>
      </c>
      <c r="I7762" t="s">
        <v>12</v>
      </c>
      <c r="J7762">
        <v>0</v>
      </c>
      <c r="L7762">
        <v>43</v>
      </c>
      <c r="M7762">
        <v>7</v>
      </c>
      <c r="N7762">
        <f>COUNTIFS(Tabla1[TorneoID],Tabla3[[#This Row],[TorneoID]],Tabla1[Jornada],Tabla3[[#This Row],[Jornada]],Tabla1[Resultado],1)</f>
        <v>4</v>
      </c>
      <c r="O7762">
        <f>COUNTIFS(Tabla1[TorneoID],Tabla3[[#This Row],[TorneoID]],Tabla1[Jornada],Tabla3[[#This Row],[Jornada]],Tabla1[Resultado],0)</f>
        <v>3</v>
      </c>
      <c r="P7762">
        <f>COUNTIFS(Tabla1[TorneoID],Tabla3[[#This Row],[TorneoID]],Tabla1[Jornada],Tabla3[[#This Row],[Jornada]],Tabla1[Resultado],-1)</f>
        <v>2</v>
      </c>
      <c r="Q7762">
        <f>Tabla3[[#This Row],[GL]]+Tabla3[[#This Row],[GV]]</f>
        <v>26</v>
      </c>
      <c r="R7762">
        <f>SUMIFS(Tabla1[mLoc],Tabla1[TorneoID],Tabla3[[#This Row],[TorneoID]],Tabla1[Jornada],Tabla3[[#This Row],[Jornada]])</f>
        <v>16</v>
      </c>
      <c r="S7762">
        <f>SUMIFS(Tabla1[mVis],Tabla1[TorneoID],Tabla3[[#This Row],[TorneoID]],Tabla1[Jornada],Tabla3[[#This Row],[Jornada]])</f>
        <v>10</v>
      </c>
    </row>
    <row r="7763" spans="2:19" x14ac:dyDescent="0.45">
      <c r="B7763">
        <v>4692</v>
      </c>
      <c r="C7763" t="s">
        <v>61</v>
      </c>
      <c r="D7763">
        <v>23</v>
      </c>
      <c r="E7763">
        <v>10</v>
      </c>
      <c r="F7763" t="s">
        <v>9</v>
      </c>
      <c r="G7763">
        <v>1</v>
      </c>
      <c r="H7763">
        <v>1</v>
      </c>
      <c r="I7763" t="s">
        <v>24</v>
      </c>
      <c r="J7763">
        <v>0</v>
      </c>
      <c r="L7763">
        <v>43</v>
      </c>
      <c r="M7763">
        <v>8</v>
      </c>
      <c r="N7763">
        <f>COUNTIFS(Tabla1[TorneoID],Tabla3[[#This Row],[TorneoID]],Tabla1[Jornada],Tabla3[[#This Row],[Jornada]],Tabla1[Resultado],1)</f>
        <v>4</v>
      </c>
      <c r="O7763">
        <f>COUNTIFS(Tabla1[TorneoID],Tabla3[[#This Row],[TorneoID]],Tabla1[Jornada],Tabla3[[#This Row],[Jornada]],Tabla1[Resultado],0)</f>
        <v>3</v>
      </c>
      <c r="P7763">
        <f>COUNTIFS(Tabla1[TorneoID],Tabla3[[#This Row],[TorneoID]],Tabla1[Jornada],Tabla3[[#This Row],[Jornada]],Tabla1[Resultado],-1)</f>
        <v>2</v>
      </c>
      <c r="Q7763">
        <f>Tabla3[[#This Row],[GL]]+Tabla3[[#This Row],[GV]]</f>
        <v>24</v>
      </c>
      <c r="R7763">
        <f>SUMIFS(Tabla1[mLoc],Tabla1[TorneoID],Tabla3[[#This Row],[TorneoID]],Tabla1[Jornada],Tabla3[[#This Row],[Jornada]])</f>
        <v>13</v>
      </c>
      <c r="S7763">
        <f>SUMIFS(Tabla1[mVis],Tabla1[TorneoID],Tabla3[[#This Row],[TorneoID]],Tabla1[Jornada],Tabla3[[#This Row],[Jornada]])</f>
        <v>11</v>
      </c>
    </row>
    <row r="7764" spans="2:19" x14ac:dyDescent="0.45">
      <c r="B7764">
        <v>4693</v>
      </c>
      <c r="C7764" t="s">
        <v>61</v>
      </c>
      <c r="D7764">
        <v>23</v>
      </c>
      <c r="E7764">
        <v>10</v>
      </c>
      <c r="F7764" t="s">
        <v>49</v>
      </c>
      <c r="G7764">
        <v>1</v>
      </c>
      <c r="H7764">
        <v>1</v>
      </c>
      <c r="I7764" t="s">
        <v>3</v>
      </c>
      <c r="J7764">
        <v>0</v>
      </c>
      <c r="L7764">
        <v>43</v>
      </c>
      <c r="M7764">
        <v>9</v>
      </c>
      <c r="N7764">
        <f>COUNTIFS(Tabla1[TorneoID],Tabla3[[#This Row],[TorneoID]],Tabla1[Jornada],Tabla3[[#This Row],[Jornada]],Tabla1[Resultado],1)</f>
        <v>5</v>
      </c>
      <c r="O7764">
        <f>COUNTIFS(Tabla1[TorneoID],Tabla3[[#This Row],[TorneoID]],Tabla1[Jornada],Tabla3[[#This Row],[Jornada]],Tabla1[Resultado],0)</f>
        <v>2</v>
      </c>
      <c r="P7764">
        <f>COUNTIFS(Tabla1[TorneoID],Tabla3[[#This Row],[TorneoID]],Tabla1[Jornada],Tabla3[[#This Row],[Jornada]],Tabla1[Resultado],-1)</f>
        <v>2</v>
      </c>
      <c r="Q7764">
        <f>Tabla3[[#This Row],[GL]]+Tabla3[[#This Row],[GV]]</f>
        <v>23</v>
      </c>
      <c r="R7764">
        <f>SUMIFS(Tabla1[mLoc],Tabla1[TorneoID],Tabla3[[#This Row],[TorneoID]],Tabla1[Jornada],Tabla3[[#This Row],[Jornada]])</f>
        <v>14</v>
      </c>
      <c r="S7764">
        <f>SUMIFS(Tabla1[mVis],Tabla1[TorneoID],Tabla3[[#This Row],[TorneoID]],Tabla1[Jornada],Tabla3[[#This Row],[Jornada]])</f>
        <v>9</v>
      </c>
    </row>
    <row r="7765" spans="2:19" x14ac:dyDescent="0.45">
      <c r="B7765">
        <v>4694</v>
      </c>
      <c r="C7765" t="s">
        <v>61</v>
      </c>
      <c r="D7765">
        <v>23</v>
      </c>
      <c r="E7765">
        <v>10</v>
      </c>
      <c r="F7765" t="s">
        <v>0</v>
      </c>
      <c r="G7765">
        <v>2</v>
      </c>
      <c r="H7765">
        <v>3</v>
      </c>
      <c r="I7765" t="s">
        <v>10</v>
      </c>
      <c r="J7765">
        <v>-1</v>
      </c>
      <c r="L7765">
        <v>43</v>
      </c>
      <c r="M7765">
        <v>10</v>
      </c>
      <c r="N7765">
        <f>COUNTIFS(Tabla1[TorneoID],Tabla3[[#This Row],[TorneoID]],Tabla1[Jornada],Tabla3[[#This Row],[Jornada]],Tabla1[Resultado],1)</f>
        <v>5</v>
      </c>
      <c r="O7765">
        <f>COUNTIFS(Tabla1[TorneoID],Tabla3[[#This Row],[TorneoID]],Tabla1[Jornada],Tabla3[[#This Row],[Jornada]],Tabla1[Resultado],0)</f>
        <v>3</v>
      </c>
      <c r="P7765">
        <f>COUNTIFS(Tabla1[TorneoID],Tabla3[[#This Row],[TorneoID]],Tabla1[Jornada],Tabla3[[#This Row],[Jornada]],Tabla1[Resultado],-1)</f>
        <v>1</v>
      </c>
      <c r="Q7765">
        <f>Tabla3[[#This Row],[GL]]+Tabla3[[#This Row],[GV]]</f>
        <v>34</v>
      </c>
      <c r="R7765">
        <f>SUMIFS(Tabla1[mLoc],Tabla1[TorneoID],Tabla3[[#This Row],[TorneoID]],Tabla1[Jornada],Tabla3[[#This Row],[Jornada]])</f>
        <v>21</v>
      </c>
      <c r="S7765">
        <f>SUMIFS(Tabla1[mVis],Tabla1[TorneoID],Tabla3[[#This Row],[TorneoID]],Tabla1[Jornada],Tabla3[[#This Row],[Jornada]])</f>
        <v>13</v>
      </c>
    </row>
    <row r="7766" spans="2:19" x14ac:dyDescent="0.45">
      <c r="B7766">
        <v>4695</v>
      </c>
      <c r="C7766" t="s">
        <v>61</v>
      </c>
      <c r="D7766">
        <v>23</v>
      </c>
      <c r="E7766">
        <v>10</v>
      </c>
      <c r="F7766" t="s">
        <v>27</v>
      </c>
      <c r="G7766">
        <v>2</v>
      </c>
      <c r="H7766">
        <v>2</v>
      </c>
      <c r="I7766" t="s">
        <v>7</v>
      </c>
      <c r="J7766">
        <v>0</v>
      </c>
      <c r="L7766">
        <v>43</v>
      </c>
      <c r="M7766">
        <v>11</v>
      </c>
      <c r="N7766">
        <f>COUNTIFS(Tabla1[TorneoID],Tabla3[[#This Row],[TorneoID]],Tabla1[Jornada],Tabla3[[#This Row],[Jornada]],Tabla1[Resultado],1)</f>
        <v>4</v>
      </c>
      <c r="O7766">
        <f>COUNTIFS(Tabla1[TorneoID],Tabla3[[#This Row],[TorneoID]],Tabla1[Jornada],Tabla3[[#This Row],[Jornada]],Tabla1[Resultado],0)</f>
        <v>2</v>
      </c>
      <c r="P7766">
        <f>COUNTIFS(Tabla1[TorneoID],Tabla3[[#This Row],[TorneoID]],Tabla1[Jornada],Tabla3[[#This Row],[Jornada]],Tabla1[Resultado],-1)</f>
        <v>3</v>
      </c>
      <c r="Q7766">
        <f>Tabla3[[#This Row],[GL]]+Tabla3[[#This Row],[GV]]</f>
        <v>29</v>
      </c>
      <c r="R7766">
        <f>SUMIFS(Tabla1[mLoc],Tabla1[TorneoID],Tabla3[[#This Row],[TorneoID]],Tabla1[Jornada],Tabla3[[#This Row],[Jornada]])</f>
        <v>14</v>
      </c>
      <c r="S7766">
        <f>SUMIFS(Tabla1[mVis],Tabla1[TorneoID],Tabla3[[#This Row],[TorneoID]],Tabla1[Jornada],Tabla3[[#This Row],[Jornada]])</f>
        <v>15</v>
      </c>
    </row>
    <row r="7767" spans="2:19" x14ac:dyDescent="0.45">
      <c r="B7767">
        <v>4696</v>
      </c>
      <c r="C7767" t="s">
        <v>61</v>
      </c>
      <c r="D7767">
        <v>23</v>
      </c>
      <c r="E7767">
        <v>10</v>
      </c>
      <c r="F7767" t="s">
        <v>4</v>
      </c>
      <c r="G7767">
        <v>1</v>
      </c>
      <c r="H7767">
        <v>0</v>
      </c>
      <c r="I7767" t="s">
        <v>6</v>
      </c>
      <c r="J7767">
        <v>1</v>
      </c>
      <c r="L7767">
        <v>43</v>
      </c>
      <c r="M7767">
        <v>12</v>
      </c>
      <c r="N7767">
        <f>COUNTIFS(Tabla1[TorneoID],Tabla3[[#This Row],[TorneoID]],Tabla1[Jornada],Tabla3[[#This Row],[Jornada]],Tabla1[Resultado],1)</f>
        <v>3</v>
      </c>
      <c r="O7767">
        <f>COUNTIFS(Tabla1[TorneoID],Tabla3[[#This Row],[TorneoID]],Tabla1[Jornada],Tabla3[[#This Row],[Jornada]],Tabla1[Resultado],0)</f>
        <v>4</v>
      </c>
      <c r="P7767">
        <f>COUNTIFS(Tabla1[TorneoID],Tabla3[[#This Row],[TorneoID]],Tabla1[Jornada],Tabla3[[#This Row],[Jornada]],Tabla1[Resultado],-1)</f>
        <v>2</v>
      </c>
      <c r="Q7767">
        <f>Tabla3[[#This Row],[GL]]+Tabla3[[#This Row],[GV]]</f>
        <v>26</v>
      </c>
      <c r="R7767">
        <f>SUMIFS(Tabla1[mLoc],Tabla1[TorneoID],Tabla3[[#This Row],[TorneoID]],Tabla1[Jornada],Tabla3[[#This Row],[Jornada]])</f>
        <v>16</v>
      </c>
      <c r="S7767">
        <f>SUMIFS(Tabla1[mVis],Tabla1[TorneoID],Tabla3[[#This Row],[TorneoID]],Tabla1[Jornada],Tabla3[[#This Row],[Jornada]])</f>
        <v>10</v>
      </c>
    </row>
    <row r="7768" spans="2:19" x14ac:dyDescent="0.45">
      <c r="B7768">
        <v>4795</v>
      </c>
      <c r="C7768" t="s">
        <v>61</v>
      </c>
      <c r="D7768">
        <v>23</v>
      </c>
      <c r="E7768">
        <v>11</v>
      </c>
      <c r="F7768" t="s">
        <v>11</v>
      </c>
      <c r="G7768">
        <v>0</v>
      </c>
      <c r="H7768">
        <v>0</v>
      </c>
      <c r="I7768" t="s">
        <v>49</v>
      </c>
      <c r="J7768">
        <v>0</v>
      </c>
      <c r="L7768">
        <v>43</v>
      </c>
      <c r="M7768">
        <v>13</v>
      </c>
      <c r="N7768">
        <f>COUNTIFS(Tabla1[TorneoID],Tabla3[[#This Row],[TorneoID]],Tabla1[Jornada],Tabla3[[#This Row],[Jornada]],Tabla1[Resultado],1)</f>
        <v>5</v>
      </c>
      <c r="O7768">
        <f>COUNTIFS(Tabla1[TorneoID],Tabla3[[#This Row],[TorneoID]],Tabla1[Jornada],Tabla3[[#This Row],[Jornada]],Tabla1[Resultado],0)</f>
        <v>2</v>
      </c>
      <c r="P7768">
        <f>COUNTIFS(Tabla1[TorneoID],Tabla3[[#This Row],[TorneoID]],Tabla1[Jornada],Tabla3[[#This Row],[Jornada]],Tabla1[Resultado],-1)</f>
        <v>2</v>
      </c>
      <c r="Q7768">
        <f>Tabla3[[#This Row],[GL]]+Tabla3[[#This Row],[GV]]</f>
        <v>33</v>
      </c>
      <c r="R7768">
        <f>SUMIFS(Tabla1[mLoc],Tabla1[TorneoID],Tabla3[[#This Row],[TorneoID]],Tabla1[Jornada],Tabla3[[#This Row],[Jornada]])</f>
        <v>20</v>
      </c>
      <c r="S7768">
        <f>SUMIFS(Tabla1[mVis],Tabla1[TorneoID],Tabla3[[#This Row],[TorneoID]],Tabla1[Jornada],Tabla3[[#This Row],[Jornada]])</f>
        <v>13</v>
      </c>
    </row>
    <row r="7769" spans="2:19" x14ac:dyDescent="0.45">
      <c r="B7769">
        <v>4796</v>
      </c>
      <c r="C7769" t="s">
        <v>61</v>
      </c>
      <c r="D7769">
        <v>23</v>
      </c>
      <c r="E7769">
        <v>11</v>
      </c>
      <c r="F7769" t="s">
        <v>15</v>
      </c>
      <c r="G7769">
        <v>2</v>
      </c>
      <c r="H7769">
        <v>0</v>
      </c>
      <c r="I7769" t="s">
        <v>13</v>
      </c>
      <c r="J7769">
        <v>1</v>
      </c>
      <c r="L7769">
        <v>43</v>
      </c>
      <c r="M7769">
        <v>14</v>
      </c>
      <c r="N7769">
        <f>COUNTIFS(Tabla1[TorneoID],Tabla3[[#This Row],[TorneoID]],Tabla1[Jornada],Tabla3[[#This Row],[Jornada]],Tabla1[Resultado],1)</f>
        <v>3</v>
      </c>
      <c r="O7769">
        <f>COUNTIFS(Tabla1[TorneoID],Tabla3[[#This Row],[TorneoID]],Tabla1[Jornada],Tabla3[[#This Row],[Jornada]],Tabla1[Resultado],0)</f>
        <v>2</v>
      </c>
      <c r="P7769">
        <f>COUNTIFS(Tabla1[TorneoID],Tabla3[[#This Row],[TorneoID]],Tabla1[Jornada],Tabla3[[#This Row],[Jornada]],Tabla1[Resultado],-1)</f>
        <v>4</v>
      </c>
      <c r="Q7769">
        <f>Tabla3[[#This Row],[GL]]+Tabla3[[#This Row],[GV]]</f>
        <v>25</v>
      </c>
      <c r="R7769">
        <f>SUMIFS(Tabla1[mLoc],Tabla1[TorneoID],Tabla3[[#This Row],[TorneoID]],Tabla1[Jornada],Tabla3[[#This Row],[Jornada]])</f>
        <v>11</v>
      </c>
      <c r="S7769">
        <f>SUMIFS(Tabla1[mVis],Tabla1[TorneoID],Tabla3[[#This Row],[TorneoID]],Tabla1[Jornada],Tabla3[[#This Row],[Jornada]])</f>
        <v>14</v>
      </c>
    </row>
    <row r="7770" spans="2:19" x14ac:dyDescent="0.45">
      <c r="B7770">
        <v>4797</v>
      </c>
      <c r="C7770" t="s">
        <v>61</v>
      </c>
      <c r="D7770">
        <v>23</v>
      </c>
      <c r="E7770">
        <v>11</v>
      </c>
      <c r="F7770" t="s">
        <v>7</v>
      </c>
      <c r="G7770">
        <v>1</v>
      </c>
      <c r="H7770">
        <v>1</v>
      </c>
      <c r="I7770" t="s">
        <v>5</v>
      </c>
      <c r="J7770">
        <v>0</v>
      </c>
      <c r="L7770">
        <v>43</v>
      </c>
      <c r="M7770">
        <v>15</v>
      </c>
      <c r="N7770">
        <f>COUNTIFS(Tabla1[TorneoID],Tabla3[[#This Row],[TorneoID]],Tabla1[Jornada],Tabla3[[#This Row],[Jornada]],Tabla1[Resultado],1)</f>
        <v>4</v>
      </c>
      <c r="O7770">
        <f>COUNTIFS(Tabla1[TorneoID],Tabla3[[#This Row],[TorneoID]],Tabla1[Jornada],Tabla3[[#This Row],[Jornada]],Tabla1[Resultado],0)</f>
        <v>2</v>
      </c>
      <c r="P7770">
        <f>COUNTIFS(Tabla1[TorneoID],Tabla3[[#This Row],[TorneoID]],Tabla1[Jornada],Tabla3[[#This Row],[Jornada]],Tabla1[Resultado],-1)</f>
        <v>3</v>
      </c>
      <c r="Q7770">
        <f>Tabla3[[#This Row],[GL]]+Tabla3[[#This Row],[GV]]</f>
        <v>24</v>
      </c>
      <c r="R7770">
        <f>SUMIFS(Tabla1[mLoc],Tabla1[TorneoID],Tabla3[[#This Row],[TorneoID]],Tabla1[Jornada],Tabla3[[#This Row],[Jornada]])</f>
        <v>12</v>
      </c>
      <c r="S7770">
        <f>SUMIFS(Tabla1[mVis],Tabla1[TorneoID],Tabla3[[#This Row],[TorneoID]],Tabla1[Jornada],Tabla3[[#This Row],[Jornada]])</f>
        <v>12</v>
      </c>
    </row>
    <row r="7771" spans="2:19" x14ac:dyDescent="0.45">
      <c r="B7771">
        <v>4798</v>
      </c>
      <c r="C7771" t="s">
        <v>61</v>
      </c>
      <c r="D7771">
        <v>23</v>
      </c>
      <c r="E7771">
        <v>11</v>
      </c>
      <c r="F7771" t="s">
        <v>6</v>
      </c>
      <c r="G7771">
        <v>3</v>
      </c>
      <c r="H7771">
        <v>2</v>
      </c>
      <c r="I7771" t="s">
        <v>1</v>
      </c>
      <c r="J7771">
        <v>1</v>
      </c>
      <c r="L7771">
        <v>43</v>
      </c>
      <c r="M7771">
        <v>16</v>
      </c>
      <c r="N7771">
        <f>COUNTIFS(Tabla1[TorneoID],Tabla3[[#This Row],[TorneoID]],Tabla1[Jornada],Tabla3[[#This Row],[Jornada]],Tabla1[Resultado],1)</f>
        <v>3</v>
      </c>
      <c r="O7771">
        <f>COUNTIFS(Tabla1[TorneoID],Tabla3[[#This Row],[TorneoID]],Tabla1[Jornada],Tabla3[[#This Row],[Jornada]],Tabla1[Resultado],0)</f>
        <v>3</v>
      </c>
      <c r="P7771">
        <f>COUNTIFS(Tabla1[TorneoID],Tabla3[[#This Row],[TorneoID]],Tabla1[Jornada],Tabla3[[#This Row],[Jornada]],Tabla1[Resultado],-1)</f>
        <v>3</v>
      </c>
      <c r="Q7771">
        <f>Tabla3[[#This Row],[GL]]+Tabla3[[#This Row],[GV]]</f>
        <v>26</v>
      </c>
      <c r="R7771">
        <f>SUMIFS(Tabla1[mLoc],Tabla1[TorneoID],Tabla3[[#This Row],[TorneoID]],Tabla1[Jornada],Tabla3[[#This Row],[Jornada]])</f>
        <v>15</v>
      </c>
      <c r="S7771">
        <f>SUMIFS(Tabla1[mVis],Tabla1[TorneoID],Tabla3[[#This Row],[TorneoID]],Tabla1[Jornada],Tabla3[[#This Row],[Jornada]])</f>
        <v>11</v>
      </c>
    </row>
    <row r="7772" spans="2:19" x14ac:dyDescent="0.45">
      <c r="B7772">
        <v>4799</v>
      </c>
      <c r="C7772" t="s">
        <v>61</v>
      </c>
      <c r="D7772">
        <v>23</v>
      </c>
      <c r="E7772">
        <v>11</v>
      </c>
      <c r="F7772" t="s">
        <v>12</v>
      </c>
      <c r="G7772">
        <v>1</v>
      </c>
      <c r="H7772">
        <v>0</v>
      </c>
      <c r="I7772" t="s">
        <v>56</v>
      </c>
      <c r="J7772">
        <v>1</v>
      </c>
      <c r="L7772">
        <v>43</v>
      </c>
      <c r="M7772">
        <v>17</v>
      </c>
      <c r="N7772">
        <f>COUNTIFS(Tabla1[TorneoID],Tabla3[[#This Row],[TorneoID]],Tabla1[Jornada],Tabla3[[#This Row],[Jornada]],Tabla1[Resultado],1)</f>
        <v>6</v>
      </c>
      <c r="O7772">
        <f>COUNTIFS(Tabla1[TorneoID],Tabla3[[#This Row],[TorneoID]],Tabla1[Jornada],Tabla3[[#This Row],[Jornada]],Tabla1[Resultado],0)</f>
        <v>2</v>
      </c>
      <c r="P7772">
        <f>COUNTIFS(Tabla1[TorneoID],Tabla3[[#This Row],[TorneoID]],Tabla1[Jornada],Tabla3[[#This Row],[Jornada]],Tabla1[Resultado],-1)</f>
        <v>1</v>
      </c>
      <c r="Q7772">
        <f>Tabla3[[#This Row],[GL]]+Tabla3[[#This Row],[GV]]</f>
        <v>30</v>
      </c>
      <c r="R7772">
        <f>SUMIFS(Tabla1[mLoc],Tabla1[TorneoID],Tabla3[[#This Row],[TorneoID]],Tabla1[Jornada],Tabla3[[#This Row],[Jornada]])</f>
        <v>20</v>
      </c>
      <c r="S7772">
        <f>SUMIFS(Tabla1[mVis],Tabla1[TorneoID],Tabla3[[#This Row],[TorneoID]],Tabla1[Jornada],Tabla3[[#This Row],[Jornada]])</f>
        <v>10</v>
      </c>
    </row>
    <row r="7773" spans="2:19" x14ac:dyDescent="0.45">
      <c r="B7773">
        <v>4800</v>
      </c>
      <c r="C7773" t="s">
        <v>61</v>
      </c>
      <c r="D7773">
        <v>23</v>
      </c>
      <c r="E7773">
        <v>11</v>
      </c>
      <c r="F7773" t="s">
        <v>14</v>
      </c>
      <c r="G7773">
        <v>3</v>
      </c>
      <c r="H7773">
        <v>1</v>
      </c>
      <c r="I7773" t="s">
        <v>0</v>
      </c>
      <c r="J7773">
        <v>1</v>
      </c>
      <c r="L7773">
        <v>44</v>
      </c>
      <c r="M7773">
        <v>1</v>
      </c>
      <c r="N7773">
        <f>COUNTIFS(Tabla1[TorneoID],Tabla3[[#This Row],[TorneoID]],Tabla1[Jornada],Tabla3[[#This Row],[Jornada]],Tabla1[Resultado],1)</f>
        <v>3</v>
      </c>
      <c r="O7773">
        <f>COUNTIFS(Tabla1[TorneoID],Tabla3[[#This Row],[TorneoID]],Tabla1[Jornada],Tabla3[[#This Row],[Jornada]],Tabla1[Resultado],0)</f>
        <v>5</v>
      </c>
      <c r="P7773">
        <f>COUNTIFS(Tabla1[TorneoID],Tabla3[[#This Row],[TorneoID]],Tabla1[Jornada],Tabla3[[#This Row],[Jornada]],Tabla1[Resultado],-1)</f>
        <v>1</v>
      </c>
      <c r="Q7773">
        <f>Tabla3[[#This Row],[GL]]+Tabla3[[#This Row],[GV]]</f>
        <v>18</v>
      </c>
      <c r="R7773">
        <f>SUMIFS(Tabla1[mLoc],Tabla1[TorneoID],Tabla3[[#This Row],[TorneoID]],Tabla1[Jornada],Tabla3[[#This Row],[Jornada]])</f>
        <v>11</v>
      </c>
      <c r="S7773">
        <f>SUMIFS(Tabla1[mVis],Tabla1[TorneoID],Tabla3[[#This Row],[TorneoID]],Tabla1[Jornada],Tabla3[[#This Row],[Jornada]])</f>
        <v>7</v>
      </c>
    </row>
    <row r="7774" spans="2:19" x14ac:dyDescent="0.45">
      <c r="B7774">
        <v>4801</v>
      </c>
      <c r="C7774" t="s">
        <v>61</v>
      </c>
      <c r="D7774">
        <v>23</v>
      </c>
      <c r="E7774">
        <v>11</v>
      </c>
      <c r="F7774" t="s">
        <v>10</v>
      </c>
      <c r="G7774">
        <v>2</v>
      </c>
      <c r="H7774">
        <v>0</v>
      </c>
      <c r="I7774" t="s">
        <v>27</v>
      </c>
      <c r="J7774">
        <v>1</v>
      </c>
      <c r="L7774">
        <v>44</v>
      </c>
      <c r="M7774">
        <v>2</v>
      </c>
      <c r="N7774">
        <f>COUNTIFS(Tabla1[TorneoID],Tabla3[[#This Row],[TorneoID]],Tabla1[Jornada],Tabla3[[#This Row],[Jornada]],Tabla1[Resultado],1)</f>
        <v>4</v>
      </c>
      <c r="O7774">
        <f>COUNTIFS(Tabla1[TorneoID],Tabla3[[#This Row],[TorneoID]],Tabla1[Jornada],Tabla3[[#This Row],[Jornada]],Tabla1[Resultado],0)</f>
        <v>4</v>
      </c>
      <c r="P7774">
        <f>COUNTIFS(Tabla1[TorneoID],Tabla3[[#This Row],[TorneoID]],Tabla1[Jornada],Tabla3[[#This Row],[Jornada]],Tabla1[Resultado],-1)</f>
        <v>1</v>
      </c>
      <c r="Q7774">
        <f>Tabla3[[#This Row],[GL]]+Tabla3[[#This Row],[GV]]</f>
        <v>25</v>
      </c>
      <c r="R7774">
        <f>SUMIFS(Tabla1[mLoc],Tabla1[TorneoID],Tabla3[[#This Row],[TorneoID]],Tabla1[Jornada],Tabla3[[#This Row],[Jornada]])</f>
        <v>15</v>
      </c>
      <c r="S7774">
        <f>SUMIFS(Tabla1[mVis],Tabla1[TorneoID],Tabla3[[#This Row],[TorneoID]],Tabla1[Jornada],Tabla3[[#This Row],[Jornada]])</f>
        <v>10</v>
      </c>
    </row>
    <row r="7775" spans="2:19" x14ac:dyDescent="0.45">
      <c r="B7775">
        <v>4802</v>
      </c>
      <c r="C7775" t="s">
        <v>61</v>
      </c>
      <c r="D7775">
        <v>23</v>
      </c>
      <c r="E7775">
        <v>11</v>
      </c>
      <c r="F7775" t="s">
        <v>24</v>
      </c>
      <c r="G7775">
        <v>1</v>
      </c>
      <c r="H7775">
        <v>2</v>
      </c>
      <c r="I7775" t="s">
        <v>4</v>
      </c>
      <c r="J7775">
        <v>-1</v>
      </c>
      <c r="L7775">
        <v>44</v>
      </c>
      <c r="M7775">
        <v>3</v>
      </c>
      <c r="N7775">
        <f>COUNTIFS(Tabla1[TorneoID],Tabla3[[#This Row],[TorneoID]],Tabla1[Jornada],Tabla3[[#This Row],[Jornada]],Tabla1[Resultado],1)</f>
        <v>5</v>
      </c>
      <c r="O7775">
        <f>COUNTIFS(Tabla1[TorneoID],Tabla3[[#This Row],[TorneoID]],Tabla1[Jornada],Tabla3[[#This Row],[Jornada]],Tabla1[Resultado],0)</f>
        <v>3</v>
      </c>
      <c r="P7775">
        <f>COUNTIFS(Tabla1[TorneoID],Tabla3[[#This Row],[TorneoID]],Tabla1[Jornada],Tabla3[[#This Row],[Jornada]],Tabla1[Resultado],-1)</f>
        <v>1</v>
      </c>
      <c r="Q7775">
        <f>Tabla3[[#This Row],[GL]]+Tabla3[[#This Row],[GV]]</f>
        <v>22</v>
      </c>
      <c r="R7775">
        <f>SUMIFS(Tabla1[mLoc],Tabla1[TorneoID],Tabla3[[#This Row],[TorneoID]],Tabla1[Jornada],Tabla3[[#This Row],[Jornada]])</f>
        <v>18</v>
      </c>
      <c r="S7775">
        <f>SUMIFS(Tabla1[mVis],Tabla1[TorneoID],Tabla3[[#This Row],[TorneoID]],Tabla1[Jornada],Tabla3[[#This Row],[Jornada]])</f>
        <v>4</v>
      </c>
    </row>
    <row r="7776" spans="2:19" x14ac:dyDescent="0.45">
      <c r="B7776">
        <v>4803</v>
      </c>
      <c r="C7776" t="s">
        <v>61</v>
      </c>
      <c r="D7776">
        <v>23</v>
      </c>
      <c r="E7776">
        <v>11</v>
      </c>
      <c r="F7776" t="s">
        <v>3</v>
      </c>
      <c r="G7776">
        <v>0</v>
      </c>
      <c r="H7776">
        <v>2</v>
      </c>
      <c r="I7776" t="s">
        <v>9</v>
      </c>
      <c r="J7776">
        <v>-1</v>
      </c>
      <c r="L7776">
        <v>44</v>
      </c>
      <c r="M7776">
        <v>4</v>
      </c>
      <c r="N7776">
        <f>COUNTIFS(Tabla1[TorneoID],Tabla3[[#This Row],[TorneoID]],Tabla1[Jornada],Tabla3[[#This Row],[Jornada]],Tabla1[Resultado],1)</f>
        <v>5</v>
      </c>
      <c r="O7776">
        <f>COUNTIFS(Tabla1[TorneoID],Tabla3[[#This Row],[TorneoID]],Tabla1[Jornada],Tabla3[[#This Row],[Jornada]],Tabla1[Resultado],0)</f>
        <v>0</v>
      </c>
      <c r="P7776">
        <f>COUNTIFS(Tabla1[TorneoID],Tabla3[[#This Row],[TorneoID]],Tabla1[Jornada],Tabla3[[#This Row],[Jornada]],Tabla1[Resultado],-1)</f>
        <v>4</v>
      </c>
      <c r="Q7776">
        <f>Tabla3[[#This Row],[GL]]+Tabla3[[#This Row],[GV]]</f>
        <v>21</v>
      </c>
      <c r="R7776">
        <f>SUMIFS(Tabla1[mLoc],Tabla1[TorneoID],Tabla3[[#This Row],[TorneoID]],Tabla1[Jornada],Tabla3[[#This Row],[Jornada]])</f>
        <v>11</v>
      </c>
      <c r="S7776">
        <f>SUMIFS(Tabla1[mVis],Tabla1[TorneoID],Tabla3[[#This Row],[TorneoID]],Tabla1[Jornada],Tabla3[[#This Row],[Jornada]])</f>
        <v>10</v>
      </c>
    </row>
    <row r="7777" spans="2:19" x14ac:dyDescent="0.45">
      <c r="B7777">
        <v>4786</v>
      </c>
      <c r="C7777" t="s">
        <v>61</v>
      </c>
      <c r="D7777">
        <v>23</v>
      </c>
      <c r="E7777">
        <v>12</v>
      </c>
      <c r="F7777" t="s">
        <v>9</v>
      </c>
      <c r="G7777">
        <v>1</v>
      </c>
      <c r="H7777">
        <v>1</v>
      </c>
      <c r="I7777" t="s">
        <v>11</v>
      </c>
      <c r="J7777">
        <v>0</v>
      </c>
      <c r="L7777">
        <v>44</v>
      </c>
      <c r="M7777">
        <v>5</v>
      </c>
      <c r="N7777">
        <f>COUNTIFS(Tabla1[TorneoID],Tabla3[[#This Row],[TorneoID]],Tabla1[Jornada],Tabla3[[#This Row],[Jornada]],Tabla1[Resultado],1)</f>
        <v>3</v>
      </c>
      <c r="O7777">
        <f>COUNTIFS(Tabla1[TorneoID],Tabla3[[#This Row],[TorneoID]],Tabla1[Jornada],Tabla3[[#This Row],[Jornada]],Tabla1[Resultado],0)</f>
        <v>5</v>
      </c>
      <c r="P7777">
        <f>COUNTIFS(Tabla1[TorneoID],Tabla3[[#This Row],[TorneoID]],Tabla1[Jornada],Tabla3[[#This Row],[Jornada]],Tabla1[Resultado],-1)</f>
        <v>1</v>
      </c>
      <c r="Q7777">
        <f>Tabla3[[#This Row],[GL]]+Tabla3[[#This Row],[GV]]</f>
        <v>28</v>
      </c>
      <c r="R7777">
        <f>SUMIFS(Tabla1[mLoc],Tabla1[TorneoID],Tabla3[[#This Row],[TorneoID]],Tabla1[Jornada],Tabla3[[#This Row],[Jornada]])</f>
        <v>18</v>
      </c>
      <c r="S7777">
        <f>SUMIFS(Tabla1[mVis],Tabla1[TorneoID],Tabla3[[#This Row],[TorneoID]],Tabla1[Jornada],Tabla3[[#This Row],[Jornada]])</f>
        <v>10</v>
      </c>
    </row>
    <row r="7778" spans="2:19" x14ac:dyDescent="0.45">
      <c r="B7778">
        <v>4787</v>
      </c>
      <c r="C7778" t="s">
        <v>61</v>
      </c>
      <c r="D7778">
        <v>23</v>
      </c>
      <c r="E7778">
        <v>12</v>
      </c>
      <c r="F7778" t="s">
        <v>13</v>
      </c>
      <c r="G7778">
        <v>1</v>
      </c>
      <c r="H7778">
        <v>1</v>
      </c>
      <c r="I7778" t="s">
        <v>12</v>
      </c>
      <c r="J7778">
        <v>0</v>
      </c>
      <c r="L7778">
        <v>44</v>
      </c>
      <c r="M7778">
        <v>6</v>
      </c>
      <c r="N7778">
        <f>COUNTIFS(Tabla1[TorneoID],Tabla3[[#This Row],[TorneoID]],Tabla1[Jornada],Tabla3[[#This Row],[Jornada]],Tabla1[Resultado],1)</f>
        <v>6</v>
      </c>
      <c r="O7778">
        <f>COUNTIFS(Tabla1[TorneoID],Tabla3[[#This Row],[TorneoID]],Tabla1[Jornada],Tabla3[[#This Row],[Jornada]],Tabla1[Resultado],0)</f>
        <v>1</v>
      </c>
      <c r="P7778">
        <f>COUNTIFS(Tabla1[TorneoID],Tabla3[[#This Row],[TorneoID]],Tabla1[Jornada],Tabla3[[#This Row],[Jornada]],Tabla1[Resultado],-1)</f>
        <v>2</v>
      </c>
      <c r="Q7778">
        <f>Tabla3[[#This Row],[GL]]+Tabla3[[#This Row],[GV]]</f>
        <v>22</v>
      </c>
      <c r="R7778">
        <f>SUMIFS(Tabla1[mLoc],Tabla1[TorneoID],Tabla3[[#This Row],[TorneoID]],Tabla1[Jornada],Tabla3[[#This Row],[Jornada]])</f>
        <v>15</v>
      </c>
      <c r="S7778">
        <f>SUMIFS(Tabla1[mVis],Tabla1[TorneoID],Tabla3[[#This Row],[TorneoID]],Tabla1[Jornada],Tabla3[[#This Row],[Jornada]])</f>
        <v>7</v>
      </c>
    </row>
    <row r="7779" spans="2:19" x14ac:dyDescent="0.45">
      <c r="B7779">
        <v>4788</v>
      </c>
      <c r="C7779" t="s">
        <v>61</v>
      </c>
      <c r="D7779">
        <v>23</v>
      </c>
      <c r="E7779">
        <v>12</v>
      </c>
      <c r="F7779" t="s">
        <v>0</v>
      </c>
      <c r="G7779">
        <v>0</v>
      </c>
      <c r="H7779">
        <v>0</v>
      </c>
      <c r="I7779" t="s">
        <v>15</v>
      </c>
      <c r="J7779">
        <v>0</v>
      </c>
      <c r="L7779">
        <v>44</v>
      </c>
      <c r="M7779">
        <v>7</v>
      </c>
      <c r="N7779">
        <f>COUNTIFS(Tabla1[TorneoID],Tabla3[[#This Row],[TorneoID]],Tabla1[Jornada],Tabla3[[#This Row],[Jornada]],Tabla1[Resultado],1)</f>
        <v>2</v>
      </c>
      <c r="O7779">
        <f>COUNTIFS(Tabla1[TorneoID],Tabla3[[#This Row],[TorneoID]],Tabla1[Jornada],Tabla3[[#This Row],[Jornada]],Tabla1[Resultado],0)</f>
        <v>3</v>
      </c>
      <c r="P7779">
        <f>COUNTIFS(Tabla1[TorneoID],Tabla3[[#This Row],[TorneoID]],Tabla1[Jornada],Tabla3[[#This Row],[Jornada]],Tabla1[Resultado],-1)</f>
        <v>4</v>
      </c>
      <c r="Q7779">
        <f>Tabla3[[#This Row],[GL]]+Tabla3[[#This Row],[GV]]</f>
        <v>28</v>
      </c>
      <c r="R7779">
        <f>SUMIFS(Tabla1[mLoc],Tabla1[TorneoID],Tabla3[[#This Row],[TorneoID]],Tabla1[Jornada],Tabla3[[#This Row],[Jornada]])</f>
        <v>13</v>
      </c>
      <c r="S7779">
        <f>SUMIFS(Tabla1[mVis],Tabla1[TorneoID],Tabla3[[#This Row],[TorneoID]],Tabla1[Jornada],Tabla3[[#This Row],[Jornada]])</f>
        <v>15</v>
      </c>
    </row>
    <row r="7780" spans="2:19" x14ac:dyDescent="0.45">
      <c r="B7780">
        <v>4789</v>
      </c>
      <c r="C7780" t="s">
        <v>61</v>
      </c>
      <c r="D7780">
        <v>23</v>
      </c>
      <c r="E7780">
        <v>12</v>
      </c>
      <c r="F7780" t="s">
        <v>24</v>
      </c>
      <c r="G7780">
        <v>0</v>
      </c>
      <c r="H7780">
        <v>0</v>
      </c>
      <c r="I7780" t="s">
        <v>3</v>
      </c>
      <c r="J7780">
        <v>0</v>
      </c>
      <c r="L7780">
        <v>44</v>
      </c>
      <c r="M7780">
        <v>8</v>
      </c>
      <c r="N7780">
        <f>COUNTIFS(Tabla1[TorneoID],Tabla3[[#This Row],[TorneoID]],Tabla1[Jornada],Tabla3[[#This Row],[Jornada]],Tabla1[Resultado],1)</f>
        <v>5</v>
      </c>
      <c r="O7780">
        <f>COUNTIFS(Tabla1[TorneoID],Tabla3[[#This Row],[TorneoID]],Tabla1[Jornada],Tabla3[[#This Row],[Jornada]],Tabla1[Resultado],0)</f>
        <v>1</v>
      </c>
      <c r="P7780">
        <f>COUNTIFS(Tabla1[TorneoID],Tabla3[[#This Row],[TorneoID]],Tabla1[Jornada],Tabla3[[#This Row],[Jornada]],Tabla1[Resultado],-1)</f>
        <v>3</v>
      </c>
      <c r="Q7780">
        <f>Tabla3[[#This Row],[GL]]+Tabla3[[#This Row],[GV]]</f>
        <v>17</v>
      </c>
      <c r="R7780">
        <f>SUMIFS(Tabla1[mLoc],Tabla1[TorneoID],Tabla3[[#This Row],[TorneoID]],Tabla1[Jornada],Tabla3[[#This Row],[Jornada]])</f>
        <v>11</v>
      </c>
      <c r="S7780">
        <f>SUMIFS(Tabla1[mVis],Tabla1[TorneoID],Tabla3[[#This Row],[TorneoID]],Tabla1[Jornada],Tabla3[[#This Row],[Jornada]])</f>
        <v>6</v>
      </c>
    </row>
    <row r="7781" spans="2:19" x14ac:dyDescent="0.45">
      <c r="B7781">
        <v>4790</v>
      </c>
      <c r="C7781" t="s">
        <v>61</v>
      </c>
      <c r="D7781">
        <v>23</v>
      </c>
      <c r="E7781">
        <v>12</v>
      </c>
      <c r="F7781" t="s">
        <v>49</v>
      </c>
      <c r="G7781">
        <v>0</v>
      </c>
      <c r="H7781">
        <v>1</v>
      </c>
      <c r="I7781" t="s">
        <v>7</v>
      </c>
      <c r="J7781">
        <v>-1</v>
      </c>
      <c r="L7781">
        <v>44</v>
      </c>
      <c r="M7781">
        <v>9</v>
      </c>
      <c r="N7781">
        <f>COUNTIFS(Tabla1[TorneoID],Tabla3[[#This Row],[TorneoID]],Tabla1[Jornada],Tabla3[[#This Row],[Jornada]],Tabla1[Resultado],1)</f>
        <v>3</v>
      </c>
      <c r="O7781">
        <f>COUNTIFS(Tabla1[TorneoID],Tabla3[[#This Row],[TorneoID]],Tabla1[Jornada],Tabla3[[#This Row],[Jornada]],Tabla1[Resultado],0)</f>
        <v>3</v>
      </c>
      <c r="P7781">
        <f>COUNTIFS(Tabla1[TorneoID],Tabla3[[#This Row],[TorneoID]],Tabla1[Jornada],Tabla3[[#This Row],[Jornada]],Tabla1[Resultado],-1)</f>
        <v>3</v>
      </c>
      <c r="Q7781">
        <f>Tabla3[[#This Row],[GL]]+Tabla3[[#This Row],[GV]]</f>
        <v>27</v>
      </c>
      <c r="R7781">
        <f>SUMIFS(Tabla1[mLoc],Tabla1[TorneoID],Tabla3[[#This Row],[TorneoID]],Tabla1[Jornada],Tabla3[[#This Row],[Jornada]])</f>
        <v>14</v>
      </c>
      <c r="S7781">
        <f>SUMIFS(Tabla1[mVis],Tabla1[TorneoID],Tabla3[[#This Row],[TorneoID]],Tabla1[Jornada],Tabla3[[#This Row],[Jornada]])</f>
        <v>13</v>
      </c>
    </row>
    <row r="7782" spans="2:19" x14ac:dyDescent="0.45">
      <c r="B7782">
        <v>4791</v>
      </c>
      <c r="C7782" t="s">
        <v>61</v>
      </c>
      <c r="D7782">
        <v>23</v>
      </c>
      <c r="E7782">
        <v>12</v>
      </c>
      <c r="F7782" t="s">
        <v>27</v>
      </c>
      <c r="G7782">
        <v>1</v>
      </c>
      <c r="H7782">
        <v>3</v>
      </c>
      <c r="I7782" t="s">
        <v>14</v>
      </c>
      <c r="J7782">
        <v>-1</v>
      </c>
      <c r="L7782">
        <v>44</v>
      </c>
      <c r="M7782">
        <v>10</v>
      </c>
      <c r="N7782">
        <f>COUNTIFS(Tabla1[TorneoID],Tabla3[[#This Row],[TorneoID]],Tabla1[Jornada],Tabla3[[#This Row],[Jornada]],Tabla1[Resultado],1)</f>
        <v>1</v>
      </c>
      <c r="O7782">
        <f>COUNTIFS(Tabla1[TorneoID],Tabla3[[#This Row],[TorneoID]],Tabla1[Jornada],Tabla3[[#This Row],[Jornada]],Tabla1[Resultado],0)</f>
        <v>4</v>
      </c>
      <c r="P7782">
        <f>COUNTIFS(Tabla1[TorneoID],Tabla3[[#This Row],[TorneoID]],Tabla1[Jornada],Tabla3[[#This Row],[Jornada]],Tabla1[Resultado],-1)</f>
        <v>4</v>
      </c>
      <c r="Q7782">
        <f>Tabla3[[#This Row],[GL]]+Tabla3[[#This Row],[GV]]</f>
        <v>32</v>
      </c>
      <c r="R7782">
        <f>SUMIFS(Tabla1[mLoc],Tabla1[TorneoID],Tabla3[[#This Row],[TorneoID]],Tabla1[Jornada],Tabla3[[#This Row],[Jornada]])</f>
        <v>13</v>
      </c>
      <c r="S7782">
        <f>SUMIFS(Tabla1[mVis],Tabla1[TorneoID],Tabla3[[#This Row],[TorneoID]],Tabla1[Jornada],Tabla3[[#This Row],[Jornada]])</f>
        <v>19</v>
      </c>
    </row>
    <row r="7783" spans="2:19" x14ac:dyDescent="0.45">
      <c r="B7783">
        <v>4792</v>
      </c>
      <c r="C7783" t="s">
        <v>61</v>
      </c>
      <c r="D7783">
        <v>23</v>
      </c>
      <c r="E7783">
        <v>12</v>
      </c>
      <c r="F7783" t="s">
        <v>56</v>
      </c>
      <c r="G7783">
        <v>3</v>
      </c>
      <c r="H7783">
        <v>1</v>
      </c>
      <c r="I7783" t="s">
        <v>6</v>
      </c>
      <c r="J7783">
        <v>1</v>
      </c>
      <c r="L7783">
        <v>44</v>
      </c>
      <c r="M7783">
        <v>11</v>
      </c>
      <c r="N7783">
        <f>COUNTIFS(Tabla1[TorneoID],Tabla3[[#This Row],[TorneoID]],Tabla1[Jornada],Tabla3[[#This Row],[Jornada]],Tabla1[Resultado],1)</f>
        <v>3</v>
      </c>
      <c r="O7783">
        <f>COUNTIFS(Tabla1[TorneoID],Tabla3[[#This Row],[TorneoID]],Tabla1[Jornada],Tabla3[[#This Row],[Jornada]],Tabla1[Resultado],0)</f>
        <v>4</v>
      </c>
      <c r="P7783">
        <f>COUNTIFS(Tabla1[TorneoID],Tabla3[[#This Row],[TorneoID]],Tabla1[Jornada],Tabla3[[#This Row],[Jornada]],Tabla1[Resultado],-1)</f>
        <v>2</v>
      </c>
      <c r="Q7783">
        <f>Tabla3[[#This Row],[GL]]+Tabla3[[#This Row],[GV]]</f>
        <v>29</v>
      </c>
      <c r="R7783">
        <f>SUMIFS(Tabla1[mLoc],Tabla1[TorneoID],Tabla3[[#This Row],[TorneoID]],Tabla1[Jornada],Tabla3[[#This Row],[Jornada]])</f>
        <v>15</v>
      </c>
      <c r="S7783">
        <f>SUMIFS(Tabla1[mVis],Tabla1[TorneoID],Tabla3[[#This Row],[TorneoID]],Tabla1[Jornada],Tabla3[[#This Row],[Jornada]])</f>
        <v>14</v>
      </c>
    </row>
    <row r="7784" spans="2:19" x14ac:dyDescent="0.45">
      <c r="B7784">
        <v>4793</v>
      </c>
      <c r="C7784" t="s">
        <v>61</v>
      </c>
      <c r="D7784">
        <v>23</v>
      </c>
      <c r="E7784">
        <v>12</v>
      </c>
      <c r="F7784" t="s">
        <v>5</v>
      </c>
      <c r="G7784">
        <v>0</v>
      </c>
      <c r="H7784">
        <v>0</v>
      </c>
      <c r="I7784" t="s">
        <v>10</v>
      </c>
      <c r="J7784">
        <v>0</v>
      </c>
      <c r="L7784">
        <v>44</v>
      </c>
      <c r="M7784">
        <v>12</v>
      </c>
      <c r="N7784">
        <f>COUNTIFS(Tabla1[TorneoID],Tabla3[[#This Row],[TorneoID]],Tabla1[Jornada],Tabla3[[#This Row],[Jornada]],Tabla1[Resultado],1)</f>
        <v>7</v>
      </c>
      <c r="O7784">
        <f>COUNTIFS(Tabla1[TorneoID],Tabla3[[#This Row],[TorneoID]],Tabla1[Jornada],Tabla3[[#This Row],[Jornada]],Tabla1[Resultado],0)</f>
        <v>1</v>
      </c>
      <c r="P7784">
        <f>COUNTIFS(Tabla1[TorneoID],Tabla3[[#This Row],[TorneoID]],Tabla1[Jornada],Tabla3[[#This Row],[Jornada]],Tabla1[Resultado],-1)</f>
        <v>1</v>
      </c>
      <c r="Q7784">
        <f>Tabla3[[#This Row],[GL]]+Tabla3[[#This Row],[GV]]</f>
        <v>20</v>
      </c>
      <c r="R7784">
        <f>SUMIFS(Tabla1[mLoc],Tabla1[TorneoID],Tabla3[[#This Row],[TorneoID]],Tabla1[Jornada],Tabla3[[#This Row],[Jornada]])</f>
        <v>17</v>
      </c>
      <c r="S7784">
        <f>SUMIFS(Tabla1[mVis],Tabla1[TorneoID],Tabla3[[#This Row],[TorneoID]],Tabla1[Jornada],Tabla3[[#This Row],[Jornada]])</f>
        <v>3</v>
      </c>
    </row>
    <row r="7785" spans="2:19" x14ac:dyDescent="0.45">
      <c r="B7785">
        <v>4794</v>
      </c>
      <c r="C7785" t="s">
        <v>61</v>
      </c>
      <c r="D7785">
        <v>23</v>
      </c>
      <c r="E7785">
        <v>12</v>
      </c>
      <c r="F7785" t="s">
        <v>4</v>
      </c>
      <c r="G7785">
        <v>0</v>
      </c>
      <c r="H7785">
        <v>0</v>
      </c>
      <c r="I7785" t="s">
        <v>1</v>
      </c>
      <c r="J7785">
        <v>0</v>
      </c>
      <c r="L7785">
        <v>44</v>
      </c>
      <c r="M7785">
        <v>13</v>
      </c>
      <c r="N7785">
        <f>COUNTIFS(Tabla1[TorneoID],Tabla3[[#This Row],[TorneoID]],Tabla1[Jornada],Tabla3[[#This Row],[Jornada]],Tabla1[Resultado],1)</f>
        <v>2</v>
      </c>
      <c r="O7785">
        <f>COUNTIFS(Tabla1[TorneoID],Tabla3[[#This Row],[TorneoID]],Tabla1[Jornada],Tabla3[[#This Row],[Jornada]],Tabla1[Resultado],0)</f>
        <v>2</v>
      </c>
      <c r="P7785">
        <f>COUNTIFS(Tabla1[TorneoID],Tabla3[[#This Row],[TorneoID]],Tabla1[Jornada],Tabla3[[#This Row],[Jornada]],Tabla1[Resultado],-1)</f>
        <v>5</v>
      </c>
      <c r="Q7785">
        <f>Tabla3[[#This Row],[GL]]+Tabla3[[#This Row],[GV]]</f>
        <v>30</v>
      </c>
      <c r="R7785">
        <f>SUMIFS(Tabla1[mLoc],Tabla1[TorneoID],Tabla3[[#This Row],[TorneoID]],Tabla1[Jornada],Tabla3[[#This Row],[Jornada]])</f>
        <v>15</v>
      </c>
      <c r="S7785">
        <f>SUMIFS(Tabla1[mVis],Tabla1[TorneoID],Tabla3[[#This Row],[TorneoID]],Tabla1[Jornada],Tabla3[[#This Row],[Jornada]])</f>
        <v>15</v>
      </c>
    </row>
    <row r="7786" spans="2:19" x14ac:dyDescent="0.45">
      <c r="B7786">
        <v>4777</v>
      </c>
      <c r="C7786" t="s">
        <v>61</v>
      </c>
      <c r="D7786">
        <v>23</v>
      </c>
      <c r="E7786">
        <v>13</v>
      </c>
      <c r="F7786" t="s">
        <v>3</v>
      </c>
      <c r="G7786">
        <v>4</v>
      </c>
      <c r="H7786">
        <v>2</v>
      </c>
      <c r="I7786" t="s">
        <v>4</v>
      </c>
      <c r="J7786">
        <v>1</v>
      </c>
      <c r="L7786">
        <v>44</v>
      </c>
      <c r="M7786">
        <v>14</v>
      </c>
      <c r="N7786">
        <f>COUNTIFS(Tabla1[TorneoID],Tabla3[[#This Row],[TorneoID]],Tabla1[Jornada],Tabla3[[#This Row],[Jornada]],Tabla1[Resultado],1)</f>
        <v>3</v>
      </c>
      <c r="O7786">
        <f>COUNTIFS(Tabla1[TorneoID],Tabla3[[#This Row],[TorneoID]],Tabla1[Jornada],Tabla3[[#This Row],[Jornada]],Tabla1[Resultado],0)</f>
        <v>5</v>
      </c>
      <c r="P7786">
        <f>COUNTIFS(Tabla1[TorneoID],Tabla3[[#This Row],[TorneoID]],Tabla1[Jornada],Tabla3[[#This Row],[Jornada]],Tabla1[Resultado],-1)</f>
        <v>1</v>
      </c>
      <c r="Q7786">
        <f>Tabla3[[#This Row],[GL]]+Tabla3[[#This Row],[GV]]</f>
        <v>29</v>
      </c>
      <c r="R7786">
        <f>SUMIFS(Tabla1[mLoc],Tabla1[TorneoID],Tabla3[[#This Row],[TorneoID]],Tabla1[Jornada],Tabla3[[#This Row],[Jornada]])</f>
        <v>17</v>
      </c>
      <c r="S7786">
        <f>SUMIFS(Tabla1[mVis],Tabla1[TorneoID],Tabla3[[#This Row],[TorneoID]],Tabla1[Jornada],Tabla3[[#This Row],[Jornada]])</f>
        <v>12</v>
      </c>
    </row>
    <row r="7787" spans="2:19" x14ac:dyDescent="0.45">
      <c r="B7787">
        <v>4778</v>
      </c>
      <c r="C7787" t="s">
        <v>61</v>
      </c>
      <c r="D7787">
        <v>23</v>
      </c>
      <c r="E7787">
        <v>13</v>
      </c>
      <c r="F7787" t="s">
        <v>12</v>
      </c>
      <c r="G7787">
        <v>1</v>
      </c>
      <c r="H7787">
        <v>2</v>
      </c>
      <c r="I7787" t="s">
        <v>0</v>
      </c>
      <c r="J7787">
        <v>-1</v>
      </c>
      <c r="L7787">
        <v>44</v>
      </c>
      <c r="M7787">
        <v>15</v>
      </c>
      <c r="N7787">
        <f>COUNTIFS(Tabla1[TorneoID],Tabla3[[#This Row],[TorneoID]],Tabla1[Jornada],Tabla3[[#This Row],[Jornada]],Tabla1[Resultado],1)</f>
        <v>3</v>
      </c>
      <c r="O7787">
        <f>COUNTIFS(Tabla1[TorneoID],Tabla3[[#This Row],[TorneoID]],Tabla1[Jornada],Tabla3[[#This Row],[Jornada]],Tabla1[Resultado],0)</f>
        <v>2</v>
      </c>
      <c r="P7787">
        <f>COUNTIFS(Tabla1[TorneoID],Tabla3[[#This Row],[TorneoID]],Tabla1[Jornada],Tabla3[[#This Row],[Jornada]],Tabla1[Resultado],-1)</f>
        <v>4</v>
      </c>
      <c r="Q7787">
        <f>Tabla3[[#This Row],[GL]]+Tabla3[[#This Row],[GV]]</f>
        <v>20</v>
      </c>
      <c r="R7787">
        <f>SUMIFS(Tabla1[mLoc],Tabla1[TorneoID],Tabla3[[#This Row],[TorneoID]],Tabla1[Jornada],Tabla3[[#This Row],[Jornada]])</f>
        <v>10</v>
      </c>
      <c r="S7787">
        <f>SUMIFS(Tabla1[mVis],Tabla1[TorneoID],Tabla3[[#This Row],[TorneoID]],Tabla1[Jornada],Tabla3[[#This Row],[Jornada]])</f>
        <v>10</v>
      </c>
    </row>
    <row r="7788" spans="2:19" x14ac:dyDescent="0.45">
      <c r="B7788">
        <v>4779</v>
      </c>
      <c r="C7788" t="s">
        <v>61</v>
      </c>
      <c r="D7788">
        <v>23</v>
      </c>
      <c r="E7788">
        <v>13</v>
      </c>
      <c r="F7788" t="s">
        <v>11</v>
      </c>
      <c r="G7788">
        <v>1</v>
      </c>
      <c r="H7788">
        <v>2</v>
      </c>
      <c r="I7788" t="s">
        <v>24</v>
      </c>
      <c r="J7788">
        <v>-1</v>
      </c>
      <c r="L7788">
        <v>44</v>
      </c>
      <c r="M7788">
        <v>16</v>
      </c>
      <c r="N7788">
        <f>COUNTIFS(Tabla1[TorneoID],Tabla3[[#This Row],[TorneoID]],Tabla1[Jornada],Tabla3[[#This Row],[Jornada]],Tabla1[Resultado],1)</f>
        <v>4</v>
      </c>
      <c r="O7788">
        <f>COUNTIFS(Tabla1[TorneoID],Tabla3[[#This Row],[TorneoID]],Tabla1[Jornada],Tabla3[[#This Row],[Jornada]],Tabla1[Resultado],0)</f>
        <v>1</v>
      </c>
      <c r="P7788">
        <f>COUNTIFS(Tabla1[TorneoID],Tabla3[[#This Row],[TorneoID]],Tabla1[Jornada],Tabla3[[#This Row],[Jornada]],Tabla1[Resultado],-1)</f>
        <v>4</v>
      </c>
      <c r="Q7788">
        <f>Tabla3[[#This Row],[GL]]+Tabla3[[#This Row],[GV]]</f>
        <v>25</v>
      </c>
      <c r="R7788">
        <f>SUMIFS(Tabla1[mLoc],Tabla1[TorneoID],Tabla3[[#This Row],[TorneoID]],Tabla1[Jornada],Tabla3[[#This Row],[Jornada]])</f>
        <v>15</v>
      </c>
      <c r="S7788">
        <f>SUMIFS(Tabla1[mVis],Tabla1[TorneoID],Tabla3[[#This Row],[TorneoID]],Tabla1[Jornada],Tabla3[[#This Row],[Jornada]])</f>
        <v>10</v>
      </c>
    </row>
    <row r="7789" spans="2:19" x14ac:dyDescent="0.45">
      <c r="B7789">
        <v>4780</v>
      </c>
      <c r="C7789" t="s">
        <v>61</v>
      </c>
      <c r="D7789">
        <v>23</v>
      </c>
      <c r="E7789">
        <v>13</v>
      </c>
      <c r="F7789" t="s">
        <v>15</v>
      </c>
      <c r="G7789">
        <v>3</v>
      </c>
      <c r="H7789">
        <v>2</v>
      </c>
      <c r="I7789" t="s">
        <v>27</v>
      </c>
      <c r="J7789">
        <v>1</v>
      </c>
      <c r="L7789">
        <v>44</v>
      </c>
      <c r="M7789">
        <v>17</v>
      </c>
      <c r="N7789">
        <f>COUNTIFS(Tabla1[TorneoID],Tabla3[[#This Row],[TorneoID]],Tabla1[Jornada],Tabla3[[#This Row],[Jornada]],Tabla1[Resultado],1)</f>
        <v>5</v>
      </c>
      <c r="O7789">
        <f>COUNTIFS(Tabla1[TorneoID],Tabla3[[#This Row],[TorneoID]],Tabla1[Jornada],Tabla3[[#This Row],[Jornada]],Tabla1[Resultado],0)</f>
        <v>4</v>
      </c>
      <c r="P7789">
        <f>COUNTIFS(Tabla1[TorneoID],Tabla3[[#This Row],[TorneoID]],Tabla1[Jornada],Tabla3[[#This Row],[Jornada]],Tabla1[Resultado],-1)</f>
        <v>0</v>
      </c>
      <c r="Q7789">
        <f>Tabla3[[#This Row],[GL]]+Tabla3[[#This Row],[GV]]</f>
        <v>20</v>
      </c>
      <c r="R7789">
        <f>SUMIFS(Tabla1[mLoc],Tabla1[TorneoID],Tabla3[[#This Row],[TorneoID]],Tabla1[Jornada],Tabla3[[#This Row],[Jornada]])</f>
        <v>14</v>
      </c>
      <c r="S7789">
        <f>SUMIFS(Tabla1[mVis],Tabla1[TorneoID],Tabla3[[#This Row],[TorneoID]],Tabla1[Jornada],Tabla3[[#This Row],[Jornada]])</f>
        <v>6</v>
      </c>
    </row>
    <row r="7790" spans="2:19" x14ac:dyDescent="0.45">
      <c r="B7790">
        <v>4781</v>
      </c>
      <c r="C7790" t="s">
        <v>61</v>
      </c>
      <c r="D7790">
        <v>23</v>
      </c>
      <c r="E7790">
        <v>13</v>
      </c>
      <c r="F7790" t="s">
        <v>7</v>
      </c>
      <c r="G7790">
        <v>2</v>
      </c>
      <c r="H7790">
        <v>0</v>
      </c>
      <c r="I7790" t="s">
        <v>9</v>
      </c>
      <c r="J7790">
        <v>1</v>
      </c>
      <c r="L7790">
        <v>45</v>
      </c>
      <c r="M7790">
        <v>1</v>
      </c>
      <c r="N7790">
        <f>COUNTIFS(Tabla1[TorneoID],Tabla3[[#This Row],[TorneoID]],Tabla1[Jornada],Tabla3[[#This Row],[Jornada]],Tabla1[Resultado],1)</f>
        <v>4</v>
      </c>
      <c r="O7790">
        <f>COUNTIFS(Tabla1[TorneoID],Tabla3[[#This Row],[TorneoID]],Tabla1[Jornada],Tabla3[[#This Row],[Jornada]],Tabla1[Resultado],0)</f>
        <v>4</v>
      </c>
      <c r="P7790">
        <f>COUNTIFS(Tabla1[TorneoID],Tabla3[[#This Row],[TorneoID]],Tabla1[Jornada],Tabla3[[#This Row],[Jornada]],Tabla1[Resultado],-1)</f>
        <v>1</v>
      </c>
      <c r="Q7790">
        <f>Tabla3[[#This Row],[GL]]+Tabla3[[#This Row],[GV]]</f>
        <v>28</v>
      </c>
      <c r="R7790">
        <f>SUMIFS(Tabla1[mLoc],Tabla1[TorneoID],Tabla3[[#This Row],[TorneoID]],Tabla1[Jornada],Tabla3[[#This Row],[Jornada]])</f>
        <v>18</v>
      </c>
      <c r="S7790">
        <f>SUMIFS(Tabla1[mVis],Tabla1[TorneoID],Tabla3[[#This Row],[TorneoID]],Tabla1[Jornada],Tabla3[[#This Row],[Jornada]])</f>
        <v>10</v>
      </c>
    </row>
    <row r="7791" spans="2:19" x14ac:dyDescent="0.45">
      <c r="B7791">
        <v>4782</v>
      </c>
      <c r="C7791" t="s">
        <v>61</v>
      </c>
      <c r="D7791">
        <v>23</v>
      </c>
      <c r="E7791">
        <v>13</v>
      </c>
      <c r="F7791" t="s">
        <v>1</v>
      </c>
      <c r="G7791">
        <v>3</v>
      </c>
      <c r="H7791">
        <v>1</v>
      </c>
      <c r="I7791" t="s">
        <v>56</v>
      </c>
      <c r="J7791">
        <v>1</v>
      </c>
      <c r="L7791">
        <v>45</v>
      </c>
      <c r="M7791">
        <v>2</v>
      </c>
      <c r="N7791">
        <f>COUNTIFS(Tabla1[TorneoID],Tabla3[[#This Row],[TorneoID]],Tabla1[Jornada],Tabla3[[#This Row],[Jornada]],Tabla1[Resultado],1)</f>
        <v>3</v>
      </c>
      <c r="O7791">
        <f>COUNTIFS(Tabla1[TorneoID],Tabla3[[#This Row],[TorneoID]],Tabla1[Jornada],Tabla3[[#This Row],[Jornada]],Tabla1[Resultado],0)</f>
        <v>3</v>
      </c>
      <c r="P7791">
        <f>COUNTIFS(Tabla1[TorneoID],Tabla3[[#This Row],[TorneoID]],Tabla1[Jornada],Tabla3[[#This Row],[Jornada]],Tabla1[Resultado],-1)</f>
        <v>3</v>
      </c>
      <c r="Q7791">
        <f>Tabla3[[#This Row],[GL]]+Tabla3[[#This Row],[GV]]</f>
        <v>23</v>
      </c>
      <c r="R7791">
        <f>SUMIFS(Tabla1[mLoc],Tabla1[TorneoID],Tabla3[[#This Row],[TorneoID]],Tabla1[Jornada],Tabla3[[#This Row],[Jornada]])</f>
        <v>11</v>
      </c>
      <c r="S7791">
        <f>SUMIFS(Tabla1[mVis],Tabla1[TorneoID],Tabla3[[#This Row],[TorneoID]],Tabla1[Jornada],Tabla3[[#This Row],[Jornada]])</f>
        <v>12</v>
      </c>
    </row>
    <row r="7792" spans="2:19" x14ac:dyDescent="0.45">
      <c r="B7792">
        <v>4783</v>
      </c>
      <c r="C7792" t="s">
        <v>61</v>
      </c>
      <c r="D7792">
        <v>23</v>
      </c>
      <c r="E7792">
        <v>13</v>
      </c>
      <c r="F7792" t="s">
        <v>6</v>
      </c>
      <c r="G7792">
        <v>3</v>
      </c>
      <c r="H7792">
        <v>2</v>
      </c>
      <c r="I7792" t="s">
        <v>13</v>
      </c>
      <c r="J7792">
        <v>1</v>
      </c>
      <c r="L7792">
        <v>45</v>
      </c>
      <c r="M7792">
        <v>3</v>
      </c>
      <c r="N7792">
        <f>COUNTIFS(Tabla1[TorneoID],Tabla3[[#This Row],[TorneoID]],Tabla1[Jornada],Tabla3[[#This Row],[Jornada]],Tabla1[Resultado],1)</f>
        <v>5</v>
      </c>
      <c r="O7792">
        <f>COUNTIFS(Tabla1[TorneoID],Tabla3[[#This Row],[TorneoID]],Tabla1[Jornada],Tabla3[[#This Row],[Jornada]],Tabla1[Resultado],0)</f>
        <v>3</v>
      </c>
      <c r="P7792">
        <f>COUNTIFS(Tabla1[TorneoID],Tabla3[[#This Row],[TorneoID]],Tabla1[Jornada],Tabla3[[#This Row],[Jornada]],Tabla1[Resultado],-1)</f>
        <v>1</v>
      </c>
      <c r="Q7792">
        <f>Tabla3[[#This Row],[GL]]+Tabla3[[#This Row],[GV]]</f>
        <v>22</v>
      </c>
      <c r="R7792">
        <f>SUMIFS(Tabla1[mLoc],Tabla1[TorneoID],Tabla3[[#This Row],[TorneoID]],Tabla1[Jornada],Tabla3[[#This Row],[Jornada]])</f>
        <v>15</v>
      </c>
      <c r="S7792">
        <f>SUMIFS(Tabla1[mVis],Tabla1[TorneoID],Tabla3[[#This Row],[TorneoID]],Tabla1[Jornada],Tabla3[[#This Row],[Jornada]])</f>
        <v>7</v>
      </c>
    </row>
    <row r="7793" spans="2:19" x14ac:dyDescent="0.45">
      <c r="B7793">
        <v>4784</v>
      </c>
      <c r="C7793" t="s">
        <v>61</v>
      </c>
      <c r="D7793">
        <v>23</v>
      </c>
      <c r="E7793">
        <v>13</v>
      </c>
      <c r="F7793" t="s">
        <v>14</v>
      </c>
      <c r="G7793">
        <v>0</v>
      </c>
      <c r="H7793">
        <v>1</v>
      </c>
      <c r="I7793" t="s">
        <v>5</v>
      </c>
      <c r="J7793">
        <v>-1</v>
      </c>
      <c r="L7793">
        <v>45</v>
      </c>
      <c r="M7793">
        <v>4</v>
      </c>
      <c r="N7793">
        <f>COUNTIFS(Tabla1[TorneoID],Tabla3[[#This Row],[TorneoID]],Tabla1[Jornada],Tabla3[[#This Row],[Jornada]],Tabla1[Resultado],1)</f>
        <v>3</v>
      </c>
      <c r="O7793">
        <f>COUNTIFS(Tabla1[TorneoID],Tabla3[[#This Row],[TorneoID]],Tabla1[Jornada],Tabla3[[#This Row],[Jornada]],Tabla1[Resultado],0)</f>
        <v>3</v>
      </c>
      <c r="P7793">
        <f>COUNTIFS(Tabla1[TorneoID],Tabla3[[#This Row],[TorneoID]],Tabla1[Jornada],Tabla3[[#This Row],[Jornada]],Tabla1[Resultado],-1)</f>
        <v>3</v>
      </c>
      <c r="Q7793">
        <f>Tabla3[[#This Row],[GL]]+Tabla3[[#This Row],[GV]]</f>
        <v>27</v>
      </c>
      <c r="R7793">
        <f>SUMIFS(Tabla1[mLoc],Tabla1[TorneoID],Tabla3[[#This Row],[TorneoID]],Tabla1[Jornada],Tabla3[[#This Row],[Jornada]])</f>
        <v>14</v>
      </c>
      <c r="S7793">
        <f>SUMIFS(Tabla1[mVis],Tabla1[TorneoID],Tabla3[[#This Row],[TorneoID]],Tabla1[Jornada],Tabla3[[#This Row],[Jornada]])</f>
        <v>13</v>
      </c>
    </row>
    <row r="7794" spans="2:19" x14ac:dyDescent="0.45">
      <c r="B7794">
        <v>4785</v>
      </c>
      <c r="C7794" t="s">
        <v>61</v>
      </c>
      <c r="D7794">
        <v>23</v>
      </c>
      <c r="E7794">
        <v>13</v>
      </c>
      <c r="F7794" t="s">
        <v>10</v>
      </c>
      <c r="G7794">
        <v>1</v>
      </c>
      <c r="H7794">
        <v>1</v>
      </c>
      <c r="I7794" t="s">
        <v>49</v>
      </c>
      <c r="J7794">
        <v>0</v>
      </c>
      <c r="L7794">
        <v>45</v>
      </c>
      <c r="M7794">
        <v>5</v>
      </c>
      <c r="N7794">
        <f>COUNTIFS(Tabla1[TorneoID],Tabla3[[#This Row],[TorneoID]],Tabla1[Jornada],Tabla3[[#This Row],[Jornada]],Tabla1[Resultado],1)</f>
        <v>4</v>
      </c>
      <c r="O7794">
        <f>COUNTIFS(Tabla1[TorneoID],Tabla3[[#This Row],[TorneoID]],Tabla1[Jornada],Tabla3[[#This Row],[Jornada]],Tabla1[Resultado],0)</f>
        <v>3</v>
      </c>
      <c r="P7794">
        <f>COUNTIFS(Tabla1[TorneoID],Tabla3[[#This Row],[TorneoID]],Tabla1[Jornada],Tabla3[[#This Row],[Jornada]],Tabla1[Resultado],-1)</f>
        <v>2</v>
      </c>
      <c r="Q7794">
        <f>Tabla3[[#This Row],[GL]]+Tabla3[[#This Row],[GV]]</f>
        <v>35</v>
      </c>
      <c r="R7794">
        <f>SUMIFS(Tabla1[mLoc],Tabla1[TorneoID],Tabla3[[#This Row],[TorneoID]],Tabla1[Jornada],Tabla3[[#This Row],[Jornada]])</f>
        <v>19</v>
      </c>
      <c r="S7794">
        <f>SUMIFS(Tabla1[mVis],Tabla1[TorneoID],Tabla3[[#This Row],[TorneoID]],Tabla1[Jornada],Tabla3[[#This Row],[Jornada]])</f>
        <v>16</v>
      </c>
    </row>
    <row r="7795" spans="2:19" x14ac:dyDescent="0.45">
      <c r="B7795">
        <v>4768</v>
      </c>
      <c r="C7795" t="s">
        <v>61</v>
      </c>
      <c r="D7795">
        <v>23</v>
      </c>
      <c r="E7795">
        <v>14</v>
      </c>
      <c r="F7795" t="s">
        <v>3</v>
      </c>
      <c r="G7795">
        <v>2</v>
      </c>
      <c r="H7795">
        <v>1</v>
      </c>
      <c r="I7795" t="s">
        <v>11</v>
      </c>
      <c r="J7795">
        <v>1</v>
      </c>
      <c r="L7795">
        <v>45</v>
      </c>
      <c r="M7795">
        <v>6</v>
      </c>
      <c r="N7795">
        <f>COUNTIFS(Tabla1[TorneoID],Tabla3[[#This Row],[TorneoID]],Tabla1[Jornada],Tabla3[[#This Row],[Jornada]],Tabla1[Resultado],1)</f>
        <v>4</v>
      </c>
      <c r="O7795">
        <f>COUNTIFS(Tabla1[TorneoID],Tabla3[[#This Row],[TorneoID]],Tabla1[Jornada],Tabla3[[#This Row],[Jornada]],Tabla1[Resultado],0)</f>
        <v>1</v>
      </c>
      <c r="P7795">
        <f>COUNTIFS(Tabla1[TorneoID],Tabla3[[#This Row],[TorneoID]],Tabla1[Jornada],Tabla3[[#This Row],[Jornada]],Tabla1[Resultado],-1)</f>
        <v>4</v>
      </c>
      <c r="Q7795">
        <f>Tabla3[[#This Row],[GL]]+Tabla3[[#This Row],[GV]]</f>
        <v>16</v>
      </c>
      <c r="R7795">
        <f>SUMIFS(Tabla1[mLoc],Tabla1[TorneoID],Tabla3[[#This Row],[TorneoID]],Tabla1[Jornada],Tabla3[[#This Row],[Jornada]])</f>
        <v>8</v>
      </c>
      <c r="S7795">
        <f>SUMIFS(Tabla1[mVis],Tabla1[TorneoID],Tabla3[[#This Row],[TorneoID]],Tabla1[Jornada],Tabla3[[#This Row],[Jornada]])</f>
        <v>8</v>
      </c>
    </row>
    <row r="7796" spans="2:19" x14ac:dyDescent="0.45">
      <c r="B7796">
        <v>4769</v>
      </c>
      <c r="C7796" t="s">
        <v>61</v>
      </c>
      <c r="D7796">
        <v>23</v>
      </c>
      <c r="E7796">
        <v>14</v>
      </c>
      <c r="F7796" t="s">
        <v>56</v>
      </c>
      <c r="G7796">
        <v>2</v>
      </c>
      <c r="H7796">
        <v>0</v>
      </c>
      <c r="I7796" t="s">
        <v>4</v>
      </c>
      <c r="J7796">
        <v>1</v>
      </c>
      <c r="L7796">
        <v>45</v>
      </c>
      <c r="M7796">
        <v>7</v>
      </c>
      <c r="N7796">
        <f>COUNTIFS(Tabla1[TorneoID],Tabla3[[#This Row],[TorneoID]],Tabla1[Jornada],Tabla3[[#This Row],[Jornada]],Tabla1[Resultado],1)</f>
        <v>5</v>
      </c>
      <c r="O7796">
        <f>COUNTIFS(Tabla1[TorneoID],Tabla3[[#This Row],[TorneoID]],Tabla1[Jornada],Tabla3[[#This Row],[Jornada]],Tabla1[Resultado],0)</f>
        <v>3</v>
      </c>
      <c r="P7796">
        <f>COUNTIFS(Tabla1[TorneoID],Tabla3[[#This Row],[TorneoID]],Tabla1[Jornada],Tabla3[[#This Row],[Jornada]],Tabla1[Resultado],-1)</f>
        <v>1</v>
      </c>
      <c r="Q7796">
        <f>Tabla3[[#This Row],[GL]]+Tabla3[[#This Row],[GV]]</f>
        <v>24</v>
      </c>
      <c r="R7796">
        <f>SUMIFS(Tabla1[mLoc],Tabla1[TorneoID],Tabla3[[#This Row],[TorneoID]],Tabla1[Jornada],Tabla3[[#This Row],[Jornada]])</f>
        <v>15</v>
      </c>
      <c r="S7796">
        <f>SUMIFS(Tabla1[mVis],Tabla1[TorneoID],Tabla3[[#This Row],[TorneoID]],Tabla1[Jornada],Tabla3[[#This Row],[Jornada]])</f>
        <v>9</v>
      </c>
    </row>
    <row r="7797" spans="2:19" x14ac:dyDescent="0.45">
      <c r="B7797">
        <v>4770</v>
      </c>
      <c r="C7797" t="s">
        <v>61</v>
      </c>
      <c r="D7797">
        <v>23</v>
      </c>
      <c r="E7797">
        <v>14</v>
      </c>
      <c r="F7797" t="s">
        <v>9</v>
      </c>
      <c r="G7797">
        <v>2</v>
      </c>
      <c r="H7797">
        <v>0</v>
      </c>
      <c r="I7797" t="s">
        <v>10</v>
      </c>
      <c r="J7797">
        <v>1</v>
      </c>
      <c r="L7797">
        <v>45</v>
      </c>
      <c r="M7797">
        <v>8</v>
      </c>
      <c r="N7797">
        <f>COUNTIFS(Tabla1[TorneoID],Tabla3[[#This Row],[TorneoID]],Tabla1[Jornada],Tabla3[[#This Row],[Jornada]],Tabla1[Resultado],1)</f>
        <v>3</v>
      </c>
      <c r="O7797">
        <f>COUNTIFS(Tabla1[TorneoID],Tabla3[[#This Row],[TorneoID]],Tabla1[Jornada],Tabla3[[#This Row],[Jornada]],Tabla1[Resultado],0)</f>
        <v>4</v>
      </c>
      <c r="P7797">
        <f>COUNTIFS(Tabla1[TorneoID],Tabla3[[#This Row],[TorneoID]],Tabla1[Jornada],Tabla3[[#This Row],[Jornada]],Tabla1[Resultado],-1)</f>
        <v>2</v>
      </c>
      <c r="Q7797">
        <f>Tabla3[[#This Row],[GL]]+Tabla3[[#This Row],[GV]]</f>
        <v>25</v>
      </c>
      <c r="R7797">
        <f>SUMIFS(Tabla1[mLoc],Tabla1[TorneoID],Tabla3[[#This Row],[TorneoID]],Tabla1[Jornada],Tabla3[[#This Row],[Jornada]])</f>
        <v>14</v>
      </c>
      <c r="S7797">
        <f>SUMIFS(Tabla1[mVis],Tabla1[TorneoID],Tabla3[[#This Row],[TorneoID]],Tabla1[Jornada],Tabla3[[#This Row],[Jornada]])</f>
        <v>11</v>
      </c>
    </row>
    <row r="7798" spans="2:19" x14ac:dyDescent="0.45">
      <c r="B7798">
        <v>4771</v>
      </c>
      <c r="C7798" t="s">
        <v>61</v>
      </c>
      <c r="D7798">
        <v>23</v>
      </c>
      <c r="E7798">
        <v>14</v>
      </c>
      <c r="F7798" t="s">
        <v>49</v>
      </c>
      <c r="G7798">
        <v>0</v>
      </c>
      <c r="H7798">
        <v>3</v>
      </c>
      <c r="I7798" t="s">
        <v>14</v>
      </c>
      <c r="J7798">
        <v>-1</v>
      </c>
      <c r="L7798">
        <v>45</v>
      </c>
      <c r="M7798">
        <v>9</v>
      </c>
      <c r="N7798">
        <f>COUNTIFS(Tabla1[TorneoID],Tabla3[[#This Row],[TorneoID]],Tabla1[Jornada],Tabla3[[#This Row],[Jornada]],Tabla1[Resultado],1)</f>
        <v>1</v>
      </c>
      <c r="O7798">
        <f>COUNTIFS(Tabla1[TorneoID],Tabla3[[#This Row],[TorneoID]],Tabla1[Jornada],Tabla3[[#This Row],[Jornada]],Tabla1[Resultado],0)</f>
        <v>4</v>
      </c>
      <c r="P7798">
        <f>COUNTIFS(Tabla1[TorneoID],Tabla3[[#This Row],[TorneoID]],Tabla1[Jornada],Tabla3[[#This Row],[Jornada]],Tabla1[Resultado],-1)</f>
        <v>4</v>
      </c>
      <c r="Q7798">
        <f>Tabla3[[#This Row],[GL]]+Tabla3[[#This Row],[GV]]</f>
        <v>23</v>
      </c>
      <c r="R7798">
        <f>SUMIFS(Tabla1[mLoc],Tabla1[TorneoID],Tabla3[[#This Row],[TorneoID]],Tabla1[Jornada],Tabla3[[#This Row],[Jornada]])</f>
        <v>8</v>
      </c>
      <c r="S7798">
        <f>SUMIFS(Tabla1[mVis],Tabla1[TorneoID],Tabla3[[#This Row],[TorneoID]],Tabla1[Jornada],Tabla3[[#This Row],[Jornada]])</f>
        <v>15</v>
      </c>
    </row>
    <row r="7799" spans="2:19" x14ac:dyDescent="0.45">
      <c r="B7799">
        <v>4772</v>
      </c>
      <c r="C7799" t="s">
        <v>61</v>
      </c>
      <c r="D7799">
        <v>23</v>
      </c>
      <c r="E7799">
        <v>14</v>
      </c>
      <c r="F7799" t="s">
        <v>0</v>
      </c>
      <c r="G7799">
        <v>2</v>
      </c>
      <c r="H7799">
        <v>1</v>
      </c>
      <c r="I7799" t="s">
        <v>6</v>
      </c>
      <c r="J7799">
        <v>1</v>
      </c>
      <c r="L7799">
        <v>45</v>
      </c>
      <c r="M7799">
        <v>10</v>
      </c>
      <c r="N7799">
        <f>COUNTIFS(Tabla1[TorneoID],Tabla3[[#This Row],[TorneoID]],Tabla1[Jornada],Tabla3[[#This Row],[Jornada]],Tabla1[Resultado],1)</f>
        <v>5</v>
      </c>
      <c r="O7799">
        <f>COUNTIFS(Tabla1[TorneoID],Tabla3[[#This Row],[TorneoID]],Tabla1[Jornada],Tabla3[[#This Row],[Jornada]],Tabla1[Resultado],0)</f>
        <v>1</v>
      </c>
      <c r="P7799">
        <f>COUNTIFS(Tabla1[TorneoID],Tabla3[[#This Row],[TorneoID]],Tabla1[Jornada],Tabla3[[#This Row],[Jornada]],Tabla1[Resultado],-1)</f>
        <v>3</v>
      </c>
      <c r="Q7799">
        <f>Tabla3[[#This Row],[GL]]+Tabla3[[#This Row],[GV]]</f>
        <v>22</v>
      </c>
      <c r="R7799">
        <f>SUMIFS(Tabla1[mLoc],Tabla1[TorneoID],Tabla3[[#This Row],[TorneoID]],Tabla1[Jornada],Tabla3[[#This Row],[Jornada]])</f>
        <v>13</v>
      </c>
      <c r="S7799">
        <f>SUMIFS(Tabla1[mVis],Tabla1[TorneoID],Tabla3[[#This Row],[TorneoID]],Tabla1[Jornada],Tabla3[[#This Row],[Jornada]])</f>
        <v>9</v>
      </c>
    </row>
    <row r="7800" spans="2:19" x14ac:dyDescent="0.45">
      <c r="B7800">
        <v>4773</v>
      </c>
      <c r="C7800" t="s">
        <v>61</v>
      </c>
      <c r="D7800">
        <v>23</v>
      </c>
      <c r="E7800">
        <v>14</v>
      </c>
      <c r="F7800" t="s">
        <v>5</v>
      </c>
      <c r="G7800">
        <v>1</v>
      </c>
      <c r="H7800">
        <v>1</v>
      </c>
      <c r="I7800" t="s">
        <v>15</v>
      </c>
      <c r="J7800">
        <v>0</v>
      </c>
      <c r="L7800">
        <v>45</v>
      </c>
      <c r="M7800">
        <v>11</v>
      </c>
      <c r="N7800">
        <f>COUNTIFS(Tabla1[TorneoID],Tabla3[[#This Row],[TorneoID]],Tabla1[Jornada],Tabla3[[#This Row],[Jornada]],Tabla1[Resultado],1)</f>
        <v>2</v>
      </c>
      <c r="O7800">
        <f>COUNTIFS(Tabla1[TorneoID],Tabla3[[#This Row],[TorneoID]],Tabla1[Jornada],Tabla3[[#This Row],[Jornada]],Tabla1[Resultado],0)</f>
        <v>4</v>
      </c>
      <c r="P7800">
        <f>COUNTIFS(Tabla1[TorneoID],Tabla3[[#This Row],[TorneoID]],Tabla1[Jornada],Tabla3[[#This Row],[Jornada]],Tabla1[Resultado],-1)</f>
        <v>3</v>
      </c>
      <c r="Q7800">
        <f>Tabla3[[#This Row],[GL]]+Tabla3[[#This Row],[GV]]</f>
        <v>25</v>
      </c>
      <c r="R7800">
        <f>SUMIFS(Tabla1[mLoc],Tabla1[TorneoID],Tabla3[[#This Row],[TorneoID]],Tabla1[Jornada],Tabla3[[#This Row],[Jornada]])</f>
        <v>12</v>
      </c>
      <c r="S7800">
        <f>SUMIFS(Tabla1[mVis],Tabla1[TorneoID],Tabla3[[#This Row],[TorneoID]],Tabla1[Jornada],Tabla3[[#This Row],[Jornada]])</f>
        <v>13</v>
      </c>
    </row>
    <row r="7801" spans="2:19" x14ac:dyDescent="0.45">
      <c r="B7801">
        <v>4774</v>
      </c>
      <c r="C7801" t="s">
        <v>61</v>
      </c>
      <c r="D7801">
        <v>23</v>
      </c>
      <c r="E7801">
        <v>14</v>
      </c>
      <c r="F7801" t="s">
        <v>24</v>
      </c>
      <c r="G7801">
        <v>1</v>
      </c>
      <c r="H7801">
        <v>0</v>
      </c>
      <c r="I7801" t="s">
        <v>7</v>
      </c>
      <c r="J7801">
        <v>1</v>
      </c>
      <c r="L7801">
        <v>45</v>
      </c>
      <c r="M7801">
        <v>12</v>
      </c>
      <c r="N7801">
        <f>COUNTIFS(Tabla1[TorneoID],Tabla3[[#This Row],[TorneoID]],Tabla1[Jornada],Tabla3[[#This Row],[Jornada]],Tabla1[Resultado],1)</f>
        <v>4</v>
      </c>
      <c r="O7801">
        <f>COUNTIFS(Tabla1[TorneoID],Tabla3[[#This Row],[TorneoID]],Tabla1[Jornada],Tabla3[[#This Row],[Jornada]],Tabla1[Resultado],0)</f>
        <v>4</v>
      </c>
      <c r="P7801">
        <f>COUNTIFS(Tabla1[TorneoID],Tabla3[[#This Row],[TorneoID]],Tabla1[Jornada],Tabla3[[#This Row],[Jornada]],Tabla1[Resultado],-1)</f>
        <v>1</v>
      </c>
      <c r="Q7801">
        <f>Tabla3[[#This Row],[GL]]+Tabla3[[#This Row],[GV]]</f>
        <v>22</v>
      </c>
      <c r="R7801">
        <f>SUMIFS(Tabla1[mLoc],Tabla1[TorneoID],Tabla3[[#This Row],[TorneoID]],Tabla1[Jornada],Tabla3[[#This Row],[Jornada]])</f>
        <v>14</v>
      </c>
      <c r="S7801">
        <f>SUMIFS(Tabla1[mVis],Tabla1[TorneoID],Tabla3[[#This Row],[TorneoID]],Tabla1[Jornada],Tabla3[[#This Row],[Jornada]])</f>
        <v>8</v>
      </c>
    </row>
    <row r="7802" spans="2:19" x14ac:dyDescent="0.45">
      <c r="B7802">
        <v>4775</v>
      </c>
      <c r="C7802" t="s">
        <v>61</v>
      </c>
      <c r="D7802">
        <v>23</v>
      </c>
      <c r="E7802">
        <v>14</v>
      </c>
      <c r="F7802" t="s">
        <v>13</v>
      </c>
      <c r="G7802">
        <v>0</v>
      </c>
      <c r="H7802">
        <v>1</v>
      </c>
      <c r="I7802" t="s">
        <v>1</v>
      </c>
      <c r="J7802">
        <v>-1</v>
      </c>
      <c r="L7802">
        <v>45</v>
      </c>
      <c r="M7802">
        <v>13</v>
      </c>
      <c r="N7802">
        <f>COUNTIFS(Tabla1[TorneoID],Tabla3[[#This Row],[TorneoID]],Tabla1[Jornada],Tabla3[[#This Row],[Jornada]],Tabla1[Resultado],1)</f>
        <v>4</v>
      </c>
      <c r="O7802">
        <f>COUNTIFS(Tabla1[TorneoID],Tabla3[[#This Row],[TorneoID]],Tabla1[Jornada],Tabla3[[#This Row],[Jornada]],Tabla1[Resultado],0)</f>
        <v>2</v>
      </c>
      <c r="P7802">
        <f>COUNTIFS(Tabla1[TorneoID],Tabla3[[#This Row],[TorneoID]],Tabla1[Jornada],Tabla3[[#This Row],[Jornada]],Tabla1[Resultado],-1)</f>
        <v>3</v>
      </c>
      <c r="Q7802">
        <f>Tabla3[[#This Row],[GL]]+Tabla3[[#This Row],[GV]]</f>
        <v>20</v>
      </c>
      <c r="R7802">
        <f>SUMIFS(Tabla1[mLoc],Tabla1[TorneoID],Tabla3[[#This Row],[TorneoID]],Tabla1[Jornada],Tabla3[[#This Row],[Jornada]])</f>
        <v>11</v>
      </c>
      <c r="S7802">
        <f>SUMIFS(Tabla1[mVis],Tabla1[TorneoID],Tabla3[[#This Row],[TorneoID]],Tabla1[Jornada],Tabla3[[#This Row],[Jornada]])</f>
        <v>9</v>
      </c>
    </row>
    <row r="7803" spans="2:19" x14ac:dyDescent="0.45">
      <c r="B7803">
        <v>4776</v>
      </c>
      <c r="C7803" t="s">
        <v>61</v>
      </c>
      <c r="D7803">
        <v>23</v>
      </c>
      <c r="E7803">
        <v>14</v>
      </c>
      <c r="F7803" t="s">
        <v>27</v>
      </c>
      <c r="G7803">
        <v>1</v>
      </c>
      <c r="H7803">
        <v>1</v>
      </c>
      <c r="I7803" t="s">
        <v>12</v>
      </c>
      <c r="J7803">
        <v>0</v>
      </c>
      <c r="L7803">
        <v>45</v>
      </c>
      <c r="M7803">
        <v>14</v>
      </c>
      <c r="N7803">
        <f>COUNTIFS(Tabla1[TorneoID],Tabla3[[#This Row],[TorneoID]],Tabla1[Jornada],Tabla3[[#This Row],[Jornada]],Tabla1[Resultado],1)</f>
        <v>3</v>
      </c>
      <c r="O7803">
        <f>COUNTIFS(Tabla1[TorneoID],Tabla3[[#This Row],[TorneoID]],Tabla1[Jornada],Tabla3[[#This Row],[Jornada]],Tabla1[Resultado],0)</f>
        <v>5</v>
      </c>
      <c r="P7803">
        <f>COUNTIFS(Tabla1[TorneoID],Tabla3[[#This Row],[TorneoID]],Tabla1[Jornada],Tabla3[[#This Row],[Jornada]],Tabla1[Resultado],-1)</f>
        <v>1</v>
      </c>
      <c r="Q7803">
        <f>Tabla3[[#This Row],[GL]]+Tabla3[[#This Row],[GV]]</f>
        <v>22</v>
      </c>
      <c r="R7803">
        <f>SUMIFS(Tabla1[mLoc],Tabla1[TorneoID],Tabla3[[#This Row],[TorneoID]],Tabla1[Jornada],Tabla3[[#This Row],[Jornada]])</f>
        <v>13</v>
      </c>
      <c r="S7803">
        <f>SUMIFS(Tabla1[mVis],Tabla1[TorneoID],Tabla3[[#This Row],[TorneoID]],Tabla1[Jornada],Tabla3[[#This Row],[Jornada]])</f>
        <v>9</v>
      </c>
    </row>
    <row r="7804" spans="2:19" x14ac:dyDescent="0.45">
      <c r="B7804">
        <v>4759</v>
      </c>
      <c r="C7804" t="s">
        <v>61</v>
      </c>
      <c r="D7804">
        <v>23</v>
      </c>
      <c r="E7804">
        <v>15</v>
      </c>
      <c r="F7804" t="s">
        <v>7</v>
      </c>
      <c r="G7804">
        <v>2</v>
      </c>
      <c r="H7804">
        <v>1</v>
      </c>
      <c r="I7804" t="s">
        <v>3</v>
      </c>
      <c r="J7804">
        <v>1</v>
      </c>
      <c r="L7804">
        <v>45</v>
      </c>
      <c r="M7804">
        <v>15</v>
      </c>
      <c r="N7804">
        <f>COUNTIFS(Tabla1[TorneoID],Tabla3[[#This Row],[TorneoID]],Tabla1[Jornada],Tabla3[[#This Row],[Jornada]],Tabla1[Resultado],1)</f>
        <v>4</v>
      </c>
      <c r="O7804">
        <f>COUNTIFS(Tabla1[TorneoID],Tabla3[[#This Row],[TorneoID]],Tabla1[Jornada],Tabla3[[#This Row],[Jornada]],Tabla1[Resultado],0)</f>
        <v>3</v>
      </c>
      <c r="P7804">
        <f>COUNTIFS(Tabla1[TorneoID],Tabla3[[#This Row],[TorneoID]],Tabla1[Jornada],Tabla3[[#This Row],[Jornada]],Tabla1[Resultado],-1)</f>
        <v>2</v>
      </c>
      <c r="Q7804">
        <f>Tabla3[[#This Row],[GL]]+Tabla3[[#This Row],[GV]]</f>
        <v>28</v>
      </c>
      <c r="R7804">
        <f>SUMIFS(Tabla1[mLoc],Tabla1[TorneoID],Tabla3[[#This Row],[TorneoID]],Tabla1[Jornada],Tabla3[[#This Row],[Jornada]])</f>
        <v>17</v>
      </c>
      <c r="S7804">
        <f>SUMIFS(Tabla1[mVis],Tabla1[TorneoID],Tabla3[[#This Row],[TorneoID]],Tabla1[Jornada],Tabla3[[#This Row],[Jornada]])</f>
        <v>11</v>
      </c>
    </row>
    <row r="7805" spans="2:19" x14ac:dyDescent="0.45">
      <c r="B7805">
        <v>4760</v>
      </c>
      <c r="C7805" t="s">
        <v>61</v>
      </c>
      <c r="D7805">
        <v>23</v>
      </c>
      <c r="E7805">
        <v>15</v>
      </c>
      <c r="F7805" t="s">
        <v>1</v>
      </c>
      <c r="G7805">
        <v>2</v>
      </c>
      <c r="H7805">
        <v>2</v>
      </c>
      <c r="I7805" t="s">
        <v>0</v>
      </c>
      <c r="J7805">
        <v>0</v>
      </c>
      <c r="L7805">
        <v>45</v>
      </c>
      <c r="M7805">
        <v>16</v>
      </c>
      <c r="N7805">
        <f>COUNTIFS(Tabla1[TorneoID],Tabla3[[#This Row],[TorneoID]],Tabla1[Jornada],Tabla3[[#This Row],[Jornada]],Tabla1[Resultado],1)</f>
        <v>6</v>
      </c>
      <c r="O7805">
        <f>COUNTIFS(Tabla1[TorneoID],Tabla3[[#This Row],[TorneoID]],Tabla1[Jornada],Tabla3[[#This Row],[Jornada]],Tabla1[Resultado],0)</f>
        <v>1</v>
      </c>
      <c r="P7805">
        <f>COUNTIFS(Tabla1[TorneoID],Tabla3[[#This Row],[TorneoID]],Tabla1[Jornada],Tabla3[[#This Row],[Jornada]],Tabla1[Resultado],-1)</f>
        <v>2</v>
      </c>
      <c r="Q7805">
        <f>Tabla3[[#This Row],[GL]]+Tabla3[[#This Row],[GV]]</f>
        <v>20</v>
      </c>
      <c r="R7805">
        <f>SUMIFS(Tabla1[mLoc],Tabla1[TorneoID],Tabla3[[#This Row],[TorneoID]],Tabla1[Jornada],Tabla3[[#This Row],[Jornada]])</f>
        <v>13</v>
      </c>
      <c r="S7805">
        <f>SUMIFS(Tabla1[mVis],Tabla1[TorneoID],Tabla3[[#This Row],[TorneoID]],Tabla1[Jornada],Tabla3[[#This Row],[Jornada]])</f>
        <v>7</v>
      </c>
    </row>
    <row r="7806" spans="2:19" x14ac:dyDescent="0.45">
      <c r="B7806">
        <v>4761</v>
      </c>
      <c r="C7806" t="s">
        <v>61</v>
      </c>
      <c r="D7806">
        <v>23</v>
      </c>
      <c r="E7806">
        <v>15</v>
      </c>
      <c r="F7806" t="s">
        <v>10</v>
      </c>
      <c r="G7806">
        <v>1</v>
      </c>
      <c r="H7806">
        <v>1</v>
      </c>
      <c r="I7806" t="s">
        <v>24</v>
      </c>
      <c r="J7806">
        <v>0</v>
      </c>
      <c r="L7806">
        <v>45</v>
      </c>
      <c r="M7806">
        <v>17</v>
      </c>
      <c r="N7806">
        <f>COUNTIFS(Tabla1[TorneoID],Tabla3[[#This Row],[TorneoID]],Tabla1[Jornada],Tabla3[[#This Row],[Jornada]],Tabla1[Resultado],1)</f>
        <v>6</v>
      </c>
      <c r="O7806">
        <f>COUNTIFS(Tabla1[TorneoID],Tabla3[[#This Row],[TorneoID]],Tabla1[Jornada],Tabla3[[#This Row],[Jornada]],Tabla1[Resultado],0)</f>
        <v>2</v>
      </c>
      <c r="P7806">
        <f>COUNTIFS(Tabla1[TorneoID],Tabla3[[#This Row],[TorneoID]],Tabla1[Jornada],Tabla3[[#This Row],[Jornada]],Tabla1[Resultado],-1)</f>
        <v>1</v>
      </c>
      <c r="Q7806">
        <f>Tabla3[[#This Row],[GL]]+Tabla3[[#This Row],[GV]]</f>
        <v>19</v>
      </c>
      <c r="R7806">
        <f>SUMIFS(Tabla1[mLoc],Tabla1[TorneoID],Tabla3[[#This Row],[TorneoID]],Tabla1[Jornada],Tabla3[[#This Row],[Jornada]])</f>
        <v>15</v>
      </c>
      <c r="S7806">
        <f>SUMIFS(Tabla1[mVis],Tabla1[TorneoID],Tabla3[[#This Row],[TorneoID]],Tabla1[Jornada],Tabla3[[#This Row],[Jornada]])</f>
        <v>4</v>
      </c>
    </row>
    <row r="7807" spans="2:19" x14ac:dyDescent="0.45">
      <c r="B7807">
        <v>4762</v>
      </c>
      <c r="C7807" t="s">
        <v>61</v>
      </c>
      <c r="D7807">
        <v>23</v>
      </c>
      <c r="E7807">
        <v>15</v>
      </c>
      <c r="F7807" t="s">
        <v>15</v>
      </c>
      <c r="G7807">
        <v>1</v>
      </c>
      <c r="H7807">
        <v>2</v>
      </c>
      <c r="I7807" t="s">
        <v>49</v>
      </c>
      <c r="J7807">
        <v>-1</v>
      </c>
      <c r="L7807">
        <v>46</v>
      </c>
      <c r="M7807">
        <v>1</v>
      </c>
      <c r="N7807">
        <f>COUNTIFS(Tabla1[TorneoID],Tabla3[[#This Row],[TorneoID]],Tabla1[Jornada],Tabla3[[#This Row],[Jornada]],Tabla1[Resultado],1)</f>
        <v>3</v>
      </c>
      <c r="O7807">
        <f>COUNTIFS(Tabla1[TorneoID],Tabla3[[#This Row],[TorneoID]],Tabla1[Jornada],Tabla3[[#This Row],[Jornada]],Tabla1[Resultado],0)</f>
        <v>3</v>
      </c>
      <c r="P7807">
        <f>COUNTIFS(Tabla1[TorneoID],Tabla3[[#This Row],[TorneoID]],Tabla1[Jornada],Tabla3[[#This Row],[Jornada]],Tabla1[Resultado],-1)</f>
        <v>3</v>
      </c>
      <c r="Q7807">
        <f>Tabla3[[#This Row],[GL]]+Tabla3[[#This Row],[GV]]</f>
        <v>33</v>
      </c>
      <c r="R7807">
        <f>SUMIFS(Tabla1[mLoc],Tabla1[TorneoID],Tabla3[[#This Row],[TorneoID]],Tabla1[Jornada],Tabla3[[#This Row],[Jornada]])</f>
        <v>19</v>
      </c>
      <c r="S7807">
        <f>SUMIFS(Tabla1[mVis],Tabla1[TorneoID],Tabla3[[#This Row],[TorneoID]],Tabla1[Jornada],Tabla3[[#This Row],[Jornada]])</f>
        <v>14</v>
      </c>
    </row>
    <row r="7808" spans="2:19" x14ac:dyDescent="0.45">
      <c r="B7808">
        <v>4763</v>
      </c>
      <c r="C7808" t="s">
        <v>61</v>
      </c>
      <c r="D7808">
        <v>23</v>
      </c>
      <c r="E7808">
        <v>15</v>
      </c>
      <c r="F7808" t="s">
        <v>6</v>
      </c>
      <c r="G7808">
        <v>0</v>
      </c>
      <c r="H7808">
        <v>1</v>
      </c>
      <c r="I7808" t="s">
        <v>27</v>
      </c>
      <c r="J7808">
        <v>-1</v>
      </c>
      <c r="L7808">
        <v>46</v>
      </c>
      <c r="M7808">
        <v>2</v>
      </c>
      <c r="N7808">
        <f>COUNTIFS(Tabla1[TorneoID],Tabla3[[#This Row],[TorneoID]],Tabla1[Jornada],Tabla3[[#This Row],[Jornada]],Tabla1[Resultado],1)</f>
        <v>5</v>
      </c>
      <c r="O7808">
        <f>COUNTIFS(Tabla1[TorneoID],Tabla3[[#This Row],[TorneoID]],Tabla1[Jornada],Tabla3[[#This Row],[Jornada]],Tabla1[Resultado],0)</f>
        <v>2</v>
      </c>
      <c r="P7808">
        <f>COUNTIFS(Tabla1[TorneoID],Tabla3[[#This Row],[TorneoID]],Tabla1[Jornada],Tabla3[[#This Row],[Jornada]],Tabla1[Resultado],-1)</f>
        <v>2</v>
      </c>
      <c r="Q7808">
        <f>Tabla3[[#This Row],[GL]]+Tabla3[[#This Row],[GV]]</f>
        <v>21</v>
      </c>
      <c r="R7808">
        <f>SUMIFS(Tabla1[mLoc],Tabla1[TorneoID],Tabla3[[#This Row],[TorneoID]],Tabla1[Jornada],Tabla3[[#This Row],[Jornada]])</f>
        <v>13</v>
      </c>
      <c r="S7808">
        <f>SUMIFS(Tabla1[mVis],Tabla1[TorneoID],Tabla3[[#This Row],[TorneoID]],Tabla1[Jornada],Tabla3[[#This Row],[Jornada]])</f>
        <v>8</v>
      </c>
    </row>
    <row r="7809" spans="2:19" x14ac:dyDescent="0.45">
      <c r="B7809">
        <v>4764</v>
      </c>
      <c r="C7809" t="s">
        <v>61</v>
      </c>
      <c r="D7809">
        <v>23</v>
      </c>
      <c r="E7809">
        <v>15</v>
      </c>
      <c r="F7809" t="s">
        <v>14</v>
      </c>
      <c r="G7809">
        <v>3</v>
      </c>
      <c r="H7809">
        <v>1</v>
      </c>
      <c r="I7809" t="s">
        <v>9</v>
      </c>
      <c r="J7809">
        <v>1</v>
      </c>
      <c r="L7809">
        <v>46</v>
      </c>
      <c r="M7809">
        <v>3</v>
      </c>
      <c r="N7809">
        <f>COUNTIFS(Tabla1[TorneoID],Tabla3[[#This Row],[TorneoID]],Tabla1[Jornada],Tabla3[[#This Row],[Jornada]],Tabla1[Resultado],1)</f>
        <v>3</v>
      </c>
      <c r="O7809">
        <f>COUNTIFS(Tabla1[TorneoID],Tabla3[[#This Row],[TorneoID]],Tabla1[Jornada],Tabla3[[#This Row],[Jornada]],Tabla1[Resultado],0)</f>
        <v>4</v>
      </c>
      <c r="P7809">
        <f>COUNTIFS(Tabla1[TorneoID],Tabla3[[#This Row],[TorneoID]],Tabla1[Jornada],Tabla3[[#This Row],[Jornada]],Tabla1[Resultado],-1)</f>
        <v>2</v>
      </c>
      <c r="Q7809">
        <f>Tabla3[[#This Row],[GL]]+Tabla3[[#This Row],[GV]]</f>
        <v>17</v>
      </c>
      <c r="R7809">
        <f>SUMIFS(Tabla1[mLoc],Tabla1[TorneoID],Tabla3[[#This Row],[TorneoID]],Tabla1[Jornada],Tabla3[[#This Row],[Jornada]])</f>
        <v>9</v>
      </c>
      <c r="S7809">
        <f>SUMIFS(Tabla1[mVis],Tabla1[TorneoID],Tabla3[[#This Row],[TorneoID]],Tabla1[Jornada],Tabla3[[#This Row],[Jornada]])</f>
        <v>8</v>
      </c>
    </row>
    <row r="7810" spans="2:19" x14ac:dyDescent="0.45">
      <c r="B7810">
        <v>4765</v>
      </c>
      <c r="C7810" t="s">
        <v>61</v>
      </c>
      <c r="D7810">
        <v>23</v>
      </c>
      <c r="E7810">
        <v>15</v>
      </c>
      <c r="F7810" t="s">
        <v>4</v>
      </c>
      <c r="G7810">
        <v>4</v>
      </c>
      <c r="H7810">
        <v>0</v>
      </c>
      <c r="I7810" t="s">
        <v>11</v>
      </c>
      <c r="J7810">
        <v>1</v>
      </c>
      <c r="L7810">
        <v>46</v>
      </c>
      <c r="M7810">
        <v>4</v>
      </c>
      <c r="N7810">
        <f>COUNTIFS(Tabla1[TorneoID],Tabla3[[#This Row],[TorneoID]],Tabla1[Jornada],Tabla3[[#This Row],[Jornada]],Tabla1[Resultado],1)</f>
        <v>1</v>
      </c>
      <c r="O7810">
        <f>COUNTIFS(Tabla1[TorneoID],Tabla3[[#This Row],[TorneoID]],Tabla1[Jornada],Tabla3[[#This Row],[Jornada]],Tabla1[Resultado],0)</f>
        <v>3</v>
      </c>
      <c r="P7810">
        <f>COUNTIFS(Tabla1[TorneoID],Tabla3[[#This Row],[TorneoID]],Tabla1[Jornada],Tabla3[[#This Row],[Jornada]],Tabla1[Resultado],-1)</f>
        <v>5</v>
      </c>
      <c r="Q7810">
        <f>Tabla3[[#This Row],[GL]]+Tabla3[[#This Row],[GV]]</f>
        <v>21</v>
      </c>
      <c r="R7810">
        <f>SUMIFS(Tabla1[mLoc],Tabla1[TorneoID],Tabla3[[#This Row],[TorneoID]],Tabla1[Jornada],Tabla3[[#This Row],[Jornada]])</f>
        <v>7</v>
      </c>
      <c r="S7810">
        <f>SUMIFS(Tabla1[mVis],Tabla1[TorneoID],Tabla3[[#This Row],[TorneoID]],Tabla1[Jornada],Tabla3[[#This Row],[Jornada]])</f>
        <v>14</v>
      </c>
    </row>
    <row r="7811" spans="2:19" x14ac:dyDescent="0.45">
      <c r="B7811">
        <v>4766</v>
      </c>
      <c r="C7811" t="s">
        <v>61</v>
      </c>
      <c r="D7811">
        <v>23</v>
      </c>
      <c r="E7811">
        <v>15</v>
      </c>
      <c r="F7811" t="s">
        <v>56</v>
      </c>
      <c r="G7811">
        <v>1</v>
      </c>
      <c r="H7811">
        <v>3</v>
      </c>
      <c r="I7811" t="s">
        <v>13</v>
      </c>
      <c r="J7811">
        <v>-1</v>
      </c>
      <c r="L7811">
        <v>46</v>
      </c>
      <c r="M7811">
        <v>5</v>
      </c>
      <c r="N7811">
        <f>COUNTIFS(Tabla1[TorneoID],Tabla3[[#This Row],[TorneoID]],Tabla1[Jornada],Tabla3[[#This Row],[Jornada]],Tabla1[Resultado],1)</f>
        <v>6</v>
      </c>
      <c r="O7811">
        <f>COUNTIFS(Tabla1[TorneoID],Tabla3[[#This Row],[TorneoID]],Tabla1[Jornada],Tabla3[[#This Row],[Jornada]],Tabla1[Resultado],0)</f>
        <v>1</v>
      </c>
      <c r="P7811">
        <f>COUNTIFS(Tabla1[TorneoID],Tabla3[[#This Row],[TorneoID]],Tabla1[Jornada],Tabla3[[#This Row],[Jornada]],Tabla1[Resultado],-1)</f>
        <v>2</v>
      </c>
      <c r="Q7811">
        <f>Tabla3[[#This Row],[GL]]+Tabla3[[#This Row],[GV]]</f>
        <v>22</v>
      </c>
      <c r="R7811">
        <f>SUMIFS(Tabla1[mLoc],Tabla1[TorneoID],Tabla3[[#This Row],[TorneoID]],Tabla1[Jornada],Tabla3[[#This Row],[Jornada]])</f>
        <v>13</v>
      </c>
      <c r="S7811">
        <f>SUMIFS(Tabla1[mVis],Tabla1[TorneoID],Tabla3[[#This Row],[TorneoID]],Tabla1[Jornada],Tabla3[[#This Row],[Jornada]])</f>
        <v>9</v>
      </c>
    </row>
    <row r="7812" spans="2:19" x14ac:dyDescent="0.45">
      <c r="B7812">
        <v>4767</v>
      </c>
      <c r="C7812" t="s">
        <v>61</v>
      </c>
      <c r="D7812">
        <v>23</v>
      </c>
      <c r="E7812">
        <v>15</v>
      </c>
      <c r="F7812" t="s">
        <v>12</v>
      </c>
      <c r="G7812">
        <v>2</v>
      </c>
      <c r="H7812">
        <v>1</v>
      </c>
      <c r="I7812" t="s">
        <v>5</v>
      </c>
      <c r="J7812">
        <v>1</v>
      </c>
      <c r="L7812">
        <v>46</v>
      </c>
      <c r="M7812">
        <v>6</v>
      </c>
      <c r="N7812">
        <f>COUNTIFS(Tabla1[TorneoID],Tabla3[[#This Row],[TorneoID]],Tabla1[Jornada],Tabla3[[#This Row],[Jornada]],Tabla1[Resultado],1)</f>
        <v>3</v>
      </c>
      <c r="O7812">
        <f>COUNTIFS(Tabla1[TorneoID],Tabla3[[#This Row],[TorneoID]],Tabla1[Jornada],Tabla3[[#This Row],[Jornada]],Tabla1[Resultado],0)</f>
        <v>5</v>
      </c>
      <c r="P7812">
        <f>COUNTIFS(Tabla1[TorneoID],Tabla3[[#This Row],[TorneoID]],Tabla1[Jornada],Tabla3[[#This Row],[Jornada]],Tabla1[Resultado],-1)</f>
        <v>1</v>
      </c>
      <c r="Q7812">
        <f>Tabla3[[#This Row],[GL]]+Tabla3[[#This Row],[GV]]</f>
        <v>25</v>
      </c>
      <c r="R7812">
        <f>SUMIFS(Tabla1[mLoc],Tabla1[TorneoID],Tabla3[[#This Row],[TorneoID]],Tabla1[Jornada],Tabla3[[#This Row],[Jornada]])</f>
        <v>15</v>
      </c>
      <c r="S7812">
        <f>SUMIFS(Tabla1[mVis],Tabla1[TorneoID],Tabla3[[#This Row],[TorneoID]],Tabla1[Jornada],Tabla3[[#This Row],[Jornada]])</f>
        <v>10</v>
      </c>
    </row>
    <row r="7813" spans="2:19" x14ac:dyDescent="0.45">
      <c r="B7813">
        <v>4750</v>
      </c>
      <c r="C7813" t="s">
        <v>61</v>
      </c>
      <c r="D7813">
        <v>23</v>
      </c>
      <c r="E7813">
        <v>16</v>
      </c>
      <c r="F7813" t="s">
        <v>3</v>
      </c>
      <c r="G7813">
        <v>3</v>
      </c>
      <c r="H7813">
        <v>1</v>
      </c>
      <c r="I7813" t="s">
        <v>10</v>
      </c>
      <c r="J7813">
        <v>1</v>
      </c>
      <c r="L7813">
        <v>46</v>
      </c>
      <c r="M7813">
        <v>7</v>
      </c>
      <c r="N7813">
        <f>COUNTIFS(Tabla1[TorneoID],Tabla3[[#This Row],[TorneoID]],Tabla1[Jornada],Tabla3[[#This Row],[Jornada]],Tabla1[Resultado],1)</f>
        <v>3</v>
      </c>
      <c r="O7813">
        <f>COUNTIFS(Tabla1[TorneoID],Tabla3[[#This Row],[TorneoID]],Tabla1[Jornada],Tabla3[[#This Row],[Jornada]],Tabla1[Resultado],0)</f>
        <v>3</v>
      </c>
      <c r="P7813">
        <f>COUNTIFS(Tabla1[TorneoID],Tabla3[[#This Row],[TorneoID]],Tabla1[Jornada],Tabla3[[#This Row],[Jornada]],Tabla1[Resultado],-1)</f>
        <v>3</v>
      </c>
      <c r="Q7813">
        <f>Tabla3[[#This Row],[GL]]+Tabla3[[#This Row],[GV]]</f>
        <v>30</v>
      </c>
      <c r="R7813">
        <f>SUMIFS(Tabla1[mLoc],Tabla1[TorneoID],Tabla3[[#This Row],[TorneoID]],Tabla1[Jornada],Tabla3[[#This Row],[Jornada]])</f>
        <v>16</v>
      </c>
      <c r="S7813">
        <f>SUMIFS(Tabla1[mVis],Tabla1[TorneoID],Tabla3[[#This Row],[TorneoID]],Tabla1[Jornada],Tabla3[[#This Row],[Jornada]])</f>
        <v>14</v>
      </c>
    </row>
    <row r="7814" spans="2:19" x14ac:dyDescent="0.45">
      <c r="B7814">
        <v>4751</v>
      </c>
      <c r="C7814" t="s">
        <v>61</v>
      </c>
      <c r="D7814">
        <v>23</v>
      </c>
      <c r="E7814">
        <v>16</v>
      </c>
      <c r="F7814" t="s">
        <v>11</v>
      </c>
      <c r="G7814">
        <v>0</v>
      </c>
      <c r="H7814">
        <v>2</v>
      </c>
      <c r="I7814" t="s">
        <v>7</v>
      </c>
      <c r="J7814">
        <v>-1</v>
      </c>
      <c r="L7814">
        <v>46</v>
      </c>
      <c r="M7814">
        <v>8</v>
      </c>
      <c r="N7814">
        <f>COUNTIFS(Tabla1[TorneoID],Tabla3[[#This Row],[TorneoID]],Tabla1[Jornada],Tabla3[[#This Row],[Jornada]],Tabla1[Resultado],1)</f>
        <v>2</v>
      </c>
      <c r="O7814">
        <f>COUNTIFS(Tabla1[TorneoID],Tabla3[[#This Row],[TorneoID]],Tabla1[Jornada],Tabla3[[#This Row],[Jornada]],Tabla1[Resultado],0)</f>
        <v>6</v>
      </c>
      <c r="P7814">
        <f>COUNTIFS(Tabla1[TorneoID],Tabla3[[#This Row],[TorneoID]],Tabla1[Jornada],Tabla3[[#This Row],[Jornada]],Tabla1[Resultado],-1)</f>
        <v>1</v>
      </c>
      <c r="Q7814">
        <f>Tabla3[[#This Row],[GL]]+Tabla3[[#This Row],[GV]]</f>
        <v>24</v>
      </c>
      <c r="R7814">
        <f>SUMIFS(Tabla1[mLoc],Tabla1[TorneoID],Tabla3[[#This Row],[TorneoID]],Tabla1[Jornada],Tabla3[[#This Row],[Jornada]])</f>
        <v>14</v>
      </c>
      <c r="S7814">
        <f>SUMIFS(Tabla1[mVis],Tabla1[TorneoID],Tabla3[[#This Row],[TorneoID]],Tabla1[Jornada],Tabla3[[#This Row],[Jornada]])</f>
        <v>10</v>
      </c>
    </row>
    <row r="7815" spans="2:19" x14ac:dyDescent="0.45">
      <c r="B7815">
        <v>4752</v>
      </c>
      <c r="C7815" t="s">
        <v>61</v>
      </c>
      <c r="D7815">
        <v>23</v>
      </c>
      <c r="E7815">
        <v>16</v>
      </c>
      <c r="F7815" t="s">
        <v>24</v>
      </c>
      <c r="G7815">
        <v>0</v>
      </c>
      <c r="H7815">
        <v>2</v>
      </c>
      <c r="I7815" t="s">
        <v>14</v>
      </c>
      <c r="J7815">
        <v>-1</v>
      </c>
      <c r="L7815">
        <v>46</v>
      </c>
      <c r="M7815">
        <v>9</v>
      </c>
      <c r="N7815">
        <f>COUNTIFS(Tabla1[TorneoID],Tabla3[[#This Row],[TorneoID]],Tabla1[Jornada],Tabla3[[#This Row],[Jornada]],Tabla1[Resultado],1)</f>
        <v>5</v>
      </c>
      <c r="O7815">
        <f>COUNTIFS(Tabla1[TorneoID],Tabla3[[#This Row],[TorneoID]],Tabla1[Jornada],Tabla3[[#This Row],[Jornada]],Tabla1[Resultado],0)</f>
        <v>2</v>
      </c>
      <c r="P7815">
        <f>COUNTIFS(Tabla1[TorneoID],Tabla3[[#This Row],[TorneoID]],Tabla1[Jornada],Tabla3[[#This Row],[Jornada]],Tabla1[Resultado],-1)</f>
        <v>2</v>
      </c>
      <c r="Q7815">
        <f>Tabla3[[#This Row],[GL]]+Tabla3[[#This Row],[GV]]</f>
        <v>29</v>
      </c>
      <c r="R7815">
        <f>SUMIFS(Tabla1[mLoc],Tabla1[TorneoID],Tabla3[[#This Row],[TorneoID]],Tabla1[Jornada],Tabla3[[#This Row],[Jornada]])</f>
        <v>17</v>
      </c>
      <c r="S7815">
        <f>SUMIFS(Tabla1[mVis],Tabla1[TorneoID],Tabla3[[#This Row],[TorneoID]],Tabla1[Jornada],Tabla3[[#This Row],[Jornada]])</f>
        <v>12</v>
      </c>
    </row>
    <row r="7816" spans="2:19" x14ac:dyDescent="0.45">
      <c r="B7816">
        <v>4753</v>
      </c>
      <c r="C7816" t="s">
        <v>61</v>
      </c>
      <c r="D7816">
        <v>23</v>
      </c>
      <c r="E7816">
        <v>16</v>
      </c>
      <c r="F7816" t="s">
        <v>13</v>
      </c>
      <c r="G7816">
        <v>0</v>
      </c>
      <c r="H7816">
        <v>1</v>
      </c>
      <c r="I7816" t="s">
        <v>4</v>
      </c>
      <c r="J7816">
        <v>-1</v>
      </c>
      <c r="L7816">
        <v>46</v>
      </c>
      <c r="M7816">
        <v>10</v>
      </c>
      <c r="N7816">
        <f>COUNTIFS(Tabla1[TorneoID],Tabla3[[#This Row],[TorneoID]],Tabla1[Jornada],Tabla3[[#This Row],[Jornada]],Tabla1[Resultado],1)</f>
        <v>4</v>
      </c>
      <c r="O7816">
        <f>COUNTIFS(Tabla1[TorneoID],Tabla3[[#This Row],[TorneoID]],Tabla1[Jornada],Tabla3[[#This Row],[Jornada]],Tabla1[Resultado],0)</f>
        <v>3</v>
      </c>
      <c r="P7816">
        <f>COUNTIFS(Tabla1[TorneoID],Tabla3[[#This Row],[TorneoID]],Tabla1[Jornada],Tabla3[[#This Row],[Jornada]],Tabla1[Resultado],-1)</f>
        <v>2</v>
      </c>
      <c r="Q7816">
        <f>Tabla3[[#This Row],[GL]]+Tabla3[[#This Row],[GV]]</f>
        <v>24</v>
      </c>
      <c r="R7816">
        <f>SUMIFS(Tabla1[mLoc],Tabla1[TorneoID],Tabla3[[#This Row],[TorneoID]],Tabla1[Jornada],Tabla3[[#This Row],[Jornada]])</f>
        <v>14</v>
      </c>
      <c r="S7816">
        <f>SUMIFS(Tabla1[mVis],Tabla1[TorneoID],Tabla3[[#This Row],[TorneoID]],Tabla1[Jornada],Tabla3[[#This Row],[Jornada]])</f>
        <v>10</v>
      </c>
    </row>
    <row r="7817" spans="2:19" x14ac:dyDescent="0.45">
      <c r="B7817">
        <v>4754</v>
      </c>
      <c r="C7817" t="s">
        <v>61</v>
      </c>
      <c r="D7817">
        <v>23</v>
      </c>
      <c r="E7817">
        <v>16</v>
      </c>
      <c r="F7817" t="s">
        <v>5</v>
      </c>
      <c r="G7817">
        <v>1</v>
      </c>
      <c r="H7817">
        <v>0</v>
      </c>
      <c r="I7817" t="s">
        <v>6</v>
      </c>
      <c r="J7817">
        <v>1</v>
      </c>
      <c r="L7817">
        <v>46</v>
      </c>
      <c r="M7817">
        <v>11</v>
      </c>
      <c r="N7817">
        <f>COUNTIFS(Tabla1[TorneoID],Tabla3[[#This Row],[TorneoID]],Tabla1[Jornada],Tabla3[[#This Row],[Jornada]],Tabla1[Resultado],1)</f>
        <v>6</v>
      </c>
      <c r="O7817">
        <f>COUNTIFS(Tabla1[TorneoID],Tabla3[[#This Row],[TorneoID]],Tabla1[Jornada],Tabla3[[#This Row],[Jornada]],Tabla1[Resultado],0)</f>
        <v>2</v>
      </c>
      <c r="P7817">
        <f>COUNTIFS(Tabla1[TorneoID],Tabla3[[#This Row],[TorneoID]],Tabla1[Jornada],Tabla3[[#This Row],[Jornada]],Tabla1[Resultado],-1)</f>
        <v>1</v>
      </c>
      <c r="Q7817">
        <f>Tabla3[[#This Row],[GL]]+Tabla3[[#This Row],[GV]]</f>
        <v>18</v>
      </c>
      <c r="R7817">
        <f>SUMIFS(Tabla1[mLoc],Tabla1[TorneoID],Tabla3[[#This Row],[TorneoID]],Tabla1[Jornada],Tabla3[[#This Row],[Jornada]])</f>
        <v>14</v>
      </c>
      <c r="S7817">
        <f>SUMIFS(Tabla1[mVis],Tabla1[TorneoID],Tabla3[[#This Row],[TorneoID]],Tabla1[Jornada],Tabla3[[#This Row],[Jornada]])</f>
        <v>4</v>
      </c>
    </row>
    <row r="7818" spans="2:19" x14ac:dyDescent="0.45">
      <c r="B7818">
        <v>4755</v>
      </c>
      <c r="C7818" t="s">
        <v>61</v>
      </c>
      <c r="D7818">
        <v>23</v>
      </c>
      <c r="E7818">
        <v>16</v>
      </c>
      <c r="F7818" t="s">
        <v>9</v>
      </c>
      <c r="G7818">
        <v>2</v>
      </c>
      <c r="H7818">
        <v>3</v>
      </c>
      <c r="I7818" t="s">
        <v>15</v>
      </c>
      <c r="J7818">
        <v>-1</v>
      </c>
      <c r="L7818">
        <v>46</v>
      </c>
      <c r="M7818">
        <v>12</v>
      </c>
      <c r="N7818">
        <f>COUNTIFS(Tabla1[TorneoID],Tabla3[[#This Row],[TorneoID]],Tabla1[Jornada],Tabla3[[#This Row],[Jornada]],Tabla1[Resultado],1)</f>
        <v>3</v>
      </c>
      <c r="O7818">
        <f>COUNTIFS(Tabla1[TorneoID],Tabla3[[#This Row],[TorneoID]],Tabla1[Jornada],Tabla3[[#This Row],[Jornada]],Tabla1[Resultado],0)</f>
        <v>4</v>
      </c>
      <c r="P7818">
        <f>COUNTIFS(Tabla1[TorneoID],Tabla3[[#This Row],[TorneoID]],Tabla1[Jornada],Tabla3[[#This Row],[Jornada]],Tabla1[Resultado],-1)</f>
        <v>2</v>
      </c>
      <c r="Q7818">
        <f>Tabla3[[#This Row],[GL]]+Tabla3[[#This Row],[GV]]</f>
        <v>25</v>
      </c>
      <c r="R7818">
        <f>SUMIFS(Tabla1[mLoc],Tabla1[TorneoID],Tabla3[[#This Row],[TorneoID]],Tabla1[Jornada],Tabla3[[#This Row],[Jornada]])</f>
        <v>13</v>
      </c>
      <c r="S7818">
        <f>SUMIFS(Tabla1[mVis],Tabla1[TorneoID],Tabla3[[#This Row],[TorneoID]],Tabla1[Jornada],Tabla3[[#This Row],[Jornada]])</f>
        <v>12</v>
      </c>
    </row>
    <row r="7819" spans="2:19" x14ac:dyDescent="0.45">
      <c r="B7819">
        <v>4756</v>
      </c>
      <c r="C7819" t="s">
        <v>61</v>
      </c>
      <c r="D7819">
        <v>23</v>
      </c>
      <c r="E7819">
        <v>16</v>
      </c>
      <c r="F7819" t="s">
        <v>49</v>
      </c>
      <c r="G7819">
        <v>1</v>
      </c>
      <c r="H7819">
        <v>0</v>
      </c>
      <c r="I7819" t="s">
        <v>12</v>
      </c>
      <c r="J7819">
        <v>1</v>
      </c>
      <c r="L7819">
        <v>46</v>
      </c>
      <c r="M7819">
        <v>13</v>
      </c>
      <c r="N7819">
        <f>COUNTIFS(Tabla1[TorneoID],Tabla3[[#This Row],[TorneoID]],Tabla1[Jornada],Tabla3[[#This Row],[Jornada]],Tabla1[Resultado],1)</f>
        <v>3</v>
      </c>
      <c r="O7819">
        <f>COUNTIFS(Tabla1[TorneoID],Tabla3[[#This Row],[TorneoID]],Tabla1[Jornada],Tabla3[[#This Row],[Jornada]],Tabla1[Resultado],0)</f>
        <v>5</v>
      </c>
      <c r="P7819">
        <f>COUNTIFS(Tabla1[TorneoID],Tabla3[[#This Row],[TorneoID]],Tabla1[Jornada],Tabla3[[#This Row],[Jornada]],Tabla1[Resultado],-1)</f>
        <v>1</v>
      </c>
      <c r="Q7819">
        <f>Tabla3[[#This Row],[GL]]+Tabla3[[#This Row],[GV]]</f>
        <v>33</v>
      </c>
      <c r="R7819">
        <f>SUMIFS(Tabla1[mLoc],Tabla1[TorneoID],Tabla3[[#This Row],[TorneoID]],Tabla1[Jornada],Tabla3[[#This Row],[Jornada]])</f>
        <v>19</v>
      </c>
      <c r="S7819">
        <f>SUMIFS(Tabla1[mVis],Tabla1[TorneoID],Tabla3[[#This Row],[TorneoID]],Tabla1[Jornada],Tabla3[[#This Row],[Jornada]])</f>
        <v>14</v>
      </c>
    </row>
    <row r="7820" spans="2:19" x14ac:dyDescent="0.45">
      <c r="B7820">
        <v>4757</v>
      </c>
      <c r="C7820" t="s">
        <v>61</v>
      </c>
      <c r="D7820">
        <v>23</v>
      </c>
      <c r="E7820">
        <v>16</v>
      </c>
      <c r="F7820" t="s">
        <v>0</v>
      </c>
      <c r="G7820">
        <v>1</v>
      </c>
      <c r="H7820">
        <v>1</v>
      </c>
      <c r="I7820" t="s">
        <v>56</v>
      </c>
      <c r="J7820">
        <v>0</v>
      </c>
      <c r="L7820">
        <v>46</v>
      </c>
      <c r="M7820">
        <v>14</v>
      </c>
      <c r="N7820">
        <f>COUNTIFS(Tabla1[TorneoID],Tabla3[[#This Row],[TorneoID]],Tabla1[Jornada],Tabla3[[#This Row],[Jornada]],Tabla1[Resultado],1)</f>
        <v>7</v>
      </c>
      <c r="O7820">
        <f>COUNTIFS(Tabla1[TorneoID],Tabla3[[#This Row],[TorneoID]],Tabla1[Jornada],Tabla3[[#This Row],[Jornada]],Tabla1[Resultado],0)</f>
        <v>1</v>
      </c>
      <c r="P7820">
        <f>COUNTIFS(Tabla1[TorneoID],Tabla3[[#This Row],[TorneoID]],Tabla1[Jornada],Tabla3[[#This Row],[Jornada]],Tabla1[Resultado],-1)</f>
        <v>1</v>
      </c>
      <c r="Q7820">
        <f>Tabla3[[#This Row],[GL]]+Tabla3[[#This Row],[GV]]</f>
        <v>17</v>
      </c>
      <c r="R7820">
        <f>SUMIFS(Tabla1[mLoc],Tabla1[TorneoID],Tabla3[[#This Row],[TorneoID]],Tabla1[Jornada],Tabla3[[#This Row],[Jornada]])</f>
        <v>13</v>
      </c>
      <c r="S7820">
        <f>SUMIFS(Tabla1[mVis],Tabla1[TorneoID],Tabla3[[#This Row],[TorneoID]],Tabla1[Jornada],Tabla3[[#This Row],[Jornada]])</f>
        <v>4</v>
      </c>
    </row>
    <row r="7821" spans="2:19" x14ac:dyDescent="0.45">
      <c r="B7821">
        <v>4758</v>
      </c>
      <c r="C7821" t="s">
        <v>61</v>
      </c>
      <c r="D7821">
        <v>23</v>
      </c>
      <c r="E7821">
        <v>16</v>
      </c>
      <c r="F7821" t="s">
        <v>27</v>
      </c>
      <c r="G7821">
        <v>0</v>
      </c>
      <c r="H7821">
        <v>1</v>
      </c>
      <c r="I7821" t="s">
        <v>1</v>
      </c>
      <c r="J7821">
        <v>-1</v>
      </c>
      <c r="L7821">
        <v>46</v>
      </c>
      <c r="M7821">
        <v>15</v>
      </c>
      <c r="N7821">
        <f>COUNTIFS(Tabla1[TorneoID],Tabla3[[#This Row],[TorneoID]],Tabla1[Jornada],Tabla3[[#This Row],[Jornada]],Tabla1[Resultado],1)</f>
        <v>1</v>
      </c>
      <c r="O7821">
        <f>COUNTIFS(Tabla1[TorneoID],Tabla3[[#This Row],[TorneoID]],Tabla1[Jornada],Tabla3[[#This Row],[Jornada]],Tabla1[Resultado],0)</f>
        <v>5</v>
      </c>
      <c r="P7821">
        <f>COUNTIFS(Tabla1[TorneoID],Tabla3[[#This Row],[TorneoID]],Tabla1[Jornada],Tabla3[[#This Row],[Jornada]],Tabla1[Resultado],-1)</f>
        <v>3</v>
      </c>
      <c r="Q7821">
        <f>Tabla3[[#This Row],[GL]]+Tabla3[[#This Row],[GV]]</f>
        <v>19</v>
      </c>
      <c r="R7821">
        <f>SUMIFS(Tabla1[mLoc],Tabla1[TorneoID],Tabla3[[#This Row],[TorneoID]],Tabla1[Jornada],Tabla3[[#This Row],[Jornada]])</f>
        <v>9</v>
      </c>
      <c r="S7821">
        <f>SUMIFS(Tabla1[mVis],Tabla1[TorneoID],Tabla3[[#This Row],[TorneoID]],Tabla1[Jornada],Tabla3[[#This Row],[Jornada]])</f>
        <v>10</v>
      </c>
    </row>
    <row r="7822" spans="2:19" x14ac:dyDescent="0.45">
      <c r="B7822">
        <v>4742</v>
      </c>
      <c r="C7822" t="s">
        <v>61</v>
      </c>
      <c r="D7822">
        <v>23</v>
      </c>
      <c r="E7822">
        <v>17</v>
      </c>
      <c r="F7822" t="s">
        <v>12</v>
      </c>
      <c r="G7822">
        <v>2</v>
      </c>
      <c r="H7822">
        <v>1</v>
      </c>
      <c r="I7822" t="s">
        <v>9</v>
      </c>
      <c r="J7822">
        <v>1</v>
      </c>
      <c r="L7822">
        <v>46</v>
      </c>
      <c r="M7822">
        <v>16</v>
      </c>
      <c r="N7822">
        <f>COUNTIFS(Tabla1[TorneoID],Tabla3[[#This Row],[TorneoID]],Tabla1[Jornada],Tabla3[[#This Row],[Jornada]],Tabla1[Resultado],1)</f>
        <v>5</v>
      </c>
      <c r="O7822">
        <f>COUNTIFS(Tabla1[TorneoID],Tabla3[[#This Row],[TorneoID]],Tabla1[Jornada],Tabla3[[#This Row],[Jornada]],Tabla1[Resultado],0)</f>
        <v>2</v>
      </c>
      <c r="P7822">
        <f>COUNTIFS(Tabla1[TorneoID],Tabla3[[#This Row],[TorneoID]],Tabla1[Jornada],Tabla3[[#This Row],[Jornada]],Tabla1[Resultado],-1)</f>
        <v>2</v>
      </c>
      <c r="Q7822">
        <f>Tabla3[[#This Row],[GL]]+Tabla3[[#This Row],[GV]]</f>
        <v>31</v>
      </c>
      <c r="R7822">
        <f>SUMIFS(Tabla1[mLoc],Tabla1[TorneoID],Tabla3[[#This Row],[TorneoID]],Tabla1[Jornada],Tabla3[[#This Row],[Jornada]])</f>
        <v>21</v>
      </c>
      <c r="S7822">
        <f>SUMIFS(Tabla1[mVis],Tabla1[TorneoID],Tabla3[[#This Row],[TorneoID]],Tabla1[Jornada],Tabla3[[#This Row],[Jornada]])</f>
        <v>10</v>
      </c>
    </row>
    <row r="7823" spans="2:19" x14ac:dyDescent="0.45">
      <c r="B7823">
        <v>4743</v>
      </c>
      <c r="C7823" t="s">
        <v>61</v>
      </c>
      <c r="D7823">
        <v>23</v>
      </c>
      <c r="E7823">
        <v>17</v>
      </c>
      <c r="F7823" t="s">
        <v>4</v>
      </c>
      <c r="G7823">
        <v>1</v>
      </c>
      <c r="H7823">
        <v>1</v>
      </c>
      <c r="I7823" t="s">
        <v>7</v>
      </c>
      <c r="J7823">
        <v>0</v>
      </c>
      <c r="L7823">
        <v>46</v>
      </c>
      <c r="M7823">
        <v>17</v>
      </c>
      <c r="N7823">
        <f>COUNTIFS(Tabla1[TorneoID],Tabla3[[#This Row],[TorneoID]],Tabla1[Jornada],Tabla3[[#This Row],[Jornada]],Tabla1[Resultado],1)</f>
        <v>4</v>
      </c>
      <c r="O7823">
        <f>COUNTIFS(Tabla1[TorneoID],Tabla3[[#This Row],[TorneoID]],Tabla1[Jornada],Tabla3[[#This Row],[Jornada]],Tabla1[Resultado],0)</f>
        <v>3</v>
      </c>
      <c r="P7823">
        <f>COUNTIFS(Tabla1[TorneoID],Tabla3[[#This Row],[TorneoID]],Tabla1[Jornada],Tabla3[[#This Row],[Jornada]],Tabla1[Resultado],-1)</f>
        <v>2</v>
      </c>
      <c r="Q7823">
        <f>Tabla3[[#This Row],[GL]]+Tabla3[[#This Row],[GV]]</f>
        <v>32</v>
      </c>
      <c r="R7823">
        <f>SUMIFS(Tabla1[mLoc],Tabla1[TorneoID],Tabla3[[#This Row],[TorneoID]],Tabla1[Jornada],Tabla3[[#This Row],[Jornada]])</f>
        <v>15</v>
      </c>
      <c r="S7823">
        <f>SUMIFS(Tabla1[mVis],Tabla1[TorneoID],Tabla3[[#This Row],[TorneoID]],Tabla1[Jornada],Tabla3[[#This Row],[Jornada]])</f>
        <v>17</v>
      </c>
    </row>
    <row r="7824" spans="2:19" x14ac:dyDescent="0.45">
      <c r="B7824">
        <v>4744</v>
      </c>
      <c r="C7824" t="s">
        <v>61</v>
      </c>
      <c r="D7824">
        <v>23</v>
      </c>
      <c r="E7824">
        <v>17</v>
      </c>
      <c r="F7824" t="s">
        <v>15</v>
      </c>
      <c r="G7824">
        <v>2</v>
      </c>
      <c r="H7824">
        <v>0</v>
      </c>
      <c r="I7824" t="s">
        <v>24</v>
      </c>
      <c r="J7824">
        <v>1</v>
      </c>
      <c r="L7824">
        <v>47</v>
      </c>
      <c r="M7824">
        <v>1</v>
      </c>
      <c r="N7824">
        <f>COUNTIFS(Tabla1[TorneoID],Tabla3[[#This Row],[TorneoID]],Tabla1[Jornada],Tabla3[[#This Row],[Jornada]],Tabla1[Resultado],1)</f>
        <v>2</v>
      </c>
      <c r="O7824">
        <f>COUNTIFS(Tabla1[TorneoID],Tabla3[[#This Row],[TorneoID]],Tabla1[Jornada],Tabla3[[#This Row],[Jornada]],Tabla1[Resultado],0)</f>
        <v>4</v>
      </c>
      <c r="P7824">
        <f>COUNTIFS(Tabla1[TorneoID],Tabla3[[#This Row],[TorneoID]],Tabla1[Jornada],Tabla3[[#This Row],[Jornada]],Tabla1[Resultado],-1)</f>
        <v>3</v>
      </c>
      <c r="Q7824">
        <f>Tabla3[[#This Row],[GL]]+Tabla3[[#This Row],[GV]]</f>
        <v>24</v>
      </c>
      <c r="R7824">
        <f>SUMIFS(Tabla1[mLoc],Tabla1[TorneoID],Tabla3[[#This Row],[TorneoID]],Tabla1[Jornada],Tabla3[[#This Row],[Jornada]])</f>
        <v>11</v>
      </c>
      <c r="S7824">
        <f>SUMIFS(Tabla1[mVis],Tabla1[TorneoID],Tabla3[[#This Row],[TorneoID]],Tabla1[Jornada],Tabla3[[#This Row],[Jornada]])</f>
        <v>13</v>
      </c>
    </row>
    <row r="7825" spans="2:19" x14ac:dyDescent="0.45">
      <c r="B7825">
        <v>4745</v>
      </c>
      <c r="C7825" t="s">
        <v>61</v>
      </c>
      <c r="D7825">
        <v>23</v>
      </c>
      <c r="E7825">
        <v>17</v>
      </c>
      <c r="F7825" t="s">
        <v>6</v>
      </c>
      <c r="G7825">
        <v>2</v>
      </c>
      <c r="H7825">
        <v>1</v>
      </c>
      <c r="I7825" t="s">
        <v>49</v>
      </c>
      <c r="J7825">
        <v>1</v>
      </c>
      <c r="L7825">
        <v>47</v>
      </c>
      <c r="M7825">
        <v>2</v>
      </c>
      <c r="N7825">
        <f>COUNTIFS(Tabla1[TorneoID],Tabla3[[#This Row],[TorneoID]],Tabla1[Jornada],Tabla3[[#This Row],[Jornada]],Tabla1[Resultado],1)</f>
        <v>4</v>
      </c>
      <c r="O7825">
        <f>COUNTIFS(Tabla1[TorneoID],Tabla3[[#This Row],[TorneoID]],Tabla1[Jornada],Tabla3[[#This Row],[Jornada]],Tabla1[Resultado],0)</f>
        <v>1</v>
      </c>
      <c r="P7825">
        <f>COUNTIFS(Tabla1[TorneoID],Tabla3[[#This Row],[TorneoID]],Tabla1[Jornada],Tabla3[[#This Row],[Jornada]],Tabla1[Resultado],-1)</f>
        <v>4</v>
      </c>
      <c r="Q7825">
        <f>Tabla3[[#This Row],[GL]]+Tabla3[[#This Row],[GV]]</f>
        <v>25</v>
      </c>
      <c r="R7825">
        <f>SUMIFS(Tabla1[mLoc],Tabla1[TorneoID],Tabla3[[#This Row],[TorneoID]],Tabla1[Jornada],Tabla3[[#This Row],[Jornada]])</f>
        <v>12</v>
      </c>
      <c r="S7825">
        <f>SUMIFS(Tabla1[mVis],Tabla1[TorneoID],Tabla3[[#This Row],[TorneoID]],Tabla1[Jornada],Tabla3[[#This Row],[Jornada]])</f>
        <v>13</v>
      </c>
    </row>
    <row r="7826" spans="2:19" x14ac:dyDescent="0.45">
      <c r="B7826">
        <v>4746</v>
      </c>
      <c r="C7826" t="s">
        <v>61</v>
      </c>
      <c r="D7826">
        <v>23</v>
      </c>
      <c r="E7826">
        <v>17</v>
      </c>
      <c r="F7826" t="s">
        <v>1</v>
      </c>
      <c r="G7826">
        <v>1</v>
      </c>
      <c r="H7826">
        <v>1</v>
      </c>
      <c r="I7826" t="s">
        <v>5</v>
      </c>
      <c r="J7826">
        <v>0</v>
      </c>
      <c r="L7826">
        <v>47</v>
      </c>
      <c r="M7826">
        <v>3</v>
      </c>
      <c r="N7826">
        <f>COUNTIFS(Tabla1[TorneoID],Tabla3[[#This Row],[TorneoID]],Tabla1[Jornada],Tabla3[[#This Row],[Jornada]],Tabla1[Resultado],1)</f>
        <v>4</v>
      </c>
      <c r="O7826">
        <f>COUNTIFS(Tabla1[TorneoID],Tabla3[[#This Row],[TorneoID]],Tabla1[Jornada],Tabla3[[#This Row],[Jornada]],Tabla1[Resultado],0)</f>
        <v>1</v>
      </c>
      <c r="P7826">
        <f>COUNTIFS(Tabla1[TorneoID],Tabla3[[#This Row],[TorneoID]],Tabla1[Jornada],Tabla3[[#This Row],[Jornada]],Tabla1[Resultado],-1)</f>
        <v>4</v>
      </c>
      <c r="Q7826">
        <f>Tabla3[[#This Row],[GL]]+Tabla3[[#This Row],[GV]]</f>
        <v>20</v>
      </c>
      <c r="R7826">
        <f>SUMIFS(Tabla1[mLoc],Tabla1[TorneoID],Tabla3[[#This Row],[TorneoID]],Tabla1[Jornada],Tabla3[[#This Row],[Jornada]])</f>
        <v>11</v>
      </c>
      <c r="S7826">
        <f>SUMIFS(Tabla1[mVis],Tabla1[TorneoID],Tabla3[[#This Row],[TorneoID]],Tabla1[Jornada],Tabla3[[#This Row],[Jornada]])</f>
        <v>9</v>
      </c>
    </row>
    <row r="7827" spans="2:19" x14ac:dyDescent="0.45">
      <c r="B7827">
        <v>4747</v>
      </c>
      <c r="C7827" t="s">
        <v>61</v>
      </c>
      <c r="D7827">
        <v>23</v>
      </c>
      <c r="E7827">
        <v>17</v>
      </c>
      <c r="F7827" t="s">
        <v>14</v>
      </c>
      <c r="G7827">
        <v>0</v>
      </c>
      <c r="H7827">
        <v>1</v>
      </c>
      <c r="I7827" t="s">
        <v>3</v>
      </c>
      <c r="J7827">
        <v>-1</v>
      </c>
      <c r="L7827">
        <v>47</v>
      </c>
      <c r="M7827">
        <v>4</v>
      </c>
      <c r="N7827">
        <f>COUNTIFS(Tabla1[TorneoID],Tabla3[[#This Row],[TorneoID]],Tabla1[Jornada],Tabla3[[#This Row],[Jornada]],Tabla1[Resultado],1)</f>
        <v>7</v>
      </c>
      <c r="O7827">
        <f>COUNTIFS(Tabla1[TorneoID],Tabla3[[#This Row],[TorneoID]],Tabla1[Jornada],Tabla3[[#This Row],[Jornada]],Tabla1[Resultado],0)</f>
        <v>0</v>
      </c>
      <c r="P7827">
        <f>COUNTIFS(Tabla1[TorneoID],Tabla3[[#This Row],[TorneoID]],Tabla1[Jornada],Tabla3[[#This Row],[Jornada]],Tabla1[Resultado],-1)</f>
        <v>2</v>
      </c>
      <c r="Q7827">
        <f>Tabla3[[#This Row],[GL]]+Tabla3[[#This Row],[GV]]</f>
        <v>24</v>
      </c>
      <c r="R7827">
        <f>SUMIFS(Tabla1[mLoc],Tabla1[TorneoID],Tabla3[[#This Row],[TorneoID]],Tabla1[Jornada],Tabla3[[#This Row],[Jornada]])</f>
        <v>18</v>
      </c>
      <c r="S7827">
        <f>SUMIFS(Tabla1[mVis],Tabla1[TorneoID],Tabla3[[#This Row],[TorneoID]],Tabla1[Jornada],Tabla3[[#This Row],[Jornada]])</f>
        <v>6</v>
      </c>
    </row>
    <row r="7828" spans="2:19" x14ac:dyDescent="0.45">
      <c r="B7828">
        <v>4748</v>
      </c>
      <c r="C7828" t="s">
        <v>61</v>
      </c>
      <c r="D7828">
        <v>23</v>
      </c>
      <c r="E7828">
        <v>17</v>
      </c>
      <c r="F7828" t="s">
        <v>56</v>
      </c>
      <c r="G7828">
        <v>4</v>
      </c>
      <c r="H7828">
        <v>2</v>
      </c>
      <c r="I7828" t="s">
        <v>27</v>
      </c>
      <c r="J7828">
        <v>1</v>
      </c>
      <c r="L7828">
        <v>47</v>
      </c>
      <c r="M7828">
        <v>5</v>
      </c>
      <c r="N7828">
        <f>COUNTIFS(Tabla1[TorneoID],Tabla3[[#This Row],[TorneoID]],Tabla1[Jornada],Tabla3[[#This Row],[Jornada]],Tabla1[Resultado],1)</f>
        <v>3</v>
      </c>
      <c r="O7828">
        <f>COUNTIFS(Tabla1[TorneoID],Tabla3[[#This Row],[TorneoID]],Tabla1[Jornada],Tabla3[[#This Row],[Jornada]],Tabla1[Resultado],0)</f>
        <v>2</v>
      </c>
      <c r="P7828">
        <f>COUNTIFS(Tabla1[TorneoID],Tabla3[[#This Row],[TorneoID]],Tabla1[Jornada],Tabla3[[#This Row],[Jornada]],Tabla1[Resultado],-1)</f>
        <v>4</v>
      </c>
      <c r="Q7828">
        <f>Tabla3[[#This Row],[GL]]+Tabla3[[#This Row],[GV]]</f>
        <v>29</v>
      </c>
      <c r="R7828">
        <f>SUMIFS(Tabla1[mLoc],Tabla1[TorneoID],Tabla3[[#This Row],[TorneoID]],Tabla1[Jornada],Tabla3[[#This Row],[Jornada]])</f>
        <v>16</v>
      </c>
      <c r="S7828">
        <f>SUMIFS(Tabla1[mVis],Tabla1[TorneoID],Tabla3[[#This Row],[TorneoID]],Tabla1[Jornada],Tabla3[[#This Row],[Jornada]])</f>
        <v>13</v>
      </c>
    </row>
    <row r="7829" spans="2:19" x14ac:dyDescent="0.45">
      <c r="B7829">
        <v>4749</v>
      </c>
      <c r="C7829" t="s">
        <v>61</v>
      </c>
      <c r="D7829">
        <v>23</v>
      </c>
      <c r="E7829">
        <v>17</v>
      </c>
      <c r="F7829" t="s">
        <v>10</v>
      </c>
      <c r="G7829">
        <v>1</v>
      </c>
      <c r="H7829">
        <v>0</v>
      </c>
      <c r="I7829" t="s">
        <v>11</v>
      </c>
      <c r="J7829">
        <v>1</v>
      </c>
      <c r="L7829">
        <v>47</v>
      </c>
      <c r="M7829">
        <v>6</v>
      </c>
      <c r="N7829">
        <f>COUNTIFS(Tabla1[TorneoID],Tabla3[[#This Row],[TorneoID]],Tabla1[Jornada],Tabla3[[#This Row],[Jornada]],Tabla1[Resultado],1)</f>
        <v>2</v>
      </c>
      <c r="O7829">
        <f>COUNTIFS(Tabla1[TorneoID],Tabla3[[#This Row],[TorneoID]],Tabla1[Jornada],Tabla3[[#This Row],[Jornada]],Tabla1[Resultado],0)</f>
        <v>6</v>
      </c>
      <c r="P7829">
        <f>COUNTIFS(Tabla1[TorneoID],Tabla3[[#This Row],[TorneoID]],Tabla1[Jornada],Tabla3[[#This Row],[Jornada]],Tabla1[Resultado],-1)</f>
        <v>1</v>
      </c>
      <c r="Q7829">
        <f>Tabla3[[#This Row],[GL]]+Tabla3[[#This Row],[GV]]</f>
        <v>31</v>
      </c>
      <c r="R7829">
        <f>SUMIFS(Tabla1[mLoc],Tabla1[TorneoID],Tabla3[[#This Row],[TorneoID]],Tabla1[Jornada],Tabla3[[#This Row],[Jornada]])</f>
        <v>18</v>
      </c>
      <c r="S7829">
        <f>SUMIFS(Tabla1[mVis],Tabla1[TorneoID],Tabla3[[#This Row],[TorneoID]],Tabla1[Jornada],Tabla3[[#This Row],[Jornada]])</f>
        <v>13</v>
      </c>
    </row>
    <row r="7830" spans="2:19" x14ac:dyDescent="0.45">
      <c r="B7830">
        <v>4867</v>
      </c>
      <c r="C7830" t="s">
        <v>61</v>
      </c>
      <c r="D7830">
        <v>23</v>
      </c>
      <c r="E7830">
        <v>17</v>
      </c>
      <c r="F7830" t="s">
        <v>13</v>
      </c>
      <c r="G7830">
        <v>1</v>
      </c>
      <c r="H7830">
        <v>3</v>
      </c>
      <c r="I7830" t="s">
        <v>0</v>
      </c>
      <c r="J7830">
        <v>-1</v>
      </c>
      <c r="L7830">
        <v>47</v>
      </c>
      <c r="M7830">
        <v>7</v>
      </c>
      <c r="N7830">
        <f>COUNTIFS(Tabla1[TorneoID],Tabla3[[#This Row],[TorneoID]],Tabla1[Jornada],Tabla3[[#This Row],[Jornada]],Tabla1[Resultado],1)</f>
        <v>4</v>
      </c>
      <c r="O7830">
        <f>COUNTIFS(Tabla1[TorneoID],Tabla3[[#This Row],[TorneoID]],Tabla1[Jornada],Tabla3[[#This Row],[Jornada]],Tabla1[Resultado],0)</f>
        <v>3</v>
      </c>
      <c r="P7830">
        <f>COUNTIFS(Tabla1[TorneoID],Tabla3[[#This Row],[TorneoID]],Tabla1[Jornada],Tabla3[[#This Row],[Jornada]],Tabla1[Resultado],-1)</f>
        <v>2</v>
      </c>
      <c r="Q7830">
        <f>Tabla3[[#This Row],[GL]]+Tabla3[[#This Row],[GV]]</f>
        <v>24</v>
      </c>
      <c r="R7830">
        <f>SUMIFS(Tabla1[mLoc],Tabla1[TorneoID],Tabla3[[#This Row],[TorneoID]],Tabla1[Jornada],Tabla3[[#This Row],[Jornada]])</f>
        <v>14</v>
      </c>
      <c r="S7830">
        <f>SUMIFS(Tabla1[mVis],Tabla1[TorneoID],Tabla3[[#This Row],[TorneoID]],Tabla1[Jornada],Tabla3[[#This Row],[Jornada]])</f>
        <v>10</v>
      </c>
    </row>
    <row r="7831" spans="2:19" x14ac:dyDescent="0.45">
      <c r="B7831">
        <v>4844</v>
      </c>
      <c r="C7831" t="s">
        <v>60</v>
      </c>
      <c r="D7831">
        <v>24</v>
      </c>
      <c r="E7831">
        <v>1</v>
      </c>
      <c r="F7831" t="s">
        <v>56</v>
      </c>
      <c r="G7831">
        <v>2</v>
      </c>
      <c r="H7831">
        <v>1</v>
      </c>
      <c r="I7831" t="s">
        <v>5</v>
      </c>
      <c r="J7831">
        <v>1</v>
      </c>
      <c r="L7831">
        <v>47</v>
      </c>
      <c r="M7831">
        <v>8</v>
      </c>
      <c r="N7831">
        <f>COUNTIFS(Tabla1[TorneoID],Tabla3[[#This Row],[TorneoID]],Tabla1[Jornada],Tabla3[[#This Row],[Jornada]],Tabla1[Resultado],1)</f>
        <v>5</v>
      </c>
      <c r="O7831">
        <f>COUNTIFS(Tabla1[TorneoID],Tabla3[[#This Row],[TorneoID]],Tabla1[Jornada],Tabla3[[#This Row],[Jornada]],Tabla1[Resultado],0)</f>
        <v>0</v>
      </c>
      <c r="P7831">
        <f>COUNTIFS(Tabla1[TorneoID],Tabla3[[#This Row],[TorneoID]],Tabla1[Jornada],Tabla3[[#This Row],[Jornada]],Tabla1[Resultado],-1)</f>
        <v>4</v>
      </c>
      <c r="Q7831">
        <f>Tabla3[[#This Row],[GL]]+Tabla3[[#This Row],[GV]]</f>
        <v>23</v>
      </c>
      <c r="R7831">
        <f>SUMIFS(Tabla1[mLoc],Tabla1[TorneoID],Tabla3[[#This Row],[TorneoID]],Tabla1[Jornada],Tabla3[[#This Row],[Jornada]])</f>
        <v>17</v>
      </c>
      <c r="S7831">
        <f>SUMIFS(Tabla1[mVis],Tabla1[TorneoID],Tabla3[[#This Row],[TorneoID]],Tabla1[Jornada],Tabla3[[#This Row],[Jornada]])</f>
        <v>6</v>
      </c>
    </row>
    <row r="7832" spans="2:19" x14ac:dyDescent="0.45">
      <c r="B7832">
        <v>4845</v>
      </c>
      <c r="C7832" t="s">
        <v>60</v>
      </c>
      <c r="D7832">
        <v>24</v>
      </c>
      <c r="E7832">
        <v>1</v>
      </c>
      <c r="F7832" t="s">
        <v>15</v>
      </c>
      <c r="G7832">
        <v>2</v>
      </c>
      <c r="H7832">
        <v>1</v>
      </c>
      <c r="I7832" t="s">
        <v>3</v>
      </c>
      <c r="J7832">
        <v>1</v>
      </c>
      <c r="L7832">
        <v>47</v>
      </c>
      <c r="M7832">
        <v>9</v>
      </c>
      <c r="N7832">
        <f>COUNTIFS(Tabla1[TorneoID],Tabla3[[#This Row],[TorneoID]],Tabla1[Jornada],Tabla3[[#This Row],[Jornada]],Tabla1[Resultado],1)</f>
        <v>3</v>
      </c>
      <c r="O7832">
        <f>COUNTIFS(Tabla1[TorneoID],Tabla3[[#This Row],[TorneoID]],Tabla1[Jornada],Tabla3[[#This Row],[Jornada]],Tabla1[Resultado],0)</f>
        <v>3</v>
      </c>
      <c r="P7832">
        <f>COUNTIFS(Tabla1[TorneoID],Tabla3[[#This Row],[TorneoID]],Tabla1[Jornada],Tabla3[[#This Row],[Jornada]],Tabla1[Resultado],-1)</f>
        <v>3</v>
      </c>
      <c r="Q7832">
        <f>Tabla3[[#This Row],[GL]]+Tabla3[[#This Row],[GV]]</f>
        <v>18</v>
      </c>
      <c r="R7832">
        <f>SUMIFS(Tabla1[mLoc],Tabla1[TorneoID],Tabla3[[#This Row],[TorneoID]],Tabla1[Jornada],Tabla3[[#This Row],[Jornada]])</f>
        <v>9</v>
      </c>
      <c r="S7832">
        <f>SUMIFS(Tabla1[mVis],Tabla1[TorneoID],Tabla3[[#This Row],[TorneoID]],Tabla1[Jornada],Tabla3[[#This Row],[Jornada]])</f>
        <v>9</v>
      </c>
    </row>
    <row r="7833" spans="2:19" x14ac:dyDescent="0.45">
      <c r="B7833">
        <v>4846</v>
      </c>
      <c r="C7833" t="s">
        <v>60</v>
      </c>
      <c r="D7833">
        <v>24</v>
      </c>
      <c r="E7833">
        <v>1</v>
      </c>
      <c r="F7833" t="s">
        <v>1</v>
      </c>
      <c r="G7833">
        <v>0</v>
      </c>
      <c r="H7833">
        <v>0</v>
      </c>
      <c r="I7833" t="s">
        <v>49</v>
      </c>
      <c r="J7833">
        <v>0</v>
      </c>
      <c r="L7833">
        <v>47</v>
      </c>
      <c r="M7833">
        <v>10</v>
      </c>
      <c r="N7833">
        <f>COUNTIFS(Tabla1[TorneoID],Tabla3[[#This Row],[TorneoID]],Tabla1[Jornada],Tabla3[[#This Row],[Jornada]],Tabla1[Resultado],1)</f>
        <v>5</v>
      </c>
      <c r="O7833">
        <f>COUNTIFS(Tabla1[TorneoID],Tabla3[[#This Row],[TorneoID]],Tabla1[Jornada],Tabla3[[#This Row],[Jornada]],Tabla1[Resultado],0)</f>
        <v>1</v>
      </c>
      <c r="P7833">
        <f>COUNTIFS(Tabla1[TorneoID],Tabla3[[#This Row],[TorneoID]],Tabla1[Jornada],Tabla3[[#This Row],[Jornada]],Tabla1[Resultado],-1)</f>
        <v>3</v>
      </c>
      <c r="Q7833">
        <f>Tabla3[[#This Row],[GL]]+Tabla3[[#This Row],[GV]]</f>
        <v>27</v>
      </c>
      <c r="R7833">
        <f>SUMIFS(Tabla1[mLoc],Tabla1[TorneoID],Tabla3[[#This Row],[TorneoID]],Tabla1[Jornada],Tabla3[[#This Row],[Jornada]])</f>
        <v>17</v>
      </c>
      <c r="S7833">
        <f>SUMIFS(Tabla1[mVis],Tabla1[TorneoID],Tabla3[[#This Row],[TorneoID]],Tabla1[Jornada],Tabla3[[#This Row],[Jornada]])</f>
        <v>10</v>
      </c>
    </row>
    <row r="7834" spans="2:19" x14ac:dyDescent="0.45">
      <c r="B7834">
        <v>4847</v>
      </c>
      <c r="C7834" t="s">
        <v>60</v>
      </c>
      <c r="D7834">
        <v>24</v>
      </c>
      <c r="E7834">
        <v>1</v>
      </c>
      <c r="F7834" t="s">
        <v>6</v>
      </c>
      <c r="G7834">
        <v>1</v>
      </c>
      <c r="H7834">
        <v>2</v>
      </c>
      <c r="I7834" t="s">
        <v>9</v>
      </c>
      <c r="J7834">
        <v>-1</v>
      </c>
      <c r="L7834">
        <v>47</v>
      </c>
      <c r="M7834">
        <v>11</v>
      </c>
      <c r="N7834">
        <f>COUNTIFS(Tabla1[TorneoID],Tabla3[[#This Row],[TorneoID]],Tabla1[Jornada],Tabla3[[#This Row],[Jornada]],Tabla1[Resultado],1)</f>
        <v>5</v>
      </c>
      <c r="O7834">
        <f>COUNTIFS(Tabla1[TorneoID],Tabla3[[#This Row],[TorneoID]],Tabla1[Jornada],Tabla3[[#This Row],[Jornada]],Tabla1[Resultado],0)</f>
        <v>2</v>
      </c>
      <c r="P7834">
        <f>COUNTIFS(Tabla1[TorneoID],Tabla3[[#This Row],[TorneoID]],Tabla1[Jornada],Tabla3[[#This Row],[Jornada]],Tabla1[Resultado],-1)</f>
        <v>2</v>
      </c>
      <c r="Q7834">
        <f>Tabla3[[#This Row],[GL]]+Tabla3[[#This Row],[GV]]</f>
        <v>26</v>
      </c>
      <c r="R7834">
        <f>SUMIFS(Tabla1[mLoc],Tabla1[TorneoID],Tabla3[[#This Row],[TorneoID]],Tabla1[Jornada],Tabla3[[#This Row],[Jornada]])</f>
        <v>15</v>
      </c>
      <c r="S7834">
        <f>SUMIFS(Tabla1[mVis],Tabla1[TorneoID],Tabla3[[#This Row],[TorneoID]],Tabla1[Jornada],Tabla3[[#This Row],[Jornada]])</f>
        <v>11</v>
      </c>
    </row>
    <row r="7835" spans="2:19" x14ac:dyDescent="0.45">
      <c r="B7835">
        <v>4848</v>
      </c>
      <c r="C7835" t="s">
        <v>60</v>
      </c>
      <c r="D7835">
        <v>24</v>
      </c>
      <c r="E7835">
        <v>1</v>
      </c>
      <c r="F7835" t="s">
        <v>13</v>
      </c>
      <c r="G7835">
        <v>0</v>
      </c>
      <c r="H7835">
        <v>1</v>
      </c>
      <c r="I7835" t="s">
        <v>27</v>
      </c>
      <c r="J7835">
        <v>-1</v>
      </c>
      <c r="L7835">
        <v>47</v>
      </c>
      <c r="M7835">
        <v>12</v>
      </c>
      <c r="N7835">
        <f>COUNTIFS(Tabla1[TorneoID],Tabla3[[#This Row],[TorneoID]],Tabla1[Jornada],Tabla3[[#This Row],[Jornada]],Tabla1[Resultado],1)</f>
        <v>4</v>
      </c>
      <c r="O7835">
        <f>COUNTIFS(Tabla1[TorneoID],Tabla3[[#This Row],[TorneoID]],Tabla1[Jornada],Tabla3[[#This Row],[Jornada]],Tabla1[Resultado],0)</f>
        <v>2</v>
      </c>
      <c r="P7835">
        <f>COUNTIFS(Tabla1[TorneoID],Tabla3[[#This Row],[TorneoID]],Tabla1[Jornada],Tabla3[[#This Row],[Jornada]],Tabla1[Resultado],-1)</f>
        <v>3</v>
      </c>
      <c r="Q7835">
        <f>Tabla3[[#This Row],[GL]]+Tabla3[[#This Row],[GV]]</f>
        <v>16</v>
      </c>
      <c r="R7835">
        <f>SUMIFS(Tabla1[mLoc],Tabla1[TorneoID],Tabla3[[#This Row],[TorneoID]],Tabla1[Jornada],Tabla3[[#This Row],[Jornada]])</f>
        <v>9</v>
      </c>
      <c r="S7835">
        <f>SUMIFS(Tabla1[mVis],Tabla1[TorneoID],Tabla3[[#This Row],[TorneoID]],Tabla1[Jornada],Tabla3[[#This Row],[Jornada]])</f>
        <v>7</v>
      </c>
    </row>
    <row r="7836" spans="2:19" x14ac:dyDescent="0.45">
      <c r="B7836">
        <v>4849</v>
      </c>
      <c r="C7836" t="s">
        <v>60</v>
      </c>
      <c r="D7836">
        <v>24</v>
      </c>
      <c r="E7836">
        <v>1</v>
      </c>
      <c r="F7836" t="s">
        <v>12</v>
      </c>
      <c r="G7836">
        <v>1</v>
      </c>
      <c r="H7836">
        <v>1</v>
      </c>
      <c r="I7836" t="s">
        <v>24</v>
      </c>
      <c r="J7836">
        <v>0</v>
      </c>
      <c r="L7836">
        <v>47</v>
      </c>
      <c r="M7836">
        <v>13</v>
      </c>
      <c r="N7836">
        <f>COUNTIFS(Tabla1[TorneoID],Tabla3[[#This Row],[TorneoID]],Tabla1[Jornada],Tabla3[[#This Row],[Jornada]],Tabla1[Resultado],1)</f>
        <v>8</v>
      </c>
      <c r="O7836">
        <f>COUNTIFS(Tabla1[TorneoID],Tabla3[[#This Row],[TorneoID]],Tabla1[Jornada],Tabla3[[#This Row],[Jornada]],Tabla1[Resultado],0)</f>
        <v>1</v>
      </c>
      <c r="P7836">
        <f>COUNTIFS(Tabla1[TorneoID],Tabla3[[#This Row],[TorneoID]],Tabla1[Jornada],Tabla3[[#This Row],[Jornada]],Tabla1[Resultado],-1)</f>
        <v>0</v>
      </c>
      <c r="Q7836">
        <f>Tabla3[[#This Row],[GL]]+Tabla3[[#This Row],[GV]]</f>
        <v>19</v>
      </c>
      <c r="R7836">
        <f>SUMIFS(Tabla1[mLoc],Tabla1[TorneoID],Tabla3[[#This Row],[TorneoID]],Tabla1[Jornada],Tabla3[[#This Row],[Jornada]])</f>
        <v>14</v>
      </c>
      <c r="S7836">
        <f>SUMIFS(Tabla1[mVis],Tabla1[TorneoID],Tabla3[[#This Row],[TorneoID]],Tabla1[Jornada],Tabla3[[#This Row],[Jornada]])</f>
        <v>5</v>
      </c>
    </row>
    <row r="7837" spans="2:19" x14ac:dyDescent="0.45">
      <c r="B7837">
        <v>4850</v>
      </c>
      <c r="C7837" t="s">
        <v>60</v>
      </c>
      <c r="D7837">
        <v>24</v>
      </c>
      <c r="E7837">
        <v>1</v>
      </c>
      <c r="F7837" t="s">
        <v>10</v>
      </c>
      <c r="G7837">
        <v>0</v>
      </c>
      <c r="H7837">
        <v>3</v>
      </c>
      <c r="I7837" t="s">
        <v>7</v>
      </c>
      <c r="J7837">
        <v>-1</v>
      </c>
      <c r="L7837">
        <v>47</v>
      </c>
      <c r="M7837">
        <v>14</v>
      </c>
      <c r="N7837">
        <f>COUNTIFS(Tabla1[TorneoID],Tabla3[[#This Row],[TorneoID]],Tabla1[Jornada],Tabla3[[#This Row],[Jornada]],Tabla1[Resultado],1)</f>
        <v>3</v>
      </c>
      <c r="O7837">
        <f>COUNTIFS(Tabla1[TorneoID],Tabla3[[#This Row],[TorneoID]],Tabla1[Jornada],Tabla3[[#This Row],[Jornada]],Tabla1[Resultado],0)</f>
        <v>4</v>
      </c>
      <c r="P7837">
        <f>COUNTIFS(Tabla1[TorneoID],Tabla3[[#This Row],[TorneoID]],Tabla1[Jornada],Tabla3[[#This Row],[Jornada]],Tabla1[Resultado],-1)</f>
        <v>2</v>
      </c>
      <c r="Q7837">
        <f>Tabla3[[#This Row],[GL]]+Tabla3[[#This Row],[GV]]</f>
        <v>25</v>
      </c>
      <c r="R7837">
        <f>SUMIFS(Tabla1[mLoc],Tabla1[TorneoID],Tabla3[[#This Row],[TorneoID]],Tabla1[Jornada],Tabla3[[#This Row],[Jornada]])</f>
        <v>13</v>
      </c>
      <c r="S7837">
        <f>SUMIFS(Tabla1[mVis],Tabla1[TorneoID],Tabla3[[#This Row],[TorneoID]],Tabla1[Jornada],Tabla3[[#This Row],[Jornada]])</f>
        <v>12</v>
      </c>
    </row>
    <row r="7838" spans="2:19" x14ac:dyDescent="0.45">
      <c r="B7838">
        <v>4851</v>
      </c>
      <c r="C7838" t="s">
        <v>60</v>
      </c>
      <c r="D7838">
        <v>24</v>
      </c>
      <c r="E7838">
        <v>1</v>
      </c>
      <c r="F7838" t="s">
        <v>14</v>
      </c>
      <c r="G7838">
        <v>1</v>
      </c>
      <c r="H7838">
        <v>0</v>
      </c>
      <c r="I7838" t="s">
        <v>11</v>
      </c>
      <c r="J7838">
        <v>1</v>
      </c>
      <c r="L7838">
        <v>47</v>
      </c>
      <c r="M7838">
        <v>15</v>
      </c>
      <c r="N7838">
        <f>COUNTIFS(Tabla1[TorneoID],Tabla3[[#This Row],[TorneoID]],Tabla1[Jornada],Tabla3[[#This Row],[Jornada]],Tabla1[Resultado],1)</f>
        <v>5</v>
      </c>
      <c r="O7838">
        <f>COUNTIFS(Tabla1[TorneoID],Tabla3[[#This Row],[TorneoID]],Tabla1[Jornada],Tabla3[[#This Row],[Jornada]],Tabla1[Resultado],0)</f>
        <v>2</v>
      </c>
      <c r="P7838">
        <f>COUNTIFS(Tabla1[TorneoID],Tabla3[[#This Row],[TorneoID]],Tabla1[Jornada],Tabla3[[#This Row],[Jornada]],Tabla1[Resultado],-1)</f>
        <v>2</v>
      </c>
      <c r="Q7838">
        <f>Tabla3[[#This Row],[GL]]+Tabla3[[#This Row],[GV]]</f>
        <v>28</v>
      </c>
      <c r="R7838">
        <f>SUMIFS(Tabla1[mLoc],Tabla1[TorneoID],Tabla3[[#This Row],[TorneoID]],Tabla1[Jornada],Tabla3[[#This Row],[Jornada]])</f>
        <v>15</v>
      </c>
      <c r="S7838">
        <f>SUMIFS(Tabla1[mVis],Tabla1[TorneoID],Tabla3[[#This Row],[TorneoID]],Tabla1[Jornada],Tabla3[[#This Row],[Jornada]])</f>
        <v>13</v>
      </c>
    </row>
    <row r="7839" spans="2:19" x14ac:dyDescent="0.45">
      <c r="B7839">
        <v>4852</v>
      </c>
      <c r="C7839" t="s">
        <v>60</v>
      </c>
      <c r="D7839">
        <v>24</v>
      </c>
      <c r="E7839">
        <v>1</v>
      </c>
      <c r="F7839" t="s">
        <v>4</v>
      </c>
      <c r="G7839">
        <v>2</v>
      </c>
      <c r="H7839">
        <v>1</v>
      </c>
      <c r="I7839" t="s">
        <v>0</v>
      </c>
      <c r="J7839">
        <v>1</v>
      </c>
      <c r="L7839">
        <v>47</v>
      </c>
      <c r="M7839">
        <v>16</v>
      </c>
      <c r="N7839">
        <f>COUNTIFS(Tabla1[TorneoID],Tabla3[[#This Row],[TorneoID]],Tabla1[Jornada],Tabla3[[#This Row],[Jornada]],Tabla1[Resultado],1)</f>
        <v>6</v>
      </c>
      <c r="O7839">
        <f>COUNTIFS(Tabla1[TorneoID],Tabla3[[#This Row],[TorneoID]],Tabla1[Jornada],Tabla3[[#This Row],[Jornada]],Tabla1[Resultado],0)</f>
        <v>1</v>
      </c>
      <c r="P7839">
        <f>COUNTIFS(Tabla1[TorneoID],Tabla3[[#This Row],[TorneoID]],Tabla1[Jornada],Tabla3[[#This Row],[Jornada]],Tabla1[Resultado],-1)</f>
        <v>2</v>
      </c>
      <c r="Q7839">
        <f>Tabla3[[#This Row],[GL]]+Tabla3[[#This Row],[GV]]</f>
        <v>26</v>
      </c>
      <c r="R7839">
        <f>SUMIFS(Tabla1[mLoc],Tabla1[TorneoID],Tabla3[[#This Row],[TorneoID]],Tabla1[Jornada],Tabla3[[#This Row],[Jornada]])</f>
        <v>19</v>
      </c>
      <c r="S7839">
        <f>SUMIFS(Tabla1[mVis],Tabla1[TorneoID],Tabla3[[#This Row],[TorneoID]],Tabla1[Jornada],Tabla3[[#This Row],[Jornada]])</f>
        <v>7</v>
      </c>
    </row>
    <row r="7840" spans="2:19" x14ac:dyDescent="0.45">
      <c r="B7840">
        <v>4835</v>
      </c>
      <c r="C7840" t="s">
        <v>60</v>
      </c>
      <c r="D7840">
        <v>24</v>
      </c>
      <c r="E7840">
        <v>2</v>
      </c>
      <c r="F7840" t="s">
        <v>11</v>
      </c>
      <c r="G7840">
        <v>3</v>
      </c>
      <c r="H7840">
        <v>0</v>
      </c>
      <c r="I7840" t="s">
        <v>15</v>
      </c>
      <c r="J7840">
        <v>1</v>
      </c>
      <c r="L7840">
        <v>47</v>
      </c>
      <c r="M7840">
        <v>17</v>
      </c>
      <c r="N7840">
        <f>COUNTIFS(Tabla1[TorneoID],Tabla3[[#This Row],[TorneoID]],Tabla1[Jornada],Tabla3[[#This Row],[Jornada]],Tabla1[Resultado],1)</f>
        <v>1</v>
      </c>
      <c r="O7840">
        <f>COUNTIFS(Tabla1[TorneoID],Tabla3[[#This Row],[TorneoID]],Tabla1[Jornada],Tabla3[[#This Row],[Jornada]],Tabla1[Resultado],0)</f>
        <v>5</v>
      </c>
      <c r="P7840">
        <f>COUNTIFS(Tabla1[TorneoID],Tabla3[[#This Row],[TorneoID]],Tabla1[Jornada],Tabla3[[#This Row],[Jornada]],Tabla1[Resultado],-1)</f>
        <v>3</v>
      </c>
      <c r="Q7840">
        <f>Tabla3[[#This Row],[GL]]+Tabla3[[#This Row],[GV]]</f>
        <v>20</v>
      </c>
      <c r="R7840">
        <f>SUMIFS(Tabla1[mLoc],Tabla1[TorneoID],Tabla3[[#This Row],[TorneoID]],Tabla1[Jornada],Tabla3[[#This Row],[Jornada]])</f>
        <v>10</v>
      </c>
      <c r="S7840">
        <f>SUMIFS(Tabla1[mVis],Tabla1[TorneoID],Tabla3[[#This Row],[TorneoID]],Tabla1[Jornada],Tabla3[[#This Row],[Jornada]])</f>
        <v>10</v>
      </c>
    </row>
    <row r="7841" spans="2:19" x14ac:dyDescent="0.45">
      <c r="B7841">
        <v>4836</v>
      </c>
      <c r="C7841" t="s">
        <v>60</v>
      </c>
      <c r="D7841">
        <v>24</v>
      </c>
      <c r="E7841">
        <v>2</v>
      </c>
      <c r="F7841" t="s">
        <v>7</v>
      </c>
      <c r="G7841">
        <v>0</v>
      </c>
      <c r="H7841">
        <v>2</v>
      </c>
      <c r="I7841" t="s">
        <v>14</v>
      </c>
      <c r="J7841">
        <v>-1</v>
      </c>
      <c r="L7841">
        <v>48</v>
      </c>
      <c r="M7841">
        <v>1</v>
      </c>
      <c r="N7841">
        <f>COUNTIFS(Tabla1[TorneoID],Tabla3[[#This Row],[TorneoID]],Tabla1[Jornada],Tabla3[[#This Row],[Jornada]],Tabla1[Resultado],1)</f>
        <v>6</v>
      </c>
      <c r="O7841">
        <f>COUNTIFS(Tabla1[TorneoID],Tabla3[[#This Row],[TorneoID]],Tabla1[Jornada],Tabla3[[#This Row],[Jornada]],Tabla1[Resultado],0)</f>
        <v>1</v>
      </c>
      <c r="P7841">
        <f>COUNTIFS(Tabla1[TorneoID],Tabla3[[#This Row],[TorneoID]],Tabla1[Jornada],Tabla3[[#This Row],[Jornada]],Tabla1[Resultado],-1)</f>
        <v>2</v>
      </c>
      <c r="Q7841">
        <f>Tabla3[[#This Row],[GL]]+Tabla3[[#This Row],[GV]]</f>
        <v>26</v>
      </c>
      <c r="R7841">
        <f>SUMIFS(Tabla1[mLoc],Tabla1[TorneoID],Tabla3[[#This Row],[TorneoID]],Tabla1[Jornada],Tabla3[[#This Row],[Jornada]])</f>
        <v>20</v>
      </c>
      <c r="S7841">
        <f>SUMIFS(Tabla1[mVis],Tabla1[TorneoID],Tabla3[[#This Row],[TorneoID]],Tabla1[Jornada],Tabla3[[#This Row],[Jornada]])</f>
        <v>6</v>
      </c>
    </row>
    <row r="7842" spans="2:19" x14ac:dyDescent="0.45">
      <c r="B7842">
        <v>4837</v>
      </c>
      <c r="C7842" t="s">
        <v>60</v>
      </c>
      <c r="D7842">
        <v>24</v>
      </c>
      <c r="E7842">
        <v>2</v>
      </c>
      <c r="F7842" t="s">
        <v>5</v>
      </c>
      <c r="G7842">
        <v>0</v>
      </c>
      <c r="H7842">
        <v>0</v>
      </c>
      <c r="I7842" t="s">
        <v>13</v>
      </c>
      <c r="J7842">
        <v>0</v>
      </c>
      <c r="L7842">
        <v>48</v>
      </c>
      <c r="M7842">
        <v>2</v>
      </c>
      <c r="N7842">
        <f>COUNTIFS(Tabla1[TorneoID],Tabla3[[#This Row],[TorneoID]],Tabla1[Jornada],Tabla3[[#This Row],[Jornada]],Tabla1[Resultado],1)</f>
        <v>3</v>
      </c>
      <c r="O7842">
        <f>COUNTIFS(Tabla1[TorneoID],Tabla3[[#This Row],[TorneoID]],Tabla1[Jornada],Tabla3[[#This Row],[Jornada]],Tabla1[Resultado],0)</f>
        <v>3</v>
      </c>
      <c r="P7842">
        <f>COUNTIFS(Tabla1[TorneoID],Tabla3[[#This Row],[TorneoID]],Tabla1[Jornada],Tabla3[[#This Row],[Jornada]],Tabla1[Resultado],-1)</f>
        <v>3</v>
      </c>
      <c r="Q7842">
        <f>Tabla3[[#This Row],[GL]]+Tabla3[[#This Row],[GV]]</f>
        <v>22</v>
      </c>
      <c r="R7842">
        <f>SUMIFS(Tabla1[mLoc],Tabla1[TorneoID],Tabla3[[#This Row],[TorneoID]],Tabla1[Jornada],Tabla3[[#This Row],[Jornada]])</f>
        <v>12</v>
      </c>
      <c r="S7842">
        <f>SUMIFS(Tabla1[mVis],Tabla1[TorneoID],Tabla3[[#This Row],[TorneoID]],Tabla1[Jornada],Tabla3[[#This Row],[Jornada]])</f>
        <v>10</v>
      </c>
    </row>
    <row r="7843" spans="2:19" x14ac:dyDescent="0.45">
      <c r="B7843">
        <v>4838</v>
      </c>
      <c r="C7843" t="s">
        <v>60</v>
      </c>
      <c r="D7843">
        <v>24</v>
      </c>
      <c r="E7843">
        <v>2</v>
      </c>
      <c r="F7843" t="s">
        <v>9</v>
      </c>
      <c r="G7843">
        <v>3</v>
      </c>
      <c r="H7843">
        <v>2</v>
      </c>
      <c r="I7843" t="s">
        <v>1</v>
      </c>
      <c r="J7843">
        <v>1</v>
      </c>
      <c r="L7843">
        <v>48</v>
      </c>
      <c r="M7843">
        <v>3</v>
      </c>
      <c r="N7843">
        <f>COUNTIFS(Tabla1[TorneoID],Tabla3[[#This Row],[TorneoID]],Tabla1[Jornada],Tabla3[[#This Row],[Jornada]],Tabla1[Resultado],1)</f>
        <v>4</v>
      </c>
      <c r="O7843">
        <f>COUNTIFS(Tabla1[TorneoID],Tabla3[[#This Row],[TorneoID]],Tabla1[Jornada],Tabla3[[#This Row],[Jornada]],Tabla1[Resultado],0)</f>
        <v>2</v>
      </c>
      <c r="P7843">
        <f>COUNTIFS(Tabla1[TorneoID],Tabla3[[#This Row],[TorneoID]],Tabla1[Jornada],Tabla3[[#This Row],[Jornada]],Tabla1[Resultado],-1)</f>
        <v>3</v>
      </c>
      <c r="Q7843">
        <f>Tabla3[[#This Row],[GL]]+Tabla3[[#This Row],[GV]]</f>
        <v>26</v>
      </c>
      <c r="R7843">
        <f>SUMIFS(Tabla1[mLoc],Tabla1[TorneoID],Tabla3[[#This Row],[TorneoID]],Tabla1[Jornada],Tabla3[[#This Row],[Jornada]])</f>
        <v>15</v>
      </c>
      <c r="S7843">
        <f>SUMIFS(Tabla1[mVis],Tabla1[TorneoID],Tabla3[[#This Row],[TorneoID]],Tabla1[Jornada],Tabla3[[#This Row],[Jornada]])</f>
        <v>11</v>
      </c>
    </row>
    <row r="7844" spans="2:19" x14ac:dyDescent="0.45">
      <c r="B7844">
        <v>4839</v>
      </c>
      <c r="C7844" t="s">
        <v>60</v>
      </c>
      <c r="D7844">
        <v>24</v>
      </c>
      <c r="E7844">
        <v>2</v>
      </c>
      <c r="F7844" t="s">
        <v>49</v>
      </c>
      <c r="G7844">
        <v>1</v>
      </c>
      <c r="H7844">
        <v>1</v>
      </c>
      <c r="I7844" t="s">
        <v>56</v>
      </c>
      <c r="J7844">
        <v>0</v>
      </c>
      <c r="L7844">
        <v>48</v>
      </c>
      <c r="M7844">
        <v>4</v>
      </c>
      <c r="N7844">
        <f>COUNTIFS(Tabla1[TorneoID],Tabla3[[#This Row],[TorneoID]],Tabla1[Jornada],Tabla3[[#This Row],[Jornada]],Tabla1[Resultado],1)</f>
        <v>3</v>
      </c>
      <c r="O7844">
        <f>COUNTIFS(Tabla1[TorneoID],Tabla3[[#This Row],[TorneoID]],Tabla1[Jornada],Tabla3[[#This Row],[Jornada]],Tabla1[Resultado],0)</f>
        <v>3</v>
      </c>
      <c r="P7844">
        <f>COUNTIFS(Tabla1[TorneoID],Tabla3[[#This Row],[TorneoID]],Tabla1[Jornada],Tabla3[[#This Row],[Jornada]],Tabla1[Resultado],-1)</f>
        <v>3</v>
      </c>
      <c r="Q7844">
        <f>Tabla3[[#This Row],[GL]]+Tabla3[[#This Row],[GV]]</f>
        <v>19</v>
      </c>
      <c r="R7844">
        <f>SUMIFS(Tabla1[mLoc],Tabla1[TorneoID],Tabla3[[#This Row],[TorneoID]],Tabla1[Jornada],Tabla3[[#This Row],[Jornada]])</f>
        <v>10</v>
      </c>
      <c r="S7844">
        <f>SUMIFS(Tabla1[mVis],Tabla1[TorneoID],Tabla3[[#This Row],[TorneoID]],Tabla1[Jornada],Tabla3[[#This Row],[Jornada]])</f>
        <v>9</v>
      </c>
    </row>
    <row r="7845" spans="2:19" x14ac:dyDescent="0.45">
      <c r="B7845">
        <v>4840</v>
      </c>
      <c r="C7845" t="s">
        <v>60</v>
      </c>
      <c r="D7845">
        <v>24</v>
      </c>
      <c r="E7845">
        <v>2</v>
      </c>
      <c r="F7845" t="s">
        <v>10</v>
      </c>
      <c r="G7845">
        <v>0</v>
      </c>
      <c r="H7845">
        <v>3</v>
      </c>
      <c r="I7845" t="s">
        <v>4</v>
      </c>
      <c r="J7845">
        <v>-1</v>
      </c>
      <c r="L7845">
        <v>48</v>
      </c>
      <c r="M7845">
        <v>5</v>
      </c>
      <c r="N7845">
        <f>COUNTIFS(Tabla1[TorneoID],Tabla3[[#This Row],[TorneoID]],Tabla1[Jornada],Tabla3[[#This Row],[Jornada]],Tabla1[Resultado],1)</f>
        <v>5</v>
      </c>
      <c r="O7845">
        <f>COUNTIFS(Tabla1[TorneoID],Tabla3[[#This Row],[TorneoID]],Tabla1[Jornada],Tabla3[[#This Row],[Jornada]],Tabla1[Resultado],0)</f>
        <v>2</v>
      </c>
      <c r="P7845">
        <f>COUNTIFS(Tabla1[TorneoID],Tabla3[[#This Row],[TorneoID]],Tabla1[Jornada],Tabla3[[#This Row],[Jornada]],Tabla1[Resultado],-1)</f>
        <v>2</v>
      </c>
      <c r="Q7845">
        <f>Tabla3[[#This Row],[GL]]+Tabla3[[#This Row],[GV]]</f>
        <v>24</v>
      </c>
      <c r="R7845">
        <f>SUMIFS(Tabla1[mLoc],Tabla1[TorneoID],Tabla3[[#This Row],[TorneoID]],Tabla1[Jornada],Tabla3[[#This Row],[Jornada]])</f>
        <v>15</v>
      </c>
      <c r="S7845">
        <f>SUMIFS(Tabla1[mVis],Tabla1[TorneoID],Tabla3[[#This Row],[TorneoID]],Tabla1[Jornada],Tabla3[[#This Row],[Jornada]])</f>
        <v>9</v>
      </c>
    </row>
    <row r="7846" spans="2:19" x14ac:dyDescent="0.45">
      <c r="B7846">
        <v>4841</v>
      </c>
      <c r="C7846" t="s">
        <v>60</v>
      </c>
      <c r="D7846">
        <v>24</v>
      </c>
      <c r="E7846">
        <v>2</v>
      </c>
      <c r="F7846" t="s">
        <v>27</v>
      </c>
      <c r="G7846">
        <v>4</v>
      </c>
      <c r="H7846">
        <v>0</v>
      </c>
      <c r="I7846" t="s">
        <v>0</v>
      </c>
      <c r="J7846">
        <v>1</v>
      </c>
      <c r="L7846">
        <v>48</v>
      </c>
      <c r="M7846">
        <v>6</v>
      </c>
      <c r="N7846">
        <f>COUNTIFS(Tabla1[TorneoID],Tabla3[[#This Row],[TorneoID]],Tabla1[Jornada],Tabla3[[#This Row],[Jornada]],Tabla1[Resultado],1)</f>
        <v>6</v>
      </c>
      <c r="O7846">
        <f>COUNTIFS(Tabla1[TorneoID],Tabla3[[#This Row],[TorneoID]],Tabla1[Jornada],Tabla3[[#This Row],[Jornada]],Tabla1[Resultado],0)</f>
        <v>0</v>
      </c>
      <c r="P7846">
        <f>COUNTIFS(Tabla1[TorneoID],Tabla3[[#This Row],[TorneoID]],Tabla1[Jornada],Tabla3[[#This Row],[Jornada]],Tabla1[Resultado],-1)</f>
        <v>3</v>
      </c>
      <c r="Q7846">
        <f>Tabla3[[#This Row],[GL]]+Tabla3[[#This Row],[GV]]</f>
        <v>32</v>
      </c>
      <c r="R7846">
        <f>SUMIFS(Tabla1[mLoc],Tabla1[TorneoID],Tabla3[[#This Row],[TorneoID]],Tabla1[Jornada],Tabla3[[#This Row],[Jornada]])</f>
        <v>21</v>
      </c>
      <c r="S7846">
        <f>SUMIFS(Tabla1[mVis],Tabla1[TorneoID],Tabla3[[#This Row],[TorneoID]],Tabla1[Jornada],Tabla3[[#This Row],[Jornada]])</f>
        <v>11</v>
      </c>
    </row>
    <row r="7847" spans="2:19" x14ac:dyDescent="0.45">
      <c r="B7847">
        <v>4842</v>
      </c>
      <c r="C7847" t="s">
        <v>60</v>
      </c>
      <c r="D7847">
        <v>24</v>
      </c>
      <c r="E7847">
        <v>2</v>
      </c>
      <c r="F7847" t="s">
        <v>3</v>
      </c>
      <c r="G7847">
        <v>5</v>
      </c>
      <c r="H7847">
        <v>2</v>
      </c>
      <c r="I7847" t="s">
        <v>12</v>
      </c>
      <c r="J7847">
        <v>1</v>
      </c>
      <c r="L7847">
        <v>48</v>
      </c>
      <c r="M7847">
        <v>7</v>
      </c>
      <c r="N7847">
        <f>COUNTIFS(Tabla1[TorneoID],Tabla3[[#This Row],[TorneoID]],Tabla1[Jornada],Tabla3[[#This Row],[Jornada]],Tabla1[Resultado],1)</f>
        <v>4</v>
      </c>
      <c r="O7847">
        <f>COUNTIFS(Tabla1[TorneoID],Tabla3[[#This Row],[TorneoID]],Tabla1[Jornada],Tabla3[[#This Row],[Jornada]],Tabla1[Resultado],0)</f>
        <v>5</v>
      </c>
      <c r="P7847">
        <f>COUNTIFS(Tabla1[TorneoID],Tabla3[[#This Row],[TorneoID]],Tabla1[Jornada],Tabla3[[#This Row],[Jornada]],Tabla1[Resultado],-1)</f>
        <v>0</v>
      </c>
      <c r="Q7847">
        <f>Tabla3[[#This Row],[GL]]+Tabla3[[#This Row],[GV]]</f>
        <v>27</v>
      </c>
      <c r="R7847">
        <f>SUMIFS(Tabla1[mLoc],Tabla1[TorneoID],Tabla3[[#This Row],[TorneoID]],Tabla1[Jornada],Tabla3[[#This Row],[Jornada]])</f>
        <v>17</v>
      </c>
      <c r="S7847">
        <f>SUMIFS(Tabla1[mVis],Tabla1[TorneoID],Tabla3[[#This Row],[TorneoID]],Tabla1[Jornada],Tabla3[[#This Row],[Jornada]])</f>
        <v>10</v>
      </c>
    </row>
    <row r="7848" spans="2:19" x14ac:dyDescent="0.45">
      <c r="B7848">
        <v>4843</v>
      </c>
      <c r="C7848" t="s">
        <v>60</v>
      </c>
      <c r="D7848">
        <v>24</v>
      </c>
      <c r="E7848">
        <v>2</v>
      </c>
      <c r="F7848" t="s">
        <v>24</v>
      </c>
      <c r="G7848">
        <v>3</v>
      </c>
      <c r="H7848">
        <v>2</v>
      </c>
      <c r="I7848" t="s">
        <v>6</v>
      </c>
      <c r="J7848">
        <v>1</v>
      </c>
      <c r="L7848">
        <v>48</v>
      </c>
      <c r="M7848">
        <v>8</v>
      </c>
      <c r="N7848">
        <f>COUNTIFS(Tabla1[TorneoID],Tabla3[[#This Row],[TorneoID]],Tabla1[Jornada],Tabla3[[#This Row],[Jornada]],Tabla1[Resultado],1)</f>
        <v>3</v>
      </c>
      <c r="O7848">
        <f>COUNTIFS(Tabla1[TorneoID],Tabla3[[#This Row],[TorneoID]],Tabla1[Jornada],Tabla3[[#This Row],[Jornada]],Tabla1[Resultado],0)</f>
        <v>2</v>
      </c>
      <c r="P7848">
        <f>COUNTIFS(Tabla1[TorneoID],Tabla3[[#This Row],[TorneoID]],Tabla1[Jornada],Tabla3[[#This Row],[Jornada]],Tabla1[Resultado],-1)</f>
        <v>4</v>
      </c>
      <c r="Q7848">
        <f>Tabla3[[#This Row],[GL]]+Tabla3[[#This Row],[GV]]</f>
        <v>27</v>
      </c>
      <c r="R7848">
        <f>SUMIFS(Tabla1[mLoc],Tabla1[TorneoID],Tabla3[[#This Row],[TorneoID]],Tabla1[Jornada],Tabla3[[#This Row],[Jornada]])</f>
        <v>13</v>
      </c>
      <c r="S7848">
        <f>SUMIFS(Tabla1[mVis],Tabla1[TorneoID],Tabla3[[#This Row],[TorneoID]],Tabla1[Jornada],Tabla3[[#This Row],[Jornada]])</f>
        <v>14</v>
      </c>
    </row>
    <row r="7849" spans="2:19" x14ac:dyDescent="0.45">
      <c r="B7849">
        <v>4826</v>
      </c>
      <c r="C7849" t="s">
        <v>60</v>
      </c>
      <c r="D7849">
        <v>24</v>
      </c>
      <c r="E7849">
        <v>3</v>
      </c>
      <c r="F7849" t="s">
        <v>56</v>
      </c>
      <c r="G7849">
        <v>1</v>
      </c>
      <c r="H7849">
        <v>1</v>
      </c>
      <c r="I7849" t="s">
        <v>9</v>
      </c>
      <c r="J7849">
        <v>0</v>
      </c>
      <c r="L7849">
        <v>48</v>
      </c>
      <c r="M7849">
        <v>9</v>
      </c>
      <c r="N7849">
        <f>COUNTIFS(Tabla1[TorneoID],Tabla3[[#This Row],[TorneoID]],Tabla1[Jornada],Tabla3[[#This Row],[Jornada]],Tabla1[Resultado],1)</f>
        <v>6</v>
      </c>
      <c r="O7849">
        <f>COUNTIFS(Tabla1[TorneoID],Tabla3[[#This Row],[TorneoID]],Tabla1[Jornada],Tabla3[[#This Row],[Jornada]],Tabla1[Resultado],0)</f>
        <v>1</v>
      </c>
      <c r="P7849">
        <f>COUNTIFS(Tabla1[TorneoID],Tabla3[[#This Row],[TorneoID]],Tabla1[Jornada],Tabla3[[#This Row],[Jornada]],Tabla1[Resultado],-1)</f>
        <v>2</v>
      </c>
      <c r="Q7849">
        <f>Tabla3[[#This Row],[GL]]+Tabla3[[#This Row],[GV]]</f>
        <v>32</v>
      </c>
      <c r="R7849">
        <f>SUMIFS(Tabla1[mLoc],Tabla1[TorneoID],Tabla3[[#This Row],[TorneoID]],Tabla1[Jornada],Tabla3[[#This Row],[Jornada]])</f>
        <v>25</v>
      </c>
      <c r="S7849">
        <f>SUMIFS(Tabla1[mVis],Tabla1[TorneoID],Tabla3[[#This Row],[TorneoID]],Tabla1[Jornada],Tabla3[[#This Row],[Jornada]])</f>
        <v>7</v>
      </c>
    </row>
    <row r="7850" spans="2:19" x14ac:dyDescent="0.45">
      <c r="B7850">
        <v>4827</v>
      </c>
      <c r="C7850" t="s">
        <v>60</v>
      </c>
      <c r="D7850">
        <v>24</v>
      </c>
      <c r="E7850">
        <v>3</v>
      </c>
      <c r="F7850" t="s">
        <v>6</v>
      </c>
      <c r="G7850">
        <v>1</v>
      </c>
      <c r="H7850">
        <v>3</v>
      </c>
      <c r="I7850" t="s">
        <v>3</v>
      </c>
      <c r="J7850">
        <v>-1</v>
      </c>
      <c r="L7850">
        <v>48</v>
      </c>
      <c r="M7850">
        <v>10</v>
      </c>
      <c r="N7850">
        <f>COUNTIFS(Tabla1[TorneoID],Tabla3[[#This Row],[TorneoID]],Tabla1[Jornada],Tabla3[[#This Row],[Jornada]],Tabla1[Resultado],1)</f>
        <v>1</v>
      </c>
      <c r="O7850">
        <f>COUNTIFS(Tabla1[TorneoID],Tabla3[[#This Row],[TorneoID]],Tabla1[Jornada],Tabla3[[#This Row],[Jornada]],Tabla1[Resultado],0)</f>
        <v>5</v>
      </c>
      <c r="P7850">
        <f>COUNTIFS(Tabla1[TorneoID],Tabla3[[#This Row],[TorneoID]],Tabla1[Jornada],Tabla3[[#This Row],[Jornada]],Tabla1[Resultado],-1)</f>
        <v>3</v>
      </c>
      <c r="Q7850">
        <f>Tabla3[[#This Row],[GL]]+Tabla3[[#This Row],[GV]]</f>
        <v>24</v>
      </c>
      <c r="R7850">
        <f>SUMIFS(Tabla1[mLoc],Tabla1[TorneoID],Tabla3[[#This Row],[TorneoID]],Tabla1[Jornada],Tabla3[[#This Row],[Jornada]])</f>
        <v>11</v>
      </c>
      <c r="S7850">
        <f>SUMIFS(Tabla1[mVis],Tabla1[TorneoID],Tabla3[[#This Row],[TorneoID]],Tabla1[Jornada],Tabla3[[#This Row],[Jornada]])</f>
        <v>13</v>
      </c>
    </row>
    <row r="7851" spans="2:19" x14ac:dyDescent="0.45">
      <c r="B7851">
        <v>4828</v>
      </c>
      <c r="C7851" t="s">
        <v>60</v>
      </c>
      <c r="D7851">
        <v>24</v>
      </c>
      <c r="E7851">
        <v>3</v>
      </c>
      <c r="F7851" t="s">
        <v>13</v>
      </c>
      <c r="G7851">
        <v>3</v>
      </c>
      <c r="H7851">
        <v>1</v>
      </c>
      <c r="I7851" t="s">
        <v>49</v>
      </c>
      <c r="J7851">
        <v>1</v>
      </c>
      <c r="L7851">
        <v>48</v>
      </c>
      <c r="M7851">
        <v>11</v>
      </c>
      <c r="N7851">
        <f>COUNTIFS(Tabla1[TorneoID],Tabla3[[#This Row],[TorneoID]],Tabla1[Jornada],Tabla3[[#This Row],[Jornada]],Tabla1[Resultado],1)</f>
        <v>5</v>
      </c>
      <c r="O7851">
        <f>COUNTIFS(Tabla1[TorneoID],Tabla3[[#This Row],[TorneoID]],Tabla1[Jornada],Tabla3[[#This Row],[Jornada]],Tabla1[Resultado],0)</f>
        <v>1</v>
      </c>
      <c r="P7851">
        <f>COUNTIFS(Tabla1[TorneoID],Tabla3[[#This Row],[TorneoID]],Tabla1[Jornada],Tabla3[[#This Row],[Jornada]],Tabla1[Resultado],-1)</f>
        <v>3</v>
      </c>
      <c r="Q7851">
        <f>Tabla3[[#This Row],[GL]]+Tabla3[[#This Row],[GV]]</f>
        <v>24</v>
      </c>
      <c r="R7851">
        <f>SUMIFS(Tabla1[mLoc],Tabla1[TorneoID],Tabla3[[#This Row],[TorneoID]],Tabla1[Jornada],Tabla3[[#This Row],[Jornada]])</f>
        <v>15</v>
      </c>
      <c r="S7851">
        <f>SUMIFS(Tabla1[mVis],Tabla1[TorneoID],Tabla3[[#This Row],[TorneoID]],Tabla1[Jornada],Tabla3[[#This Row],[Jornada]])</f>
        <v>9</v>
      </c>
    </row>
    <row r="7852" spans="2:19" x14ac:dyDescent="0.45">
      <c r="B7852">
        <v>4829</v>
      </c>
      <c r="C7852" t="s">
        <v>60</v>
      </c>
      <c r="D7852">
        <v>24</v>
      </c>
      <c r="E7852">
        <v>3</v>
      </c>
      <c r="F7852" t="s">
        <v>1</v>
      </c>
      <c r="G7852">
        <v>1</v>
      </c>
      <c r="H7852">
        <v>2</v>
      </c>
      <c r="I7852" t="s">
        <v>24</v>
      </c>
      <c r="J7852">
        <v>-1</v>
      </c>
      <c r="L7852">
        <v>48</v>
      </c>
      <c r="M7852">
        <v>12</v>
      </c>
      <c r="N7852">
        <f>COUNTIFS(Tabla1[TorneoID],Tabla3[[#This Row],[TorneoID]],Tabla1[Jornada],Tabla3[[#This Row],[Jornada]],Tabla1[Resultado],1)</f>
        <v>6</v>
      </c>
      <c r="O7852">
        <f>COUNTIFS(Tabla1[TorneoID],Tabla3[[#This Row],[TorneoID]],Tabla1[Jornada],Tabla3[[#This Row],[Jornada]],Tabla1[Resultado],0)</f>
        <v>2</v>
      </c>
      <c r="P7852">
        <f>COUNTIFS(Tabla1[TorneoID],Tabla3[[#This Row],[TorneoID]],Tabla1[Jornada],Tabla3[[#This Row],[Jornada]],Tabla1[Resultado],-1)</f>
        <v>1</v>
      </c>
      <c r="Q7852">
        <f>Tabla3[[#This Row],[GL]]+Tabla3[[#This Row],[GV]]</f>
        <v>24</v>
      </c>
      <c r="R7852">
        <f>SUMIFS(Tabla1[mLoc],Tabla1[TorneoID],Tabla3[[#This Row],[TorneoID]],Tabla1[Jornada],Tabla3[[#This Row],[Jornada]])</f>
        <v>17</v>
      </c>
      <c r="S7852">
        <f>SUMIFS(Tabla1[mVis],Tabla1[TorneoID],Tabla3[[#This Row],[TorneoID]],Tabla1[Jornada],Tabla3[[#This Row],[Jornada]])</f>
        <v>7</v>
      </c>
    </row>
    <row r="7853" spans="2:19" x14ac:dyDescent="0.45">
      <c r="B7853">
        <v>4830</v>
      </c>
      <c r="C7853" t="s">
        <v>60</v>
      </c>
      <c r="D7853">
        <v>24</v>
      </c>
      <c r="E7853">
        <v>3</v>
      </c>
      <c r="F7853" t="s">
        <v>15</v>
      </c>
      <c r="G7853">
        <v>2</v>
      </c>
      <c r="H7853">
        <v>2</v>
      </c>
      <c r="I7853" t="s">
        <v>7</v>
      </c>
      <c r="J7853">
        <v>0</v>
      </c>
      <c r="L7853">
        <v>48</v>
      </c>
      <c r="M7853">
        <v>13</v>
      </c>
      <c r="N7853">
        <f>COUNTIFS(Tabla1[TorneoID],Tabla3[[#This Row],[TorneoID]],Tabla1[Jornada],Tabla3[[#This Row],[Jornada]],Tabla1[Resultado],1)</f>
        <v>4</v>
      </c>
      <c r="O7853">
        <f>COUNTIFS(Tabla1[TorneoID],Tabla3[[#This Row],[TorneoID]],Tabla1[Jornada],Tabla3[[#This Row],[Jornada]],Tabla1[Resultado],0)</f>
        <v>2</v>
      </c>
      <c r="P7853">
        <f>COUNTIFS(Tabla1[TorneoID],Tabla3[[#This Row],[TorneoID]],Tabla1[Jornada],Tabla3[[#This Row],[Jornada]],Tabla1[Resultado],-1)</f>
        <v>3</v>
      </c>
      <c r="Q7853">
        <f>Tabla3[[#This Row],[GL]]+Tabla3[[#This Row],[GV]]</f>
        <v>25</v>
      </c>
      <c r="R7853">
        <f>SUMIFS(Tabla1[mLoc],Tabla1[TorneoID],Tabla3[[#This Row],[TorneoID]],Tabla1[Jornada],Tabla3[[#This Row],[Jornada]])</f>
        <v>13</v>
      </c>
      <c r="S7853">
        <f>SUMIFS(Tabla1[mVis],Tabla1[TorneoID],Tabla3[[#This Row],[TorneoID]],Tabla1[Jornada],Tabla3[[#This Row],[Jornada]])</f>
        <v>12</v>
      </c>
    </row>
    <row r="7854" spans="2:19" x14ac:dyDescent="0.45">
      <c r="B7854">
        <v>4831</v>
      </c>
      <c r="C7854" t="s">
        <v>60</v>
      </c>
      <c r="D7854">
        <v>24</v>
      </c>
      <c r="E7854">
        <v>3</v>
      </c>
      <c r="F7854" t="s">
        <v>12</v>
      </c>
      <c r="G7854">
        <v>5</v>
      </c>
      <c r="H7854">
        <v>1</v>
      </c>
      <c r="I7854" t="s">
        <v>11</v>
      </c>
      <c r="J7854">
        <v>1</v>
      </c>
      <c r="L7854">
        <v>48</v>
      </c>
      <c r="M7854">
        <v>14</v>
      </c>
      <c r="N7854">
        <f>COUNTIFS(Tabla1[TorneoID],Tabla3[[#This Row],[TorneoID]],Tabla1[Jornada],Tabla3[[#This Row],[Jornada]],Tabla1[Resultado],1)</f>
        <v>2</v>
      </c>
      <c r="O7854">
        <f>COUNTIFS(Tabla1[TorneoID],Tabla3[[#This Row],[TorneoID]],Tabla1[Jornada],Tabla3[[#This Row],[Jornada]],Tabla1[Resultado],0)</f>
        <v>2</v>
      </c>
      <c r="P7854">
        <f>COUNTIFS(Tabla1[TorneoID],Tabla3[[#This Row],[TorneoID]],Tabla1[Jornada],Tabla3[[#This Row],[Jornada]],Tabla1[Resultado],-1)</f>
        <v>5</v>
      </c>
      <c r="Q7854">
        <f>Tabla3[[#This Row],[GL]]+Tabla3[[#This Row],[GV]]</f>
        <v>17</v>
      </c>
      <c r="R7854">
        <f>SUMIFS(Tabla1[mLoc],Tabla1[TorneoID],Tabla3[[#This Row],[TorneoID]],Tabla1[Jornada],Tabla3[[#This Row],[Jornada]])</f>
        <v>5</v>
      </c>
      <c r="S7854">
        <f>SUMIFS(Tabla1[mVis],Tabla1[TorneoID],Tabla3[[#This Row],[TorneoID]],Tabla1[Jornada],Tabla3[[#This Row],[Jornada]])</f>
        <v>12</v>
      </c>
    </row>
    <row r="7855" spans="2:19" x14ac:dyDescent="0.45">
      <c r="B7855">
        <v>4832</v>
      </c>
      <c r="C7855" t="s">
        <v>60</v>
      </c>
      <c r="D7855">
        <v>24</v>
      </c>
      <c r="E7855">
        <v>3</v>
      </c>
      <c r="F7855" t="s">
        <v>14</v>
      </c>
      <c r="G7855">
        <v>2</v>
      </c>
      <c r="H7855">
        <v>0</v>
      </c>
      <c r="I7855" t="s">
        <v>10</v>
      </c>
      <c r="J7855">
        <v>1</v>
      </c>
      <c r="L7855">
        <v>48</v>
      </c>
      <c r="M7855">
        <v>15</v>
      </c>
      <c r="N7855">
        <f>COUNTIFS(Tabla1[TorneoID],Tabla3[[#This Row],[TorneoID]],Tabla1[Jornada],Tabla3[[#This Row],[Jornada]],Tabla1[Resultado],1)</f>
        <v>3</v>
      </c>
      <c r="O7855">
        <f>COUNTIFS(Tabla1[TorneoID],Tabla3[[#This Row],[TorneoID]],Tabla1[Jornada],Tabla3[[#This Row],[Jornada]],Tabla1[Resultado],0)</f>
        <v>4</v>
      </c>
      <c r="P7855">
        <f>COUNTIFS(Tabla1[TorneoID],Tabla3[[#This Row],[TorneoID]],Tabla1[Jornada],Tabla3[[#This Row],[Jornada]],Tabla1[Resultado],-1)</f>
        <v>2</v>
      </c>
      <c r="Q7855">
        <f>Tabla3[[#This Row],[GL]]+Tabla3[[#This Row],[GV]]</f>
        <v>19</v>
      </c>
      <c r="R7855">
        <f>SUMIFS(Tabla1[mLoc],Tabla1[TorneoID],Tabla3[[#This Row],[TorneoID]],Tabla1[Jornada],Tabla3[[#This Row],[Jornada]])</f>
        <v>10</v>
      </c>
      <c r="S7855">
        <f>SUMIFS(Tabla1[mVis],Tabla1[TorneoID],Tabla3[[#This Row],[TorneoID]],Tabla1[Jornada],Tabla3[[#This Row],[Jornada]])</f>
        <v>9</v>
      </c>
    </row>
    <row r="7856" spans="2:19" x14ac:dyDescent="0.45">
      <c r="B7856">
        <v>4833</v>
      </c>
      <c r="C7856" t="s">
        <v>60</v>
      </c>
      <c r="D7856">
        <v>24</v>
      </c>
      <c r="E7856">
        <v>3</v>
      </c>
      <c r="F7856" t="s">
        <v>0</v>
      </c>
      <c r="G7856">
        <v>1</v>
      </c>
      <c r="H7856">
        <v>1</v>
      </c>
      <c r="I7856" t="s">
        <v>5</v>
      </c>
      <c r="J7856">
        <v>0</v>
      </c>
      <c r="L7856">
        <v>48</v>
      </c>
      <c r="M7856">
        <v>16</v>
      </c>
      <c r="N7856">
        <f>COUNTIFS(Tabla1[TorneoID],Tabla3[[#This Row],[TorneoID]],Tabla1[Jornada],Tabla3[[#This Row],[Jornada]],Tabla1[Resultado],1)</f>
        <v>6</v>
      </c>
      <c r="O7856">
        <f>COUNTIFS(Tabla1[TorneoID],Tabla3[[#This Row],[TorneoID]],Tabla1[Jornada],Tabla3[[#This Row],[Jornada]],Tabla1[Resultado],0)</f>
        <v>1</v>
      </c>
      <c r="P7856">
        <f>COUNTIFS(Tabla1[TorneoID],Tabla3[[#This Row],[TorneoID]],Tabla1[Jornada],Tabla3[[#This Row],[Jornada]],Tabla1[Resultado],-1)</f>
        <v>2</v>
      </c>
      <c r="Q7856">
        <f>Tabla3[[#This Row],[GL]]+Tabla3[[#This Row],[GV]]</f>
        <v>22</v>
      </c>
      <c r="R7856">
        <f>SUMIFS(Tabla1[mLoc],Tabla1[TorneoID],Tabla3[[#This Row],[TorneoID]],Tabla1[Jornada],Tabla3[[#This Row],[Jornada]])</f>
        <v>14</v>
      </c>
      <c r="S7856">
        <f>SUMIFS(Tabla1[mVis],Tabla1[TorneoID],Tabla3[[#This Row],[TorneoID]],Tabla1[Jornada],Tabla3[[#This Row],[Jornada]])</f>
        <v>8</v>
      </c>
    </row>
    <row r="7857" spans="2:19" x14ac:dyDescent="0.45">
      <c r="B7857">
        <v>4834</v>
      </c>
      <c r="C7857" t="s">
        <v>60</v>
      </c>
      <c r="D7857">
        <v>24</v>
      </c>
      <c r="E7857">
        <v>3</v>
      </c>
      <c r="F7857" t="s">
        <v>4</v>
      </c>
      <c r="G7857">
        <v>2</v>
      </c>
      <c r="H7857">
        <v>0</v>
      </c>
      <c r="I7857" t="s">
        <v>27</v>
      </c>
      <c r="J7857">
        <v>1</v>
      </c>
      <c r="L7857">
        <v>48</v>
      </c>
      <c r="M7857">
        <v>17</v>
      </c>
      <c r="N7857">
        <f>COUNTIFS(Tabla1[TorneoID],Tabla3[[#This Row],[TorneoID]],Tabla1[Jornada],Tabla3[[#This Row],[Jornada]],Tabla1[Resultado],1)</f>
        <v>5</v>
      </c>
      <c r="O7857">
        <f>COUNTIFS(Tabla1[TorneoID],Tabla3[[#This Row],[TorneoID]],Tabla1[Jornada],Tabla3[[#This Row],[Jornada]],Tabla1[Resultado],0)</f>
        <v>3</v>
      </c>
      <c r="P7857">
        <f>COUNTIFS(Tabla1[TorneoID],Tabla3[[#This Row],[TorneoID]],Tabla1[Jornada],Tabla3[[#This Row],[Jornada]],Tabla1[Resultado],-1)</f>
        <v>1</v>
      </c>
      <c r="Q7857">
        <f>Tabla3[[#This Row],[GL]]+Tabla3[[#This Row],[GV]]</f>
        <v>23</v>
      </c>
      <c r="R7857">
        <f>SUMIFS(Tabla1[mLoc],Tabla1[TorneoID],Tabla3[[#This Row],[TorneoID]],Tabla1[Jornada],Tabla3[[#This Row],[Jornada]])</f>
        <v>15</v>
      </c>
      <c r="S7857">
        <f>SUMIFS(Tabla1[mVis],Tabla1[TorneoID],Tabla3[[#This Row],[TorneoID]],Tabla1[Jornada],Tabla3[[#This Row],[Jornada]])</f>
        <v>8</v>
      </c>
    </row>
    <row r="7858" spans="2:19" x14ac:dyDescent="0.45">
      <c r="B7858">
        <v>4817</v>
      </c>
      <c r="C7858" t="s">
        <v>60</v>
      </c>
      <c r="D7858">
        <v>24</v>
      </c>
      <c r="E7858">
        <v>4</v>
      </c>
      <c r="F7858" t="s">
        <v>11</v>
      </c>
      <c r="G7858">
        <v>3</v>
      </c>
      <c r="H7858">
        <v>0</v>
      </c>
      <c r="I7858" t="s">
        <v>6</v>
      </c>
      <c r="J7858">
        <v>1</v>
      </c>
      <c r="L7858">
        <v>49</v>
      </c>
      <c r="M7858">
        <v>1</v>
      </c>
      <c r="N7858">
        <f>COUNTIFS(Tabla1[TorneoID],Tabla3[[#This Row],[TorneoID]],Tabla1[Jornada],Tabla3[[#This Row],[Jornada]],Tabla1[Resultado],1)</f>
        <v>3</v>
      </c>
      <c r="O7858">
        <f>COUNTIFS(Tabla1[TorneoID],Tabla3[[#This Row],[TorneoID]],Tabla1[Jornada],Tabla3[[#This Row],[Jornada]],Tabla1[Resultado],0)</f>
        <v>3</v>
      </c>
      <c r="P7858">
        <f>COUNTIFS(Tabla1[TorneoID],Tabla3[[#This Row],[TorneoID]],Tabla1[Jornada],Tabla3[[#This Row],[Jornada]],Tabla1[Resultado],-1)</f>
        <v>3</v>
      </c>
      <c r="Q7858">
        <f>Tabla3[[#This Row],[GL]]+Tabla3[[#This Row],[GV]]</f>
        <v>20</v>
      </c>
      <c r="R7858">
        <f>SUMIFS(Tabla1[mLoc],Tabla1[TorneoID],Tabla3[[#This Row],[TorneoID]],Tabla1[Jornada],Tabla3[[#This Row],[Jornada]])</f>
        <v>9</v>
      </c>
      <c r="S7858">
        <f>SUMIFS(Tabla1[mVis],Tabla1[TorneoID],Tabla3[[#This Row],[TorneoID]],Tabla1[Jornada],Tabla3[[#This Row],[Jornada]])</f>
        <v>11</v>
      </c>
    </row>
    <row r="7859" spans="2:19" x14ac:dyDescent="0.45">
      <c r="B7859">
        <v>4818</v>
      </c>
      <c r="C7859" t="s">
        <v>60</v>
      </c>
      <c r="D7859">
        <v>24</v>
      </c>
      <c r="E7859">
        <v>4</v>
      </c>
      <c r="F7859" t="s">
        <v>5</v>
      </c>
      <c r="G7859">
        <v>2</v>
      </c>
      <c r="H7859">
        <v>1</v>
      </c>
      <c r="I7859" t="s">
        <v>27</v>
      </c>
      <c r="J7859">
        <v>1</v>
      </c>
      <c r="L7859">
        <v>49</v>
      </c>
      <c r="M7859">
        <v>2</v>
      </c>
      <c r="N7859">
        <f>COUNTIFS(Tabla1[TorneoID],Tabla3[[#This Row],[TorneoID]],Tabla1[Jornada],Tabla3[[#This Row],[Jornada]],Tabla1[Resultado],1)</f>
        <v>6</v>
      </c>
      <c r="O7859">
        <f>COUNTIFS(Tabla1[TorneoID],Tabla3[[#This Row],[TorneoID]],Tabla1[Jornada],Tabla3[[#This Row],[Jornada]],Tabla1[Resultado],0)</f>
        <v>1</v>
      </c>
      <c r="P7859">
        <f>COUNTIFS(Tabla1[TorneoID],Tabla3[[#This Row],[TorneoID]],Tabla1[Jornada],Tabla3[[#This Row],[Jornada]],Tabla1[Resultado],-1)</f>
        <v>2</v>
      </c>
      <c r="Q7859">
        <f>Tabla3[[#This Row],[GL]]+Tabla3[[#This Row],[GV]]</f>
        <v>25</v>
      </c>
      <c r="R7859">
        <f>SUMIFS(Tabla1[mLoc],Tabla1[TorneoID],Tabla3[[#This Row],[TorneoID]],Tabla1[Jornada],Tabla3[[#This Row],[Jornada]])</f>
        <v>17</v>
      </c>
      <c r="S7859">
        <f>SUMIFS(Tabla1[mVis],Tabla1[TorneoID],Tabla3[[#This Row],[TorneoID]],Tabla1[Jornada],Tabla3[[#This Row],[Jornada]])</f>
        <v>8</v>
      </c>
    </row>
    <row r="7860" spans="2:19" x14ac:dyDescent="0.45">
      <c r="B7860">
        <v>4819</v>
      </c>
      <c r="C7860" t="s">
        <v>60</v>
      </c>
      <c r="D7860">
        <v>24</v>
      </c>
      <c r="E7860">
        <v>4</v>
      </c>
      <c r="F7860" t="s">
        <v>3</v>
      </c>
      <c r="G7860">
        <v>0</v>
      </c>
      <c r="H7860">
        <v>0</v>
      </c>
      <c r="I7860" t="s">
        <v>1</v>
      </c>
      <c r="J7860">
        <v>0</v>
      </c>
      <c r="L7860">
        <v>49</v>
      </c>
      <c r="M7860">
        <v>3</v>
      </c>
      <c r="N7860">
        <f>COUNTIFS(Tabla1[TorneoID],Tabla3[[#This Row],[TorneoID]],Tabla1[Jornada],Tabla3[[#This Row],[Jornada]],Tabla1[Resultado],1)</f>
        <v>2</v>
      </c>
      <c r="O7860">
        <f>COUNTIFS(Tabla1[TorneoID],Tabla3[[#This Row],[TorneoID]],Tabla1[Jornada],Tabla3[[#This Row],[Jornada]],Tabla1[Resultado],0)</f>
        <v>2</v>
      </c>
      <c r="P7860">
        <f>COUNTIFS(Tabla1[TorneoID],Tabla3[[#This Row],[TorneoID]],Tabla1[Jornada],Tabla3[[#This Row],[Jornada]],Tabla1[Resultado],-1)</f>
        <v>5</v>
      </c>
      <c r="Q7860">
        <f>Tabla3[[#This Row],[GL]]+Tabla3[[#This Row],[GV]]</f>
        <v>24</v>
      </c>
      <c r="R7860">
        <f>SUMIFS(Tabla1[mLoc],Tabla1[TorneoID],Tabla3[[#This Row],[TorneoID]],Tabla1[Jornada],Tabla3[[#This Row],[Jornada]])</f>
        <v>12</v>
      </c>
      <c r="S7860">
        <f>SUMIFS(Tabla1[mVis],Tabla1[TorneoID],Tabla3[[#This Row],[TorneoID]],Tabla1[Jornada],Tabla3[[#This Row],[Jornada]])</f>
        <v>12</v>
      </c>
    </row>
    <row r="7861" spans="2:19" x14ac:dyDescent="0.45">
      <c r="B7861">
        <v>4820</v>
      </c>
      <c r="C7861" t="s">
        <v>60</v>
      </c>
      <c r="D7861">
        <v>24</v>
      </c>
      <c r="E7861">
        <v>4</v>
      </c>
      <c r="F7861" t="s">
        <v>9</v>
      </c>
      <c r="G7861">
        <v>4</v>
      </c>
      <c r="H7861">
        <v>1</v>
      </c>
      <c r="I7861" t="s">
        <v>13</v>
      </c>
      <c r="J7861">
        <v>1</v>
      </c>
      <c r="L7861">
        <v>49</v>
      </c>
      <c r="M7861">
        <v>4</v>
      </c>
      <c r="N7861">
        <f>COUNTIFS(Tabla1[TorneoID],Tabla3[[#This Row],[TorneoID]],Tabla1[Jornada],Tabla3[[#This Row],[Jornada]],Tabla1[Resultado],1)</f>
        <v>5</v>
      </c>
      <c r="O7861">
        <f>COUNTIFS(Tabla1[TorneoID],Tabla3[[#This Row],[TorneoID]],Tabla1[Jornada],Tabla3[[#This Row],[Jornada]],Tabla1[Resultado],0)</f>
        <v>4</v>
      </c>
      <c r="P7861">
        <f>COUNTIFS(Tabla1[TorneoID],Tabla3[[#This Row],[TorneoID]],Tabla1[Jornada],Tabla3[[#This Row],[Jornada]],Tabla1[Resultado],-1)</f>
        <v>0</v>
      </c>
      <c r="Q7861">
        <f>Tabla3[[#This Row],[GL]]+Tabla3[[#This Row],[GV]]</f>
        <v>25</v>
      </c>
      <c r="R7861">
        <f>SUMIFS(Tabla1[mLoc],Tabla1[TorneoID],Tabla3[[#This Row],[TorneoID]],Tabla1[Jornada],Tabla3[[#This Row],[Jornada]])</f>
        <v>18</v>
      </c>
      <c r="S7861">
        <f>SUMIFS(Tabla1[mVis],Tabla1[TorneoID],Tabla3[[#This Row],[TorneoID]],Tabla1[Jornada],Tabla3[[#This Row],[Jornada]])</f>
        <v>7</v>
      </c>
    </row>
    <row r="7862" spans="2:19" x14ac:dyDescent="0.45">
      <c r="B7862">
        <v>4821</v>
      </c>
      <c r="C7862" t="s">
        <v>60</v>
      </c>
      <c r="D7862">
        <v>24</v>
      </c>
      <c r="E7862">
        <v>4</v>
      </c>
      <c r="F7862" t="s">
        <v>49</v>
      </c>
      <c r="G7862">
        <v>0</v>
      </c>
      <c r="H7862">
        <v>0</v>
      </c>
      <c r="I7862" t="s">
        <v>0</v>
      </c>
      <c r="J7862">
        <v>0</v>
      </c>
      <c r="L7862">
        <v>49</v>
      </c>
      <c r="M7862">
        <v>5</v>
      </c>
      <c r="N7862">
        <f>COUNTIFS(Tabla1[TorneoID],Tabla3[[#This Row],[TorneoID]],Tabla1[Jornada],Tabla3[[#This Row],[Jornada]],Tabla1[Resultado],1)</f>
        <v>5</v>
      </c>
      <c r="O7862">
        <f>COUNTIFS(Tabla1[TorneoID],Tabla3[[#This Row],[TorneoID]],Tabla1[Jornada],Tabla3[[#This Row],[Jornada]],Tabla1[Resultado],0)</f>
        <v>1</v>
      </c>
      <c r="P7862">
        <f>COUNTIFS(Tabla1[TorneoID],Tabla3[[#This Row],[TorneoID]],Tabla1[Jornada],Tabla3[[#This Row],[Jornada]],Tabla1[Resultado],-1)</f>
        <v>3</v>
      </c>
      <c r="Q7862">
        <f>Tabla3[[#This Row],[GL]]+Tabla3[[#This Row],[GV]]</f>
        <v>26</v>
      </c>
      <c r="R7862">
        <f>SUMIFS(Tabla1[mLoc],Tabla1[TorneoID],Tabla3[[#This Row],[TorneoID]],Tabla1[Jornada],Tabla3[[#This Row],[Jornada]])</f>
        <v>15</v>
      </c>
      <c r="S7862">
        <f>SUMIFS(Tabla1[mVis],Tabla1[TorneoID],Tabla3[[#This Row],[TorneoID]],Tabla1[Jornada],Tabla3[[#This Row],[Jornada]])</f>
        <v>11</v>
      </c>
    </row>
    <row r="7863" spans="2:19" x14ac:dyDescent="0.45">
      <c r="B7863">
        <v>4822</v>
      </c>
      <c r="C7863" t="s">
        <v>60</v>
      </c>
      <c r="D7863">
        <v>24</v>
      </c>
      <c r="E7863">
        <v>4</v>
      </c>
      <c r="F7863" t="s">
        <v>14</v>
      </c>
      <c r="G7863">
        <v>3</v>
      </c>
      <c r="H7863">
        <v>1</v>
      </c>
      <c r="I7863" t="s">
        <v>4</v>
      </c>
      <c r="J7863">
        <v>1</v>
      </c>
      <c r="L7863">
        <v>49</v>
      </c>
      <c r="M7863">
        <v>6</v>
      </c>
      <c r="N7863">
        <f>COUNTIFS(Tabla1[TorneoID],Tabla3[[#This Row],[TorneoID]],Tabla1[Jornada],Tabla3[[#This Row],[Jornada]],Tabla1[Resultado],1)</f>
        <v>5</v>
      </c>
      <c r="O7863">
        <f>COUNTIFS(Tabla1[TorneoID],Tabla3[[#This Row],[TorneoID]],Tabla1[Jornada],Tabla3[[#This Row],[Jornada]],Tabla1[Resultado],0)</f>
        <v>4</v>
      </c>
      <c r="P7863">
        <f>COUNTIFS(Tabla1[TorneoID],Tabla3[[#This Row],[TorneoID]],Tabla1[Jornada],Tabla3[[#This Row],[Jornada]],Tabla1[Resultado],-1)</f>
        <v>0</v>
      </c>
      <c r="Q7863">
        <f>Tabla3[[#This Row],[GL]]+Tabla3[[#This Row],[GV]]</f>
        <v>24</v>
      </c>
      <c r="R7863">
        <f>SUMIFS(Tabla1[mLoc],Tabla1[TorneoID],Tabla3[[#This Row],[TorneoID]],Tabla1[Jornada],Tabla3[[#This Row],[Jornada]])</f>
        <v>16</v>
      </c>
      <c r="S7863">
        <f>SUMIFS(Tabla1[mVis],Tabla1[TorneoID],Tabla3[[#This Row],[TorneoID]],Tabla1[Jornada],Tabla3[[#This Row],[Jornada]])</f>
        <v>8</v>
      </c>
    </row>
    <row r="7864" spans="2:19" x14ac:dyDescent="0.45">
      <c r="B7864">
        <v>4823</v>
      </c>
      <c r="C7864" t="s">
        <v>60</v>
      </c>
      <c r="D7864">
        <v>24</v>
      </c>
      <c r="E7864">
        <v>4</v>
      </c>
      <c r="F7864" t="s">
        <v>10</v>
      </c>
      <c r="G7864">
        <v>2</v>
      </c>
      <c r="H7864">
        <v>1</v>
      </c>
      <c r="I7864" t="s">
        <v>15</v>
      </c>
      <c r="J7864">
        <v>1</v>
      </c>
      <c r="L7864">
        <v>49</v>
      </c>
      <c r="M7864">
        <v>7</v>
      </c>
      <c r="N7864">
        <f>COUNTIFS(Tabla1[TorneoID],Tabla3[[#This Row],[TorneoID]],Tabla1[Jornada],Tabla3[[#This Row],[Jornada]],Tabla1[Resultado],1)</f>
        <v>2</v>
      </c>
      <c r="O7864">
        <f>COUNTIFS(Tabla1[TorneoID],Tabla3[[#This Row],[TorneoID]],Tabla1[Jornada],Tabla3[[#This Row],[Jornada]],Tabla1[Resultado],0)</f>
        <v>2</v>
      </c>
      <c r="P7864">
        <f>COUNTIFS(Tabla1[TorneoID],Tabla3[[#This Row],[TorneoID]],Tabla1[Jornada],Tabla3[[#This Row],[Jornada]],Tabla1[Resultado],-1)</f>
        <v>5</v>
      </c>
      <c r="Q7864">
        <f>Tabla3[[#This Row],[GL]]+Tabla3[[#This Row],[GV]]</f>
        <v>24</v>
      </c>
      <c r="R7864">
        <f>SUMIFS(Tabla1[mLoc],Tabla1[TorneoID],Tabla3[[#This Row],[TorneoID]],Tabla1[Jornada],Tabla3[[#This Row],[Jornada]])</f>
        <v>12</v>
      </c>
      <c r="S7864">
        <f>SUMIFS(Tabla1[mVis],Tabla1[TorneoID],Tabla3[[#This Row],[TorneoID]],Tabla1[Jornada],Tabla3[[#This Row],[Jornada]])</f>
        <v>12</v>
      </c>
    </row>
    <row r="7865" spans="2:19" x14ac:dyDescent="0.45">
      <c r="B7865">
        <v>4824</v>
      </c>
      <c r="C7865" t="s">
        <v>60</v>
      </c>
      <c r="D7865">
        <v>24</v>
      </c>
      <c r="E7865">
        <v>4</v>
      </c>
      <c r="F7865" t="s">
        <v>24</v>
      </c>
      <c r="G7865">
        <v>1</v>
      </c>
      <c r="H7865">
        <v>0</v>
      </c>
      <c r="I7865" t="s">
        <v>56</v>
      </c>
      <c r="J7865">
        <v>1</v>
      </c>
      <c r="L7865">
        <v>49</v>
      </c>
      <c r="M7865">
        <v>8</v>
      </c>
      <c r="N7865">
        <f>COUNTIFS(Tabla1[TorneoID],Tabla3[[#This Row],[TorneoID]],Tabla1[Jornada],Tabla3[[#This Row],[Jornada]],Tabla1[Resultado],1)</f>
        <v>6</v>
      </c>
      <c r="O7865">
        <f>COUNTIFS(Tabla1[TorneoID],Tabla3[[#This Row],[TorneoID]],Tabla1[Jornada],Tabla3[[#This Row],[Jornada]],Tabla1[Resultado],0)</f>
        <v>1</v>
      </c>
      <c r="P7865">
        <f>COUNTIFS(Tabla1[TorneoID],Tabla3[[#This Row],[TorneoID]],Tabla1[Jornada],Tabla3[[#This Row],[Jornada]],Tabla1[Resultado],-1)</f>
        <v>2</v>
      </c>
      <c r="Q7865">
        <f>Tabla3[[#This Row],[GL]]+Tabla3[[#This Row],[GV]]</f>
        <v>25</v>
      </c>
      <c r="R7865">
        <f>SUMIFS(Tabla1[mLoc],Tabla1[TorneoID],Tabla3[[#This Row],[TorneoID]],Tabla1[Jornada],Tabla3[[#This Row],[Jornada]])</f>
        <v>15</v>
      </c>
      <c r="S7865">
        <f>SUMIFS(Tabla1[mVis],Tabla1[TorneoID],Tabla3[[#This Row],[TorneoID]],Tabla1[Jornada],Tabla3[[#This Row],[Jornada]])</f>
        <v>10</v>
      </c>
    </row>
    <row r="7866" spans="2:19" x14ac:dyDescent="0.45">
      <c r="B7866">
        <v>4825</v>
      </c>
      <c r="C7866" t="s">
        <v>60</v>
      </c>
      <c r="D7866">
        <v>24</v>
      </c>
      <c r="E7866">
        <v>4</v>
      </c>
      <c r="F7866" t="s">
        <v>7</v>
      </c>
      <c r="G7866">
        <v>1</v>
      </c>
      <c r="H7866">
        <v>0</v>
      </c>
      <c r="I7866" t="s">
        <v>12</v>
      </c>
      <c r="J7866">
        <v>1</v>
      </c>
      <c r="L7866">
        <v>49</v>
      </c>
      <c r="M7866">
        <v>9</v>
      </c>
      <c r="N7866">
        <f>COUNTIFS(Tabla1[TorneoID],Tabla3[[#This Row],[TorneoID]],Tabla1[Jornada],Tabla3[[#This Row],[Jornada]],Tabla1[Resultado],1)</f>
        <v>5</v>
      </c>
      <c r="O7866">
        <f>COUNTIFS(Tabla1[TorneoID],Tabla3[[#This Row],[TorneoID]],Tabla1[Jornada],Tabla3[[#This Row],[Jornada]],Tabla1[Resultado],0)</f>
        <v>3</v>
      </c>
      <c r="P7866">
        <f>COUNTIFS(Tabla1[TorneoID],Tabla3[[#This Row],[TorneoID]],Tabla1[Jornada],Tabla3[[#This Row],[Jornada]],Tabla1[Resultado],-1)</f>
        <v>1</v>
      </c>
      <c r="Q7866">
        <f>Tabla3[[#This Row],[GL]]+Tabla3[[#This Row],[GV]]</f>
        <v>25</v>
      </c>
      <c r="R7866">
        <f>SUMIFS(Tabla1[mLoc],Tabla1[TorneoID],Tabla3[[#This Row],[TorneoID]],Tabla1[Jornada],Tabla3[[#This Row],[Jornada]])</f>
        <v>15</v>
      </c>
      <c r="S7866">
        <f>SUMIFS(Tabla1[mVis],Tabla1[TorneoID],Tabla3[[#This Row],[TorneoID]],Tabla1[Jornada],Tabla3[[#This Row],[Jornada]])</f>
        <v>10</v>
      </c>
    </row>
    <row r="7867" spans="2:19" x14ac:dyDescent="0.45">
      <c r="B7867">
        <v>4807</v>
      </c>
      <c r="C7867" t="s">
        <v>60</v>
      </c>
      <c r="D7867">
        <v>24</v>
      </c>
      <c r="E7867">
        <v>5</v>
      </c>
      <c r="F7867" t="s">
        <v>1</v>
      </c>
      <c r="G7867">
        <v>0</v>
      </c>
      <c r="H7867">
        <v>2</v>
      </c>
      <c r="I7867" t="s">
        <v>11</v>
      </c>
      <c r="J7867">
        <v>-1</v>
      </c>
      <c r="L7867">
        <v>49</v>
      </c>
      <c r="M7867">
        <v>10</v>
      </c>
      <c r="N7867">
        <f>COUNTIFS(Tabla1[TorneoID],Tabla3[[#This Row],[TorneoID]],Tabla1[Jornada],Tabla3[[#This Row],[Jornada]],Tabla1[Resultado],1)</f>
        <v>6</v>
      </c>
      <c r="O7867">
        <f>COUNTIFS(Tabla1[TorneoID],Tabla3[[#This Row],[TorneoID]],Tabla1[Jornada],Tabla3[[#This Row],[Jornada]],Tabla1[Resultado],0)</f>
        <v>2</v>
      </c>
      <c r="P7867">
        <f>COUNTIFS(Tabla1[TorneoID],Tabla3[[#This Row],[TorneoID]],Tabla1[Jornada],Tabla3[[#This Row],[Jornada]],Tabla1[Resultado],-1)</f>
        <v>1</v>
      </c>
      <c r="Q7867">
        <f>Tabla3[[#This Row],[GL]]+Tabla3[[#This Row],[GV]]</f>
        <v>18</v>
      </c>
      <c r="R7867">
        <f>SUMIFS(Tabla1[mLoc],Tabla1[TorneoID],Tabla3[[#This Row],[TorneoID]],Tabla1[Jornada],Tabla3[[#This Row],[Jornada]])</f>
        <v>12</v>
      </c>
      <c r="S7867">
        <f>SUMIFS(Tabla1[mVis],Tabla1[TorneoID],Tabla3[[#This Row],[TorneoID]],Tabla1[Jornada],Tabla3[[#This Row],[Jornada]])</f>
        <v>6</v>
      </c>
    </row>
    <row r="7868" spans="2:19" x14ac:dyDescent="0.45">
      <c r="B7868">
        <v>4808</v>
      </c>
      <c r="C7868" t="s">
        <v>60</v>
      </c>
      <c r="D7868">
        <v>24</v>
      </c>
      <c r="E7868">
        <v>5</v>
      </c>
      <c r="F7868" t="s">
        <v>27</v>
      </c>
      <c r="G7868">
        <v>2</v>
      </c>
      <c r="H7868">
        <v>1</v>
      </c>
      <c r="I7868" t="s">
        <v>49</v>
      </c>
      <c r="J7868">
        <v>1</v>
      </c>
      <c r="L7868">
        <v>49</v>
      </c>
      <c r="M7868">
        <v>11</v>
      </c>
      <c r="N7868">
        <f>COUNTIFS(Tabla1[TorneoID],Tabla3[[#This Row],[TorneoID]],Tabla1[Jornada],Tabla3[[#This Row],[Jornada]],Tabla1[Resultado],1)</f>
        <v>5</v>
      </c>
      <c r="O7868">
        <f>COUNTIFS(Tabla1[TorneoID],Tabla3[[#This Row],[TorneoID]],Tabla1[Jornada],Tabla3[[#This Row],[Jornada]],Tabla1[Resultado],0)</f>
        <v>4</v>
      </c>
      <c r="P7868">
        <f>COUNTIFS(Tabla1[TorneoID],Tabla3[[#This Row],[TorneoID]],Tabla1[Jornada],Tabla3[[#This Row],[Jornada]],Tabla1[Resultado],-1)</f>
        <v>0</v>
      </c>
      <c r="Q7868">
        <f>Tabla3[[#This Row],[GL]]+Tabla3[[#This Row],[GV]]</f>
        <v>20</v>
      </c>
      <c r="R7868">
        <f>SUMIFS(Tabla1[mLoc],Tabla1[TorneoID],Tabla3[[#This Row],[TorneoID]],Tabla1[Jornada],Tabla3[[#This Row],[Jornada]])</f>
        <v>15</v>
      </c>
      <c r="S7868">
        <f>SUMIFS(Tabla1[mVis],Tabla1[TorneoID],Tabla3[[#This Row],[TorneoID]],Tabla1[Jornada],Tabla3[[#This Row],[Jornada]])</f>
        <v>5</v>
      </c>
    </row>
    <row r="7869" spans="2:19" x14ac:dyDescent="0.45">
      <c r="B7869">
        <v>4809</v>
      </c>
      <c r="C7869" t="s">
        <v>60</v>
      </c>
      <c r="D7869">
        <v>24</v>
      </c>
      <c r="E7869">
        <v>5</v>
      </c>
      <c r="F7869" t="s">
        <v>15</v>
      </c>
      <c r="G7869">
        <v>1</v>
      </c>
      <c r="H7869">
        <v>1</v>
      </c>
      <c r="I7869" t="s">
        <v>14</v>
      </c>
      <c r="J7869">
        <v>0</v>
      </c>
      <c r="L7869">
        <v>49</v>
      </c>
      <c r="M7869">
        <v>12</v>
      </c>
      <c r="N7869">
        <f>COUNTIFS(Tabla1[TorneoID],Tabla3[[#This Row],[TorneoID]],Tabla1[Jornada],Tabla3[[#This Row],[Jornada]],Tabla1[Resultado],1)</f>
        <v>6</v>
      </c>
      <c r="O7869">
        <f>COUNTIFS(Tabla1[TorneoID],Tabla3[[#This Row],[TorneoID]],Tabla1[Jornada],Tabla3[[#This Row],[Jornada]],Tabla1[Resultado],0)</f>
        <v>3</v>
      </c>
      <c r="P7869">
        <f>COUNTIFS(Tabla1[TorneoID],Tabla3[[#This Row],[TorneoID]],Tabla1[Jornada],Tabla3[[#This Row],[Jornada]],Tabla1[Resultado],-1)</f>
        <v>0</v>
      </c>
      <c r="Q7869">
        <f>Tabla3[[#This Row],[GL]]+Tabla3[[#This Row],[GV]]</f>
        <v>23</v>
      </c>
      <c r="R7869">
        <f>SUMIFS(Tabla1[mLoc],Tabla1[TorneoID],Tabla3[[#This Row],[TorneoID]],Tabla1[Jornada],Tabla3[[#This Row],[Jornada]])</f>
        <v>16</v>
      </c>
      <c r="S7869">
        <f>SUMIFS(Tabla1[mVis],Tabla1[TorneoID],Tabla3[[#This Row],[TorneoID]],Tabla1[Jornada],Tabla3[[#This Row],[Jornada]])</f>
        <v>7</v>
      </c>
    </row>
    <row r="7870" spans="2:19" x14ac:dyDescent="0.45">
      <c r="B7870">
        <v>4810</v>
      </c>
      <c r="C7870" t="s">
        <v>60</v>
      </c>
      <c r="D7870">
        <v>24</v>
      </c>
      <c r="E7870">
        <v>5</v>
      </c>
      <c r="F7870" t="s">
        <v>0</v>
      </c>
      <c r="G7870">
        <v>0</v>
      </c>
      <c r="H7870">
        <v>0</v>
      </c>
      <c r="I7870" t="s">
        <v>9</v>
      </c>
      <c r="J7870">
        <v>0</v>
      </c>
      <c r="L7870">
        <v>49</v>
      </c>
      <c r="M7870">
        <v>13</v>
      </c>
      <c r="N7870">
        <f>COUNTIFS(Tabla1[TorneoID],Tabla3[[#This Row],[TorneoID]],Tabla1[Jornada],Tabla3[[#This Row],[Jornada]],Tabla1[Resultado],1)</f>
        <v>5</v>
      </c>
      <c r="O7870">
        <f>COUNTIFS(Tabla1[TorneoID],Tabla3[[#This Row],[TorneoID]],Tabla1[Jornada],Tabla3[[#This Row],[Jornada]],Tabla1[Resultado],0)</f>
        <v>2</v>
      </c>
      <c r="P7870">
        <f>COUNTIFS(Tabla1[TorneoID],Tabla3[[#This Row],[TorneoID]],Tabla1[Jornada],Tabla3[[#This Row],[Jornada]],Tabla1[Resultado],-1)</f>
        <v>2</v>
      </c>
      <c r="Q7870">
        <f>Tabla3[[#This Row],[GL]]+Tabla3[[#This Row],[GV]]</f>
        <v>19</v>
      </c>
      <c r="R7870">
        <f>SUMIFS(Tabla1[mLoc],Tabla1[TorneoID],Tabla3[[#This Row],[TorneoID]],Tabla1[Jornada],Tabla3[[#This Row],[Jornada]])</f>
        <v>12</v>
      </c>
      <c r="S7870">
        <f>SUMIFS(Tabla1[mVis],Tabla1[TorneoID],Tabla3[[#This Row],[TorneoID]],Tabla1[Jornada],Tabla3[[#This Row],[Jornada]])</f>
        <v>7</v>
      </c>
    </row>
    <row r="7871" spans="2:19" x14ac:dyDescent="0.45">
      <c r="B7871">
        <v>4811</v>
      </c>
      <c r="C7871" t="s">
        <v>60</v>
      </c>
      <c r="D7871">
        <v>24</v>
      </c>
      <c r="E7871">
        <v>5</v>
      </c>
      <c r="F7871" t="s">
        <v>12</v>
      </c>
      <c r="G7871">
        <v>0</v>
      </c>
      <c r="H7871">
        <v>2</v>
      </c>
      <c r="I7871" t="s">
        <v>10</v>
      </c>
      <c r="J7871">
        <v>-1</v>
      </c>
      <c r="L7871">
        <v>49</v>
      </c>
      <c r="M7871">
        <v>14</v>
      </c>
      <c r="N7871">
        <f>COUNTIFS(Tabla1[TorneoID],Tabla3[[#This Row],[TorneoID]],Tabla1[Jornada],Tabla3[[#This Row],[Jornada]],Tabla1[Resultado],1)</f>
        <v>1</v>
      </c>
      <c r="O7871">
        <f>COUNTIFS(Tabla1[TorneoID],Tabla3[[#This Row],[TorneoID]],Tabla1[Jornada],Tabla3[[#This Row],[Jornada]],Tabla1[Resultado],0)</f>
        <v>3</v>
      </c>
      <c r="P7871">
        <f>COUNTIFS(Tabla1[TorneoID],Tabla3[[#This Row],[TorneoID]],Tabla1[Jornada],Tabla3[[#This Row],[Jornada]],Tabla1[Resultado],-1)</f>
        <v>5</v>
      </c>
      <c r="Q7871">
        <f>Tabla3[[#This Row],[GL]]+Tabla3[[#This Row],[GV]]</f>
        <v>20</v>
      </c>
      <c r="R7871">
        <f>SUMIFS(Tabla1[mLoc],Tabla1[TorneoID],Tabla3[[#This Row],[TorneoID]],Tabla1[Jornada],Tabla3[[#This Row],[Jornada]])</f>
        <v>7</v>
      </c>
      <c r="S7871">
        <f>SUMIFS(Tabla1[mVis],Tabla1[TorneoID],Tabla3[[#This Row],[TorneoID]],Tabla1[Jornada],Tabla3[[#This Row],[Jornada]])</f>
        <v>13</v>
      </c>
    </row>
    <row r="7872" spans="2:19" x14ac:dyDescent="0.45">
      <c r="B7872">
        <v>4812</v>
      </c>
      <c r="C7872" t="s">
        <v>60</v>
      </c>
      <c r="D7872">
        <v>24</v>
      </c>
      <c r="E7872">
        <v>5</v>
      </c>
      <c r="F7872" t="s">
        <v>6</v>
      </c>
      <c r="G7872">
        <v>1</v>
      </c>
      <c r="H7872">
        <v>1</v>
      </c>
      <c r="I7872" t="s">
        <v>7</v>
      </c>
      <c r="J7872">
        <v>0</v>
      </c>
      <c r="L7872">
        <v>49</v>
      </c>
      <c r="M7872">
        <v>15</v>
      </c>
      <c r="N7872">
        <f>COUNTIFS(Tabla1[TorneoID],Tabla3[[#This Row],[TorneoID]],Tabla1[Jornada],Tabla3[[#This Row],[Jornada]],Tabla1[Resultado],1)</f>
        <v>3</v>
      </c>
      <c r="O7872">
        <f>COUNTIFS(Tabla1[TorneoID],Tabla3[[#This Row],[TorneoID]],Tabla1[Jornada],Tabla3[[#This Row],[Jornada]],Tabla1[Resultado],0)</f>
        <v>2</v>
      </c>
      <c r="P7872">
        <f>COUNTIFS(Tabla1[TorneoID],Tabla3[[#This Row],[TorneoID]],Tabla1[Jornada],Tabla3[[#This Row],[Jornada]],Tabla1[Resultado],-1)</f>
        <v>4</v>
      </c>
      <c r="Q7872">
        <f>Tabla3[[#This Row],[GL]]+Tabla3[[#This Row],[GV]]</f>
        <v>22</v>
      </c>
      <c r="R7872">
        <f>SUMIFS(Tabla1[mLoc],Tabla1[TorneoID],Tabla3[[#This Row],[TorneoID]],Tabla1[Jornada],Tabla3[[#This Row],[Jornada]])</f>
        <v>11</v>
      </c>
      <c r="S7872">
        <f>SUMIFS(Tabla1[mVis],Tabla1[TorneoID],Tabla3[[#This Row],[TorneoID]],Tabla1[Jornada],Tabla3[[#This Row],[Jornada]])</f>
        <v>11</v>
      </c>
    </row>
    <row r="7873" spans="2:19" x14ac:dyDescent="0.45">
      <c r="B7873">
        <v>4813</v>
      </c>
      <c r="C7873" t="s">
        <v>60</v>
      </c>
      <c r="D7873">
        <v>24</v>
      </c>
      <c r="E7873">
        <v>5</v>
      </c>
      <c r="F7873" t="s">
        <v>56</v>
      </c>
      <c r="G7873">
        <v>1</v>
      </c>
      <c r="H7873">
        <v>2</v>
      </c>
      <c r="I7873" t="s">
        <v>3</v>
      </c>
      <c r="J7873">
        <v>-1</v>
      </c>
      <c r="L7873">
        <v>49</v>
      </c>
      <c r="M7873">
        <v>16</v>
      </c>
      <c r="N7873">
        <f>COUNTIFS(Tabla1[TorneoID],Tabla3[[#This Row],[TorneoID]],Tabla1[Jornada],Tabla3[[#This Row],[Jornada]],Tabla1[Resultado],1)</f>
        <v>5</v>
      </c>
      <c r="O7873">
        <f>COUNTIFS(Tabla1[TorneoID],Tabla3[[#This Row],[TorneoID]],Tabla1[Jornada],Tabla3[[#This Row],[Jornada]],Tabla1[Resultado],0)</f>
        <v>2</v>
      </c>
      <c r="P7873">
        <f>COUNTIFS(Tabla1[TorneoID],Tabla3[[#This Row],[TorneoID]],Tabla1[Jornada],Tabla3[[#This Row],[Jornada]],Tabla1[Resultado],-1)</f>
        <v>2</v>
      </c>
      <c r="Q7873">
        <f>Tabla3[[#This Row],[GL]]+Tabla3[[#This Row],[GV]]</f>
        <v>20</v>
      </c>
      <c r="R7873">
        <f>SUMIFS(Tabla1[mLoc],Tabla1[TorneoID],Tabla3[[#This Row],[TorneoID]],Tabla1[Jornada],Tabla3[[#This Row],[Jornada]])</f>
        <v>13</v>
      </c>
      <c r="S7873">
        <f>SUMIFS(Tabla1[mVis],Tabla1[TorneoID],Tabla3[[#This Row],[TorneoID]],Tabla1[Jornada],Tabla3[[#This Row],[Jornada]])</f>
        <v>7</v>
      </c>
    </row>
    <row r="7874" spans="2:19" x14ac:dyDescent="0.45">
      <c r="B7874">
        <v>4814</v>
      </c>
      <c r="C7874" t="s">
        <v>60</v>
      </c>
      <c r="D7874">
        <v>24</v>
      </c>
      <c r="E7874">
        <v>5</v>
      </c>
      <c r="F7874" t="s">
        <v>4</v>
      </c>
      <c r="G7874">
        <v>2</v>
      </c>
      <c r="H7874">
        <v>0</v>
      </c>
      <c r="I7874" t="s">
        <v>5</v>
      </c>
      <c r="J7874">
        <v>1</v>
      </c>
      <c r="L7874">
        <v>49</v>
      </c>
      <c r="M7874">
        <v>17</v>
      </c>
      <c r="N7874">
        <f>COUNTIFS(Tabla1[TorneoID],Tabla3[[#This Row],[TorneoID]],Tabla1[Jornada],Tabla3[[#This Row],[Jornada]],Tabla1[Resultado],1)</f>
        <v>2</v>
      </c>
      <c r="O7874">
        <f>COUNTIFS(Tabla1[TorneoID],Tabla3[[#This Row],[TorneoID]],Tabla1[Jornada],Tabla3[[#This Row],[Jornada]],Tabla1[Resultado],0)</f>
        <v>4</v>
      </c>
      <c r="P7874">
        <f>COUNTIFS(Tabla1[TorneoID],Tabla3[[#This Row],[TorneoID]],Tabla1[Jornada],Tabla3[[#This Row],[Jornada]],Tabla1[Resultado],-1)</f>
        <v>3</v>
      </c>
      <c r="Q7874">
        <f>Tabla3[[#This Row],[GL]]+Tabla3[[#This Row],[GV]]</f>
        <v>25</v>
      </c>
      <c r="R7874">
        <f>SUMIFS(Tabla1[mLoc],Tabla1[TorneoID],Tabla3[[#This Row],[TorneoID]],Tabla1[Jornada],Tabla3[[#This Row],[Jornada]])</f>
        <v>12</v>
      </c>
      <c r="S7874">
        <f>SUMIFS(Tabla1[mVis],Tabla1[TorneoID],Tabla3[[#This Row],[TorneoID]],Tabla1[Jornada],Tabla3[[#This Row],[Jornada]])</f>
        <v>13</v>
      </c>
    </row>
    <row r="7875" spans="2:19" x14ac:dyDescent="0.45">
      <c r="B7875">
        <v>4816</v>
      </c>
      <c r="C7875" t="s">
        <v>60</v>
      </c>
      <c r="D7875">
        <v>24</v>
      </c>
      <c r="E7875">
        <v>5</v>
      </c>
      <c r="F7875" t="s">
        <v>13</v>
      </c>
      <c r="G7875">
        <v>1</v>
      </c>
      <c r="H7875">
        <v>1</v>
      </c>
      <c r="I7875" t="s">
        <v>24</v>
      </c>
      <c r="J7875">
        <v>0</v>
      </c>
      <c r="L7875">
        <v>50</v>
      </c>
      <c r="M7875">
        <v>1</v>
      </c>
      <c r="N7875">
        <f>COUNTIFS(Tabla1[TorneoID],Tabla3[[#This Row],[TorneoID]],Tabla1[Jornada],Tabla3[[#This Row],[Jornada]],Tabla1[Resultado],1)</f>
        <v>3</v>
      </c>
      <c r="O7875">
        <f>COUNTIFS(Tabla1[TorneoID],Tabla3[[#This Row],[TorneoID]],Tabla1[Jornada],Tabla3[[#This Row],[Jornada]],Tabla1[Resultado],0)</f>
        <v>3</v>
      </c>
      <c r="P7875">
        <f>COUNTIFS(Tabla1[TorneoID],Tabla3[[#This Row],[TorneoID]],Tabla1[Jornada],Tabla3[[#This Row],[Jornada]],Tabla1[Resultado],-1)</f>
        <v>3</v>
      </c>
      <c r="Q7875">
        <f>Tabla3[[#This Row],[GL]]+Tabla3[[#This Row],[GV]]</f>
        <v>26</v>
      </c>
      <c r="R7875">
        <f>SUMIFS(Tabla1[mLoc],Tabla1[TorneoID],Tabla3[[#This Row],[TorneoID]],Tabla1[Jornada],Tabla3[[#This Row],[Jornada]])</f>
        <v>15</v>
      </c>
      <c r="S7875">
        <f>SUMIFS(Tabla1[mVis],Tabla1[TorneoID],Tabla3[[#This Row],[TorneoID]],Tabla1[Jornada],Tabla3[[#This Row],[Jornada]])</f>
        <v>11</v>
      </c>
    </row>
    <row r="7876" spans="2:19" x14ac:dyDescent="0.45">
      <c r="B7876">
        <v>4804</v>
      </c>
      <c r="C7876" t="s">
        <v>60</v>
      </c>
      <c r="D7876">
        <v>24</v>
      </c>
      <c r="E7876">
        <v>6</v>
      </c>
      <c r="F7876" t="s">
        <v>14</v>
      </c>
      <c r="G7876">
        <v>1</v>
      </c>
      <c r="H7876">
        <v>2</v>
      </c>
      <c r="I7876" t="s">
        <v>12</v>
      </c>
      <c r="J7876">
        <v>-1</v>
      </c>
      <c r="L7876">
        <v>50</v>
      </c>
      <c r="M7876">
        <v>2</v>
      </c>
      <c r="N7876">
        <f>COUNTIFS(Tabla1[TorneoID],Tabla3[[#This Row],[TorneoID]],Tabla1[Jornada],Tabla3[[#This Row],[Jornada]],Tabla1[Resultado],1)</f>
        <v>6</v>
      </c>
      <c r="O7876">
        <f>COUNTIFS(Tabla1[TorneoID],Tabla3[[#This Row],[TorneoID]],Tabla1[Jornada],Tabla3[[#This Row],[Jornada]],Tabla1[Resultado],0)</f>
        <v>3</v>
      </c>
      <c r="P7876">
        <f>COUNTIFS(Tabla1[TorneoID],Tabla3[[#This Row],[TorneoID]],Tabla1[Jornada],Tabla3[[#This Row],[Jornada]],Tabla1[Resultado],-1)</f>
        <v>0</v>
      </c>
      <c r="Q7876">
        <f>Tabla3[[#This Row],[GL]]+Tabla3[[#This Row],[GV]]</f>
        <v>23</v>
      </c>
      <c r="R7876">
        <f>SUMIFS(Tabla1[mLoc],Tabla1[TorneoID],Tabla3[[#This Row],[TorneoID]],Tabla1[Jornada],Tabla3[[#This Row],[Jornada]])</f>
        <v>17</v>
      </c>
      <c r="S7876">
        <f>SUMIFS(Tabla1[mVis],Tabla1[TorneoID],Tabla3[[#This Row],[TorneoID]],Tabla1[Jornada],Tabla3[[#This Row],[Jornada]])</f>
        <v>6</v>
      </c>
    </row>
    <row r="7877" spans="2:19" x14ac:dyDescent="0.45">
      <c r="B7877">
        <v>4805</v>
      </c>
      <c r="C7877" t="s">
        <v>60</v>
      </c>
      <c r="D7877">
        <v>24</v>
      </c>
      <c r="E7877">
        <v>6</v>
      </c>
      <c r="F7877" t="s">
        <v>10</v>
      </c>
      <c r="G7877">
        <v>1</v>
      </c>
      <c r="H7877">
        <v>1</v>
      </c>
      <c r="I7877" t="s">
        <v>6</v>
      </c>
      <c r="J7877">
        <v>0</v>
      </c>
      <c r="L7877">
        <v>50</v>
      </c>
      <c r="M7877">
        <v>3</v>
      </c>
      <c r="N7877">
        <f>COUNTIFS(Tabla1[TorneoID],Tabla3[[#This Row],[TorneoID]],Tabla1[Jornada],Tabla3[[#This Row],[Jornada]],Tabla1[Resultado],1)</f>
        <v>3</v>
      </c>
      <c r="O7877">
        <f>COUNTIFS(Tabla1[TorneoID],Tabla3[[#This Row],[TorneoID]],Tabla1[Jornada],Tabla3[[#This Row],[Jornada]],Tabla1[Resultado],0)</f>
        <v>3</v>
      </c>
      <c r="P7877">
        <f>COUNTIFS(Tabla1[TorneoID],Tabla3[[#This Row],[TorneoID]],Tabla1[Jornada],Tabla3[[#This Row],[Jornada]],Tabla1[Resultado],-1)</f>
        <v>3</v>
      </c>
      <c r="Q7877">
        <f>Tabla3[[#This Row],[GL]]+Tabla3[[#This Row],[GV]]</f>
        <v>22</v>
      </c>
      <c r="R7877">
        <f>SUMIFS(Tabla1[mLoc],Tabla1[TorneoID],Tabla3[[#This Row],[TorneoID]],Tabla1[Jornada],Tabla3[[#This Row],[Jornada]])</f>
        <v>11</v>
      </c>
      <c r="S7877">
        <f>SUMIFS(Tabla1[mVis],Tabla1[TorneoID],Tabla3[[#This Row],[TorneoID]],Tabla1[Jornada],Tabla3[[#This Row],[Jornada]])</f>
        <v>11</v>
      </c>
    </row>
    <row r="7878" spans="2:19" x14ac:dyDescent="0.45">
      <c r="B7878">
        <v>4806</v>
      </c>
      <c r="C7878" t="s">
        <v>60</v>
      </c>
      <c r="D7878">
        <v>24</v>
      </c>
      <c r="E7878">
        <v>6</v>
      </c>
      <c r="F7878" t="s">
        <v>3</v>
      </c>
      <c r="G7878">
        <v>1</v>
      </c>
      <c r="H7878">
        <v>3</v>
      </c>
      <c r="I7878" t="s">
        <v>13</v>
      </c>
      <c r="J7878">
        <v>-1</v>
      </c>
      <c r="L7878">
        <v>50</v>
      </c>
      <c r="M7878">
        <v>4</v>
      </c>
      <c r="N7878">
        <f>COUNTIFS(Tabla1[TorneoID],Tabla3[[#This Row],[TorneoID]],Tabla1[Jornada],Tabla3[[#This Row],[Jornada]],Tabla1[Resultado],1)</f>
        <v>4</v>
      </c>
      <c r="O7878">
        <f>COUNTIFS(Tabla1[TorneoID],Tabla3[[#This Row],[TorneoID]],Tabla1[Jornada],Tabla3[[#This Row],[Jornada]],Tabla1[Resultado],0)</f>
        <v>1</v>
      </c>
      <c r="P7878">
        <f>COUNTIFS(Tabla1[TorneoID],Tabla3[[#This Row],[TorneoID]],Tabla1[Jornada],Tabla3[[#This Row],[Jornada]],Tabla1[Resultado],-1)</f>
        <v>4</v>
      </c>
      <c r="Q7878">
        <f>Tabla3[[#This Row],[GL]]+Tabla3[[#This Row],[GV]]</f>
        <v>25</v>
      </c>
      <c r="R7878">
        <f>SUMIFS(Tabla1[mLoc],Tabla1[TorneoID],Tabla3[[#This Row],[TorneoID]],Tabla1[Jornada],Tabla3[[#This Row],[Jornada]])</f>
        <v>11</v>
      </c>
      <c r="S7878">
        <f>SUMIFS(Tabla1[mVis],Tabla1[TorneoID],Tabla3[[#This Row],[TorneoID]],Tabla1[Jornada],Tabla3[[#This Row],[Jornada]])</f>
        <v>14</v>
      </c>
    </row>
    <row r="7879" spans="2:19" x14ac:dyDescent="0.45">
      <c r="B7879">
        <v>4931</v>
      </c>
      <c r="C7879" t="s">
        <v>60</v>
      </c>
      <c r="D7879">
        <v>24</v>
      </c>
      <c r="E7879">
        <v>6</v>
      </c>
      <c r="F7879" t="s">
        <v>11</v>
      </c>
      <c r="G7879">
        <v>2</v>
      </c>
      <c r="H7879">
        <v>0</v>
      </c>
      <c r="I7879" t="s">
        <v>56</v>
      </c>
      <c r="J7879">
        <v>1</v>
      </c>
      <c r="L7879">
        <v>50</v>
      </c>
      <c r="M7879">
        <v>5</v>
      </c>
      <c r="N7879">
        <f>COUNTIFS(Tabla1[TorneoID],Tabla3[[#This Row],[TorneoID]],Tabla1[Jornada],Tabla3[[#This Row],[Jornada]],Tabla1[Resultado],1)</f>
        <v>5</v>
      </c>
      <c r="O7879">
        <f>COUNTIFS(Tabla1[TorneoID],Tabla3[[#This Row],[TorneoID]],Tabla1[Jornada],Tabla3[[#This Row],[Jornada]],Tabla1[Resultado],0)</f>
        <v>2</v>
      </c>
      <c r="P7879">
        <f>COUNTIFS(Tabla1[TorneoID],Tabla3[[#This Row],[TorneoID]],Tabla1[Jornada],Tabla3[[#This Row],[Jornada]],Tabla1[Resultado],-1)</f>
        <v>2</v>
      </c>
      <c r="Q7879">
        <f>Tabla3[[#This Row],[GL]]+Tabla3[[#This Row],[GV]]</f>
        <v>18</v>
      </c>
      <c r="R7879">
        <f>SUMIFS(Tabla1[mLoc],Tabla1[TorneoID],Tabla3[[#This Row],[TorneoID]],Tabla1[Jornada],Tabla3[[#This Row],[Jornada]])</f>
        <v>12</v>
      </c>
      <c r="S7879">
        <f>SUMIFS(Tabla1[mVis],Tabla1[TorneoID],Tabla3[[#This Row],[TorneoID]],Tabla1[Jornada],Tabla3[[#This Row],[Jornada]])</f>
        <v>6</v>
      </c>
    </row>
    <row r="7880" spans="2:19" x14ac:dyDescent="0.45">
      <c r="B7880">
        <v>4932</v>
      </c>
      <c r="C7880" t="s">
        <v>60</v>
      </c>
      <c r="D7880">
        <v>24</v>
      </c>
      <c r="E7880">
        <v>6</v>
      </c>
      <c r="F7880" t="s">
        <v>15</v>
      </c>
      <c r="G7880">
        <v>1</v>
      </c>
      <c r="H7880">
        <v>5</v>
      </c>
      <c r="I7880" t="s">
        <v>4</v>
      </c>
      <c r="J7880">
        <v>-1</v>
      </c>
      <c r="L7880">
        <v>50</v>
      </c>
      <c r="M7880">
        <v>6</v>
      </c>
      <c r="N7880">
        <f>COUNTIFS(Tabla1[TorneoID],Tabla3[[#This Row],[TorneoID]],Tabla1[Jornada],Tabla3[[#This Row],[Jornada]],Tabla1[Resultado],1)</f>
        <v>4</v>
      </c>
      <c r="O7880">
        <f>COUNTIFS(Tabla1[TorneoID],Tabla3[[#This Row],[TorneoID]],Tabla1[Jornada],Tabla3[[#This Row],[Jornada]],Tabla1[Resultado],0)</f>
        <v>2</v>
      </c>
      <c r="P7880">
        <f>COUNTIFS(Tabla1[TorneoID],Tabla3[[#This Row],[TorneoID]],Tabla1[Jornada],Tabla3[[#This Row],[Jornada]],Tabla1[Resultado],-1)</f>
        <v>3</v>
      </c>
      <c r="Q7880">
        <f>Tabla3[[#This Row],[GL]]+Tabla3[[#This Row],[GV]]</f>
        <v>24</v>
      </c>
      <c r="R7880">
        <f>SUMIFS(Tabla1[mLoc],Tabla1[TorneoID],Tabla3[[#This Row],[TorneoID]],Tabla1[Jornada],Tabla3[[#This Row],[Jornada]])</f>
        <v>11</v>
      </c>
      <c r="S7880">
        <f>SUMIFS(Tabla1[mVis],Tabla1[TorneoID],Tabla3[[#This Row],[TorneoID]],Tabla1[Jornada],Tabla3[[#This Row],[Jornada]])</f>
        <v>13</v>
      </c>
    </row>
    <row r="7881" spans="2:19" x14ac:dyDescent="0.45">
      <c r="B7881">
        <v>4933</v>
      </c>
      <c r="C7881" t="s">
        <v>60</v>
      </c>
      <c r="D7881">
        <v>24</v>
      </c>
      <c r="E7881">
        <v>6</v>
      </c>
      <c r="F7881" t="s">
        <v>24</v>
      </c>
      <c r="G7881">
        <v>1</v>
      </c>
      <c r="H7881">
        <v>0</v>
      </c>
      <c r="I7881" t="s">
        <v>0</v>
      </c>
      <c r="J7881">
        <v>1</v>
      </c>
      <c r="L7881">
        <v>50</v>
      </c>
      <c r="M7881">
        <v>7</v>
      </c>
      <c r="N7881">
        <f>COUNTIFS(Tabla1[TorneoID],Tabla3[[#This Row],[TorneoID]],Tabla1[Jornada],Tabla3[[#This Row],[Jornada]],Tabla1[Resultado],1)</f>
        <v>3</v>
      </c>
      <c r="O7881">
        <f>COUNTIFS(Tabla1[TorneoID],Tabla3[[#This Row],[TorneoID]],Tabla1[Jornada],Tabla3[[#This Row],[Jornada]],Tabla1[Resultado],0)</f>
        <v>1</v>
      </c>
      <c r="P7881">
        <f>COUNTIFS(Tabla1[TorneoID],Tabla3[[#This Row],[TorneoID]],Tabla1[Jornada],Tabla3[[#This Row],[Jornada]],Tabla1[Resultado],-1)</f>
        <v>5</v>
      </c>
      <c r="Q7881">
        <f>Tabla3[[#This Row],[GL]]+Tabla3[[#This Row],[GV]]</f>
        <v>21</v>
      </c>
      <c r="R7881">
        <f>SUMIFS(Tabla1[mLoc],Tabla1[TorneoID],Tabla3[[#This Row],[TorneoID]],Tabla1[Jornada],Tabla3[[#This Row],[Jornada]])</f>
        <v>10</v>
      </c>
      <c r="S7881">
        <f>SUMIFS(Tabla1[mVis],Tabla1[TorneoID],Tabla3[[#This Row],[TorneoID]],Tabla1[Jornada],Tabla3[[#This Row],[Jornada]])</f>
        <v>11</v>
      </c>
    </row>
    <row r="7882" spans="2:19" x14ac:dyDescent="0.45">
      <c r="B7882">
        <v>4934</v>
      </c>
      <c r="C7882" t="s">
        <v>60</v>
      </c>
      <c r="D7882">
        <v>24</v>
      </c>
      <c r="E7882">
        <v>6</v>
      </c>
      <c r="F7882" t="s">
        <v>7</v>
      </c>
      <c r="G7882">
        <v>1</v>
      </c>
      <c r="H7882">
        <v>0</v>
      </c>
      <c r="I7882" t="s">
        <v>1</v>
      </c>
      <c r="J7882">
        <v>1</v>
      </c>
      <c r="L7882">
        <v>50</v>
      </c>
      <c r="M7882">
        <v>8</v>
      </c>
      <c r="N7882">
        <f>COUNTIFS(Tabla1[TorneoID],Tabla3[[#This Row],[TorneoID]],Tabla1[Jornada],Tabla3[[#This Row],[Jornada]],Tabla1[Resultado],1)</f>
        <v>7</v>
      </c>
      <c r="O7882">
        <f>COUNTIFS(Tabla1[TorneoID],Tabla3[[#This Row],[TorneoID]],Tabla1[Jornada],Tabla3[[#This Row],[Jornada]],Tabla1[Resultado],0)</f>
        <v>2</v>
      </c>
      <c r="P7882">
        <f>COUNTIFS(Tabla1[TorneoID],Tabla3[[#This Row],[TorneoID]],Tabla1[Jornada],Tabla3[[#This Row],[Jornada]],Tabla1[Resultado],-1)</f>
        <v>0</v>
      </c>
      <c r="Q7882">
        <f>Tabla3[[#This Row],[GL]]+Tabla3[[#This Row],[GV]]</f>
        <v>24</v>
      </c>
      <c r="R7882">
        <f>SUMIFS(Tabla1[mLoc],Tabla1[TorneoID],Tabla3[[#This Row],[TorneoID]],Tabla1[Jornada],Tabla3[[#This Row],[Jornada]])</f>
        <v>18</v>
      </c>
      <c r="S7882">
        <f>SUMIFS(Tabla1[mVis],Tabla1[TorneoID],Tabla3[[#This Row],[TorneoID]],Tabla1[Jornada],Tabla3[[#This Row],[Jornada]])</f>
        <v>6</v>
      </c>
    </row>
    <row r="7883" spans="2:19" x14ac:dyDescent="0.45">
      <c r="B7883">
        <v>4935</v>
      </c>
      <c r="C7883" t="s">
        <v>60</v>
      </c>
      <c r="D7883">
        <v>24</v>
      </c>
      <c r="E7883">
        <v>6</v>
      </c>
      <c r="F7883" t="s">
        <v>9</v>
      </c>
      <c r="G7883">
        <v>1</v>
      </c>
      <c r="H7883">
        <v>2</v>
      </c>
      <c r="I7883" t="s">
        <v>27</v>
      </c>
      <c r="J7883">
        <v>-1</v>
      </c>
      <c r="L7883">
        <v>50</v>
      </c>
      <c r="M7883">
        <v>9</v>
      </c>
      <c r="N7883">
        <f>COUNTIFS(Tabla1[TorneoID],Tabla3[[#This Row],[TorneoID]],Tabla1[Jornada],Tabla3[[#This Row],[Jornada]],Tabla1[Resultado],1)</f>
        <v>3</v>
      </c>
      <c r="O7883">
        <f>COUNTIFS(Tabla1[TorneoID],Tabla3[[#This Row],[TorneoID]],Tabla1[Jornada],Tabla3[[#This Row],[Jornada]],Tabla1[Resultado],0)</f>
        <v>3</v>
      </c>
      <c r="P7883">
        <f>COUNTIFS(Tabla1[TorneoID],Tabla3[[#This Row],[TorneoID]],Tabla1[Jornada],Tabla3[[#This Row],[Jornada]],Tabla1[Resultado],-1)</f>
        <v>3</v>
      </c>
      <c r="Q7883">
        <f>Tabla3[[#This Row],[GL]]+Tabla3[[#This Row],[GV]]</f>
        <v>19</v>
      </c>
      <c r="R7883">
        <f>SUMIFS(Tabla1[mLoc],Tabla1[TorneoID],Tabla3[[#This Row],[TorneoID]],Tabla1[Jornada],Tabla3[[#This Row],[Jornada]])</f>
        <v>8</v>
      </c>
      <c r="S7883">
        <f>SUMIFS(Tabla1[mVis],Tabla1[TorneoID],Tabla3[[#This Row],[TorneoID]],Tabla1[Jornada],Tabla3[[#This Row],[Jornada]])</f>
        <v>11</v>
      </c>
    </row>
    <row r="7884" spans="2:19" x14ac:dyDescent="0.45">
      <c r="B7884">
        <v>4936</v>
      </c>
      <c r="C7884" t="s">
        <v>60</v>
      </c>
      <c r="D7884">
        <v>24</v>
      </c>
      <c r="E7884">
        <v>6</v>
      </c>
      <c r="F7884" t="s">
        <v>49</v>
      </c>
      <c r="G7884">
        <v>0</v>
      </c>
      <c r="H7884">
        <v>2</v>
      </c>
      <c r="I7884" t="s">
        <v>5</v>
      </c>
      <c r="J7884">
        <v>-1</v>
      </c>
      <c r="L7884">
        <v>50</v>
      </c>
      <c r="M7884">
        <v>10</v>
      </c>
      <c r="N7884">
        <f>COUNTIFS(Tabla1[TorneoID],Tabla3[[#This Row],[TorneoID]],Tabla1[Jornada],Tabla3[[#This Row],[Jornada]],Tabla1[Resultado],1)</f>
        <v>2</v>
      </c>
      <c r="O7884">
        <f>COUNTIFS(Tabla1[TorneoID],Tabla3[[#This Row],[TorneoID]],Tabla1[Jornada],Tabla3[[#This Row],[Jornada]],Tabla1[Resultado],0)</f>
        <v>2</v>
      </c>
      <c r="P7884">
        <f>COUNTIFS(Tabla1[TorneoID],Tabla3[[#This Row],[TorneoID]],Tabla1[Jornada],Tabla3[[#This Row],[Jornada]],Tabla1[Resultado],-1)</f>
        <v>5</v>
      </c>
      <c r="Q7884">
        <f>Tabla3[[#This Row],[GL]]+Tabla3[[#This Row],[GV]]</f>
        <v>21</v>
      </c>
      <c r="R7884">
        <f>SUMIFS(Tabla1[mLoc],Tabla1[TorneoID],Tabla3[[#This Row],[TorneoID]],Tabla1[Jornada],Tabla3[[#This Row],[Jornada]])</f>
        <v>7</v>
      </c>
      <c r="S7884">
        <f>SUMIFS(Tabla1[mVis],Tabla1[TorneoID],Tabla3[[#This Row],[TorneoID]],Tabla1[Jornada],Tabla3[[#This Row],[Jornada]])</f>
        <v>14</v>
      </c>
    </row>
    <row r="7885" spans="2:19" x14ac:dyDescent="0.45">
      <c r="B7885">
        <v>4922</v>
      </c>
      <c r="C7885" t="s">
        <v>60</v>
      </c>
      <c r="D7885">
        <v>24</v>
      </c>
      <c r="E7885">
        <v>7</v>
      </c>
      <c r="F7885" t="s">
        <v>1</v>
      </c>
      <c r="G7885">
        <v>0</v>
      </c>
      <c r="H7885">
        <v>1</v>
      </c>
      <c r="I7885" t="s">
        <v>10</v>
      </c>
      <c r="J7885">
        <v>-1</v>
      </c>
      <c r="L7885">
        <v>50</v>
      </c>
      <c r="M7885">
        <v>11</v>
      </c>
      <c r="N7885">
        <f>COUNTIFS(Tabla1[TorneoID],Tabla3[[#This Row],[TorneoID]],Tabla1[Jornada],Tabla3[[#This Row],[Jornada]],Tabla1[Resultado],1)</f>
        <v>5</v>
      </c>
      <c r="O7885">
        <f>COUNTIFS(Tabla1[TorneoID],Tabla3[[#This Row],[TorneoID]],Tabla1[Jornada],Tabla3[[#This Row],[Jornada]],Tabla1[Resultado],0)</f>
        <v>3</v>
      </c>
      <c r="P7885">
        <f>COUNTIFS(Tabla1[TorneoID],Tabla3[[#This Row],[TorneoID]],Tabla1[Jornada],Tabla3[[#This Row],[Jornada]],Tabla1[Resultado],-1)</f>
        <v>1</v>
      </c>
      <c r="Q7885">
        <f>Tabla3[[#This Row],[GL]]+Tabla3[[#This Row],[GV]]</f>
        <v>16</v>
      </c>
      <c r="R7885">
        <f>SUMIFS(Tabla1[mLoc],Tabla1[TorneoID],Tabla3[[#This Row],[TorneoID]],Tabla1[Jornada],Tabla3[[#This Row],[Jornada]])</f>
        <v>12</v>
      </c>
      <c r="S7885">
        <f>SUMIFS(Tabla1[mVis],Tabla1[TorneoID],Tabla3[[#This Row],[TorneoID]],Tabla1[Jornada],Tabla3[[#This Row],[Jornada]])</f>
        <v>4</v>
      </c>
    </row>
    <row r="7886" spans="2:19" x14ac:dyDescent="0.45">
      <c r="B7886">
        <v>4923</v>
      </c>
      <c r="C7886" t="s">
        <v>60</v>
      </c>
      <c r="D7886">
        <v>24</v>
      </c>
      <c r="E7886">
        <v>7</v>
      </c>
      <c r="F7886" t="s">
        <v>5</v>
      </c>
      <c r="G7886">
        <v>4</v>
      </c>
      <c r="H7886">
        <v>3</v>
      </c>
      <c r="I7886" t="s">
        <v>9</v>
      </c>
      <c r="J7886">
        <v>1</v>
      </c>
      <c r="L7886">
        <v>50</v>
      </c>
      <c r="M7886">
        <v>12</v>
      </c>
      <c r="N7886">
        <f>COUNTIFS(Tabla1[TorneoID],Tabla3[[#This Row],[TorneoID]],Tabla1[Jornada],Tabla3[[#This Row],[Jornada]],Tabla1[Resultado],1)</f>
        <v>5</v>
      </c>
      <c r="O7886">
        <f>COUNTIFS(Tabla1[TorneoID],Tabla3[[#This Row],[TorneoID]],Tabla1[Jornada],Tabla3[[#This Row],[Jornada]],Tabla1[Resultado],0)</f>
        <v>2</v>
      </c>
      <c r="P7886">
        <f>COUNTIFS(Tabla1[TorneoID],Tabla3[[#This Row],[TorneoID]],Tabla1[Jornada],Tabla3[[#This Row],[Jornada]],Tabla1[Resultado],-1)</f>
        <v>2</v>
      </c>
      <c r="Q7886">
        <f>Tabla3[[#This Row],[GL]]+Tabla3[[#This Row],[GV]]</f>
        <v>34</v>
      </c>
      <c r="R7886">
        <f>SUMIFS(Tabla1[mLoc],Tabla1[TorneoID],Tabla3[[#This Row],[TorneoID]],Tabla1[Jornada],Tabla3[[#This Row],[Jornada]])</f>
        <v>20</v>
      </c>
      <c r="S7886">
        <f>SUMIFS(Tabla1[mVis],Tabla1[TorneoID],Tabla3[[#This Row],[TorneoID]],Tabla1[Jornada],Tabla3[[#This Row],[Jornada]])</f>
        <v>14</v>
      </c>
    </row>
    <row r="7887" spans="2:19" x14ac:dyDescent="0.45">
      <c r="B7887">
        <v>4924</v>
      </c>
      <c r="C7887" t="s">
        <v>60</v>
      </c>
      <c r="D7887">
        <v>24</v>
      </c>
      <c r="E7887">
        <v>7</v>
      </c>
      <c r="F7887" t="s">
        <v>13</v>
      </c>
      <c r="G7887">
        <v>0</v>
      </c>
      <c r="H7887">
        <v>1</v>
      </c>
      <c r="I7887" t="s">
        <v>11</v>
      </c>
      <c r="J7887">
        <v>-1</v>
      </c>
      <c r="L7887">
        <v>50</v>
      </c>
      <c r="M7887">
        <v>13</v>
      </c>
      <c r="N7887">
        <f>COUNTIFS(Tabla1[TorneoID],Tabla3[[#This Row],[TorneoID]],Tabla1[Jornada],Tabla3[[#This Row],[Jornada]],Tabla1[Resultado],1)</f>
        <v>4</v>
      </c>
      <c r="O7887">
        <f>COUNTIFS(Tabla1[TorneoID],Tabla3[[#This Row],[TorneoID]],Tabla1[Jornada],Tabla3[[#This Row],[Jornada]],Tabla1[Resultado],0)</f>
        <v>4</v>
      </c>
      <c r="P7887">
        <f>COUNTIFS(Tabla1[TorneoID],Tabla3[[#This Row],[TorneoID]],Tabla1[Jornada],Tabla3[[#This Row],[Jornada]],Tabla1[Resultado],-1)</f>
        <v>1</v>
      </c>
      <c r="Q7887">
        <f>Tabla3[[#This Row],[GL]]+Tabla3[[#This Row],[GV]]</f>
        <v>21</v>
      </c>
      <c r="R7887">
        <f>SUMIFS(Tabla1[mLoc],Tabla1[TorneoID],Tabla3[[#This Row],[TorneoID]],Tabla1[Jornada],Tabla3[[#This Row],[Jornada]])</f>
        <v>15</v>
      </c>
      <c r="S7887">
        <f>SUMIFS(Tabla1[mVis],Tabla1[TorneoID],Tabla3[[#This Row],[TorneoID]],Tabla1[Jornada],Tabla3[[#This Row],[Jornada]])</f>
        <v>6</v>
      </c>
    </row>
    <row r="7888" spans="2:19" x14ac:dyDescent="0.45">
      <c r="B7888">
        <v>4925</v>
      </c>
      <c r="C7888" t="s">
        <v>60</v>
      </c>
      <c r="D7888">
        <v>24</v>
      </c>
      <c r="E7888">
        <v>7</v>
      </c>
      <c r="F7888" t="s">
        <v>6</v>
      </c>
      <c r="G7888">
        <v>1</v>
      </c>
      <c r="H7888">
        <v>1</v>
      </c>
      <c r="I7888" t="s">
        <v>14</v>
      </c>
      <c r="J7888">
        <v>0</v>
      </c>
      <c r="L7888">
        <v>50</v>
      </c>
      <c r="M7888">
        <v>14</v>
      </c>
      <c r="N7888">
        <f>COUNTIFS(Tabla1[TorneoID],Tabla3[[#This Row],[TorneoID]],Tabla1[Jornada],Tabla3[[#This Row],[Jornada]],Tabla1[Resultado],1)</f>
        <v>5</v>
      </c>
      <c r="O7888">
        <f>COUNTIFS(Tabla1[TorneoID],Tabla3[[#This Row],[TorneoID]],Tabla1[Jornada],Tabla3[[#This Row],[Jornada]],Tabla1[Resultado],0)</f>
        <v>2</v>
      </c>
      <c r="P7888">
        <f>COUNTIFS(Tabla1[TorneoID],Tabla3[[#This Row],[TorneoID]],Tabla1[Jornada],Tabla3[[#This Row],[Jornada]],Tabla1[Resultado],-1)</f>
        <v>2</v>
      </c>
      <c r="Q7888">
        <f>Tabla3[[#This Row],[GL]]+Tabla3[[#This Row],[GV]]</f>
        <v>31</v>
      </c>
      <c r="R7888">
        <f>SUMIFS(Tabla1[mLoc],Tabla1[TorneoID],Tabla3[[#This Row],[TorneoID]],Tabla1[Jornada],Tabla3[[#This Row],[Jornada]])</f>
        <v>20</v>
      </c>
      <c r="S7888">
        <f>SUMIFS(Tabla1[mVis],Tabla1[TorneoID],Tabla3[[#This Row],[TorneoID]],Tabla1[Jornada],Tabla3[[#This Row],[Jornada]])</f>
        <v>11</v>
      </c>
    </row>
    <row r="7889" spans="2:19" x14ac:dyDescent="0.45">
      <c r="B7889">
        <v>4926</v>
      </c>
      <c r="C7889" t="s">
        <v>60</v>
      </c>
      <c r="D7889">
        <v>24</v>
      </c>
      <c r="E7889">
        <v>7</v>
      </c>
      <c r="F7889" t="s">
        <v>56</v>
      </c>
      <c r="G7889">
        <v>0</v>
      </c>
      <c r="H7889">
        <v>0</v>
      </c>
      <c r="I7889" t="s">
        <v>7</v>
      </c>
      <c r="J7889">
        <v>0</v>
      </c>
      <c r="L7889">
        <v>50</v>
      </c>
      <c r="M7889">
        <v>15</v>
      </c>
      <c r="N7889">
        <f>COUNTIFS(Tabla1[TorneoID],Tabla3[[#This Row],[TorneoID]],Tabla1[Jornada],Tabla3[[#This Row],[Jornada]],Tabla1[Resultado],1)</f>
        <v>2</v>
      </c>
      <c r="O7889">
        <f>COUNTIFS(Tabla1[TorneoID],Tabla3[[#This Row],[TorneoID]],Tabla1[Jornada],Tabla3[[#This Row],[Jornada]],Tabla1[Resultado],0)</f>
        <v>2</v>
      </c>
      <c r="P7889">
        <f>COUNTIFS(Tabla1[TorneoID],Tabla3[[#This Row],[TorneoID]],Tabla1[Jornada],Tabla3[[#This Row],[Jornada]],Tabla1[Resultado],-1)</f>
        <v>5</v>
      </c>
      <c r="Q7889">
        <f>Tabla3[[#This Row],[GL]]+Tabla3[[#This Row],[GV]]</f>
        <v>21</v>
      </c>
      <c r="R7889">
        <f>SUMIFS(Tabla1[mLoc],Tabla1[TorneoID],Tabla3[[#This Row],[TorneoID]],Tabla1[Jornada],Tabla3[[#This Row],[Jornada]])</f>
        <v>10</v>
      </c>
      <c r="S7889">
        <f>SUMIFS(Tabla1[mVis],Tabla1[TorneoID],Tabla3[[#This Row],[TorneoID]],Tabla1[Jornada],Tabla3[[#This Row],[Jornada]])</f>
        <v>11</v>
      </c>
    </row>
    <row r="7890" spans="2:19" x14ac:dyDescent="0.45">
      <c r="B7890">
        <v>4927</v>
      </c>
      <c r="C7890" t="s">
        <v>60</v>
      </c>
      <c r="D7890">
        <v>24</v>
      </c>
      <c r="E7890">
        <v>7</v>
      </c>
      <c r="F7890" t="s">
        <v>27</v>
      </c>
      <c r="G7890">
        <v>1</v>
      </c>
      <c r="H7890">
        <v>2</v>
      </c>
      <c r="I7890" t="s">
        <v>24</v>
      </c>
      <c r="J7890">
        <v>-1</v>
      </c>
      <c r="L7890">
        <v>50</v>
      </c>
      <c r="M7890">
        <v>16</v>
      </c>
      <c r="N7890">
        <f>COUNTIFS(Tabla1[TorneoID],Tabla3[[#This Row],[TorneoID]],Tabla1[Jornada],Tabla3[[#This Row],[Jornada]],Tabla1[Resultado],1)</f>
        <v>1</v>
      </c>
      <c r="O7890">
        <f>COUNTIFS(Tabla1[TorneoID],Tabla3[[#This Row],[TorneoID]],Tabla1[Jornada],Tabla3[[#This Row],[Jornada]],Tabla1[Resultado],0)</f>
        <v>5</v>
      </c>
      <c r="P7890">
        <f>COUNTIFS(Tabla1[TorneoID],Tabla3[[#This Row],[TorneoID]],Tabla1[Jornada],Tabla3[[#This Row],[Jornada]],Tabla1[Resultado],-1)</f>
        <v>3</v>
      </c>
      <c r="Q7890">
        <f>Tabla3[[#This Row],[GL]]+Tabla3[[#This Row],[GV]]</f>
        <v>26</v>
      </c>
      <c r="R7890">
        <f>SUMIFS(Tabla1[mLoc],Tabla1[TorneoID],Tabla3[[#This Row],[TorneoID]],Tabla1[Jornada],Tabla3[[#This Row],[Jornada]])</f>
        <v>11</v>
      </c>
      <c r="S7890">
        <f>SUMIFS(Tabla1[mVis],Tabla1[TorneoID],Tabla3[[#This Row],[TorneoID]],Tabla1[Jornada],Tabla3[[#This Row],[Jornada]])</f>
        <v>15</v>
      </c>
    </row>
    <row r="7891" spans="2:19" x14ac:dyDescent="0.45">
      <c r="B7891">
        <v>4928</v>
      </c>
      <c r="C7891" t="s">
        <v>60</v>
      </c>
      <c r="D7891">
        <v>24</v>
      </c>
      <c r="E7891">
        <v>7</v>
      </c>
      <c r="F7891" t="s">
        <v>0</v>
      </c>
      <c r="G7891">
        <v>3</v>
      </c>
      <c r="H7891">
        <v>2</v>
      </c>
      <c r="I7891" t="s">
        <v>3</v>
      </c>
      <c r="J7891">
        <v>1</v>
      </c>
      <c r="L7891">
        <v>50</v>
      </c>
      <c r="M7891">
        <v>17</v>
      </c>
      <c r="N7891">
        <f>COUNTIFS(Tabla1[TorneoID],Tabla3[[#This Row],[TorneoID]],Tabla1[Jornada],Tabla3[[#This Row],[Jornada]],Tabla1[Resultado],1)</f>
        <v>3</v>
      </c>
      <c r="O7891">
        <f>COUNTIFS(Tabla1[TorneoID],Tabla3[[#This Row],[TorneoID]],Tabla1[Jornada],Tabla3[[#This Row],[Jornada]],Tabla1[Resultado],0)</f>
        <v>2</v>
      </c>
      <c r="P7891">
        <f>COUNTIFS(Tabla1[TorneoID],Tabla3[[#This Row],[TorneoID]],Tabla1[Jornada],Tabla3[[#This Row],[Jornada]],Tabla1[Resultado],-1)</f>
        <v>4</v>
      </c>
      <c r="Q7891">
        <f>Tabla3[[#This Row],[GL]]+Tabla3[[#This Row],[GV]]</f>
        <v>26</v>
      </c>
      <c r="R7891">
        <f>SUMIFS(Tabla1[mLoc],Tabla1[TorneoID],Tabla3[[#This Row],[TorneoID]],Tabla1[Jornada],Tabla3[[#This Row],[Jornada]])</f>
        <v>13</v>
      </c>
      <c r="S7891">
        <f>SUMIFS(Tabla1[mVis],Tabla1[TorneoID],Tabla3[[#This Row],[TorneoID]],Tabla1[Jornada],Tabla3[[#This Row],[Jornada]])</f>
        <v>13</v>
      </c>
    </row>
    <row r="7892" spans="2:19" x14ac:dyDescent="0.45">
      <c r="B7892">
        <v>4929</v>
      </c>
      <c r="C7892" t="s">
        <v>60</v>
      </c>
      <c r="D7892">
        <v>24</v>
      </c>
      <c r="E7892">
        <v>7</v>
      </c>
      <c r="F7892" t="s">
        <v>4</v>
      </c>
      <c r="G7892">
        <v>3</v>
      </c>
      <c r="H7892">
        <v>3</v>
      </c>
      <c r="I7892" t="s">
        <v>49</v>
      </c>
      <c r="J7892">
        <v>0</v>
      </c>
      <c r="L7892">
        <v>51</v>
      </c>
      <c r="M7892">
        <v>1</v>
      </c>
      <c r="N7892">
        <f>COUNTIFS(Tabla1[TorneoID],Tabla3[[#This Row],[TorneoID]],Tabla1[Jornada],Tabla3[[#This Row],[Jornada]],Tabla1[Resultado],1)</f>
        <v>2</v>
      </c>
      <c r="O7892">
        <f>COUNTIFS(Tabla1[TorneoID],Tabla3[[#This Row],[TorneoID]],Tabla1[Jornada],Tabla3[[#This Row],[Jornada]],Tabla1[Resultado],0)</f>
        <v>1</v>
      </c>
      <c r="P7892">
        <f>COUNTIFS(Tabla1[TorneoID],Tabla3[[#This Row],[TorneoID]],Tabla1[Jornada],Tabla3[[#This Row],[Jornada]],Tabla1[Resultado],-1)</f>
        <v>6</v>
      </c>
      <c r="Q7892">
        <f>Tabla3[[#This Row],[GL]]+Tabla3[[#This Row],[GV]]</f>
        <v>26</v>
      </c>
      <c r="R7892">
        <f>SUMIFS(Tabla1[mLoc],Tabla1[TorneoID],Tabla3[[#This Row],[TorneoID]],Tabla1[Jornada],Tabla3[[#This Row],[Jornada]])</f>
        <v>9</v>
      </c>
      <c r="S7892">
        <f>SUMIFS(Tabla1[mVis],Tabla1[TorneoID],Tabla3[[#This Row],[TorneoID]],Tabla1[Jornada],Tabla3[[#This Row],[Jornada]])</f>
        <v>17</v>
      </c>
    </row>
    <row r="7893" spans="2:19" x14ac:dyDescent="0.45">
      <c r="B7893">
        <v>4930</v>
      </c>
      <c r="C7893" t="s">
        <v>60</v>
      </c>
      <c r="D7893">
        <v>24</v>
      </c>
      <c r="E7893">
        <v>7</v>
      </c>
      <c r="F7893" t="s">
        <v>12</v>
      </c>
      <c r="G7893">
        <v>1</v>
      </c>
      <c r="H7893">
        <v>2</v>
      </c>
      <c r="I7893" t="s">
        <v>15</v>
      </c>
      <c r="J7893">
        <v>-1</v>
      </c>
      <c r="L7893">
        <v>51</v>
      </c>
      <c r="M7893">
        <v>2</v>
      </c>
      <c r="N7893">
        <f>COUNTIFS(Tabla1[TorneoID],Tabla3[[#This Row],[TorneoID]],Tabla1[Jornada],Tabla3[[#This Row],[Jornada]],Tabla1[Resultado],1)</f>
        <v>5</v>
      </c>
      <c r="O7893">
        <f>COUNTIFS(Tabla1[TorneoID],Tabla3[[#This Row],[TorneoID]],Tabla1[Jornada],Tabla3[[#This Row],[Jornada]],Tabla1[Resultado],0)</f>
        <v>3</v>
      </c>
      <c r="P7893">
        <f>COUNTIFS(Tabla1[TorneoID],Tabla3[[#This Row],[TorneoID]],Tabla1[Jornada],Tabla3[[#This Row],[Jornada]],Tabla1[Resultado],-1)</f>
        <v>1</v>
      </c>
      <c r="Q7893">
        <f>Tabla3[[#This Row],[GL]]+Tabla3[[#This Row],[GV]]</f>
        <v>25</v>
      </c>
      <c r="R7893">
        <f>SUMIFS(Tabla1[mLoc],Tabla1[TorneoID],Tabla3[[#This Row],[TorneoID]],Tabla1[Jornada],Tabla3[[#This Row],[Jornada]])</f>
        <v>16</v>
      </c>
      <c r="S7893">
        <f>SUMIFS(Tabla1[mVis],Tabla1[TorneoID],Tabla3[[#This Row],[TorneoID]],Tabla1[Jornada],Tabla3[[#This Row],[Jornada]])</f>
        <v>9</v>
      </c>
    </row>
    <row r="7894" spans="2:19" x14ac:dyDescent="0.45">
      <c r="B7894">
        <v>4913</v>
      </c>
      <c r="C7894" t="s">
        <v>60</v>
      </c>
      <c r="D7894">
        <v>24</v>
      </c>
      <c r="E7894">
        <v>8</v>
      </c>
      <c r="F7894" t="s">
        <v>10</v>
      </c>
      <c r="G7894">
        <v>3</v>
      </c>
      <c r="H7894">
        <v>0</v>
      </c>
      <c r="I7894" t="s">
        <v>56</v>
      </c>
      <c r="J7894">
        <v>1</v>
      </c>
      <c r="L7894">
        <v>51</v>
      </c>
      <c r="M7894">
        <v>3</v>
      </c>
      <c r="N7894">
        <f>COUNTIFS(Tabla1[TorneoID],Tabla3[[#This Row],[TorneoID]],Tabla1[Jornada],Tabla3[[#This Row],[Jornada]],Tabla1[Resultado],1)</f>
        <v>5</v>
      </c>
      <c r="O7894">
        <f>COUNTIFS(Tabla1[TorneoID],Tabla3[[#This Row],[TorneoID]],Tabla1[Jornada],Tabla3[[#This Row],[Jornada]],Tabla1[Resultado],0)</f>
        <v>1</v>
      </c>
      <c r="P7894">
        <f>COUNTIFS(Tabla1[TorneoID],Tabla3[[#This Row],[TorneoID]],Tabla1[Jornada],Tabla3[[#This Row],[Jornada]],Tabla1[Resultado],-1)</f>
        <v>3</v>
      </c>
      <c r="Q7894">
        <f>Tabla3[[#This Row],[GL]]+Tabla3[[#This Row],[GV]]</f>
        <v>31</v>
      </c>
      <c r="R7894">
        <f>SUMIFS(Tabla1[mLoc],Tabla1[TorneoID],Tabla3[[#This Row],[TorneoID]],Tabla1[Jornada],Tabla3[[#This Row],[Jornada]])</f>
        <v>19</v>
      </c>
      <c r="S7894">
        <f>SUMIFS(Tabla1[mVis],Tabla1[TorneoID],Tabla3[[#This Row],[TorneoID]],Tabla1[Jornada],Tabla3[[#This Row],[Jornada]])</f>
        <v>12</v>
      </c>
    </row>
    <row r="7895" spans="2:19" x14ac:dyDescent="0.45">
      <c r="B7895">
        <v>4914</v>
      </c>
      <c r="C7895" t="s">
        <v>60</v>
      </c>
      <c r="D7895">
        <v>24</v>
      </c>
      <c r="E7895">
        <v>8</v>
      </c>
      <c r="F7895" t="s">
        <v>12</v>
      </c>
      <c r="G7895">
        <v>2</v>
      </c>
      <c r="H7895">
        <v>2</v>
      </c>
      <c r="I7895" t="s">
        <v>4</v>
      </c>
      <c r="J7895">
        <v>0</v>
      </c>
      <c r="L7895">
        <v>51</v>
      </c>
      <c r="M7895">
        <v>4</v>
      </c>
      <c r="N7895">
        <f>COUNTIFS(Tabla1[TorneoID],Tabla3[[#This Row],[TorneoID]],Tabla1[Jornada],Tabla3[[#This Row],[Jornada]],Tabla1[Resultado],1)</f>
        <v>3</v>
      </c>
      <c r="O7895">
        <f>COUNTIFS(Tabla1[TorneoID],Tabla3[[#This Row],[TorneoID]],Tabla1[Jornada],Tabla3[[#This Row],[Jornada]],Tabla1[Resultado],0)</f>
        <v>3</v>
      </c>
      <c r="P7895">
        <f>COUNTIFS(Tabla1[TorneoID],Tabla3[[#This Row],[TorneoID]],Tabla1[Jornada],Tabla3[[#This Row],[Jornada]],Tabla1[Resultado],-1)</f>
        <v>3</v>
      </c>
      <c r="Q7895">
        <f>Tabla3[[#This Row],[GL]]+Tabla3[[#This Row],[GV]]</f>
        <v>20</v>
      </c>
      <c r="R7895">
        <f>SUMIFS(Tabla1[mLoc],Tabla1[TorneoID],Tabla3[[#This Row],[TorneoID]],Tabla1[Jornada],Tabla3[[#This Row],[Jornada]])</f>
        <v>10</v>
      </c>
      <c r="S7895">
        <f>SUMIFS(Tabla1[mVis],Tabla1[TorneoID],Tabla3[[#This Row],[TorneoID]],Tabla1[Jornada],Tabla3[[#This Row],[Jornada]])</f>
        <v>10</v>
      </c>
    </row>
    <row r="7896" spans="2:19" x14ac:dyDescent="0.45">
      <c r="B7896">
        <v>4915</v>
      </c>
      <c r="C7896" t="s">
        <v>60</v>
      </c>
      <c r="D7896">
        <v>24</v>
      </c>
      <c r="E7896">
        <v>8</v>
      </c>
      <c r="F7896" t="s">
        <v>11</v>
      </c>
      <c r="G7896">
        <v>2</v>
      </c>
      <c r="H7896">
        <v>1</v>
      </c>
      <c r="I7896" t="s">
        <v>0</v>
      </c>
      <c r="J7896">
        <v>1</v>
      </c>
      <c r="L7896">
        <v>51</v>
      </c>
      <c r="M7896">
        <v>5</v>
      </c>
      <c r="N7896">
        <f>COUNTIFS(Tabla1[TorneoID],Tabla3[[#This Row],[TorneoID]],Tabla1[Jornada],Tabla3[[#This Row],[Jornada]],Tabla1[Resultado],1)</f>
        <v>2</v>
      </c>
      <c r="O7896">
        <f>COUNTIFS(Tabla1[TorneoID],Tabla3[[#This Row],[TorneoID]],Tabla1[Jornada],Tabla3[[#This Row],[Jornada]],Tabla1[Resultado],0)</f>
        <v>4</v>
      </c>
      <c r="P7896">
        <f>COUNTIFS(Tabla1[TorneoID],Tabla3[[#This Row],[TorneoID]],Tabla1[Jornada],Tabla3[[#This Row],[Jornada]],Tabla1[Resultado],-1)</f>
        <v>3</v>
      </c>
      <c r="Q7896">
        <f>Tabla3[[#This Row],[GL]]+Tabla3[[#This Row],[GV]]</f>
        <v>23</v>
      </c>
      <c r="R7896">
        <f>SUMIFS(Tabla1[mLoc],Tabla1[TorneoID],Tabla3[[#This Row],[TorneoID]],Tabla1[Jornada],Tabla3[[#This Row],[Jornada]])</f>
        <v>11</v>
      </c>
      <c r="S7896">
        <f>SUMIFS(Tabla1[mVis],Tabla1[TorneoID],Tabla3[[#This Row],[TorneoID]],Tabla1[Jornada],Tabla3[[#This Row],[Jornada]])</f>
        <v>12</v>
      </c>
    </row>
    <row r="7897" spans="2:19" x14ac:dyDescent="0.45">
      <c r="B7897">
        <v>4916</v>
      </c>
      <c r="C7897" t="s">
        <v>60</v>
      </c>
      <c r="D7897">
        <v>24</v>
      </c>
      <c r="E7897">
        <v>8</v>
      </c>
      <c r="F7897" t="s">
        <v>15</v>
      </c>
      <c r="G7897">
        <v>0</v>
      </c>
      <c r="H7897">
        <v>0</v>
      </c>
      <c r="I7897" t="s">
        <v>6</v>
      </c>
      <c r="J7897">
        <v>0</v>
      </c>
      <c r="L7897">
        <v>51</v>
      </c>
      <c r="M7897">
        <v>6</v>
      </c>
      <c r="N7897">
        <f>COUNTIFS(Tabla1[TorneoID],Tabla3[[#This Row],[TorneoID]],Tabla1[Jornada],Tabla3[[#This Row],[Jornada]],Tabla1[Resultado],1)</f>
        <v>7</v>
      </c>
      <c r="O7897">
        <f>COUNTIFS(Tabla1[TorneoID],Tabla3[[#This Row],[TorneoID]],Tabla1[Jornada],Tabla3[[#This Row],[Jornada]],Tabla1[Resultado],0)</f>
        <v>0</v>
      </c>
      <c r="P7897">
        <f>COUNTIFS(Tabla1[TorneoID],Tabla3[[#This Row],[TorneoID]],Tabla1[Jornada],Tabla3[[#This Row],[Jornada]],Tabla1[Resultado],-1)</f>
        <v>2</v>
      </c>
      <c r="Q7897">
        <f>Tabla3[[#This Row],[GL]]+Tabla3[[#This Row],[GV]]</f>
        <v>28</v>
      </c>
      <c r="R7897">
        <f>SUMIFS(Tabla1[mLoc],Tabla1[TorneoID],Tabla3[[#This Row],[TorneoID]],Tabla1[Jornada],Tabla3[[#This Row],[Jornada]])</f>
        <v>17</v>
      </c>
      <c r="S7897">
        <f>SUMIFS(Tabla1[mVis],Tabla1[TorneoID],Tabla3[[#This Row],[TorneoID]],Tabla1[Jornada],Tabla3[[#This Row],[Jornada]])</f>
        <v>11</v>
      </c>
    </row>
    <row r="7898" spans="2:19" x14ac:dyDescent="0.45">
      <c r="B7898">
        <v>4917</v>
      </c>
      <c r="C7898" t="s">
        <v>60</v>
      </c>
      <c r="D7898">
        <v>24</v>
      </c>
      <c r="E7898">
        <v>8</v>
      </c>
      <c r="F7898" t="s">
        <v>9</v>
      </c>
      <c r="G7898">
        <v>2</v>
      </c>
      <c r="H7898">
        <v>0</v>
      </c>
      <c r="I7898" t="s">
        <v>49</v>
      </c>
      <c r="J7898">
        <v>1</v>
      </c>
      <c r="L7898">
        <v>51</v>
      </c>
      <c r="M7898">
        <v>7</v>
      </c>
      <c r="N7898">
        <f>COUNTIFS(Tabla1[TorneoID],Tabla3[[#This Row],[TorneoID]],Tabla1[Jornada],Tabla3[[#This Row],[Jornada]],Tabla1[Resultado],1)</f>
        <v>4</v>
      </c>
      <c r="O7898">
        <f>COUNTIFS(Tabla1[TorneoID],Tabla3[[#This Row],[TorneoID]],Tabla1[Jornada],Tabla3[[#This Row],[Jornada]],Tabla1[Resultado],0)</f>
        <v>3</v>
      </c>
      <c r="P7898">
        <f>COUNTIFS(Tabla1[TorneoID],Tabla3[[#This Row],[TorneoID]],Tabla1[Jornada],Tabla3[[#This Row],[Jornada]],Tabla1[Resultado],-1)</f>
        <v>2</v>
      </c>
      <c r="Q7898">
        <f>Tabla3[[#This Row],[GL]]+Tabla3[[#This Row],[GV]]</f>
        <v>17</v>
      </c>
      <c r="R7898">
        <f>SUMIFS(Tabla1[mLoc],Tabla1[TorneoID],Tabla3[[#This Row],[TorneoID]],Tabla1[Jornada],Tabla3[[#This Row],[Jornada]])</f>
        <v>11</v>
      </c>
      <c r="S7898">
        <f>SUMIFS(Tabla1[mVis],Tabla1[TorneoID],Tabla3[[#This Row],[TorneoID]],Tabla1[Jornada],Tabla3[[#This Row],[Jornada]])</f>
        <v>6</v>
      </c>
    </row>
    <row r="7899" spans="2:19" x14ac:dyDescent="0.45">
      <c r="B7899">
        <v>4918</v>
      </c>
      <c r="C7899" t="s">
        <v>60</v>
      </c>
      <c r="D7899">
        <v>24</v>
      </c>
      <c r="E7899">
        <v>8</v>
      </c>
      <c r="F7899" t="s">
        <v>14</v>
      </c>
      <c r="G7899">
        <v>2</v>
      </c>
      <c r="H7899">
        <v>2</v>
      </c>
      <c r="I7899" t="s">
        <v>1</v>
      </c>
      <c r="J7899">
        <v>0</v>
      </c>
      <c r="L7899">
        <v>51</v>
      </c>
      <c r="M7899">
        <v>8</v>
      </c>
      <c r="N7899">
        <f>COUNTIFS(Tabla1[TorneoID],Tabla3[[#This Row],[TorneoID]],Tabla1[Jornada],Tabla3[[#This Row],[Jornada]],Tabla1[Resultado],1)</f>
        <v>2</v>
      </c>
      <c r="O7899">
        <f>COUNTIFS(Tabla1[TorneoID],Tabla3[[#This Row],[TorneoID]],Tabla1[Jornada],Tabla3[[#This Row],[Jornada]],Tabla1[Resultado],0)</f>
        <v>4</v>
      </c>
      <c r="P7899">
        <f>COUNTIFS(Tabla1[TorneoID],Tabla3[[#This Row],[TorneoID]],Tabla1[Jornada],Tabla3[[#This Row],[Jornada]],Tabla1[Resultado],-1)</f>
        <v>3</v>
      </c>
      <c r="Q7899">
        <f>Tabla3[[#This Row],[GL]]+Tabla3[[#This Row],[GV]]</f>
        <v>25</v>
      </c>
      <c r="R7899">
        <f>SUMIFS(Tabla1[mLoc],Tabla1[TorneoID],Tabla3[[#This Row],[TorneoID]],Tabla1[Jornada],Tabla3[[#This Row],[Jornada]])</f>
        <v>15</v>
      </c>
      <c r="S7899">
        <f>SUMIFS(Tabla1[mVis],Tabla1[TorneoID],Tabla3[[#This Row],[TorneoID]],Tabla1[Jornada],Tabla3[[#This Row],[Jornada]])</f>
        <v>10</v>
      </c>
    </row>
    <row r="7900" spans="2:19" x14ac:dyDescent="0.45">
      <c r="B7900">
        <v>4919</v>
      </c>
      <c r="C7900" t="s">
        <v>60</v>
      </c>
      <c r="D7900">
        <v>24</v>
      </c>
      <c r="E7900">
        <v>8</v>
      </c>
      <c r="F7900" t="s">
        <v>7</v>
      </c>
      <c r="G7900">
        <v>2</v>
      </c>
      <c r="H7900">
        <v>3</v>
      </c>
      <c r="I7900" t="s">
        <v>13</v>
      </c>
      <c r="J7900">
        <v>-1</v>
      </c>
      <c r="L7900">
        <v>51</v>
      </c>
      <c r="M7900">
        <v>9</v>
      </c>
      <c r="N7900">
        <f>COUNTIFS(Tabla1[TorneoID],Tabla3[[#This Row],[TorneoID]],Tabla1[Jornada],Tabla3[[#This Row],[Jornada]],Tabla1[Resultado],1)</f>
        <v>5</v>
      </c>
      <c r="O7900">
        <f>COUNTIFS(Tabla1[TorneoID],Tabla3[[#This Row],[TorneoID]],Tabla1[Jornada],Tabla3[[#This Row],[Jornada]],Tabla1[Resultado],0)</f>
        <v>0</v>
      </c>
      <c r="P7900">
        <f>COUNTIFS(Tabla1[TorneoID],Tabla3[[#This Row],[TorneoID]],Tabla1[Jornada],Tabla3[[#This Row],[Jornada]],Tabla1[Resultado],-1)</f>
        <v>4</v>
      </c>
      <c r="Q7900">
        <f>Tabla3[[#This Row],[GL]]+Tabla3[[#This Row],[GV]]</f>
        <v>37</v>
      </c>
      <c r="R7900">
        <f>SUMIFS(Tabla1[mLoc],Tabla1[TorneoID],Tabla3[[#This Row],[TorneoID]],Tabla1[Jornada],Tabla3[[#This Row],[Jornada]])</f>
        <v>20</v>
      </c>
      <c r="S7900">
        <f>SUMIFS(Tabla1[mVis],Tabla1[TorneoID],Tabla3[[#This Row],[TorneoID]],Tabla1[Jornada],Tabla3[[#This Row],[Jornada]])</f>
        <v>17</v>
      </c>
    </row>
    <row r="7901" spans="2:19" x14ac:dyDescent="0.45">
      <c r="B7901">
        <v>4920</v>
      </c>
      <c r="C7901" t="s">
        <v>60</v>
      </c>
      <c r="D7901">
        <v>24</v>
      </c>
      <c r="E7901">
        <v>8</v>
      </c>
      <c r="F7901" t="s">
        <v>24</v>
      </c>
      <c r="G7901">
        <v>3</v>
      </c>
      <c r="H7901">
        <v>1</v>
      </c>
      <c r="I7901" t="s">
        <v>5</v>
      </c>
      <c r="J7901">
        <v>1</v>
      </c>
      <c r="L7901">
        <v>51</v>
      </c>
      <c r="M7901">
        <v>10</v>
      </c>
      <c r="N7901">
        <f>COUNTIFS(Tabla1[TorneoID],Tabla3[[#This Row],[TorneoID]],Tabla1[Jornada],Tabla3[[#This Row],[Jornada]],Tabla1[Resultado],1)</f>
        <v>2</v>
      </c>
      <c r="O7901">
        <f>COUNTIFS(Tabla1[TorneoID],Tabla3[[#This Row],[TorneoID]],Tabla1[Jornada],Tabla3[[#This Row],[Jornada]],Tabla1[Resultado],0)</f>
        <v>4</v>
      </c>
      <c r="P7901">
        <f>COUNTIFS(Tabla1[TorneoID],Tabla3[[#This Row],[TorneoID]],Tabla1[Jornada],Tabla3[[#This Row],[Jornada]],Tabla1[Resultado],-1)</f>
        <v>3</v>
      </c>
      <c r="Q7901">
        <f>Tabla3[[#This Row],[GL]]+Tabla3[[#This Row],[GV]]</f>
        <v>25</v>
      </c>
      <c r="R7901">
        <f>SUMIFS(Tabla1[mLoc],Tabla1[TorneoID],Tabla3[[#This Row],[TorneoID]],Tabla1[Jornada],Tabla3[[#This Row],[Jornada]])</f>
        <v>12</v>
      </c>
      <c r="S7901">
        <f>SUMIFS(Tabla1[mVis],Tabla1[TorneoID],Tabla3[[#This Row],[TorneoID]],Tabla1[Jornada],Tabla3[[#This Row],[Jornada]])</f>
        <v>13</v>
      </c>
    </row>
    <row r="7902" spans="2:19" x14ac:dyDescent="0.45">
      <c r="B7902">
        <v>4921</v>
      </c>
      <c r="C7902" t="s">
        <v>60</v>
      </c>
      <c r="D7902">
        <v>24</v>
      </c>
      <c r="E7902">
        <v>8</v>
      </c>
      <c r="F7902" t="s">
        <v>3</v>
      </c>
      <c r="G7902">
        <v>2</v>
      </c>
      <c r="H7902">
        <v>0</v>
      </c>
      <c r="I7902" t="s">
        <v>27</v>
      </c>
      <c r="J7902">
        <v>1</v>
      </c>
      <c r="L7902">
        <v>51</v>
      </c>
      <c r="M7902">
        <v>11</v>
      </c>
      <c r="N7902">
        <f>COUNTIFS(Tabla1[TorneoID],Tabla3[[#This Row],[TorneoID]],Tabla1[Jornada],Tabla3[[#This Row],[Jornada]],Tabla1[Resultado],1)</f>
        <v>3</v>
      </c>
      <c r="O7902">
        <f>COUNTIFS(Tabla1[TorneoID],Tabla3[[#This Row],[TorneoID]],Tabla1[Jornada],Tabla3[[#This Row],[Jornada]],Tabla1[Resultado],0)</f>
        <v>3</v>
      </c>
      <c r="P7902">
        <f>COUNTIFS(Tabla1[TorneoID],Tabla3[[#This Row],[TorneoID]],Tabla1[Jornada],Tabla3[[#This Row],[Jornada]],Tabla1[Resultado],-1)</f>
        <v>3</v>
      </c>
      <c r="Q7902">
        <f>Tabla3[[#This Row],[GL]]+Tabla3[[#This Row],[GV]]</f>
        <v>13</v>
      </c>
      <c r="R7902">
        <f>SUMIFS(Tabla1[mLoc],Tabla1[TorneoID],Tabla3[[#This Row],[TorneoID]],Tabla1[Jornada],Tabla3[[#This Row],[Jornada]])</f>
        <v>6</v>
      </c>
      <c r="S7902">
        <f>SUMIFS(Tabla1[mVis],Tabla1[TorneoID],Tabla3[[#This Row],[TorneoID]],Tabla1[Jornada],Tabla3[[#This Row],[Jornada]])</f>
        <v>7</v>
      </c>
    </row>
    <row r="7903" spans="2:19" x14ac:dyDescent="0.45">
      <c r="B7903">
        <v>4904</v>
      </c>
      <c r="C7903" t="s">
        <v>60</v>
      </c>
      <c r="D7903">
        <v>24</v>
      </c>
      <c r="E7903">
        <v>9</v>
      </c>
      <c r="F7903" t="s">
        <v>1</v>
      </c>
      <c r="G7903">
        <v>1</v>
      </c>
      <c r="H7903">
        <v>1</v>
      </c>
      <c r="I7903" t="s">
        <v>15</v>
      </c>
      <c r="J7903">
        <v>0</v>
      </c>
      <c r="L7903">
        <v>51</v>
      </c>
      <c r="M7903">
        <v>12</v>
      </c>
      <c r="N7903">
        <f>COUNTIFS(Tabla1[TorneoID],Tabla3[[#This Row],[TorneoID]],Tabla1[Jornada],Tabla3[[#This Row],[Jornada]],Tabla1[Resultado],1)</f>
        <v>3</v>
      </c>
      <c r="O7903">
        <f>COUNTIFS(Tabla1[TorneoID],Tabla3[[#This Row],[TorneoID]],Tabla1[Jornada],Tabla3[[#This Row],[Jornada]],Tabla1[Resultado],0)</f>
        <v>4</v>
      </c>
      <c r="P7903">
        <f>COUNTIFS(Tabla1[TorneoID],Tabla3[[#This Row],[TorneoID]],Tabla1[Jornada],Tabla3[[#This Row],[Jornada]],Tabla1[Resultado],-1)</f>
        <v>2</v>
      </c>
      <c r="Q7903">
        <f>Tabla3[[#This Row],[GL]]+Tabla3[[#This Row],[GV]]</f>
        <v>25</v>
      </c>
      <c r="R7903">
        <f>SUMIFS(Tabla1[mLoc],Tabla1[TorneoID],Tabla3[[#This Row],[TorneoID]],Tabla1[Jornada],Tabla3[[#This Row],[Jornada]])</f>
        <v>14</v>
      </c>
      <c r="S7903">
        <f>SUMIFS(Tabla1[mVis],Tabla1[TorneoID],Tabla3[[#This Row],[TorneoID]],Tabla1[Jornada],Tabla3[[#This Row],[Jornada]])</f>
        <v>11</v>
      </c>
    </row>
    <row r="7904" spans="2:19" x14ac:dyDescent="0.45">
      <c r="B7904">
        <v>4905</v>
      </c>
      <c r="C7904" t="s">
        <v>60</v>
      </c>
      <c r="D7904">
        <v>24</v>
      </c>
      <c r="E7904">
        <v>9</v>
      </c>
      <c r="F7904" t="s">
        <v>5</v>
      </c>
      <c r="G7904">
        <v>1</v>
      </c>
      <c r="H7904">
        <v>2</v>
      </c>
      <c r="I7904" t="s">
        <v>3</v>
      </c>
      <c r="J7904">
        <v>-1</v>
      </c>
      <c r="L7904">
        <v>51</v>
      </c>
      <c r="M7904">
        <v>13</v>
      </c>
      <c r="N7904">
        <f>COUNTIFS(Tabla1[TorneoID],Tabla3[[#This Row],[TorneoID]],Tabla1[Jornada],Tabla3[[#This Row],[Jornada]],Tabla1[Resultado],1)</f>
        <v>5</v>
      </c>
      <c r="O7904">
        <f>COUNTIFS(Tabla1[TorneoID],Tabla3[[#This Row],[TorneoID]],Tabla1[Jornada],Tabla3[[#This Row],[Jornada]],Tabla1[Resultado],0)</f>
        <v>2</v>
      </c>
      <c r="P7904">
        <f>COUNTIFS(Tabla1[TorneoID],Tabla3[[#This Row],[TorneoID]],Tabla1[Jornada],Tabla3[[#This Row],[Jornada]],Tabla1[Resultado],-1)</f>
        <v>2</v>
      </c>
      <c r="Q7904">
        <f>Tabla3[[#This Row],[GL]]+Tabla3[[#This Row],[GV]]</f>
        <v>32</v>
      </c>
      <c r="R7904">
        <f>SUMIFS(Tabla1[mLoc],Tabla1[TorneoID],Tabla3[[#This Row],[TorneoID]],Tabla1[Jornada],Tabla3[[#This Row],[Jornada]])</f>
        <v>17</v>
      </c>
      <c r="S7904">
        <f>SUMIFS(Tabla1[mVis],Tabla1[TorneoID],Tabla3[[#This Row],[TorneoID]],Tabla1[Jornada],Tabla3[[#This Row],[Jornada]])</f>
        <v>15</v>
      </c>
    </row>
    <row r="7905" spans="2:19" x14ac:dyDescent="0.45">
      <c r="B7905">
        <v>4906</v>
      </c>
      <c r="C7905" t="s">
        <v>60</v>
      </c>
      <c r="D7905">
        <v>24</v>
      </c>
      <c r="E7905">
        <v>9</v>
      </c>
      <c r="F7905" t="s">
        <v>13</v>
      </c>
      <c r="G7905">
        <v>2</v>
      </c>
      <c r="H7905">
        <v>0</v>
      </c>
      <c r="I7905" t="s">
        <v>10</v>
      </c>
      <c r="J7905">
        <v>1</v>
      </c>
      <c r="L7905">
        <v>51</v>
      </c>
      <c r="M7905">
        <v>14</v>
      </c>
      <c r="N7905">
        <f>COUNTIFS(Tabla1[TorneoID],Tabla3[[#This Row],[TorneoID]],Tabla1[Jornada],Tabla3[[#This Row],[Jornada]],Tabla1[Resultado],1)</f>
        <v>4</v>
      </c>
      <c r="O7905">
        <f>COUNTIFS(Tabla1[TorneoID],Tabla3[[#This Row],[TorneoID]],Tabla1[Jornada],Tabla3[[#This Row],[Jornada]],Tabla1[Resultado],0)</f>
        <v>4</v>
      </c>
      <c r="P7905">
        <f>COUNTIFS(Tabla1[TorneoID],Tabla3[[#This Row],[TorneoID]],Tabla1[Jornada],Tabla3[[#This Row],[Jornada]],Tabla1[Resultado],-1)</f>
        <v>1</v>
      </c>
      <c r="Q7905">
        <f>Tabla3[[#This Row],[GL]]+Tabla3[[#This Row],[GV]]</f>
        <v>27</v>
      </c>
      <c r="R7905">
        <f>SUMIFS(Tabla1[mLoc],Tabla1[TorneoID],Tabla3[[#This Row],[TorneoID]],Tabla1[Jornada],Tabla3[[#This Row],[Jornada]])</f>
        <v>16</v>
      </c>
      <c r="S7905">
        <f>SUMIFS(Tabla1[mVis],Tabla1[TorneoID],Tabla3[[#This Row],[TorneoID]],Tabla1[Jornada],Tabla3[[#This Row],[Jornada]])</f>
        <v>11</v>
      </c>
    </row>
    <row r="7906" spans="2:19" x14ac:dyDescent="0.45">
      <c r="B7906">
        <v>4907</v>
      </c>
      <c r="C7906" t="s">
        <v>60</v>
      </c>
      <c r="D7906">
        <v>24</v>
      </c>
      <c r="E7906">
        <v>9</v>
      </c>
      <c r="F7906" t="s">
        <v>56</v>
      </c>
      <c r="G7906">
        <v>1</v>
      </c>
      <c r="H7906">
        <v>0</v>
      </c>
      <c r="I7906" t="s">
        <v>14</v>
      </c>
      <c r="J7906">
        <v>1</v>
      </c>
      <c r="L7906">
        <v>51</v>
      </c>
      <c r="M7906">
        <v>15</v>
      </c>
      <c r="N7906">
        <f>COUNTIFS(Tabla1[TorneoID],Tabla3[[#This Row],[TorneoID]],Tabla1[Jornada],Tabla3[[#This Row],[Jornada]],Tabla1[Resultado],1)</f>
        <v>6</v>
      </c>
      <c r="O7906">
        <f>COUNTIFS(Tabla1[TorneoID],Tabla3[[#This Row],[TorneoID]],Tabla1[Jornada],Tabla3[[#This Row],[Jornada]],Tabla1[Resultado],0)</f>
        <v>3</v>
      </c>
      <c r="P7906">
        <f>COUNTIFS(Tabla1[TorneoID],Tabla3[[#This Row],[TorneoID]],Tabla1[Jornada],Tabla3[[#This Row],[Jornada]],Tabla1[Resultado],-1)</f>
        <v>0</v>
      </c>
      <c r="Q7906">
        <f>Tabla3[[#This Row],[GL]]+Tabla3[[#This Row],[GV]]</f>
        <v>18</v>
      </c>
      <c r="R7906">
        <f>SUMIFS(Tabla1[mLoc],Tabla1[TorneoID],Tabla3[[#This Row],[TorneoID]],Tabla1[Jornada],Tabla3[[#This Row],[Jornada]])</f>
        <v>13</v>
      </c>
      <c r="S7906">
        <f>SUMIFS(Tabla1[mVis],Tabla1[TorneoID],Tabla3[[#This Row],[TorneoID]],Tabla1[Jornada],Tabla3[[#This Row],[Jornada]])</f>
        <v>5</v>
      </c>
    </row>
    <row r="7907" spans="2:19" x14ac:dyDescent="0.45">
      <c r="B7907">
        <v>4908</v>
      </c>
      <c r="C7907" t="s">
        <v>60</v>
      </c>
      <c r="D7907">
        <v>24</v>
      </c>
      <c r="E7907">
        <v>9</v>
      </c>
      <c r="F7907" t="s">
        <v>6</v>
      </c>
      <c r="G7907">
        <v>1</v>
      </c>
      <c r="H7907">
        <v>0</v>
      </c>
      <c r="I7907" t="s">
        <v>12</v>
      </c>
      <c r="J7907">
        <v>1</v>
      </c>
      <c r="L7907">
        <v>51</v>
      </c>
      <c r="M7907">
        <v>16</v>
      </c>
      <c r="N7907">
        <f>COUNTIFS(Tabla1[TorneoID],Tabla3[[#This Row],[TorneoID]],Tabla1[Jornada],Tabla3[[#This Row],[Jornada]],Tabla1[Resultado],1)</f>
        <v>3</v>
      </c>
      <c r="O7907">
        <f>COUNTIFS(Tabla1[TorneoID],Tabla3[[#This Row],[TorneoID]],Tabla1[Jornada],Tabla3[[#This Row],[Jornada]],Tabla1[Resultado],0)</f>
        <v>3</v>
      </c>
      <c r="P7907">
        <f>COUNTIFS(Tabla1[TorneoID],Tabla3[[#This Row],[TorneoID]],Tabla1[Jornada],Tabla3[[#This Row],[Jornada]],Tabla1[Resultado],-1)</f>
        <v>3</v>
      </c>
      <c r="Q7907">
        <f>Tabla3[[#This Row],[GL]]+Tabla3[[#This Row],[GV]]</f>
        <v>29</v>
      </c>
      <c r="R7907">
        <f>SUMIFS(Tabla1[mLoc],Tabla1[TorneoID],Tabla3[[#This Row],[TorneoID]],Tabla1[Jornada],Tabla3[[#This Row],[Jornada]])</f>
        <v>17</v>
      </c>
      <c r="S7907">
        <f>SUMIFS(Tabla1[mVis],Tabla1[TorneoID],Tabla3[[#This Row],[TorneoID]],Tabla1[Jornada],Tabla3[[#This Row],[Jornada]])</f>
        <v>12</v>
      </c>
    </row>
    <row r="7908" spans="2:19" x14ac:dyDescent="0.45">
      <c r="B7908">
        <v>4909</v>
      </c>
      <c r="C7908" t="s">
        <v>60</v>
      </c>
      <c r="D7908">
        <v>24</v>
      </c>
      <c r="E7908">
        <v>9</v>
      </c>
      <c r="F7908" t="s">
        <v>4</v>
      </c>
      <c r="G7908">
        <v>4</v>
      </c>
      <c r="H7908">
        <v>1</v>
      </c>
      <c r="I7908" t="s">
        <v>9</v>
      </c>
      <c r="J7908">
        <v>1</v>
      </c>
      <c r="L7908">
        <v>51</v>
      </c>
      <c r="M7908">
        <v>17</v>
      </c>
      <c r="N7908">
        <f>COUNTIFS(Tabla1[TorneoID],Tabla3[[#This Row],[TorneoID]],Tabla1[Jornada],Tabla3[[#This Row],[Jornada]],Tabla1[Resultado],1)</f>
        <v>6</v>
      </c>
      <c r="O7908">
        <f>COUNTIFS(Tabla1[TorneoID],Tabla3[[#This Row],[TorneoID]],Tabla1[Jornada],Tabla3[[#This Row],[Jornada]],Tabla1[Resultado],0)</f>
        <v>2</v>
      </c>
      <c r="P7908">
        <f>COUNTIFS(Tabla1[TorneoID],Tabla3[[#This Row],[TorneoID]],Tabla1[Jornada],Tabla3[[#This Row],[Jornada]],Tabla1[Resultado],-1)</f>
        <v>1</v>
      </c>
      <c r="Q7908">
        <f>Tabla3[[#This Row],[GL]]+Tabla3[[#This Row],[GV]]</f>
        <v>29</v>
      </c>
      <c r="R7908">
        <f>SUMIFS(Tabla1[mLoc],Tabla1[TorneoID],Tabla3[[#This Row],[TorneoID]],Tabla1[Jornada],Tabla3[[#This Row],[Jornada]])</f>
        <v>21</v>
      </c>
      <c r="S7908">
        <f>SUMIFS(Tabla1[mVis],Tabla1[TorneoID],Tabla3[[#This Row],[TorneoID]],Tabla1[Jornada],Tabla3[[#This Row],[Jornada]])</f>
        <v>8</v>
      </c>
    </row>
    <row r="7909" spans="2:19" x14ac:dyDescent="0.45">
      <c r="B7909">
        <v>4910</v>
      </c>
      <c r="C7909" t="s">
        <v>60</v>
      </c>
      <c r="D7909">
        <v>24</v>
      </c>
      <c r="E7909">
        <v>9</v>
      </c>
      <c r="F7909" t="s">
        <v>49</v>
      </c>
      <c r="G7909">
        <v>1</v>
      </c>
      <c r="H7909">
        <v>2</v>
      </c>
      <c r="I7909" t="s">
        <v>24</v>
      </c>
      <c r="J7909">
        <v>-1</v>
      </c>
      <c r="L7909">
        <v>52</v>
      </c>
      <c r="M7909">
        <v>1</v>
      </c>
      <c r="N7909">
        <f>COUNTIFS(Tabla1[TorneoID],Tabla3[[#This Row],[TorneoID]],Tabla1[Jornada],Tabla3[[#This Row],[Jornada]],Tabla1[Resultado],1)</f>
        <v>3</v>
      </c>
      <c r="O7909">
        <f>COUNTIFS(Tabla1[TorneoID],Tabla3[[#This Row],[TorneoID]],Tabla1[Jornada],Tabla3[[#This Row],[Jornada]],Tabla1[Resultado],0)</f>
        <v>4</v>
      </c>
      <c r="P7909">
        <f>COUNTIFS(Tabla1[TorneoID],Tabla3[[#This Row],[TorneoID]],Tabla1[Jornada],Tabla3[[#This Row],[Jornada]],Tabla1[Resultado],-1)</f>
        <v>2</v>
      </c>
      <c r="Q7909">
        <f>Tabla3[[#This Row],[GL]]+Tabla3[[#This Row],[GV]]</f>
        <v>15</v>
      </c>
      <c r="R7909">
        <f>SUMIFS(Tabla1[mLoc],Tabla1[TorneoID],Tabla3[[#This Row],[TorneoID]],Tabla1[Jornada],Tabla3[[#This Row],[Jornada]])</f>
        <v>8</v>
      </c>
      <c r="S7909">
        <f>SUMIFS(Tabla1[mVis],Tabla1[TorneoID],Tabla3[[#This Row],[TorneoID]],Tabla1[Jornada],Tabla3[[#This Row],[Jornada]])</f>
        <v>7</v>
      </c>
    </row>
    <row r="7910" spans="2:19" x14ac:dyDescent="0.45">
      <c r="B7910">
        <v>4911</v>
      </c>
      <c r="C7910" t="s">
        <v>60</v>
      </c>
      <c r="D7910">
        <v>24</v>
      </c>
      <c r="E7910">
        <v>9</v>
      </c>
      <c r="F7910" t="s">
        <v>0</v>
      </c>
      <c r="G7910">
        <v>1</v>
      </c>
      <c r="H7910">
        <v>1</v>
      </c>
      <c r="I7910" t="s">
        <v>7</v>
      </c>
      <c r="J7910">
        <v>0</v>
      </c>
      <c r="L7910">
        <v>52</v>
      </c>
      <c r="M7910">
        <v>2</v>
      </c>
      <c r="N7910">
        <f>COUNTIFS(Tabla1[TorneoID],Tabla3[[#This Row],[TorneoID]],Tabla1[Jornada],Tabla3[[#This Row],[Jornada]],Tabla1[Resultado],1)</f>
        <v>5</v>
      </c>
      <c r="O7910">
        <f>COUNTIFS(Tabla1[TorneoID],Tabla3[[#This Row],[TorneoID]],Tabla1[Jornada],Tabla3[[#This Row],[Jornada]],Tabla1[Resultado],0)</f>
        <v>1</v>
      </c>
      <c r="P7910">
        <f>COUNTIFS(Tabla1[TorneoID],Tabla3[[#This Row],[TorneoID]],Tabla1[Jornada],Tabla3[[#This Row],[Jornada]],Tabla1[Resultado],-1)</f>
        <v>3</v>
      </c>
      <c r="Q7910">
        <f>Tabla3[[#This Row],[GL]]+Tabla3[[#This Row],[GV]]</f>
        <v>22</v>
      </c>
      <c r="R7910">
        <f>SUMIFS(Tabla1[mLoc],Tabla1[TorneoID],Tabla3[[#This Row],[TorneoID]],Tabla1[Jornada],Tabla3[[#This Row],[Jornada]])</f>
        <v>13</v>
      </c>
      <c r="S7910">
        <f>SUMIFS(Tabla1[mVis],Tabla1[TorneoID],Tabla3[[#This Row],[TorneoID]],Tabla1[Jornada],Tabla3[[#This Row],[Jornada]])</f>
        <v>9</v>
      </c>
    </row>
    <row r="7911" spans="2:19" x14ac:dyDescent="0.45">
      <c r="B7911">
        <v>4912</v>
      </c>
      <c r="C7911" t="s">
        <v>60</v>
      </c>
      <c r="D7911">
        <v>24</v>
      </c>
      <c r="E7911">
        <v>9</v>
      </c>
      <c r="F7911" t="s">
        <v>27</v>
      </c>
      <c r="G7911">
        <v>3</v>
      </c>
      <c r="H7911">
        <v>0</v>
      </c>
      <c r="I7911" t="s">
        <v>11</v>
      </c>
      <c r="J7911">
        <v>1</v>
      </c>
      <c r="L7911">
        <v>52</v>
      </c>
      <c r="M7911">
        <v>3</v>
      </c>
      <c r="N7911">
        <f>COUNTIFS(Tabla1[TorneoID],Tabla3[[#This Row],[TorneoID]],Tabla1[Jornada],Tabla3[[#This Row],[Jornada]],Tabla1[Resultado],1)</f>
        <v>4</v>
      </c>
      <c r="O7911">
        <f>COUNTIFS(Tabla1[TorneoID],Tabla3[[#This Row],[TorneoID]],Tabla1[Jornada],Tabla3[[#This Row],[Jornada]],Tabla1[Resultado],0)</f>
        <v>3</v>
      </c>
      <c r="P7911">
        <f>COUNTIFS(Tabla1[TorneoID],Tabla3[[#This Row],[TorneoID]],Tabla1[Jornada],Tabla3[[#This Row],[Jornada]],Tabla1[Resultado],-1)</f>
        <v>2</v>
      </c>
      <c r="Q7911">
        <f>Tabla3[[#This Row],[GL]]+Tabla3[[#This Row],[GV]]</f>
        <v>20</v>
      </c>
      <c r="R7911">
        <f>SUMIFS(Tabla1[mLoc],Tabla1[TorneoID],Tabla3[[#This Row],[TorneoID]],Tabla1[Jornada],Tabla3[[#This Row],[Jornada]])</f>
        <v>11</v>
      </c>
      <c r="S7911">
        <f>SUMIFS(Tabla1[mVis],Tabla1[TorneoID],Tabla3[[#This Row],[TorneoID]],Tabla1[Jornada],Tabla3[[#This Row],[Jornada]])</f>
        <v>9</v>
      </c>
    </row>
    <row r="7912" spans="2:19" x14ac:dyDescent="0.45">
      <c r="B7912">
        <v>4815</v>
      </c>
      <c r="C7912" t="s">
        <v>60</v>
      </c>
      <c r="D7912">
        <v>24</v>
      </c>
      <c r="E7912">
        <v>10</v>
      </c>
      <c r="F7912" t="s">
        <v>7</v>
      </c>
      <c r="G7912">
        <v>0</v>
      </c>
      <c r="H7912">
        <v>3</v>
      </c>
      <c r="I7912" t="s">
        <v>27</v>
      </c>
      <c r="J7912">
        <v>-1</v>
      </c>
      <c r="L7912">
        <v>52</v>
      </c>
      <c r="M7912">
        <v>4</v>
      </c>
      <c r="N7912">
        <f>COUNTIFS(Tabla1[TorneoID],Tabla3[[#This Row],[TorneoID]],Tabla1[Jornada],Tabla3[[#This Row],[Jornada]],Tabla1[Resultado],1)</f>
        <v>2</v>
      </c>
      <c r="O7912">
        <f>COUNTIFS(Tabla1[TorneoID],Tabla3[[#This Row],[TorneoID]],Tabla1[Jornada],Tabla3[[#This Row],[Jornada]],Tabla1[Resultado],0)</f>
        <v>4</v>
      </c>
      <c r="P7912">
        <f>COUNTIFS(Tabla1[TorneoID],Tabla3[[#This Row],[TorneoID]],Tabla1[Jornada],Tabla3[[#This Row],[Jornada]],Tabla1[Resultado],-1)</f>
        <v>3</v>
      </c>
      <c r="Q7912">
        <f>Tabla3[[#This Row],[GL]]+Tabla3[[#This Row],[GV]]</f>
        <v>19</v>
      </c>
      <c r="R7912">
        <f>SUMIFS(Tabla1[mLoc],Tabla1[TorneoID],Tabla3[[#This Row],[TorneoID]],Tabla1[Jornada],Tabla3[[#This Row],[Jornada]])</f>
        <v>8</v>
      </c>
      <c r="S7912">
        <f>SUMIFS(Tabla1[mVis],Tabla1[TorneoID],Tabla3[[#This Row],[TorneoID]],Tabla1[Jornada],Tabla3[[#This Row],[Jornada]])</f>
        <v>11</v>
      </c>
    </row>
    <row r="7913" spans="2:19" x14ac:dyDescent="0.45">
      <c r="B7913">
        <v>4896</v>
      </c>
      <c r="C7913" t="s">
        <v>60</v>
      </c>
      <c r="D7913">
        <v>24</v>
      </c>
      <c r="E7913">
        <v>10</v>
      </c>
      <c r="F7913" t="s">
        <v>11</v>
      </c>
      <c r="G7913">
        <v>2</v>
      </c>
      <c r="H7913">
        <v>2</v>
      </c>
      <c r="I7913" t="s">
        <v>5</v>
      </c>
      <c r="J7913">
        <v>0</v>
      </c>
      <c r="L7913">
        <v>52</v>
      </c>
      <c r="M7913">
        <v>5</v>
      </c>
      <c r="N7913">
        <f>COUNTIFS(Tabla1[TorneoID],Tabla3[[#This Row],[TorneoID]],Tabla1[Jornada],Tabla3[[#This Row],[Jornada]],Tabla1[Resultado],1)</f>
        <v>3</v>
      </c>
      <c r="O7913">
        <f>COUNTIFS(Tabla1[TorneoID],Tabla3[[#This Row],[TorneoID]],Tabla1[Jornada],Tabla3[[#This Row],[Jornada]],Tabla1[Resultado],0)</f>
        <v>2</v>
      </c>
      <c r="P7913">
        <f>COUNTIFS(Tabla1[TorneoID],Tabla3[[#This Row],[TorneoID]],Tabla1[Jornada],Tabla3[[#This Row],[Jornada]],Tabla1[Resultado],-1)</f>
        <v>4</v>
      </c>
      <c r="Q7913">
        <f>Tabla3[[#This Row],[GL]]+Tabla3[[#This Row],[GV]]</f>
        <v>26</v>
      </c>
      <c r="R7913">
        <f>SUMIFS(Tabla1[mLoc],Tabla1[TorneoID],Tabla3[[#This Row],[TorneoID]],Tabla1[Jornada],Tabla3[[#This Row],[Jornada]])</f>
        <v>14</v>
      </c>
      <c r="S7913">
        <f>SUMIFS(Tabla1[mVis],Tabla1[TorneoID],Tabla3[[#This Row],[TorneoID]],Tabla1[Jornada],Tabla3[[#This Row],[Jornada]])</f>
        <v>12</v>
      </c>
    </row>
    <row r="7914" spans="2:19" x14ac:dyDescent="0.45">
      <c r="B7914">
        <v>4897</v>
      </c>
      <c r="C7914" t="s">
        <v>60</v>
      </c>
      <c r="D7914">
        <v>24</v>
      </c>
      <c r="E7914">
        <v>10</v>
      </c>
      <c r="F7914" t="s">
        <v>6</v>
      </c>
      <c r="G7914">
        <v>3</v>
      </c>
      <c r="H7914">
        <v>1</v>
      </c>
      <c r="I7914" t="s">
        <v>4</v>
      </c>
      <c r="J7914">
        <v>1</v>
      </c>
      <c r="L7914">
        <v>52</v>
      </c>
      <c r="M7914">
        <v>6</v>
      </c>
      <c r="N7914">
        <f>COUNTIFS(Tabla1[TorneoID],Tabla3[[#This Row],[TorneoID]],Tabla1[Jornada],Tabla3[[#This Row],[Jornada]],Tabla1[Resultado],1)</f>
        <v>4</v>
      </c>
      <c r="O7914">
        <f>COUNTIFS(Tabla1[TorneoID],Tabla3[[#This Row],[TorneoID]],Tabla1[Jornada],Tabla3[[#This Row],[Jornada]],Tabla1[Resultado],0)</f>
        <v>2</v>
      </c>
      <c r="P7914">
        <f>COUNTIFS(Tabla1[TorneoID],Tabla3[[#This Row],[TorneoID]],Tabla1[Jornada],Tabla3[[#This Row],[Jornada]],Tabla1[Resultado],-1)</f>
        <v>3</v>
      </c>
      <c r="Q7914">
        <f>Tabla3[[#This Row],[GL]]+Tabla3[[#This Row],[GV]]</f>
        <v>19</v>
      </c>
      <c r="R7914">
        <f>SUMIFS(Tabla1[mLoc],Tabla1[TorneoID],Tabla3[[#This Row],[TorneoID]],Tabla1[Jornada],Tabla3[[#This Row],[Jornada]])</f>
        <v>11</v>
      </c>
      <c r="S7914">
        <f>SUMIFS(Tabla1[mVis],Tabla1[TorneoID],Tabla3[[#This Row],[TorneoID]],Tabla1[Jornada],Tabla3[[#This Row],[Jornada]])</f>
        <v>8</v>
      </c>
    </row>
    <row r="7915" spans="2:19" x14ac:dyDescent="0.45">
      <c r="B7915">
        <v>4898</v>
      </c>
      <c r="C7915" t="s">
        <v>60</v>
      </c>
      <c r="D7915">
        <v>24</v>
      </c>
      <c r="E7915">
        <v>10</v>
      </c>
      <c r="F7915" t="s">
        <v>3</v>
      </c>
      <c r="G7915">
        <v>1</v>
      </c>
      <c r="H7915">
        <v>0</v>
      </c>
      <c r="I7915" t="s">
        <v>49</v>
      </c>
      <c r="J7915">
        <v>1</v>
      </c>
      <c r="L7915">
        <v>52</v>
      </c>
      <c r="M7915">
        <v>7</v>
      </c>
      <c r="N7915">
        <f>COUNTIFS(Tabla1[TorneoID],Tabla3[[#This Row],[TorneoID]],Tabla1[Jornada],Tabla3[[#This Row],[Jornada]],Tabla1[Resultado],1)</f>
        <v>3</v>
      </c>
      <c r="O7915">
        <f>COUNTIFS(Tabla1[TorneoID],Tabla3[[#This Row],[TorneoID]],Tabla1[Jornada],Tabla3[[#This Row],[Jornada]],Tabla1[Resultado],0)</f>
        <v>4</v>
      </c>
      <c r="P7915">
        <f>COUNTIFS(Tabla1[TorneoID],Tabla3[[#This Row],[TorneoID]],Tabla1[Jornada],Tabla3[[#This Row],[Jornada]],Tabla1[Resultado],-1)</f>
        <v>2</v>
      </c>
      <c r="Q7915">
        <f>Tabla3[[#This Row],[GL]]+Tabla3[[#This Row],[GV]]</f>
        <v>17</v>
      </c>
      <c r="R7915">
        <f>SUMIFS(Tabla1[mLoc],Tabla1[TorneoID],Tabla3[[#This Row],[TorneoID]],Tabla1[Jornada],Tabla3[[#This Row],[Jornada]])</f>
        <v>9</v>
      </c>
      <c r="S7915">
        <f>SUMIFS(Tabla1[mVis],Tabla1[TorneoID],Tabla3[[#This Row],[TorneoID]],Tabla1[Jornada],Tabla3[[#This Row],[Jornada]])</f>
        <v>8</v>
      </c>
    </row>
    <row r="7916" spans="2:19" x14ac:dyDescent="0.45">
      <c r="B7916">
        <v>4899</v>
      </c>
      <c r="C7916" t="s">
        <v>60</v>
      </c>
      <c r="D7916">
        <v>24</v>
      </c>
      <c r="E7916">
        <v>10</v>
      </c>
      <c r="F7916" t="s">
        <v>15</v>
      </c>
      <c r="G7916">
        <v>1</v>
      </c>
      <c r="H7916">
        <v>2</v>
      </c>
      <c r="I7916" t="s">
        <v>56</v>
      </c>
      <c r="J7916">
        <v>-1</v>
      </c>
      <c r="L7916">
        <v>52</v>
      </c>
      <c r="M7916">
        <v>8</v>
      </c>
      <c r="N7916">
        <f>COUNTIFS(Tabla1[TorneoID],Tabla3[[#This Row],[TorneoID]],Tabla1[Jornada],Tabla3[[#This Row],[Jornada]],Tabla1[Resultado],1)</f>
        <v>4</v>
      </c>
      <c r="O7916">
        <f>COUNTIFS(Tabla1[TorneoID],Tabla3[[#This Row],[TorneoID]],Tabla1[Jornada],Tabla3[[#This Row],[Jornada]],Tabla1[Resultado],0)</f>
        <v>3</v>
      </c>
      <c r="P7916">
        <f>COUNTIFS(Tabla1[TorneoID],Tabla3[[#This Row],[TorneoID]],Tabla1[Jornada],Tabla3[[#This Row],[Jornada]],Tabla1[Resultado],-1)</f>
        <v>2</v>
      </c>
      <c r="Q7916">
        <f>Tabla3[[#This Row],[GL]]+Tabla3[[#This Row],[GV]]</f>
        <v>20</v>
      </c>
      <c r="R7916">
        <f>SUMIFS(Tabla1[mLoc],Tabla1[TorneoID],Tabla3[[#This Row],[TorneoID]],Tabla1[Jornada],Tabla3[[#This Row],[Jornada]])</f>
        <v>10</v>
      </c>
      <c r="S7916">
        <f>SUMIFS(Tabla1[mVis],Tabla1[TorneoID],Tabla3[[#This Row],[TorneoID]],Tabla1[Jornada],Tabla3[[#This Row],[Jornada]])</f>
        <v>10</v>
      </c>
    </row>
    <row r="7917" spans="2:19" x14ac:dyDescent="0.45">
      <c r="B7917">
        <v>4900</v>
      </c>
      <c r="C7917" t="s">
        <v>60</v>
      </c>
      <c r="D7917">
        <v>24</v>
      </c>
      <c r="E7917">
        <v>10</v>
      </c>
      <c r="F7917" t="s">
        <v>12</v>
      </c>
      <c r="G7917">
        <v>0</v>
      </c>
      <c r="H7917">
        <v>2</v>
      </c>
      <c r="I7917" t="s">
        <v>1</v>
      </c>
      <c r="J7917">
        <v>-1</v>
      </c>
      <c r="L7917">
        <v>52</v>
      </c>
      <c r="M7917">
        <v>9</v>
      </c>
      <c r="N7917">
        <f>COUNTIFS(Tabla1[TorneoID],Tabla3[[#This Row],[TorneoID]],Tabla1[Jornada],Tabla3[[#This Row],[Jornada]],Tabla1[Resultado],1)</f>
        <v>4</v>
      </c>
      <c r="O7917">
        <f>COUNTIFS(Tabla1[TorneoID],Tabla3[[#This Row],[TorneoID]],Tabla1[Jornada],Tabla3[[#This Row],[Jornada]],Tabla1[Resultado],0)</f>
        <v>1</v>
      </c>
      <c r="P7917">
        <f>COUNTIFS(Tabla1[TorneoID],Tabla3[[#This Row],[TorneoID]],Tabla1[Jornada],Tabla3[[#This Row],[Jornada]],Tabla1[Resultado],-1)</f>
        <v>4</v>
      </c>
      <c r="Q7917">
        <f>Tabla3[[#This Row],[GL]]+Tabla3[[#This Row],[GV]]</f>
        <v>27</v>
      </c>
      <c r="R7917">
        <f>SUMIFS(Tabla1[mLoc],Tabla1[TorneoID],Tabla3[[#This Row],[TorneoID]],Tabla1[Jornada],Tabla3[[#This Row],[Jornada]])</f>
        <v>13</v>
      </c>
      <c r="S7917">
        <f>SUMIFS(Tabla1[mVis],Tabla1[TorneoID],Tabla3[[#This Row],[TorneoID]],Tabla1[Jornada],Tabla3[[#This Row],[Jornada]])</f>
        <v>14</v>
      </c>
    </row>
    <row r="7918" spans="2:19" x14ac:dyDescent="0.45">
      <c r="B7918">
        <v>4901</v>
      </c>
      <c r="C7918" t="s">
        <v>60</v>
      </c>
      <c r="D7918">
        <v>24</v>
      </c>
      <c r="E7918">
        <v>10</v>
      </c>
      <c r="F7918" t="s">
        <v>10</v>
      </c>
      <c r="G7918">
        <v>1</v>
      </c>
      <c r="H7918">
        <v>0</v>
      </c>
      <c r="I7918" t="s">
        <v>0</v>
      </c>
      <c r="J7918">
        <v>1</v>
      </c>
      <c r="L7918">
        <v>52</v>
      </c>
      <c r="M7918">
        <v>10</v>
      </c>
      <c r="N7918">
        <f>COUNTIFS(Tabla1[TorneoID],Tabla3[[#This Row],[TorneoID]],Tabla1[Jornada],Tabla3[[#This Row],[Jornada]],Tabla1[Resultado],1)</f>
        <v>3</v>
      </c>
      <c r="O7918">
        <f>COUNTIFS(Tabla1[TorneoID],Tabla3[[#This Row],[TorneoID]],Tabla1[Jornada],Tabla3[[#This Row],[Jornada]],Tabla1[Resultado],0)</f>
        <v>5</v>
      </c>
      <c r="P7918">
        <f>COUNTIFS(Tabla1[TorneoID],Tabla3[[#This Row],[TorneoID]],Tabla1[Jornada],Tabla3[[#This Row],[Jornada]],Tabla1[Resultado],-1)</f>
        <v>1</v>
      </c>
      <c r="Q7918">
        <f>Tabla3[[#This Row],[GL]]+Tabla3[[#This Row],[GV]]</f>
        <v>21</v>
      </c>
      <c r="R7918">
        <f>SUMIFS(Tabla1[mLoc],Tabla1[TorneoID],Tabla3[[#This Row],[TorneoID]],Tabla1[Jornada],Tabla3[[#This Row],[Jornada]])</f>
        <v>13</v>
      </c>
      <c r="S7918">
        <f>SUMIFS(Tabla1[mVis],Tabla1[TorneoID],Tabla3[[#This Row],[TorneoID]],Tabla1[Jornada],Tabla3[[#This Row],[Jornada]])</f>
        <v>8</v>
      </c>
    </row>
    <row r="7919" spans="2:19" x14ac:dyDescent="0.45">
      <c r="B7919">
        <v>4902</v>
      </c>
      <c r="C7919" t="s">
        <v>60</v>
      </c>
      <c r="D7919">
        <v>24</v>
      </c>
      <c r="E7919">
        <v>10</v>
      </c>
      <c r="F7919" t="s">
        <v>14</v>
      </c>
      <c r="G7919">
        <v>2</v>
      </c>
      <c r="H7919">
        <v>2</v>
      </c>
      <c r="I7919" t="s">
        <v>13</v>
      </c>
      <c r="J7919">
        <v>0</v>
      </c>
      <c r="L7919">
        <v>52</v>
      </c>
      <c r="M7919">
        <v>11</v>
      </c>
      <c r="N7919">
        <f>COUNTIFS(Tabla1[TorneoID],Tabla3[[#This Row],[TorneoID]],Tabla1[Jornada],Tabla3[[#This Row],[Jornada]],Tabla1[Resultado],1)</f>
        <v>3</v>
      </c>
      <c r="O7919">
        <f>COUNTIFS(Tabla1[TorneoID],Tabla3[[#This Row],[TorneoID]],Tabla1[Jornada],Tabla3[[#This Row],[Jornada]],Tabla1[Resultado],0)</f>
        <v>2</v>
      </c>
      <c r="P7919">
        <f>COUNTIFS(Tabla1[TorneoID],Tabla3[[#This Row],[TorneoID]],Tabla1[Jornada],Tabla3[[#This Row],[Jornada]],Tabla1[Resultado],-1)</f>
        <v>4</v>
      </c>
      <c r="Q7919">
        <f>Tabla3[[#This Row],[GL]]+Tabla3[[#This Row],[GV]]</f>
        <v>19</v>
      </c>
      <c r="R7919">
        <f>SUMIFS(Tabla1[mLoc],Tabla1[TorneoID],Tabla3[[#This Row],[TorneoID]],Tabla1[Jornada],Tabla3[[#This Row],[Jornada]])</f>
        <v>8</v>
      </c>
      <c r="S7919">
        <f>SUMIFS(Tabla1[mVis],Tabla1[TorneoID],Tabla3[[#This Row],[TorneoID]],Tabla1[Jornada],Tabla3[[#This Row],[Jornada]])</f>
        <v>11</v>
      </c>
    </row>
    <row r="7920" spans="2:19" x14ac:dyDescent="0.45">
      <c r="B7920">
        <v>4903</v>
      </c>
      <c r="C7920" t="s">
        <v>60</v>
      </c>
      <c r="D7920">
        <v>24</v>
      </c>
      <c r="E7920">
        <v>10</v>
      </c>
      <c r="F7920" t="s">
        <v>24</v>
      </c>
      <c r="G7920">
        <v>1</v>
      </c>
      <c r="H7920">
        <v>2</v>
      </c>
      <c r="I7920" t="s">
        <v>9</v>
      </c>
      <c r="J7920">
        <v>-1</v>
      </c>
      <c r="L7920">
        <v>52</v>
      </c>
      <c r="M7920">
        <v>12</v>
      </c>
      <c r="N7920">
        <f>COUNTIFS(Tabla1[TorneoID],Tabla3[[#This Row],[TorneoID]],Tabla1[Jornada],Tabla3[[#This Row],[Jornada]],Tabla1[Resultado],1)</f>
        <v>6</v>
      </c>
      <c r="O7920">
        <f>COUNTIFS(Tabla1[TorneoID],Tabla3[[#This Row],[TorneoID]],Tabla1[Jornada],Tabla3[[#This Row],[Jornada]],Tabla1[Resultado],0)</f>
        <v>1</v>
      </c>
      <c r="P7920">
        <f>COUNTIFS(Tabla1[TorneoID],Tabla3[[#This Row],[TorneoID]],Tabla1[Jornada],Tabla3[[#This Row],[Jornada]],Tabla1[Resultado],-1)</f>
        <v>2</v>
      </c>
      <c r="Q7920">
        <f>Tabla3[[#This Row],[GL]]+Tabla3[[#This Row],[GV]]</f>
        <v>28</v>
      </c>
      <c r="R7920">
        <f>SUMIFS(Tabla1[mLoc],Tabla1[TorneoID],Tabla3[[#This Row],[TorneoID]],Tabla1[Jornada],Tabla3[[#This Row],[Jornada]])</f>
        <v>19</v>
      </c>
      <c r="S7920">
        <f>SUMIFS(Tabla1[mVis],Tabla1[TorneoID],Tabla3[[#This Row],[TorneoID]],Tabla1[Jornada],Tabla3[[#This Row],[Jornada]])</f>
        <v>9</v>
      </c>
    </row>
    <row r="7921" spans="2:19" x14ac:dyDescent="0.45">
      <c r="B7921">
        <v>4887</v>
      </c>
      <c r="C7921" t="s">
        <v>60</v>
      </c>
      <c r="D7921">
        <v>24</v>
      </c>
      <c r="E7921">
        <v>11</v>
      </c>
      <c r="F7921" t="s">
        <v>56</v>
      </c>
      <c r="G7921">
        <v>2</v>
      </c>
      <c r="H7921">
        <v>0</v>
      </c>
      <c r="I7921" t="s">
        <v>12</v>
      </c>
      <c r="J7921">
        <v>1</v>
      </c>
      <c r="L7921">
        <v>52</v>
      </c>
      <c r="M7921">
        <v>13</v>
      </c>
      <c r="N7921">
        <f>COUNTIFS(Tabla1[TorneoID],Tabla3[[#This Row],[TorneoID]],Tabla1[Jornada],Tabla3[[#This Row],[Jornada]],Tabla1[Resultado],1)</f>
        <v>4</v>
      </c>
      <c r="O7921">
        <f>COUNTIFS(Tabla1[TorneoID],Tabla3[[#This Row],[TorneoID]],Tabla1[Jornada],Tabla3[[#This Row],[Jornada]],Tabla1[Resultado],0)</f>
        <v>2</v>
      </c>
      <c r="P7921">
        <f>COUNTIFS(Tabla1[TorneoID],Tabla3[[#This Row],[TorneoID]],Tabla1[Jornada],Tabla3[[#This Row],[Jornada]],Tabla1[Resultado],-1)</f>
        <v>3</v>
      </c>
      <c r="Q7921">
        <f>Tabla3[[#This Row],[GL]]+Tabla3[[#This Row],[GV]]</f>
        <v>25</v>
      </c>
      <c r="R7921">
        <f>SUMIFS(Tabla1[mLoc],Tabla1[TorneoID],Tabla3[[#This Row],[TorneoID]],Tabla1[Jornada],Tabla3[[#This Row],[Jornada]])</f>
        <v>14</v>
      </c>
      <c r="S7921">
        <f>SUMIFS(Tabla1[mVis],Tabla1[TorneoID],Tabla3[[#This Row],[TorneoID]],Tabla1[Jornada],Tabla3[[#This Row],[Jornada]])</f>
        <v>11</v>
      </c>
    </row>
    <row r="7922" spans="2:19" x14ac:dyDescent="0.45">
      <c r="B7922">
        <v>4888</v>
      </c>
      <c r="C7922" t="s">
        <v>60</v>
      </c>
      <c r="D7922">
        <v>24</v>
      </c>
      <c r="E7922">
        <v>11</v>
      </c>
      <c r="F7922" t="s">
        <v>1</v>
      </c>
      <c r="G7922">
        <v>2</v>
      </c>
      <c r="H7922">
        <v>0</v>
      </c>
      <c r="I7922" t="s">
        <v>6</v>
      </c>
      <c r="J7922">
        <v>1</v>
      </c>
      <c r="L7922">
        <v>52</v>
      </c>
      <c r="M7922">
        <v>14</v>
      </c>
      <c r="N7922">
        <f>COUNTIFS(Tabla1[TorneoID],Tabla3[[#This Row],[TorneoID]],Tabla1[Jornada],Tabla3[[#This Row],[Jornada]],Tabla1[Resultado],1)</f>
        <v>3</v>
      </c>
      <c r="O7922">
        <f>COUNTIFS(Tabla1[TorneoID],Tabla3[[#This Row],[TorneoID]],Tabla1[Jornada],Tabla3[[#This Row],[Jornada]],Tabla1[Resultado],0)</f>
        <v>2</v>
      </c>
      <c r="P7922">
        <f>COUNTIFS(Tabla1[TorneoID],Tabla3[[#This Row],[TorneoID]],Tabla1[Jornada],Tabla3[[#This Row],[Jornada]],Tabla1[Resultado],-1)</f>
        <v>4</v>
      </c>
      <c r="Q7922">
        <f>Tabla3[[#This Row],[GL]]+Tabla3[[#This Row],[GV]]</f>
        <v>20</v>
      </c>
      <c r="R7922">
        <f>SUMIFS(Tabla1[mLoc],Tabla1[TorneoID],Tabla3[[#This Row],[TorneoID]],Tabla1[Jornada],Tabla3[[#This Row],[Jornada]])</f>
        <v>10</v>
      </c>
      <c r="S7922">
        <f>SUMIFS(Tabla1[mVis],Tabla1[TorneoID],Tabla3[[#This Row],[TorneoID]],Tabla1[Jornada],Tabla3[[#This Row],[Jornada]])</f>
        <v>10</v>
      </c>
    </row>
    <row r="7923" spans="2:19" x14ac:dyDescent="0.45">
      <c r="B7923">
        <v>4889</v>
      </c>
      <c r="C7923" t="s">
        <v>60</v>
      </c>
      <c r="D7923">
        <v>24</v>
      </c>
      <c r="E7923">
        <v>11</v>
      </c>
      <c r="F7923" t="s">
        <v>5</v>
      </c>
      <c r="G7923">
        <v>2</v>
      </c>
      <c r="H7923">
        <v>2</v>
      </c>
      <c r="I7923" t="s">
        <v>7</v>
      </c>
      <c r="J7923">
        <v>0</v>
      </c>
      <c r="L7923">
        <v>52</v>
      </c>
      <c r="M7923">
        <v>15</v>
      </c>
      <c r="N7923">
        <f>COUNTIFS(Tabla1[TorneoID],Tabla3[[#This Row],[TorneoID]],Tabla1[Jornada],Tabla3[[#This Row],[Jornada]],Tabla1[Resultado],1)</f>
        <v>3</v>
      </c>
      <c r="O7923">
        <f>COUNTIFS(Tabla1[TorneoID],Tabla3[[#This Row],[TorneoID]],Tabla1[Jornada],Tabla3[[#This Row],[Jornada]],Tabla1[Resultado],0)</f>
        <v>3</v>
      </c>
      <c r="P7923">
        <f>COUNTIFS(Tabla1[TorneoID],Tabla3[[#This Row],[TorneoID]],Tabla1[Jornada],Tabla3[[#This Row],[Jornada]],Tabla1[Resultado],-1)</f>
        <v>3</v>
      </c>
      <c r="Q7923">
        <f>Tabla3[[#This Row],[GL]]+Tabla3[[#This Row],[GV]]</f>
        <v>23</v>
      </c>
      <c r="R7923">
        <f>SUMIFS(Tabla1[mLoc],Tabla1[TorneoID],Tabla3[[#This Row],[TorneoID]],Tabla1[Jornada],Tabla3[[#This Row],[Jornada]])</f>
        <v>11</v>
      </c>
      <c r="S7923">
        <f>SUMIFS(Tabla1[mVis],Tabla1[TorneoID],Tabla3[[#This Row],[TorneoID]],Tabla1[Jornada],Tabla3[[#This Row],[Jornada]])</f>
        <v>12</v>
      </c>
    </row>
    <row r="7924" spans="2:19" x14ac:dyDescent="0.45">
      <c r="B7924">
        <v>4890</v>
      </c>
      <c r="C7924" t="s">
        <v>60</v>
      </c>
      <c r="D7924">
        <v>24</v>
      </c>
      <c r="E7924">
        <v>11</v>
      </c>
      <c r="F7924" t="s">
        <v>13</v>
      </c>
      <c r="G7924">
        <v>3</v>
      </c>
      <c r="H7924">
        <v>1</v>
      </c>
      <c r="I7924" t="s">
        <v>15</v>
      </c>
      <c r="J7924">
        <v>1</v>
      </c>
      <c r="L7924">
        <v>52</v>
      </c>
      <c r="M7924">
        <v>16</v>
      </c>
      <c r="N7924">
        <f>COUNTIFS(Tabla1[TorneoID],Tabla3[[#This Row],[TorneoID]],Tabla1[Jornada],Tabla3[[#This Row],[Jornada]],Tabla1[Resultado],1)</f>
        <v>2</v>
      </c>
      <c r="O7924">
        <f>COUNTIFS(Tabla1[TorneoID],Tabla3[[#This Row],[TorneoID]],Tabla1[Jornada],Tabla3[[#This Row],[Jornada]],Tabla1[Resultado],0)</f>
        <v>3</v>
      </c>
      <c r="P7924">
        <f>COUNTIFS(Tabla1[TorneoID],Tabla3[[#This Row],[TorneoID]],Tabla1[Jornada],Tabla3[[#This Row],[Jornada]],Tabla1[Resultado],-1)</f>
        <v>4</v>
      </c>
      <c r="Q7924">
        <f>Tabla3[[#This Row],[GL]]+Tabla3[[#This Row],[GV]]</f>
        <v>28</v>
      </c>
      <c r="R7924">
        <f>SUMIFS(Tabla1[mLoc],Tabla1[TorneoID],Tabla3[[#This Row],[TorneoID]],Tabla1[Jornada],Tabla3[[#This Row],[Jornada]])</f>
        <v>14</v>
      </c>
      <c r="S7924">
        <f>SUMIFS(Tabla1[mVis],Tabla1[TorneoID],Tabla3[[#This Row],[TorneoID]],Tabla1[Jornada],Tabla3[[#This Row],[Jornada]])</f>
        <v>14</v>
      </c>
    </row>
    <row r="7925" spans="2:19" x14ac:dyDescent="0.45">
      <c r="B7925">
        <v>4891</v>
      </c>
      <c r="C7925" t="s">
        <v>60</v>
      </c>
      <c r="D7925">
        <v>24</v>
      </c>
      <c r="E7925">
        <v>11</v>
      </c>
      <c r="F7925" t="s">
        <v>9</v>
      </c>
      <c r="G7925">
        <v>1</v>
      </c>
      <c r="H7925">
        <v>1</v>
      </c>
      <c r="I7925" t="s">
        <v>3</v>
      </c>
      <c r="J7925">
        <v>0</v>
      </c>
      <c r="L7925">
        <v>52</v>
      </c>
      <c r="M7925">
        <v>17</v>
      </c>
      <c r="N7925">
        <f>COUNTIFS(Tabla1[TorneoID],Tabla3[[#This Row],[TorneoID]],Tabla1[Jornada],Tabla3[[#This Row],[Jornada]],Tabla1[Resultado],1)</f>
        <v>3</v>
      </c>
      <c r="O7925">
        <f>COUNTIFS(Tabla1[TorneoID],Tabla3[[#This Row],[TorneoID]],Tabla1[Jornada],Tabla3[[#This Row],[Jornada]],Tabla1[Resultado],0)</f>
        <v>3</v>
      </c>
      <c r="P7925">
        <f>COUNTIFS(Tabla1[TorneoID],Tabla3[[#This Row],[TorneoID]],Tabla1[Jornada],Tabla3[[#This Row],[Jornada]],Tabla1[Resultado],-1)</f>
        <v>3</v>
      </c>
      <c r="Q7925">
        <f>Tabla3[[#This Row],[GL]]+Tabla3[[#This Row],[GV]]</f>
        <v>26</v>
      </c>
      <c r="R7925">
        <f>SUMIFS(Tabla1[mLoc],Tabla1[TorneoID],Tabla3[[#This Row],[TorneoID]],Tabla1[Jornada],Tabla3[[#This Row],[Jornada]])</f>
        <v>12</v>
      </c>
      <c r="S7925">
        <f>SUMIFS(Tabla1[mVis],Tabla1[TorneoID],Tabla3[[#This Row],[TorneoID]],Tabla1[Jornada],Tabla3[[#This Row],[Jornada]])</f>
        <v>14</v>
      </c>
    </row>
    <row r="7926" spans="2:19" x14ac:dyDescent="0.45">
      <c r="B7926">
        <v>4892</v>
      </c>
      <c r="C7926" t="s">
        <v>60</v>
      </c>
      <c r="D7926">
        <v>24</v>
      </c>
      <c r="E7926">
        <v>11</v>
      </c>
      <c r="F7926" t="s">
        <v>27</v>
      </c>
      <c r="G7926">
        <v>4</v>
      </c>
      <c r="H7926">
        <v>0</v>
      </c>
      <c r="I7926" t="s">
        <v>10</v>
      </c>
      <c r="J7926">
        <v>1</v>
      </c>
      <c r="L7926">
        <v>53</v>
      </c>
      <c r="M7926">
        <v>1</v>
      </c>
      <c r="N7926">
        <f>COUNTIFS(Tabla1[TorneoID],Tabla3[[#This Row],[TorneoID]],Tabla1[Jornada],Tabla3[[#This Row],[Jornada]],Tabla1[Resultado],1)</f>
        <v>3</v>
      </c>
      <c r="O7926">
        <f>COUNTIFS(Tabla1[TorneoID],Tabla3[[#This Row],[TorneoID]],Tabla1[Jornada],Tabla3[[#This Row],[Jornada]],Tabla1[Resultado],0)</f>
        <v>4</v>
      </c>
      <c r="P7926">
        <f>COUNTIFS(Tabla1[TorneoID],Tabla3[[#This Row],[TorneoID]],Tabla1[Jornada],Tabla3[[#This Row],[Jornada]],Tabla1[Resultado],-1)</f>
        <v>2</v>
      </c>
      <c r="Q7926">
        <f>Tabla3[[#This Row],[GL]]+Tabla3[[#This Row],[GV]]</f>
        <v>16</v>
      </c>
      <c r="R7926">
        <f>SUMIFS(Tabla1[mLoc],Tabla1[TorneoID],Tabla3[[#This Row],[TorneoID]],Tabla1[Jornada],Tabla3[[#This Row],[Jornada]])</f>
        <v>7</v>
      </c>
      <c r="S7926">
        <f>SUMIFS(Tabla1[mVis],Tabla1[TorneoID],Tabla3[[#This Row],[TorneoID]],Tabla1[Jornada],Tabla3[[#This Row],[Jornada]])</f>
        <v>9</v>
      </c>
    </row>
    <row r="7927" spans="2:19" x14ac:dyDescent="0.45">
      <c r="B7927">
        <v>4893</v>
      </c>
      <c r="C7927" t="s">
        <v>60</v>
      </c>
      <c r="D7927">
        <v>24</v>
      </c>
      <c r="E7927">
        <v>11</v>
      </c>
      <c r="F7927" t="s">
        <v>4</v>
      </c>
      <c r="G7927">
        <v>2</v>
      </c>
      <c r="H7927">
        <v>1</v>
      </c>
      <c r="I7927" t="s">
        <v>24</v>
      </c>
      <c r="J7927">
        <v>1</v>
      </c>
      <c r="L7927">
        <v>53</v>
      </c>
      <c r="M7927">
        <v>2</v>
      </c>
      <c r="N7927">
        <f>COUNTIFS(Tabla1[TorneoID],Tabla3[[#This Row],[TorneoID]],Tabla1[Jornada],Tabla3[[#This Row],[Jornada]],Tabla1[Resultado],1)</f>
        <v>5</v>
      </c>
      <c r="O7927">
        <f>COUNTIFS(Tabla1[TorneoID],Tabla3[[#This Row],[TorneoID]],Tabla1[Jornada],Tabla3[[#This Row],[Jornada]],Tabla1[Resultado],0)</f>
        <v>0</v>
      </c>
      <c r="P7927">
        <f>COUNTIFS(Tabla1[TorneoID],Tabla3[[#This Row],[TorneoID]],Tabla1[Jornada],Tabla3[[#This Row],[Jornada]],Tabla1[Resultado],-1)</f>
        <v>4</v>
      </c>
      <c r="Q7927">
        <f>Tabla3[[#This Row],[GL]]+Tabla3[[#This Row],[GV]]</f>
        <v>28</v>
      </c>
      <c r="R7927">
        <f>SUMIFS(Tabla1[mLoc],Tabla1[TorneoID],Tabla3[[#This Row],[TorneoID]],Tabla1[Jornada],Tabla3[[#This Row],[Jornada]])</f>
        <v>16</v>
      </c>
      <c r="S7927">
        <f>SUMIFS(Tabla1[mVis],Tabla1[TorneoID],Tabla3[[#This Row],[TorneoID]],Tabla1[Jornada],Tabla3[[#This Row],[Jornada]])</f>
        <v>12</v>
      </c>
    </row>
    <row r="7928" spans="2:19" x14ac:dyDescent="0.45">
      <c r="B7928">
        <v>4894</v>
      </c>
      <c r="C7928" t="s">
        <v>60</v>
      </c>
      <c r="D7928">
        <v>24</v>
      </c>
      <c r="E7928">
        <v>11</v>
      </c>
      <c r="F7928" t="s">
        <v>49</v>
      </c>
      <c r="G7928">
        <v>1</v>
      </c>
      <c r="H7928">
        <v>0</v>
      </c>
      <c r="I7928" t="s">
        <v>11</v>
      </c>
      <c r="J7928">
        <v>1</v>
      </c>
      <c r="L7928">
        <v>53</v>
      </c>
      <c r="M7928">
        <v>3</v>
      </c>
      <c r="N7928">
        <f>COUNTIFS(Tabla1[TorneoID],Tabla3[[#This Row],[TorneoID]],Tabla1[Jornada],Tabla3[[#This Row],[Jornada]],Tabla1[Resultado],1)</f>
        <v>3</v>
      </c>
      <c r="O7928">
        <f>COUNTIFS(Tabla1[TorneoID],Tabla3[[#This Row],[TorneoID]],Tabla1[Jornada],Tabla3[[#This Row],[Jornada]],Tabla1[Resultado],0)</f>
        <v>5</v>
      </c>
      <c r="P7928">
        <f>COUNTIFS(Tabla1[TorneoID],Tabla3[[#This Row],[TorneoID]],Tabla1[Jornada],Tabla3[[#This Row],[Jornada]],Tabla1[Resultado],-1)</f>
        <v>1</v>
      </c>
      <c r="Q7928">
        <f>Tabla3[[#This Row],[GL]]+Tabla3[[#This Row],[GV]]</f>
        <v>22</v>
      </c>
      <c r="R7928">
        <f>SUMIFS(Tabla1[mLoc],Tabla1[TorneoID],Tabla3[[#This Row],[TorneoID]],Tabla1[Jornada],Tabla3[[#This Row],[Jornada]])</f>
        <v>12</v>
      </c>
      <c r="S7928">
        <f>SUMIFS(Tabla1[mVis],Tabla1[TorneoID],Tabla3[[#This Row],[TorneoID]],Tabla1[Jornada],Tabla3[[#This Row],[Jornada]])</f>
        <v>10</v>
      </c>
    </row>
    <row r="7929" spans="2:19" x14ac:dyDescent="0.45">
      <c r="B7929">
        <v>4895</v>
      </c>
      <c r="C7929" t="s">
        <v>60</v>
      </c>
      <c r="D7929">
        <v>24</v>
      </c>
      <c r="E7929">
        <v>11</v>
      </c>
      <c r="F7929" t="s">
        <v>0</v>
      </c>
      <c r="G7929">
        <v>1</v>
      </c>
      <c r="H7929">
        <v>2</v>
      </c>
      <c r="I7929" t="s">
        <v>14</v>
      </c>
      <c r="J7929">
        <v>-1</v>
      </c>
      <c r="L7929">
        <v>53</v>
      </c>
      <c r="M7929">
        <v>4</v>
      </c>
      <c r="N7929">
        <f>COUNTIFS(Tabla1[TorneoID],Tabla3[[#This Row],[TorneoID]],Tabla1[Jornada],Tabla3[[#This Row],[Jornada]],Tabla1[Resultado],1)</f>
        <v>1</v>
      </c>
      <c r="O7929">
        <f>COUNTIFS(Tabla1[TorneoID],Tabla3[[#This Row],[TorneoID]],Tabla1[Jornada],Tabla3[[#This Row],[Jornada]],Tabla1[Resultado],0)</f>
        <v>5</v>
      </c>
      <c r="P7929">
        <f>COUNTIFS(Tabla1[TorneoID],Tabla3[[#This Row],[TorneoID]],Tabla1[Jornada],Tabla3[[#This Row],[Jornada]],Tabla1[Resultado],-1)</f>
        <v>3</v>
      </c>
      <c r="Q7929">
        <f>Tabla3[[#This Row],[GL]]+Tabla3[[#This Row],[GV]]</f>
        <v>24</v>
      </c>
      <c r="R7929">
        <f>SUMIFS(Tabla1[mLoc],Tabla1[TorneoID],Tabla3[[#This Row],[TorneoID]],Tabla1[Jornada],Tabla3[[#This Row],[Jornada]])</f>
        <v>12</v>
      </c>
      <c r="S7929">
        <f>SUMIFS(Tabla1[mVis],Tabla1[TorneoID],Tabla3[[#This Row],[TorneoID]],Tabla1[Jornada],Tabla3[[#This Row],[Jornada]])</f>
        <v>12</v>
      </c>
    </row>
    <row r="7930" spans="2:19" x14ac:dyDescent="0.45">
      <c r="B7930">
        <v>4878</v>
      </c>
      <c r="C7930" t="s">
        <v>60</v>
      </c>
      <c r="D7930">
        <v>24</v>
      </c>
      <c r="E7930">
        <v>12</v>
      </c>
      <c r="F7930" t="s">
        <v>1</v>
      </c>
      <c r="G7930">
        <v>2</v>
      </c>
      <c r="H7930">
        <v>0</v>
      </c>
      <c r="I7930" t="s">
        <v>4</v>
      </c>
      <c r="J7930">
        <v>1</v>
      </c>
      <c r="L7930">
        <v>53</v>
      </c>
      <c r="M7930">
        <v>5</v>
      </c>
      <c r="N7930">
        <f>COUNTIFS(Tabla1[TorneoID],Tabla3[[#This Row],[TorneoID]],Tabla1[Jornada],Tabla3[[#This Row],[Jornada]],Tabla1[Resultado],1)</f>
        <v>3</v>
      </c>
      <c r="O7930">
        <f>COUNTIFS(Tabla1[TorneoID],Tabla3[[#This Row],[TorneoID]],Tabla1[Jornada],Tabla3[[#This Row],[Jornada]],Tabla1[Resultado],0)</f>
        <v>3</v>
      </c>
      <c r="P7930">
        <f>COUNTIFS(Tabla1[TorneoID],Tabla3[[#This Row],[TorneoID]],Tabla1[Jornada],Tabla3[[#This Row],[Jornada]],Tabla1[Resultado],-1)</f>
        <v>3</v>
      </c>
      <c r="Q7930">
        <f>Tabla3[[#This Row],[GL]]+Tabla3[[#This Row],[GV]]</f>
        <v>21</v>
      </c>
      <c r="R7930">
        <f>SUMIFS(Tabla1[mLoc],Tabla1[TorneoID],Tabla3[[#This Row],[TorneoID]],Tabla1[Jornada],Tabla3[[#This Row],[Jornada]])</f>
        <v>10</v>
      </c>
      <c r="S7930">
        <f>SUMIFS(Tabla1[mVis],Tabla1[TorneoID],Tabla3[[#This Row],[TorneoID]],Tabla1[Jornada],Tabla3[[#This Row],[Jornada]])</f>
        <v>11</v>
      </c>
    </row>
    <row r="7931" spans="2:19" x14ac:dyDescent="0.45">
      <c r="B7931">
        <v>4879</v>
      </c>
      <c r="C7931" t="s">
        <v>60</v>
      </c>
      <c r="D7931">
        <v>24</v>
      </c>
      <c r="E7931">
        <v>12</v>
      </c>
      <c r="F7931" t="s">
        <v>6</v>
      </c>
      <c r="G7931">
        <v>2</v>
      </c>
      <c r="H7931">
        <v>4</v>
      </c>
      <c r="I7931" t="s">
        <v>56</v>
      </c>
      <c r="J7931">
        <v>-1</v>
      </c>
      <c r="L7931">
        <v>53</v>
      </c>
      <c r="M7931">
        <v>6</v>
      </c>
      <c r="N7931">
        <f>COUNTIFS(Tabla1[TorneoID],Tabla3[[#This Row],[TorneoID]],Tabla1[Jornada],Tabla3[[#This Row],[Jornada]],Tabla1[Resultado],1)</f>
        <v>3</v>
      </c>
      <c r="O7931">
        <f>COUNTIFS(Tabla1[TorneoID],Tabla3[[#This Row],[TorneoID]],Tabla1[Jornada],Tabla3[[#This Row],[Jornada]],Tabla1[Resultado],0)</f>
        <v>2</v>
      </c>
      <c r="P7931">
        <f>COUNTIFS(Tabla1[TorneoID],Tabla3[[#This Row],[TorneoID]],Tabla1[Jornada],Tabla3[[#This Row],[Jornada]],Tabla1[Resultado],-1)</f>
        <v>4</v>
      </c>
      <c r="Q7931">
        <f>Tabla3[[#This Row],[GL]]+Tabla3[[#This Row],[GV]]</f>
        <v>16</v>
      </c>
      <c r="R7931">
        <f>SUMIFS(Tabla1[mLoc],Tabla1[TorneoID],Tabla3[[#This Row],[TorneoID]],Tabla1[Jornada],Tabla3[[#This Row],[Jornada]])</f>
        <v>7</v>
      </c>
      <c r="S7931">
        <f>SUMIFS(Tabla1[mVis],Tabla1[TorneoID],Tabla3[[#This Row],[TorneoID]],Tabla1[Jornada],Tabla3[[#This Row],[Jornada]])</f>
        <v>9</v>
      </c>
    </row>
    <row r="7932" spans="2:19" x14ac:dyDescent="0.45">
      <c r="B7932">
        <v>4880</v>
      </c>
      <c r="C7932" t="s">
        <v>60</v>
      </c>
      <c r="D7932">
        <v>24</v>
      </c>
      <c r="E7932">
        <v>12</v>
      </c>
      <c r="F7932" t="s">
        <v>14</v>
      </c>
      <c r="G7932">
        <v>1</v>
      </c>
      <c r="H7932">
        <v>1</v>
      </c>
      <c r="I7932" t="s">
        <v>27</v>
      </c>
      <c r="J7932">
        <v>0</v>
      </c>
      <c r="L7932">
        <v>53</v>
      </c>
      <c r="M7932">
        <v>7</v>
      </c>
      <c r="N7932">
        <f>COUNTIFS(Tabla1[TorneoID],Tabla3[[#This Row],[TorneoID]],Tabla1[Jornada],Tabla3[[#This Row],[Jornada]],Tabla1[Resultado],1)</f>
        <v>2</v>
      </c>
      <c r="O7932">
        <f>COUNTIFS(Tabla1[TorneoID],Tabla3[[#This Row],[TorneoID]],Tabla1[Jornada],Tabla3[[#This Row],[Jornada]],Tabla1[Resultado],0)</f>
        <v>4</v>
      </c>
      <c r="P7932">
        <f>COUNTIFS(Tabla1[TorneoID],Tabla3[[#This Row],[TorneoID]],Tabla1[Jornada],Tabla3[[#This Row],[Jornada]],Tabla1[Resultado],-1)</f>
        <v>3</v>
      </c>
      <c r="Q7932">
        <f>Tabla3[[#This Row],[GL]]+Tabla3[[#This Row],[GV]]</f>
        <v>19</v>
      </c>
      <c r="R7932">
        <f>SUMIFS(Tabla1[mLoc],Tabla1[TorneoID],Tabla3[[#This Row],[TorneoID]],Tabla1[Jornada],Tabla3[[#This Row],[Jornada]])</f>
        <v>9</v>
      </c>
      <c r="S7932">
        <f>SUMIFS(Tabla1[mVis],Tabla1[TorneoID],Tabla3[[#This Row],[TorneoID]],Tabla1[Jornada],Tabla3[[#This Row],[Jornada]])</f>
        <v>10</v>
      </c>
    </row>
    <row r="7933" spans="2:19" x14ac:dyDescent="0.45">
      <c r="B7933">
        <v>4881</v>
      </c>
      <c r="C7933" t="s">
        <v>60</v>
      </c>
      <c r="D7933">
        <v>24</v>
      </c>
      <c r="E7933">
        <v>12</v>
      </c>
      <c r="F7933" t="s">
        <v>15</v>
      </c>
      <c r="G7933">
        <v>2</v>
      </c>
      <c r="H7933">
        <v>1</v>
      </c>
      <c r="I7933" t="s">
        <v>0</v>
      </c>
      <c r="J7933">
        <v>1</v>
      </c>
      <c r="L7933">
        <v>53</v>
      </c>
      <c r="M7933">
        <v>8</v>
      </c>
      <c r="N7933">
        <f>COUNTIFS(Tabla1[TorneoID],Tabla3[[#This Row],[TorneoID]],Tabla1[Jornada],Tabla3[[#This Row],[Jornada]],Tabla1[Resultado],1)</f>
        <v>4</v>
      </c>
      <c r="O7933">
        <f>COUNTIFS(Tabla1[TorneoID],Tabla3[[#This Row],[TorneoID]],Tabla1[Jornada],Tabla3[[#This Row],[Jornada]],Tabla1[Resultado],0)</f>
        <v>1</v>
      </c>
      <c r="P7933">
        <f>COUNTIFS(Tabla1[TorneoID],Tabla3[[#This Row],[TorneoID]],Tabla1[Jornada],Tabla3[[#This Row],[Jornada]],Tabla1[Resultado],-1)</f>
        <v>4</v>
      </c>
      <c r="Q7933">
        <f>Tabla3[[#This Row],[GL]]+Tabla3[[#This Row],[GV]]</f>
        <v>23</v>
      </c>
      <c r="R7933">
        <f>SUMIFS(Tabla1[mLoc],Tabla1[TorneoID],Tabla3[[#This Row],[TorneoID]],Tabla1[Jornada],Tabla3[[#This Row],[Jornada]])</f>
        <v>13</v>
      </c>
      <c r="S7933">
        <f>SUMIFS(Tabla1[mVis],Tabla1[TorneoID],Tabla3[[#This Row],[TorneoID]],Tabla1[Jornada],Tabla3[[#This Row],[Jornada]])</f>
        <v>10</v>
      </c>
    </row>
    <row r="7934" spans="2:19" x14ac:dyDescent="0.45">
      <c r="B7934">
        <v>4882</v>
      </c>
      <c r="C7934" t="s">
        <v>60</v>
      </c>
      <c r="D7934">
        <v>24</v>
      </c>
      <c r="E7934">
        <v>12</v>
      </c>
      <c r="F7934" t="s">
        <v>10</v>
      </c>
      <c r="G7934">
        <v>2</v>
      </c>
      <c r="H7934">
        <v>0</v>
      </c>
      <c r="I7934" t="s">
        <v>5</v>
      </c>
      <c r="J7934">
        <v>1</v>
      </c>
      <c r="L7934">
        <v>53</v>
      </c>
      <c r="M7934">
        <v>9</v>
      </c>
      <c r="N7934">
        <f>COUNTIFS(Tabla1[TorneoID],Tabla3[[#This Row],[TorneoID]],Tabla1[Jornada],Tabla3[[#This Row],[Jornada]],Tabla1[Resultado],1)</f>
        <v>3</v>
      </c>
      <c r="O7934">
        <f>COUNTIFS(Tabla1[TorneoID],Tabla3[[#This Row],[TorneoID]],Tabla1[Jornada],Tabla3[[#This Row],[Jornada]],Tabla1[Resultado],0)</f>
        <v>6</v>
      </c>
      <c r="P7934">
        <f>COUNTIFS(Tabla1[TorneoID],Tabla3[[#This Row],[TorneoID]],Tabla1[Jornada],Tabla3[[#This Row],[Jornada]],Tabla1[Resultado],-1)</f>
        <v>0</v>
      </c>
      <c r="Q7934">
        <f>Tabla3[[#This Row],[GL]]+Tabla3[[#This Row],[GV]]</f>
        <v>15</v>
      </c>
      <c r="R7934">
        <f>SUMIFS(Tabla1[mLoc],Tabla1[TorneoID],Tabla3[[#This Row],[TorneoID]],Tabla1[Jornada],Tabla3[[#This Row],[Jornada]])</f>
        <v>9</v>
      </c>
      <c r="S7934">
        <f>SUMIFS(Tabla1[mVis],Tabla1[TorneoID],Tabla3[[#This Row],[TorneoID]],Tabla1[Jornada],Tabla3[[#This Row],[Jornada]])</f>
        <v>6</v>
      </c>
    </row>
    <row r="7935" spans="2:19" x14ac:dyDescent="0.45">
      <c r="B7935">
        <v>4883</v>
      </c>
      <c r="C7935" t="s">
        <v>60</v>
      </c>
      <c r="D7935">
        <v>24</v>
      </c>
      <c r="E7935">
        <v>12</v>
      </c>
      <c r="F7935" t="s">
        <v>12</v>
      </c>
      <c r="G7935">
        <v>1</v>
      </c>
      <c r="H7935">
        <v>2</v>
      </c>
      <c r="I7935" t="s">
        <v>13</v>
      </c>
      <c r="J7935">
        <v>-1</v>
      </c>
      <c r="L7935">
        <v>53</v>
      </c>
      <c r="M7935">
        <v>10</v>
      </c>
      <c r="N7935">
        <f>COUNTIFS(Tabla1[TorneoID],Tabla3[[#This Row],[TorneoID]],Tabla1[Jornada],Tabla3[[#This Row],[Jornada]],Tabla1[Resultado],1)</f>
        <v>4</v>
      </c>
      <c r="O7935">
        <f>COUNTIFS(Tabla1[TorneoID],Tabla3[[#This Row],[TorneoID]],Tabla1[Jornada],Tabla3[[#This Row],[Jornada]],Tabla1[Resultado],0)</f>
        <v>2</v>
      </c>
      <c r="P7935">
        <f>COUNTIFS(Tabla1[TorneoID],Tabla3[[#This Row],[TorneoID]],Tabla1[Jornada],Tabla3[[#This Row],[Jornada]],Tabla1[Resultado],-1)</f>
        <v>3</v>
      </c>
      <c r="Q7935">
        <f>Tabla3[[#This Row],[GL]]+Tabla3[[#This Row],[GV]]</f>
        <v>18</v>
      </c>
      <c r="R7935">
        <f>SUMIFS(Tabla1[mLoc],Tabla1[TorneoID],Tabla3[[#This Row],[TorneoID]],Tabla1[Jornada],Tabla3[[#This Row],[Jornada]])</f>
        <v>9</v>
      </c>
      <c r="S7935">
        <f>SUMIFS(Tabla1[mVis],Tabla1[TorneoID],Tabla3[[#This Row],[TorneoID]],Tabla1[Jornada],Tabla3[[#This Row],[Jornada]])</f>
        <v>9</v>
      </c>
    </row>
    <row r="7936" spans="2:19" x14ac:dyDescent="0.45">
      <c r="B7936">
        <v>4884</v>
      </c>
      <c r="C7936" t="s">
        <v>60</v>
      </c>
      <c r="D7936">
        <v>24</v>
      </c>
      <c r="E7936">
        <v>12</v>
      </c>
      <c r="F7936" t="s">
        <v>11</v>
      </c>
      <c r="G7936">
        <v>2</v>
      </c>
      <c r="H7936">
        <v>3</v>
      </c>
      <c r="I7936" t="s">
        <v>9</v>
      </c>
      <c r="J7936">
        <v>-1</v>
      </c>
      <c r="L7936">
        <v>53</v>
      </c>
      <c r="M7936">
        <v>11</v>
      </c>
      <c r="N7936">
        <f>COUNTIFS(Tabla1[TorneoID],Tabla3[[#This Row],[TorneoID]],Tabla1[Jornada],Tabla3[[#This Row],[Jornada]],Tabla1[Resultado],1)</f>
        <v>6</v>
      </c>
      <c r="O7936">
        <f>COUNTIFS(Tabla1[TorneoID],Tabla3[[#This Row],[TorneoID]],Tabla1[Jornada],Tabla3[[#This Row],[Jornada]],Tabla1[Resultado],0)</f>
        <v>2</v>
      </c>
      <c r="P7936">
        <f>COUNTIFS(Tabla1[TorneoID],Tabla3[[#This Row],[TorneoID]],Tabla1[Jornada],Tabla3[[#This Row],[Jornada]],Tabla1[Resultado],-1)</f>
        <v>1</v>
      </c>
      <c r="Q7936">
        <f>Tabla3[[#This Row],[GL]]+Tabla3[[#This Row],[GV]]</f>
        <v>27</v>
      </c>
      <c r="R7936">
        <f>SUMIFS(Tabla1[mLoc],Tabla1[TorneoID],Tabla3[[#This Row],[TorneoID]],Tabla1[Jornada],Tabla3[[#This Row],[Jornada]])</f>
        <v>19</v>
      </c>
      <c r="S7936">
        <f>SUMIFS(Tabla1[mVis],Tabla1[TorneoID],Tabla3[[#This Row],[TorneoID]],Tabla1[Jornada],Tabla3[[#This Row],[Jornada]])</f>
        <v>8</v>
      </c>
    </row>
    <row r="7937" spans="2:19" x14ac:dyDescent="0.45">
      <c r="B7937">
        <v>4885</v>
      </c>
      <c r="C7937" t="s">
        <v>60</v>
      </c>
      <c r="D7937">
        <v>24</v>
      </c>
      <c r="E7937">
        <v>12</v>
      </c>
      <c r="F7937" t="s">
        <v>3</v>
      </c>
      <c r="G7937">
        <v>0</v>
      </c>
      <c r="H7937">
        <v>1</v>
      </c>
      <c r="I7937" t="s">
        <v>24</v>
      </c>
      <c r="J7937">
        <v>-1</v>
      </c>
      <c r="L7937">
        <v>53</v>
      </c>
      <c r="M7937">
        <v>12</v>
      </c>
      <c r="N7937">
        <f>COUNTIFS(Tabla1[TorneoID],Tabla3[[#This Row],[TorneoID]],Tabla1[Jornada],Tabla3[[#This Row],[Jornada]],Tabla1[Resultado],1)</f>
        <v>3</v>
      </c>
      <c r="O7937">
        <f>COUNTIFS(Tabla1[TorneoID],Tabla3[[#This Row],[TorneoID]],Tabla1[Jornada],Tabla3[[#This Row],[Jornada]],Tabla1[Resultado],0)</f>
        <v>4</v>
      </c>
      <c r="P7937">
        <f>COUNTIFS(Tabla1[TorneoID],Tabla3[[#This Row],[TorneoID]],Tabla1[Jornada],Tabla3[[#This Row],[Jornada]],Tabla1[Resultado],-1)</f>
        <v>2</v>
      </c>
      <c r="Q7937">
        <f>Tabla3[[#This Row],[GL]]+Tabla3[[#This Row],[GV]]</f>
        <v>27</v>
      </c>
      <c r="R7937">
        <f>SUMIFS(Tabla1[mLoc],Tabla1[TorneoID],Tabla3[[#This Row],[TorneoID]],Tabla1[Jornada],Tabla3[[#This Row],[Jornada]])</f>
        <v>15</v>
      </c>
      <c r="S7937">
        <f>SUMIFS(Tabla1[mVis],Tabla1[TorneoID],Tabla3[[#This Row],[TorneoID]],Tabla1[Jornada],Tabla3[[#This Row],[Jornada]])</f>
        <v>12</v>
      </c>
    </row>
    <row r="7938" spans="2:19" x14ac:dyDescent="0.45">
      <c r="B7938">
        <v>4886</v>
      </c>
      <c r="C7938" t="s">
        <v>60</v>
      </c>
      <c r="D7938">
        <v>24</v>
      </c>
      <c r="E7938">
        <v>12</v>
      </c>
      <c r="F7938" t="s">
        <v>7</v>
      </c>
      <c r="G7938">
        <v>0</v>
      </c>
      <c r="H7938">
        <v>0</v>
      </c>
      <c r="I7938" t="s">
        <v>49</v>
      </c>
      <c r="J7938">
        <v>0</v>
      </c>
      <c r="L7938">
        <v>53</v>
      </c>
      <c r="M7938">
        <v>13</v>
      </c>
      <c r="N7938">
        <f>COUNTIFS(Tabla1[TorneoID],Tabla3[[#This Row],[TorneoID]],Tabla1[Jornada],Tabla3[[#This Row],[Jornada]],Tabla1[Resultado],1)</f>
        <v>4</v>
      </c>
      <c r="O7938">
        <f>COUNTIFS(Tabla1[TorneoID],Tabla3[[#This Row],[TorneoID]],Tabla1[Jornada],Tabla3[[#This Row],[Jornada]],Tabla1[Resultado],0)</f>
        <v>4</v>
      </c>
      <c r="P7938">
        <f>COUNTIFS(Tabla1[TorneoID],Tabla3[[#This Row],[TorneoID]],Tabla1[Jornada],Tabla3[[#This Row],[Jornada]],Tabla1[Resultado],-1)</f>
        <v>1</v>
      </c>
      <c r="Q7938">
        <f>Tabla3[[#This Row],[GL]]+Tabla3[[#This Row],[GV]]</f>
        <v>25</v>
      </c>
      <c r="R7938">
        <f>SUMIFS(Tabla1[mLoc],Tabla1[TorneoID],Tabla3[[#This Row],[TorneoID]],Tabla1[Jornada],Tabla3[[#This Row],[Jornada]])</f>
        <v>15</v>
      </c>
      <c r="S7938">
        <f>SUMIFS(Tabla1[mVis],Tabla1[TorneoID],Tabla3[[#This Row],[TorneoID]],Tabla1[Jornada],Tabla3[[#This Row],[Jornada]])</f>
        <v>10</v>
      </c>
    </row>
    <row r="7939" spans="2:19" x14ac:dyDescent="0.45">
      <c r="B7939">
        <v>4869</v>
      </c>
      <c r="C7939" t="s">
        <v>60</v>
      </c>
      <c r="D7939">
        <v>24</v>
      </c>
      <c r="E7939">
        <v>13</v>
      </c>
      <c r="F7939" t="s">
        <v>56</v>
      </c>
      <c r="G7939">
        <v>0</v>
      </c>
      <c r="H7939">
        <v>1</v>
      </c>
      <c r="I7939" t="s">
        <v>1</v>
      </c>
      <c r="J7939">
        <v>-1</v>
      </c>
      <c r="L7939">
        <v>53</v>
      </c>
      <c r="M7939">
        <v>14</v>
      </c>
      <c r="N7939">
        <f>COUNTIFS(Tabla1[TorneoID],Tabla3[[#This Row],[TorneoID]],Tabla1[Jornada],Tabla3[[#This Row],[Jornada]],Tabla1[Resultado],1)</f>
        <v>5</v>
      </c>
      <c r="O7939">
        <f>COUNTIFS(Tabla1[TorneoID],Tabla3[[#This Row],[TorneoID]],Tabla1[Jornada],Tabla3[[#This Row],[Jornada]],Tabla1[Resultado],0)</f>
        <v>2</v>
      </c>
      <c r="P7939">
        <f>COUNTIFS(Tabla1[TorneoID],Tabla3[[#This Row],[TorneoID]],Tabla1[Jornada],Tabla3[[#This Row],[Jornada]],Tabla1[Resultado],-1)</f>
        <v>2</v>
      </c>
      <c r="Q7939">
        <f>Tabla3[[#This Row],[GL]]+Tabla3[[#This Row],[GV]]</f>
        <v>33</v>
      </c>
      <c r="R7939">
        <f>SUMIFS(Tabla1[mLoc],Tabla1[TorneoID],Tabla3[[#This Row],[TorneoID]],Tabla1[Jornada],Tabla3[[#This Row],[Jornada]])</f>
        <v>22</v>
      </c>
      <c r="S7939">
        <f>SUMIFS(Tabla1[mVis],Tabla1[TorneoID],Tabla3[[#This Row],[TorneoID]],Tabla1[Jornada],Tabla3[[#This Row],[Jornada]])</f>
        <v>11</v>
      </c>
    </row>
    <row r="7940" spans="2:19" x14ac:dyDescent="0.45">
      <c r="B7940">
        <v>4870</v>
      </c>
      <c r="C7940" t="s">
        <v>60</v>
      </c>
      <c r="D7940">
        <v>24</v>
      </c>
      <c r="E7940">
        <v>13</v>
      </c>
      <c r="F7940" t="s">
        <v>4</v>
      </c>
      <c r="G7940">
        <v>1</v>
      </c>
      <c r="H7940">
        <v>3</v>
      </c>
      <c r="I7940" t="s">
        <v>3</v>
      </c>
      <c r="J7940">
        <v>-1</v>
      </c>
      <c r="L7940">
        <v>53</v>
      </c>
      <c r="M7940">
        <v>15</v>
      </c>
      <c r="N7940">
        <f>COUNTIFS(Tabla1[TorneoID],Tabla3[[#This Row],[TorneoID]],Tabla1[Jornada],Tabla3[[#This Row],[Jornada]],Tabla1[Resultado],1)</f>
        <v>5</v>
      </c>
      <c r="O7940">
        <f>COUNTIFS(Tabla1[TorneoID],Tabla3[[#This Row],[TorneoID]],Tabla1[Jornada],Tabla3[[#This Row],[Jornada]],Tabla1[Resultado],0)</f>
        <v>2</v>
      </c>
      <c r="P7940">
        <f>COUNTIFS(Tabla1[TorneoID],Tabla3[[#This Row],[TorneoID]],Tabla1[Jornada],Tabla3[[#This Row],[Jornada]],Tabla1[Resultado],-1)</f>
        <v>2</v>
      </c>
      <c r="Q7940">
        <f>Tabla3[[#This Row],[GL]]+Tabla3[[#This Row],[GV]]</f>
        <v>22</v>
      </c>
      <c r="R7940">
        <f>SUMIFS(Tabla1[mLoc],Tabla1[TorneoID],Tabla3[[#This Row],[TorneoID]],Tabla1[Jornada],Tabla3[[#This Row],[Jornada]])</f>
        <v>15</v>
      </c>
      <c r="S7940">
        <f>SUMIFS(Tabla1[mVis],Tabla1[TorneoID],Tabla3[[#This Row],[TorneoID]],Tabla1[Jornada],Tabla3[[#This Row],[Jornada]])</f>
        <v>7</v>
      </c>
    </row>
    <row r="7941" spans="2:19" x14ac:dyDescent="0.45">
      <c r="B7941">
        <v>4871</v>
      </c>
      <c r="C7941" t="s">
        <v>60</v>
      </c>
      <c r="D7941">
        <v>24</v>
      </c>
      <c r="E7941">
        <v>13</v>
      </c>
      <c r="F7941" t="s">
        <v>5</v>
      </c>
      <c r="G7941">
        <v>2</v>
      </c>
      <c r="H7941">
        <v>1</v>
      </c>
      <c r="I7941" t="s">
        <v>14</v>
      </c>
      <c r="J7941">
        <v>1</v>
      </c>
      <c r="L7941">
        <v>53</v>
      </c>
      <c r="M7941">
        <v>16</v>
      </c>
      <c r="N7941">
        <f>COUNTIFS(Tabla1[TorneoID],Tabla3[[#This Row],[TorneoID]],Tabla1[Jornada],Tabla3[[#This Row],[Jornada]],Tabla1[Resultado],1)</f>
        <v>3</v>
      </c>
      <c r="O7941">
        <f>COUNTIFS(Tabla1[TorneoID],Tabla3[[#This Row],[TorneoID]],Tabla1[Jornada],Tabla3[[#This Row],[Jornada]],Tabla1[Resultado],0)</f>
        <v>3</v>
      </c>
      <c r="P7941">
        <f>COUNTIFS(Tabla1[TorneoID],Tabla3[[#This Row],[TorneoID]],Tabla1[Jornada],Tabla3[[#This Row],[Jornada]],Tabla1[Resultado],-1)</f>
        <v>3</v>
      </c>
      <c r="Q7941">
        <f>Tabla3[[#This Row],[GL]]+Tabla3[[#This Row],[GV]]</f>
        <v>21</v>
      </c>
      <c r="R7941">
        <f>SUMIFS(Tabla1[mLoc],Tabla1[TorneoID],Tabla3[[#This Row],[TorneoID]],Tabla1[Jornada],Tabla3[[#This Row],[Jornada]])</f>
        <v>13</v>
      </c>
      <c r="S7941">
        <f>SUMIFS(Tabla1[mVis],Tabla1[TorneoID],Tabla3[[#This Row],[TorneoID]],Tabla1[Jornada],Tabla3[[#This Row],[Jornada]])</f>
        <v>8</v>
      </c>
    </row>
    <row r="7942" spans="2:19" x14ac:dyDescent="0.45">
      <c r="B7942">
        <v>4872</v>
      </c>
      <c r="C7942" t="s">
        <v>60</v>
      </c>
      <c r="D7942">
        <v>24</v>
      </c>
      <c r="E7942">
        <v>13</v>
      </c>
      <c r="F7942" t="s">
        <v>13</v>
      </c>
      <c r="G7942">
        <v>0</v>
      </c>
      <c r="H7942">
        <v>2</v>
      </c>
      <c r="I7942" t="s">
        <v>6</v>
      </c>
      <c r="J7942">
        <v>-1</v>
      </c>
      <c r="L7942">
        <v>53</v>
      </c>
      <c r="M7942">
        <v>17</v>
      </c>
      <c r="N7942">
        <f>COUNTIFS(Tabla1[TorneoID],Tabla3[[#This Row],[TorneoID]],Tabla1[Jornada],Tabla3[[#This Row],[Jornada]],Tabla1[Resultado],1)</f>
        <v>4</v>
      </c>
      <c r="O7942">
        <f>COUNTIFS(Tabla1[TorneoID],Tabla3[[#This Row],[TorneoID]],Tabla1[Jornada],Tabla3[[#This Row],[Jornada]],Tabla1[Resultado],0)</f>
        <v>2</v>
      </c>
      <c r="P7942">
        <f>COUNTIFS(Tabla1[TorneoID],Tabla3[[#This Row],[TorneoID]],Tabla1[Jornada],Tabla3[[#This Row],[Jornada]],Tabla1[Resultado],-1)</f>
        <v>3</v>
      </c>
      <c r="Q7942">
        <f>Tabla3[[#This Row],[GL]]+Tabla3[[#This Row],[GV]]</f>
        <v>23</v>
      </c>
      <c r="R7942">
        <f>SUMIFS(Tabla1[mLoc],Tabla1[TorneoID],Tabla3[[#This Row],[TorneoID]],Tabla1[Jornada],Tabla3[[#This Row],[Jornada]])</f>
        <v>12</v>
      </c>
      <c r="S7942">
        <f>SUMIFS(Tabla1[mVis],Tabla1[TorneoID],Tabla3[[#This Row],[TorneoID]],Tabla1[Jornada],Tabla3[[#This Row],[Jornada]])</f>
        <v>11</v>
      </c>
    </row>
    <row r="7943" spans="2:19" x14ac:dyDescent="0.45">
      <c r="B7943">
        <v>4873</v>
      </c>
      <c r="C7943" t="s">
        <v>60</v>
      </c>
      <c r="D7943">
        <v>24</v>
      </c>
      <c r="E7943">
        <v>13</v>
      </c>
      <c r="F7943" t="s">
        <v>24</v>
      </c>
      <c r="G7943">
        <v>1</v>
      </c>
      <c r="H7943">
        <v>2</v>
      </c>
      <c r="I7943" t="s">
        <v>11</v>
      </c>
      <c r="J7943">
        <v>-1</v>
      </c>
      <c r="L7943">
        <v>54</v>
      </c>
      <c r="M7943">
        <v>1</v>
      </c>
      <c r="N7943">
        <f>COUNTIFS(Tabla1[TorneoID],Tabla3[[#This Row],[TorneoID]],Tabla1[Jornada],Tabla3[[#This Row],[Jornada]],Tabla1[Resultado],1)</f>
        <v>3</v>
      </c>
      <c r="O7943">
        <f>COUNTIFS(Tabla1[TorneoID],Tabla3[[#This Row],[TorneoID]],Tabla1[Jornada],Tabla3[[#This Row],[Jornada]],Tabla1[Resultado],0)</f>
        <v>5</v>
      </c>
      <c r="P7943">
        <f>COUNTIFS(Tabla1[TorneoID],Tabla3[[#This Row],[TorneoID]],Tabla1[Jornada],Tabla3[[#This Row],[Jornada]],Tabla1[Resultado],-1)</f>
        <v>1</v>
      </c>
      <c r="Q7943">
        <f>Tabla3[[#This Row],[GL]]+Tabla3[[#This Row],[GV]]</f>
        <v>27</v>
      </c>
      <c r="R7943">
        <f>SUMIFS(Tabla1[mLoc],Tabla1[TorneoID],Tabla3[[#This Row],[TorneoID]],Tabla1[Jornada],Tabla3[[#This Row],[Jornada]])</f>
        <v>16</v>
      </c>
      <c r="S7943">
        <f>SUMIFS(Tabla1[mVis],Tabla1[TorneoID],Tabla3[[#This Row],[TorneoID]],Tabla1[Jornada],Tabla3[[#This Row],[Jornada]])</f>
        <v>11</v>
      </c>
    </row>
    <row r="7944" spans="2:19" x14ac:dyDescent="0.45">
      <c r="B7944">
        <v>4874</v>
      </c>
      <c r="C7944" t="s">
        <v>60</v>
      </c>
      <c r="D7944">
        <v>24</v>
      </c>
      <c r="E7944">
        <v>13</v>
      </c>
      <c r="F7944" t="s">
        <v>9</v>
      </c>
      <c r="G7944">
        <v>1</v>
      </c>
      <c r="H7944">
        <v>0</v>
      </c>
      <c r="I7944" t="s">
        <v>7</v>
      </c>
      <c r="J7944">
        <v>1</v>
      </c>
      <c r="L7944">
        <v>54</v>
      </c>
      <c r="M7944">
        <v>2</v>
      </c>
      <c r="N7944">
        <f>COUNTIFS(Tabla1[TorneoID],Tabla3[[#This Row],[TorneoID]],Tabla1[Jornada],Tabla3[[#This Row],[Jornada]],Tabla1[Resultado],1)</f>
        <v>6</v>
      </c>
      <c r="O7944">
        <f>COUNTIFS(Tabla1[TorneoID],Tabla3[[#This Row],[TorneoID]],Tabla1[Jornada],Tabla3[[#This Row],[Jornada]],Tabla1[Resultado],0)</f>
        <v>1</v>
      </c>
      <c r="P7944">
        <f>COUNTIFS(Tabla1[TorneoID],Tabla3[[#This Row],[TorneoID]],Tabla1[Jornada],Tabla3[[#This Row],[Jornada]],Tabla1[Resultado],-1)</f>
        <v>2</v>
      </c>
      <c r="Q7944">
        <f>Tabla3[[#This Row],[GL]]+Tabla3[[#This Row],[GV]]</f>
        <v>20</v>
      </c>
      <c r="R7944">
        <f>SUMIFS(Tabla1[mLoc],Tabla1[TorneoID],Tabla3[[#This Row],[TorneoID]],Tabla1[Jornada],Tabla3[[#This Row],[Jornada]])</f>
        <v>12</v>
      </c>
      <c r="S7944">
        <f>SUMIFS(Tabla1[mVis],Tabla1[TorneoID],Tabla3[[#This Row],[TorneoID]],Tabla1[Jornada],Tabla3[[#This Row],[Jornada]])</f>
        <v>8</v>
      </c>
    </row>
    <row r="7945" spans="2:19" x14ac:dyDescent="0.45">
      <c r="B7945">
        <v>4875</v>
      </c>
      <c r="C7945" t="s">
        <v>60</v>
      </c>
      <c r="D7945">
        <v>24</v>
      </c>
      <c r="E7945">
        <v>13</v>
      </c>
      <c r="F7945" t="s">
        <v>49</v>
      </c>
      <c r="G7945">
        <v>1</v>
      </c>
      <c r="H7945">
        <v>0</v>
      </c>
      <c r="I7945" t="s">
        <v>10</v>
      </c>
      <c r="J7945">
        <v>1</v>
      </c>
      <c r="L7945">
        <v>54</v>
      </c>
      <c r="M7945">
        <v>3</v>
      </c>
      <c r="N7945">
        <f>COUNTIFS(Tabla1[TorneoID],Tabla3[[#This Row],[TorneoID]],Tabla1[Jornada],Tabla3[[#This Row],[Jornada]],Tabla1[Resultado],1)</f>
        <v>3</v>
      </c>
      <c r="O7945">
        <f>COUNTIFS(Tabla1[TorneoID],Tabla3[[#This Row],[TorneoID]],Tabla1[Jornada],Tabla3[[#This Row],[Jornada]],Tabla1[Resultado],0)</f>
        <v>3</v>
      </c>
      <c r="P7945">
        <f>COUNTIFS(Tabla1[TorneoID],Tabla3[[#This Row],[TorneoID]],Tabla1[Jornada],Tabla3[[#This Row],[Jornada]],Tabla1[Resultado],-1)</f>
        <v>3</v>
      </c>
      <c r="Q7945">
        <f>Tabla3[[#This Row],[GL]]+Tabla3[[#This Row],[GV]]</f>
        <v>23</v>
      </c>
      <c r="R7945">
        <f>SUMIFS(Tabla1[mLoc],Tabla1[TorneoID],Tabla3[[#This Row],[TorneoID]],Tabla1[Jornada],Tabla3[[#This Row],[Jornada]])</f>
        <v>13</v>
      </c>
      <c r="S7945">
        <f>SUMIFS(Tabla1[mVis],Tabla1[TorneoID],Tabla3[[#This Row],[TorneoID]],Tabla1[Jornada],Tabla3[[#This Row],[Jornada]])</f>
        <v>10</v>
      </c>
    </row>
    <row r="7946" spans="2:19" x14ac:dyDescent="0.45">
      <c r="B7946">
        <v>4876</v>
      </c>
      <c r="C7946" t="s">
        <v>60</v>
      </c>
      <c r="D7946">
        <v>24</v>
      </c>
      <c r="E7946">
        <v>13</v>
      </c>
      <c r="F7946" t="s">
        <v>27</v>
      </c>
      <c r="G7946">
        <v>2</v>
      </c>
      <c r="H7946">
        <v>0</v>
      </c>
      <c r="I7946" t="s">
        <v>15</v>
      </c>
      <c r="J7946">
        <v>1</v>
      </c>
      <c r="L7946">
        <v>54</v>
      </c>
      <c r="M7946">
        <v>4</v>
      </c>
      <c r="N7946">
        <f>COUNTIFS(Tabla1[TorneoID],Tabla3[[#This Row],[TorneoID]],Tabla1[Jornada],Tabla3[[#This Row],[Jornada]],Tabla1[Resultado],1)</f>
        <v>6</v>
      </c>
      <c r="O7946">
        <f>COUNTIFS(Tabla1[TorneoID],Tabla3[[#This Row],[TorneoID]],Tabla1[Jornada],Tabla3[[#This Row],[Jornada]],Tabla1[Resultado],0)</f>
        <v>1</v>
      </c>
      <c r="P7946">
        <f>COUNTIFS(Tabla1[TorneoID],Tabla3[[#This Row],[TorneoID]],Tabla1[Jornada],Tabla3[[#This Row],[Jornada]],Tabla1[Resultado],-1)</f>
        <v>2</v>
      </c>
      <c r="Q7946">
        <f>Tabla3[[#This Row],[GL]]+Tabla3[[#This Row],[GV]]</f>
        <v>28</v>
      </c>
      <c r="R7946">
        <f>SUMIFS(Tabla1[mLoc],Tabla1[TorneoID],Tabla3[[#This Row],[TorneoID]],Tabla1[Jornada],Tabla3[[#This Row],[Jornada]])</f>
        <v>18</v>
      </c>
      <c r="S7946">
        <f>SUMIFS(Tabla1[mVis],Tabla1[TorneoID],Tabla3[[#This Row],[TorneoID]],Tabla1[Jornada],Tabla3[[#This Row],[Jornada]])</f>
        <v>10</v>
      </c>
    </row>
    <row r="7947" spans="2:19" x14ac:dyDescent="0.45">
      <c r="B7947">
        <v>4877</v>
      </c>
      <c r="C7947" t="s">
        <v>60</v>
      </c>
      <c r="D7947">
        <v>24</v>
      </c>
      <c r="E7947">
        <v>13</v>
      </c>
      <c r="F7947" t="s">
        <v>0</v>
      </c>
      <c r="G7947">
        <v>2</v>
      </c>
      <c r="H7947">
        <v>2</v>
      </c>
      <c r="I7947" t="s">
        <v>12</v>
      </c>
      <c r="J7947">
        <v>0</v>
      </c>
      <c r="L7947">
        <v>54</v>
      </c>
      <c r="M7947">
        <v>5</v>
      </c>
      <c r="N7947">
        <f>COUNTIFS(Tabla1[TorneoID],Tabla3[[#This Row],[TorneoID]],Tabla1[Jornada],Tabla3[[#This Row],[Jornada]],Tabla1[Resultado],1)</f>
        <v>4</v>
      </c>
      <c r="O7947">
        <f>COUNTIFS(Tabla1[TorneoID],Tabla3[[#This Row],[TorneoID]],Tabla1[Jornada],Tabla3[[#This Row],[Jornada]],Tabla1[Resultado],0)</f>
        <v>4</v>
      </c>
      <c r="P7947">
        <f>COUNTIFS(Tabla1[TorneoID],Tabla3[[#This Row],[TorneoID]],Tabla1[Jornada],Tabla3[[#This Row],[Jornada]],Tabla1[Resultado],-1)</f>
        <v>1</v>
      </c>
      <c r="Q7947">
        <f>Tabla3[[#This Row],[GL]]+Tabla3[[#This Row],[GV]]</f>
        <v>25</v>
      </c>
      <c r="R7947">
        <f>SUMIFS(Tabla1[mLoc],Tabla1[TorneoID],Tabla3[[#This Row],[TorneoID]],Tabla1[Jornada],Tabla3[[#This Row],[Jornada]])</f>
        <v>16</v>
      </c>
      <c r="S7947">
        <f>SUMIFS(Tabla1[mVis],Tabla1[TorneoID],Tabla3[[#This Row],[TorneoID]],Tabla1[Jornada],Tabla3[[#This Row],[Jornada]])</f>
        <v>9</v>
      </c>
    </row>
    <row r="7948" spans="2:19" x14ac:dyDescent="0.45">
      <c r="B7948">
        <v>4868</v>
      </c>
      <c r="C7948" t="s">
        <v>60</v>
      </c>
      <c r="D7948">
        <v>24</v>
      </c>
      <c r="E7948">
        <v>14</v>
      </c>
      <c r="F7948" t="s">
        <v>4</v>
      </c>
      <c r="G7948">
        <v>4</v>
      </c>
      <c r="H7948">
        <v>1</v>
      </c>
      <c r="I7948" t="s">
        <v>56</v>
      </c>
      <c r="J7948">
        <v>1</v>
      </c>
      <c r="L7948">
        <v>54</v>
      </c>
      <c r="M7948">
        <v>6</v>
      </c>
      <c r="N7948">
        <f>COUNTIFS(Tabla1[TorneoID],Tabla3[[#This Row],[TorneoID]],Tabla1[Jornada],Tabla3[[#This Row],[Jornada]],Tabla1[Resultado],1)</f>
        <v>2</v>
      </c>
      <c r="O7948">
        <f>COUNTIFS(Tabla1[TorneoID],Tabla3[[#This Row],[TorneoID]],Tabla1[Jornada],Tabla3[[#This Row],[Jornada]],Tabla1[Resultado],0)</f>
        <v>2</v>
      </c>
      <c r="P7948">
        <f>COUNTIFS(Tabla1[TorneoID],Tabla3[[#This Row],[TorneoID]],Tabla1[Jornada],Tabla3[[#This Row],[Jornada]],Tabla1[Resultado],-1)</f>
        <v>5</v>
      </c>
      <c r="Q7948">
        <f>Tabla3[[#This Row],[GL]]+Tabla3[[#This Row],[GV]]</f>
        <v>22</v>
      </c>
      <c r="R7948">
        <f>SUMIFS(Tabla1[mLoc],Tabla1[TorneoID],Tabla3[[#This Row],[TorneoID]],Tabla1[Jornada],Tabla3[[#This Row],[Jornada]])</f>
        <v>8</v>
      </c>
      <c r="S7948">
        <f>SUMIFS(Tabla1[mVis],Tabla1[TorneoID],Tabla3[[#This Row],[TorneoID]],Tabla1[Jornada],Tabla3[[#This Row],[Jornada]])</f>
        <v>14</v>
      </c>
    </row>
    <row r="7949" spans="2:19" x14ac:dyDescent="0.45">
      <c r="B7949">
        <v>4980</v>
      </c>
      <c r="C7949" t="s">
        <v>60</v>
      </c>
      <c r="D7949">
        <v>24</v>
      </c>
      <c r="E7949">
        <v>14</v>
      </c>
      <c r="F7949" t="s">
        <v>11</v>
      </c>
      <c r="G7949">
        <v>1</v>
      </c>
      <c r="H7949">
        <v>1</v>
      </c>
      <c r="I7949" t="s">
        <v>3</v>
      </c>
      <c r="J7949">
        <v>0</v>
      </c>
      <c r="L7949">
        <v>54</v>
      </c>
      <c r="M7949">
        <v>7</v>
      </c>
      <c r="N7949">
        <f>COUNTIFS(Tabla1[TorneoID],Tabla3[[#This Row],[TorneoID]],Tabla1[Jornada],Tabla3[[#This Row],[Jornada]],Tabla1[Resultado],1)</f>
        <v>5</v>
      </c>
      <c r="O7949">
        <f>COUNTIFS(Tabla1[TorneoID],Tabla3[[#This Row],[TorneoID]],Tabla1[Jornada],Tabla3[[#This Row],[Jornada]],Tabla1[Resultado],0)</f>
        <v>4</v>
      </c>
      <c r="P7949">
        <f>COUNTIFS(Tabla1[TorneoID],Tabla3[[#This Row],[TorneoID]],Tabla1[Jornada],Tabla3[[#This Row],[Jornada]],Tabla1[Resultado],-1)</f>
        <v>0</v>
      </c>
      <c r="Q7949">
        <f>Tabla3[[#This Row],[GL]]+Tabla3[[#This Row],[GV]]</f>
        <v>21</v>
      </c>
      <c r="R7949">
        <f>SUMIFS(Tabla1[mLoc],Tabla1[TorneoID],Tabla3[[#This Row],[TorneoID]],Tabla1[Jornada],Tabla3[[#This Row],[Jornada]])</f>
        <v>14</v>
      </c>
      <c r="S7949">
        <f>SUMIFS(Tabla1[mVis],Tabla1[TorneoID],Tabla3[[#This Row],[TorneoID]],Tabla1[Jornada],Tabla3[[#This Row],[Jornada]])</f>
        <v>7</v>
      </c>
    </row>
    <row r="7950" spans="2:19" x14ac:dyDescent="0.45">
      <c r="B7950">
        <v>4999</v>
      </c>
      <c r="C7950" t="s">
        <v>60</v>
      </c>
      <c r="D7950">
        <v>24</v>
      </c>
      <c r="E7950">
        <v>14</v>
      </c>
      <c r="F7950" t="s">
        <v>7</v>
      </c>
      <c r="G7950">
        <v>2</v>
      </c>
      <c r="H7950">
        <v>0</v>
      </c>
      <c r="I7950" t="s">
        <v>24</v>
      </c>
      <c r="J7950">
        <v>1</v>
      </c>
      <c r="L7950">
        <v>54</v>
      </c>
      <c r="M7950">
        <v>8</v>
      </c>
      <c r="N7950">
        <f>COUNTIFS(Tabla1[TorneoID],Tabla3[[#This Row],[TorneoID]],Tabla1[Jornada],Tabla3[[#This Row],[Jornada]],Tabla1[Resultado],1)</f>
        <v>6</v>
      </c>
      <c r="O7950">
        <f>COUNTIFS(Tabla1[TorneoID],Tabla3[[#This Row],[TorneoID]],Tabla1[Jornada],Tabla3[[#This Row],[Jornada]],Tabla1[Resultado],0)</f>
        <v>1</v>
      </c>
      <c r="P7950">
        <f>COUNTIFS(Tabla1[TorneoID],Tabla3[[#This Row],[TorneoID]],Tabla1[Jornada],Tabla3[[#This Row],[Jornada]],Tabla1[Resultado],-1)</f>
        <v>2</v>
      </c>
      <c r="Q7950">
        <f>Tabla3[[#This Row],[GL]]+Tabla3[[#This Row],[GV]]</f>
        <v>22</v>
      </c>
      <c r="R7950">
        <f>SUMIFS(Tabla1[mLoc],Tabla1[TorneoID],Tabla3[[#This Row],[TorneoID]],Tabla1[Jornada],Tabla3[[#This Row],[Jornada]])</f>
        <v>14</v>
      </c>
      <c r="S7950">
        <f>SUMIFS(Tabla1[mVis],Tabla1[TorneoID],Tabla3[[#This Row],[TorneoID]],Tabla1[Jornada],Tabla3[[#This Row],[Jornada]])</f>
        <v>8</v>
      </c>
    </row>
    <row r="7951" spans="2:19" x14ac:dyDescent="0.45">
      <c r="B7951">
        <v>5000</v>
      </c>
      <c r="C7951" t="s">
        <v>60</v>
      </c>
      <c r="D7951">
        <v>24</v>
      </c>
      <c r="E7951">
        <v>14</v>
      </c>
      <c r="F7951" t="s">
        <v>15</v>
      </c>
      <c r="G7951">
        <v>3</v>
      </c>
      <c r="H7951">
        <v>3</v>
      </c>
      <c r="I7951" t="s">
        <v>5</v>
      </c>
      <c r="J7951">
        <v>0</v>
      </c>
      <c r="L7951">
        <v>54</v>
      </c>
      <c r="M7951">
        <v>9</v>
      </c>
      <c r="N7951">
        <f>COUNTIFS(Tabla1[TorneoID],Tabla3[[#This Row],[TorneoID]],Tabla1[Jornada],Tabla3[[#This Row],[Jornada]],Tabla1[Resultado],1)</f>
        <v>4</v>
      </c>
      <c r="O7951">
        <f>COUNTIFS(Tabla1[TorneoID],Tabla3[[#This Row],[TorneoID]],Tabla1[Jornada],Tabla3[[#This Row],[Jornada]],Tabla1[Resultado],0)</f>
        <v>2</v>
      </c>
      <c r="P7951">
        <f>COUNTIFS(Tabla1[TorneoID],Tabla3[[#This Row],[TorneoID]],Tabla1[Jornada],Tabla3[[#This Row],[Jornada]],Tabla1[Resultado],-1)</f>
        <v>3</v>
      </c>
      <c r="Q7951">
        <f>Tabla3[[#This Row],[GL]]+Tabla3[[#This Row],[GV]]</f>
        <v>18</v>
      </c>
      <c r="R7951">
        <f>SUMIFS(Tabla1[mLoc],Tabla1[TorneoID],Tabla3[[#This Row],[TorneoID]],Tabla1[Jornada],Tabla3[[#This Row],[Jornada]])</f>
        <v>10</v>
      </c>
      <c r="S7951">
        <f>SUMIFS(Tabla1[mVis],Tabla1[TorneoID],Tabla3[[#This Row],[TorneoID]],Tabla1[Jornada],Tabla3[[#This Row],[Jornada]])</f>
        <v>8</v>
      </c>
    </row>
    <row r="7952" spans="2:19" x14ac:dyDescent="0.45">
      <c r="B7952">
        <v>5001</v>
      </c>
      <c r="C7952" t="s">
        <v>60</v>
      </c>
      <c r="D7952">
        <v>24</v>
      </c>
      <c r="E7952">
        <v>14</v>
      </c>
      <c r="F7952" t="s">
        <v>1</v>
      </c>
      <c r="G7952">
        <v>4</v>
      </c>
      <c r="H7952">
        <v>0</v>
      </c>
      <c r="I7952" t="s">
        <v>13</v>
      </c>
      <c r="J7952">
        <v>1</v>
      </c>
      <c r="L7952">
        <v>54</v>
      </c>
      <c r="M7952">
        <v>10</v>
      </c>
      <c r="N7952">
        <f>COUNTIFS(Tabla1[TorneoID],Tabla3[[#This Row],[TorneoID]],Tabla1[Jornada],Tabla3[[#This Row],[Jornada]],Tabla1[Resultado],1)</f>
        <v>3</v>
      </c>
      <c r="O7952">
        <f>COUNTIFS(Tabla1[TorneoID],Tabla3[[#This Row],[TorneoID]],Tabla1[Jornada],Tabla3[[#This Row],[Jornada]],Tabla1[Resultado],0)</f>
        <v>2</v>
      </c>
      <c r="P7952">
        <f>COUNTIFS(Tabla1[TorneoID],Tabla3[[#This Row],[TorneoID]],Tabla1[Jornada],Tabla3[[#This Row],[Jornada]],Tabla1[Resultado],-1)</f>
        <v>4</v>
      </c>
      <c r="Q7952">
        <f>Tabla3[[#This Row],[GL]]+Tabla3[[#This Row],[GV]]</f>
        <v>17</v>
      </c>
      <c r="R7952">
        <f>SUMIFS(Tabla1[mLoc],Tabla1[TorneoID],Tabla3[[#This Row],[TorneoID]],Tabla1[Jornada],Tabla3[[#This Row],[Jornada]])</f>
        <v>8</v>
      </c>
      <c r="S7952">
        <f>SUMIFS(Tabla1[mVis],Tabla1[TorneoID],Tabla3[[#This Row],[TorneoID]],Tabla1[Jornada],Tabla3[[#This Row],[Jornada]])</f>
        <v>9</v>
      </c>
    </row>
    <row r="7953" spans="2:19" x14ac:dyDescent="0.45">
      <c r="B7953">
        <v>5002</v>
      </c>
      <c r="C7953" t="s">
        <v>60</v>
      </c>
      <c r="D7953">
        <v>24</v>
      </c>
      <c r="E7953">
        <v>14</v>
      </c>
      <c r="F7953" t="s">
        <v>12</v>
      </c>
      <c r="G7953">
        <v>2</v>
      </c>
      <c r="H7953">
        <v>2</v>
      </c>
      <c r="I7953" t="s">
        <v>27</v>
      </c>
      <c r="J7953">
        <v>0</v>
      </c>
      <c r="L7953">
        <v>54</v>
      </c>
      <c r="M7953">
        <v>11</v>
      </c>
      <c r="N7953">
        <f>COUNTIFS(Tabla1[TorneoID],Tabla3[[#This Row],[TorneoID]],Tabla1[Jornada],Tabla3[[#This Row],[Jornada]],Tabla1[Resultado],1)</f>
        <v>2</v>
      </c>
      <c r="O7953">
        <f>COUNTIFS(Tabla1[TorneoID],Tabla3[[#This Row],[TorneoID]],Tabla1[Jornada],Tabla3[[#This Row],[Jornada]],Tabla1[Resultado],0)</f>
        <v>5</v>
      </c>
      <c r="P7953">
        <f>COUNTIFS(Tabla1[TorneoID],Tabla3[[#This Row],[TorneoID]],Tabla1[Jornada],Tabla3[[#This Row],[Jornada]],Tabla1[Resultado],-1)</f>
        <v>2</v>
      </c>
      <c r="Q7953">
        <f>Tabla3[[#This Row],[GL]]+Tabla3[[#This Row],[GV]]</f>
        <v>20</v>
      </c>
      <c r="R7953">
        <f>SUMIFS(Tabla1[mLoc],Tabla1[TorneoID],Tabla3[[#This Row],[TorneoID]],Tabla1[Jornada],Tabla3[[#This Row],[Jornada]])</f>
        <v>9</v>
      </c>
      <c r="S7953">
        <f>SUMIFS(Tabla1[mVis],Tabla1[TorneoID],Tabla3[[#This Row],[TorneoID]],Tabla1[Jornada],Tabla3[[#This Row],[Jornada]])</f>
        <v>11</v>
      </c>
    </row>
    <row r="7954" spans="2:19" x14ac:dyDescent="0.45">
      <c r="B7954">
        <v>5003</v>
      </c>
      <c r="C7954" t="s">
        <v>60</v>
      </c>
      <c r="D7954">
        <v>24</v>
      </c>
      <c r="E7954">
        <v>14</v>
      </c>
      <c r="F7954" t="s">
        <v>6</v>
      </c>
      <c r="G7954">
        <v>1</v>
      </c>
      <c r="H7954">
        <v>1</v>
      </c>
      <c r="I7954" t="s">
        <v>0</v>
      </c>
      <c r="J7954">
        <v>0</v>
      </c>
      <c r="L7954">
        <v>54</v>
      </c>
      <c r="M7954">
        <v>12</v>
      </c>
      <c r="N7954">
        <f>COUNTIFS(Tabla1[TorneoID],Tabla3[[#This Row],[TorneoID]],Tabla1[Jornada],Tabla3[[#This Row],[Jornada]],Tabla1[Resultado],1)</f>
        <v>4</v>
      </c>
      <c r="O7954">
        <f>COUNTIFS(Tabla1[TorneoID],Tabla3[[#This Row],[TorneoID]],Tabla1[Jornada],Tabla3[[#This Row],[Jornada]],Tabla1[Resultado],0)</f>
        <v>2</v>
      </c>
      <c r="P7954">
        <f>COUNTIFS(Tabla1[TorneoID],Tabla3[[#This Row],[TorneoID]],Tabla1[Jornada],Tabla3[[#This Row],[Jornada]],Tabla1[Resultado],-1)</f>
        <v>3</v>
      </c>
      <c r="Q7954">
        <f>Tabla3[[#This Row],[GL]]+Tabla3[[#This Row],[GV]]</f>
        <v>21</v>
      </c>
      <c r="R7954">
        <f>SUMIFS(Tabla1[mLoc],Tabla1[TorneoID],Tabla3[[#This Row],[TorneoID]],Tabla1[Jornada],Tabla3[[#This Row],[Jornada]])</f>
        <v>14</v>
      </c>
      <c r="S7954">
        <f>SUMIFS(Tabla1[mVis],Tabla1[TorneoID],Tabla3[[#This Row],[TorneoID]],Tabla1[Jornada],Tabla3[[#This Row],[Jornada]])</f>
        <v>7</v>
      </c>
    </row>
    <row r="7955" spans="2:19" x14ac:dyDescent="0.45">
      <c r="B7955">
        <v>5004</v>
      </c>
      <c r="C7955" t="s">
        <v>60</v>
      </c>
      <c r="D7955">
        <v>24</v>
      </c>
      <c r="E7955">
        <v>14</v>
      </c>
      <c r="F7955" t="s">
        <v>14</v>
      </c>
      <c r="G7955">
        <v>5</v>
      </c>
      <c r="H7955">
        <v>0</v>
      </c>
      <c r="I7955" t="s">
        <v>49</v>
      </c>
      <c r="J7955">
        <v>1</v>
      </c>
      <c r="L7955">
        <v>54</v>
      </c>
      <c r="M7955">
        <v>13</v>
      </c>
      <c r="N7955">
        <f>COUNTIFS(Tabla1[TorneoID],Tabla3[[#This Row],[TorneoID]],Tabla1[Jornada],Tabla3[[#This Row],[Jornada]],Tabla1[Resultado],1)</f>
        <v>2</v>
      </c>
      <c r="O7955">
        <f>COUNTIFS(Tabla1[TorneoID],Tabla3[[#This Row],[TorneoID]],Tabla1[Jornada],Tabla3[[#This Row],[Jornada]],Tabla1[Resultado],0)</f>
        <v>4</v>
      </c>
      <c r="P7955">
        <f>COUNTIFS(Tabla1[TorneoID],Tabla3[[#This Row],[TorneoID]],Tabla1[Jornada],Tabla3[[#This Row],[Jornada]],Tabla1[Resultado],-1)</f>
        <v>3</v>
      </c>
      <c r="Q7955">
        <f>Tabla3[[#This Row],[GL]]+Tabla3[[#This Row],[GV]]</f>
        <v>15</v>
      </c>
      <c r="R7955">
        <f>SUMIFS(Tabla1[mLoc],Tabla1[TorneoID],Tabla3[[#This Row],[TorneoID]],Tabla1[Jornada],Tabla3[[#This Row],[Jornada]])</f>
        <v>7</v>
      </c>
      <c r="S7955">
        <f>SUMIFS(Tabla1[mVis],Tabla1[TorneoID],Tabla3[[#This Row],[TorneoID]],Tabla1[Jornada],Tabla3[[#This Row],[Jornada]])</f>
        <v>8</v>
      </c>
    </row>
    <row r="7956" spans="2:19" x14ac:dyDescent="0.45">
      <c r="B7956">
        <v>5005</v>
      </c>
      <c r="C7956" t="s">
        <v>60</v>
      </c>
      <c r="D7956">
        <v>24</v>
      </c>
      <c r="E7956">
        <v>14</v>
      </c>
      <c r="F7956" t="s">
        <v>10</v>
      </c>
      <c r="G7956">
        <v>0</v>
      </c>
      <c r="H7956">
        <v>2</v>
      </c>
      <c r="I7956" t="s">
        <v>9</v>
      </c>
      <c r="J7956">
        <v>-1</v>
      </c>
      <c r="L7956">
        <v>54</v>
      </c>
      <c r="M7956">
        <v>14</v>
      </c>
      <c r="N7956">
        <f>COUNTIFS(Tabla1[TorneoID],Tabla3[[#This Row],[TorneoID]],Tabla1[Jornada],Tabla3[[#This Row],[Jornada]],Tabla1[Resultado],1)</f>
        <v>5</v>
      </c>
      <c r="O7956">
        <f>COUNTIFS(Tabla1[TorneoID],Tabla3[[#This Row],[TorneoID]],Tabla1[Jornada],Tabla3[[#This Row],[Jornada]],Tabla1[Resultado],0)</f>
        <v>2</v>
      </c>
      <c r="P7956">
        <f>COUNTIFS(Tabla1[TorneoID],Tabla3[[#This Row],[TorneoID]],Tabla1[Jornada],Tabla3[[#This Row],[Jornada]],Tabla1[Resultado],-1)</f>
        <v>2</v>
      </c>
      <c r="Q7956">
        <f>Tabla3[[#This Row],[GL]]+Tabla3[[#This Row],[GV]]</f>
        <v>26</v>
      </c>
      <c r="R7956">
        <f>SUMIFS(Tabla1[mLoc],Tabla1[TorneoID],Tabla3[[#This Row],[TorneoID]],Tabla1[Jornada],Tabla3[[#This Row],[Jornada]])</f>
        <v>17</v>
      </c>
      <c r="S7956">
        <f>SUMIFS(Tabla1[mVis],Tabla1[TorneoID],Tabla3[[#This Row],[TorneoID]],Tabla1[Jornada],Tabla3[[#This Row],[Jornada]])</f>
        <v>9</v>
      </c>
    </row>
    <row r="7957" spans="2:19" x14ac:dyDescent="0.45">
      <c r="B7957">
        <v>4990</v>
      </c>
      <c r="C7957" t="s">
        <v>60</v>
      </c>
      <c r="D7957">
        <v>24</v>
      </c>
      <c r="E7957">
        <v>15</v>
      </c>
      <c r="F7957" t="s">
        <v>9</v>
      </c>
      <c r="G7957">
        <v>1</v>
      </c>
      <c r="H7957">
        <v>2</v>
      </c>
      <c r="I7957" t="s">
        <v>14</v>
      </c>
      <c r="J7957">
        <v>-1</v>
      </c>
      <c r="L7957">
        <v>54</v>
      </c>
      <c r="M7957">
        <v>15</v>
      </c>
      <c r="N7957">
        <f>COUNTIFS(Tabla1[TorneoID],Tabla3[[#This Row],[TorneoID]],Tabla1[Jornada],Tabla3[[#This Row],[Jornada]],Tabla1[Resultado],1)</f>
        <v>6</v>
      </c>
      <c r="O7957">
        <f>COUNTIFS(Tabla1[TorneoID],Tabla3[[#This Row],[TorneoID]],Tabla1[Jornada],Tabla3[[#This Row],[Jornada]],Tabla1[Resultado],0)</f>
        <v>1</v>
      </c>
      <c r="P7957">
        <f>COUNTIFS(Tabla1[TorneoID],Tabla3[[#This Row],[TorneoID]],Tabla1[Jornada],Tabla3[[#This Row],[Jornada]],Tabla1[Resultado],-1)</f>
        <v>2</v>
      </c>
      <c r="Q7957">
        <f>Tabla3[[#This Row],[GL]]+Tabla3[[#This Row],[GV]]</f>
        <v>21</v>
      </c>
      <c r="R7957">
        <f>SUMIFS(Tabla1[mLoc],Tabla1[TorneoID],Tabla3[[#This Row],[TorneoID]],Tabla1[Jornada],Tabla3[[#This Row],[Jornada]])</f>
        <v>13</v>
      </c>
      <c r="S7957">
        <f>SUMIFS(Tabla1[mVis],Tabla1[TorneoID],Tabla3[[#This Row],[TorneoID]],Tabla1[Jornada],Tabla3[[#This Row],[Jornada]])</f>
        <v>8</v>
      </c>
    </row>
    <row r="7958" spans="2:19" x14ac:dyDescent="0.45">
      <c r="B7958">
        <v>4991</v>
      </c>
      <c r="C7958" t="s">
        <v>60</v>
      </c>
      <c r="D7958">
        <v>24</v>
      </c>
      <c r="E7958">
        <v>15</v>
      </c>
      <c r="F7958" t="s">
        <v>0</v>
      </c>
      <c r="G7958">
        <v>2</v>
      </c>
      <c r="H7958">
        <v>1</v>
      </c>
      <c r="I7958" t="s">
        <v>1</v>
      </c>
      <c r="J7958">
        <v>1</v>
      </c>
      <c r="L7958">
        <v>54</v>
      </c>
      <c r="M7958">
        <v>16</v>
      </c>
      <c r="N7958">
        <f>COUNTIFS(Tabla1[TorneoID],Tabla3[[#This Row],[TorneoID]],Tabla1[Jornada],Tabla3[[#This Row],[Jornada]],Tabla1[Resultado],1)</f>
        <v>5</v>
      </c>
      <c r="O7958">
        <f>COUNTIFS(Tabla1[TorneoID],Tabla3[[#This Row],[TorneoID]],Tabla1[Jornada],Tabla3[[#This Row],[Jornada]],Tabla1[Resultado],0)</f>
        <v>1</v>
      </c>
      <c r="P7958">
        <f>COUNTIFS(Tabla1[TorneoID],Tabla3[[#This Row],[TorneoID]],Tabla1[Jornada],Tabla3[[#This Row],[Jornada]],Tabla1[Resultado],-1)</f>
        <v>3</v>
      </c>
      <c r="Q7958">
        <f>Tabla3[[#This Row],[GL]]+Tabla3[[#This Row],[GV]]</f>
        <v>21</v>
      </c>
      <c r="R7958">
        <f>SUMIFS(Tabla1[mLoc],Tabla1[TorneoID],Tabla3[[#This Row],[TorneoID]],Tabla1[Jornada],Tabla3[[#This Row],[Jornada]])</f>
        <v>12</v>
      </c>
      <c r="S7958">
        <f>SUMIFS(Tabla1[mVis],Tabla1[TorneoID],Tabla3[[#This Row],[TorneoID]],Tabla1[Jornada],Tabla3[[#This Row],[Jornada]])</f>
        <v>9</v>
      </c>
    </row>
    <row r="7959" spans="2:19" x14ac:dyDescent="0.45">
      <c r="B7959">
        <v>4992</v>
      </c>
      <c r="C7959" t="s">
        <v>60</v>
      </c>
      <c r="D7959">
        <v>24</v>
      </c>
      <c r="E7959">
        <v>15</v>
      </c>
      <c r="F7959" t="s">
        <v>3</v>
      </c>
      <c r="G7959">
        <v>1</v>
      </c>
      <c r="H7959">
        <v>1</v>
      </c>
      <c r="I7959" t="s">
        <v>7</v>
      </c>
      <c r="J7959">
        <v>0</v>
      </c>
      <c r="L7959">
        <v>54</v>
      </c>
      <c r="M7959">
        <v>17</v>
      </c>
      <c r="N7959">
        <f>COUNTIFS(Tabla1[TorneoID],Tabla3[[#This Row],[TorneoID]],Tabla1[Jornada],Tabla3[[#This Row],[Jornada]],Tabla1[Resultado],1)</f>
        <v>2</v>
      </c>
      <c r="O7959">
        <f>COUNTIFS(Tabla1[TorneoID],Tabla3[[#This Row],[TorneoID]],Tabla1[Jornada],Tabla3[[#This Row],[Jornada]],Tabla1[Resultado],0)</f>
        <v>0</v>
      </c>
      <c r="P7959">
        <f>COUNTIFS(Tabla1[TorneoID],Tabla3[[#This Row],[TorneoID]],Tabla1[Jornada],Tabla3[[#This Row],[Jornada]],Tabla1[Resultado],-1)</f>
        <v>7</v>
      </c>
      <c r="Q7959">
        <f>Tabla3[[#This Row],[GL]]+Tabla3[[#This Row],[GV]]</f>
        <v>28</v>
      </c>
      <c r="R7959">
        <f>SUMIFS(Tabla1[mLoc],Tabla1[TorneoID],Tabla3[[#This Row],[TorneoID]],Tabla1[Jornada],Tabla3[[#This Row],[Jornada]])</f>
        <v>11</v>
      </c>
      <c r="S7959">
        <f>SUMIFS(Tabla1[mVis],Tabla1[TorneoID],Tabla3[[#This Row],[TorneoID]],Tabla1[Jornada],Tabla3[[#This Row],[Jornada]])</f>
        <v>17</v>
      </c>
    </row>
    <row r="7960" spans="2:19" x14ac:dyDescent="0.45">
      <c r="B7960">
        <v>4993</v>
      </c>
      <c r="C7960" t="s">
        <v>60</v>
      </c>
      <c r="D7960">
        <v>24</v>
      </c>
      <c r="E7960">
        <v>15</v>
      </c>
      <c r="F7960" t="s">
        <v>13</v>
      </c>
      <c r="G7960">
        <v>1</v>
      </c>
      <c r="H7960">
        <v>2</v>
      </c>
      <c r="I7960" t="s">
        <v>56</v>
      </c>
      <c r="J7960">
        <v>-1</v>
      </c>
      <c r="L7960">
        <v>55</v>
      </c>
      <c r="M7960">
        <v>1</v>
      </c>
      <c r="N7960">
        <f>COUNTIFS(Tabla1[TorneoID],Tabla3[[#This Row],[TorneoID]],Tabla1[Jornada],Tabla3[[#This Row],[Jornada]],Tabla1[Resultado],1)</f>
        <v>3</v>
      </c>
      <c r="O7960">
        <f>COUNTIFS(Tabla1[TorneoID],Tabla3[[#This Row],[TorneoID]],Tabla1[Jornada],Tabla3[[#This Row],[Jornada]],Tabla1[Resultado],0)</f>
        <v>3</v>
      </c>
      <c r="P7960">
        <f>COUNTIFS(Tabla1[TorneoID],Tabla3[[#This Row],[TorneoID]],Tabla1[Jornada],Tabla3[[#This Row],[Jornada]],Tabla1[Resultado],-1)</f>
        <v>3</v>
      </c>
      <c r="Q7960">
        <f>Tabla3[[#This Row],[GL]]+Tabla3[[#This Row],[GV]]</f>
        <v>22</v>
      </c>
      <c r="R7960">
        <f>SUMIFS(Tabla1[mLoc],Tabla1[TorneoID],Tabla3[[#This Row],[TorneoID]],Tabla1[Jornada],Tabla3[[#This Row],[Jornada]])</f>
        <v>10</v>
      </c>
      <c r="S7960">
        <f>SUMIFS(Tabla1[mVis],Tabla1[TorneoID],Tabla3[[#This Row],[TorneoID]],Tabla1[Jornada],Tabla3[[#This Row],[Jornada]])</f>
        <v>12</v>
      </c>
    </row>
    <row r="7961" spans="2:19" x14ac:dyDescent="0.45">
      <c r="B7961">
        <v>4994</v>
      </c>
      <c r="C7961" t="s">
        <v>60</v>
      </c>
      <c r="D7961">
        <v>24</v>
      </c>
      <c r="E7961">
        <v>15</v>
      </c>
      <c r="F7961" t="s">
        <v>24</v>
      </c>
      <c r="G7961">
        <v>0</v>
      </c>
      <c r="H7961">
        <v>0</v>
      </c>
      <c r="I7961" t="s">
        <v>10</v>
      </c>
      <c r="J7961">
        <v>0</v>
      </c>
      <c r="L7961">
        <v>55</v>
      </c>
      <c r="M7961">
        <v>2</v>
      </c>
      <c r="N7961">
        <f>COUNTIFS(Tabla1[TorneoID],Tabla3[[#This Row],[TorneoID]],Tabla1[Jornada],Tabla3[[#This Row],[Jornada]],Tabla1[Resultado],1)</f>
        <v>3</v>
      </c>
      <c r="O7961">
        <f>COUNTIFS(Tabla1[TorneoID],Tabla3[[#This Row],[TorneoID]],Tabla1[Jornada],Tabla3[[#This Row],[Jornada]],Tabla1[Resultado],0)</f>
        <v>2</v>
      </c>
      <c r="P7961">
        <f>COUNTIFS(Tabla1[TorneoID],Tabla3[[#This Row],[TorneoID]],Tabla1[Jornada],Tabla3[[#This Row],[Jornada]],Tabla1[Resultado],-1)</f>
        <v>4</v>
      </c>
      <c r="Q7961">
        <f>Tabla3[[#This Row],[GL]]+Tabla3[[#This Row],[GV]]</f>
        <v>33</v>
      </c>
      <c r="R7961">
        <f>SUMIFS(Tabla1[mLoc],Tabla1[TorneoID],Tabla3[[#This Row],[TorneoID]],Tabla1[Jornada],Tabla3[[#This Row],[Jornada]])</f>
        <v>15</v>
      </c>
      <c r="S7961">
        <f>SUMIFS(Tabla1[mVis],Tabla1[TorneoID],Tabla3[[#This Row],[TorneoID]],Tabla1[Jornada],Tabla3[[#This Row],[Jornada]])</f>
        <v>18</v>
      </c>
    </row>
    <row r="7962" spans="2:19" x14ac:dyDescent="0.45">
      <c r="B7962">
        <v>4995</v>
      </c>
      <c r="C7962" t="s">
        <v>60</v>
      </c>
      <c r="D7962">
        <v>24</v>
      </c>
      <c r="E7962">
        <v>15</v>
      </c>
      <c r="F7962" t="s">
        <v>49</v>
      </c>
      <c r="G7962">
        <v>4</v>
      </c>
      <c r="H7962">
        <v>1</v>
      </c>
      <c r="I7962" t="s">
        <v>15</v>
      </c>
      <c r="J7962">
        <v>1</v>
      </c>
      <c r="L7962">
        <v>55</v>
      </c>
      <c r="M7962">
        <v>3</v>
      </c>
      <c r="N7962">
        <f>COUNTIFS(Tabla1[TorneoID],Tabla3[[#This Row],[TorneoID]],Tabla1[Jornada],Tabla3[[#This Row],[Jornada]],Tabla1[Resultado],1)</f>
        <v>1</v>
      </c>
      <c r="O7962">
        <f>COUNTIFS(Tabla1[TorneoID],Tabla3[[#This Row],[TorneoID]],Tabla1[Jornada],Tabla3[[#This Row],[Jornada]],Tabla1[Resultado],0)</f>
        <v>6</v>
      </c>
      <c r="P7962">
        <f>COUNTIFS(Tabla1[TorneoID],Tabla3[[#This Row],[TorneoID]],Tabla1[Jornada],Tabla3[[#This Row],[Jornada]],Tabla1[Resultado],-1)</f>
        <v>2</v>
      </c>
      <c r="Q7962">
        <f>Tabla3[[#This Row],[GL]]+Tabla3[[#This Row],[GV]]</f>
        <v>20</v>
      </c>
      <c r="R7962">
        <f>SUMIFS(Tabla1[mLoc],Tabla1[TorneoID],Tabla3[[#This Row],[TorneoID]],Tabla1[Jornada],Tabla3[[#This Row],[Jornada]])</f>
        <v>9</v>
      </c>
      <c r="S7962">
        <f>SUMIFS(Tabla1[mVis],Tabla1[TorneoID],Tabla3[[#This Row],[TorneoID]],Tabla1[Jornada],Tabla3[[#This Row],[Jornada]])</f>
        <v>11</v>
      </c>
    </row>
    <row r="7963" spans="2:19" x14ac:dyDescent="0.45">
      <c r="B7963">
        <v>4996</v>
      </c>
      <c r="C7963" t="s">
        <v>60</v>
      </c>
      <c r="D7963">
        <v>24</v>
      </c>
      <c r="E7963">
        <v>15</v>
      </c>
      <c r="F7963" t="s">
        <v>11</v>
      </c>
      <c r="G7963">
        <v>1</v>
      </c>
      <c r="H7963">
        <v>3</v>
      </c>
      <c r="I7963" t="s">
        <v>4</v>
      </c>
      <c r="J7963">
        <v>-1</v>
      </c>
      <c r="L7963">
        <v>55</v>
      </c>
      <c r="M7963">
        <v>4</v>
      </c>
      <c r="N7963">
        <f>COUNTIFS(Tabla1[TorneoID],Tabla3[[#This Row],[TorneoID]],Tabla1[Jornada],Tabla3[[#This Row],[Jornada]],Tabla1[Resultado],1)</f>
        <v>6</v>
      </c>
      <c r="O7963">
        <f>COUNTIFS(Tabla1[TorneoID],Tabla3[[#This Row],[TorneoID]],Tabla1[Jornada],Tabla3[[#This Row],[Jornada]],Tabla1[Resultado],0)</f>
        <v>2</v>
      </c>
      <c r="P7963">
        <f>COUNTIFS(Tabla1[TorneoID],Tabla3[[#This Row],[TorneoID]],Tabla1[Jornada],Tabla3[[#This Row],[Jornada]],Tabla1[Resultado],-1)</f>
        <v>1</v>
      </c>
      <c r="Q7963">
        <f>Tabla3[[#This Row],[GL]]+Tabla3[[#This Row],[GV]]</f>
        <v>26</v>
      </c>
      <c r="R7963">
        <f>SUMIFS(Tabla1[mLoc],Tabla1[TorneoID],Tabla3[[#This Row],[TorneoID]],Tabla1[Jornada],Tabla3[[#This Row],[Jornada]])</f>
        <v>17</v>
      </c>
      <c r="S7963">
        <f>SUMIFS(Tabla1[mVis],Tabla1[TorneoID],Tabla3[[#This Row],[TorneoID]],Tabla1[Jornada],Tabla3[[#This Row],[Jornada]])</f>
        <v>9</v>
      </c>
    </row>
    <row r="7964" spans="2:19" x14ac:dyDescent="0.45">
      <c r="B7964">
        <v>4997</v>
      </c>
      <c r="C7964" t="s">
        <v>60</v>
      </c>
      <c r="D7964">
        <v>24</v>
      </c>
      <c r="E7964">
        <v>15</v>
      </c>
      <c r="F7964" t="s">
        <v>5</v>
      </c>
      <c r="G7964">
        <v>1</v>
      </c>
      <c r="H7964">
        <v>1</v>
      </c>
      <c r="I7964" t="s">
        <v>12</v>
      </c>
      <c r="J7964">
        <v>0</v>
      </c>
      <c r="L7964">
        <v>55</v>
      </c>
      <c r="M7964">
        <v>5</v>
      </c>
      <c r="N7964">
        <f>COUNTIFS(Tabla1[TorneoID],Tabla3[[#This Row],[TorneoID]],Tabla1[Jornada],Tabla3[[#This Row],[Jornada]],Tabla1[Resultado],1)</f>
        <v>3</v>
      </c>
      <c r="O7964">
        <f>COUNTIFS(Tabla1[TorneoID],Tabla3[[#This Row],[TorneoID]],Tabla1[Jornada],Tabla3[[#This Row],[Jornada]],Tabla1[Resultado],0)</f>
        <v>5</v>
      </c>
      <c r="P7964">
        <f>COUNTIFS(Tabla1[TorneoID],Tabla3[[#This Row],[TorneoID]],Tabla1[Jornada],Tabla3[[#This Row],[Jornada]],Tabla1[Resultado],-1)</f>
        <v>1</v>
      </c>
      <c r="Q7964">
        <f>Tabla3[[#This Row],[GL]]+Tabla3[[#This Row],[GV]]</f>
        <v>24</v>
      </c>
      <c r="R7964">
        <f>SUMIFS(Tabla1[mLoc],Tabla1[TorneoID],Tabla3[[#This Row],[TorneoID]],Tabla1[Jornada],Tabla3[[#This Row],[Jornada]])</f>
        <v>14</v>
      </c>
      <c r="S7964">
        <f>SUMIFS(Tabla1[mVis],Tabla1[TorneoID],Tabla3[[#This Row],[TorneoID]],Tabla1[Jornada],Tabla3[[#This Row],[Jornada]])</f>
        <v>10</v>
      </c>
    </row>
    <row r="7965" spans="2:19" x14ac:dyDescent="0.45">
      <c r="B7965">
        <v>4998</v>
      </c>
      <c r="C7965" t="s">
        <v>60</v>
      </c>
      <c r="D7965">
        <v>24</v>
      </c>
      <c r="E7965">
        <v>15</v>
      </c>
      <c r="F7965" t="s">
        <v>27</v>
      </c>
      <c r="G7965">
        <v>5</v>
      </c>
      <c r="H7965">
        <v>2</v>
      </c>
      <c r="I7965" t="s">
        <v>6</v>
      </c>
      <c r="J7965">
        <v>1</v>
      </c>
      <c r="L7965">
        <v>55</v>
      </c>
      <c r="M7965">
        <v>6</v>
      </c>
      <c r="N7965">
        <f>COUNTIFS(Tabla1[TorneoID],Tabla3[[#This Row],[TorneoID]],Tabla1[Jornada],Tabla3[[#This Row],[Jornada]],Tabla1[Resultado],1)</f>
        <v>4</v>
      </c>
      <c r="O7965">
        <f>COUNTIFS(Tabla1[TorneoID],Tabla3[[#This Row],[TorneoID]],Tabla1[Jornada],Tabla3[[#This Row],[Jornada]],Tabla1[Resultado],0)</f>
        <v>2</v>
      </c>
      <c r="P7965">
        <f>COUNTIFS(Tabla1[TorneoID],Tabla3[[#This Row],[TorneoID]],Tabla1[Jornada],Tabla3[[#This Row],[Jornada]],Tabla1[Resultado],-1)</f>
        <v>3</v>
      </c>
      <c r="Q7965">
        <f>Tabla3[[#This Row],[GL]]+Tabla3[[#This Row],[GV]]</f>
        <v>22</v>
      </c>
      <c r="R7965">
        <f>SUMIFS(Tabla1[mLoc],Tabla1[TorneoID],Tabla3[[#This Row],[TorneoID]],Tabla1[Jornada],Tabla3[[#This Row],[Jornada]])</f>
        <v>11</v>
      </c>
      <c r="S7965">
        <f>SUMIFS(Tabla1[mVis],Tabla1[TorneoID],Tabla3[[#This Row],[TorneoID]],Tabla1[Jornada],Tabla3[[#This Row],[Jornada]])</f>
        <v>11</v>
      </c>
    </row>
    <row r="7966" spans="2:19" x14ac:dyDescent="0.45">
      <c r="B7966">
        <v>4981</v>
      </c>
      <c r="C7966" t="s">
        <v>60</v>
      </c>
      <c r="D7966">
        <v>24</v>
      </c>
      <c r="E7966">
        <v>16</v>
      </c>
      <c r="F7966" t="s">
        <v>14</v>
      </c>
      <c r="G7966">
        <v>5</v>
      </c>
      <c r="H7966">
        <v>2</v>
      </c>
      <c r="I7966" t="s">
        <v>24</v>
      </c>
      <c r="J7966">
        <v>1</v>
      </c>
      <c r="L7966">
        <v>55</v>
      </c>
      <c r="M7966">
        <v>7</v>
      </c>
      <c r="N7966">
        <f>COUNTIFS(Tabla1[TorneoID],Tabla3[[#This Row],[TorneoID]],Tabla1[Jornada],Tabla3[[#This Row],[Jornada]],Tabla1[Resultado],1)</f>
        <v>4</v>
      </c>
      <c r="O7966">
        <f>COUNTIFS(Tabla1[TorneoID],Tabla3[[#This Row],[TorneoID]],Tabla1[Jornada],Tabla3[[#This Row],[Jornada]],Tabla1[Resultado],0)</f>
        <v>4</v>
      </c>
      <c r="P7966">
        <f>COUNTIFS(Tabla1[TorneoID],Tabla3[[#This Row],[TorneoID]],Tabla1[Jornada],Tabla3[[#This Row],[Jornada]],Tabla1[Resultado],-1)</f>
        <v>1</v>
      </c>
      <c r="Q7966">
        <f>Tabla3[[#This Row],[GL]]+Tabla3[[#This Row],[GV]]</f>
        <v>27</v>
      </c>
      <c r="R7966">
        <f>SUMIFS(Tabla1[mLoc],Tabla1[TorneoID],Tabla3[[#This Row],[TorneoID]],Tabla1[Jornada],Tabla3[[#This Row],[Jornada]])</f>
        <v>17</v>
      </c>
      <c r="S7966">
        <f>SUMIFS(Tabla1[mVis],Tabla1[TorneoID],Tabla3[[#This Row],[TorneoID]],Tabla1[Jornada],Tabla3[[#This Row],[Jornada]])</f>
        <v>10</v>
      </c>
    </row>
    <row r="7967" spans="2:19" x14ac:dyDescent="0.45">
      <c r="B7967">
        <v>4982</v>
      </c>
      <c r="C7967" t="s">
        <v>60</v>
      </c>
      <c r="D7967">
        <v>24</v>
      </c>
      <c r="E7967">
        <v>16</v>
      </c>
      <c r="F7967" t="s">
        <v>56</v>
      </c>
      <c r="G7967">
        <v>2</v>
      </c>
      <c r="H7967">
        <v>3</v>
      </c>
      <c r="I7967" t="s">
        <v>0</v>
      </c>
      <c r="J7967">
        <v>-1</v>
      </c>
      <c r="L7967">
        <v>55</v>
      </c>
      <c r="M7967">
        <v>8</v>
      </c>
      <c r="N7967">
        <f>COUNTIFS(Tabla1[TorneoID],Tabla3[[#This Row],[TorneoID]],Tabla1[Jornada],Tabla3[[#This Row],[Jornada]],Tabla1[Resultado],1)</f>
        <v>3</v>
      </c>
      <c r="O7967">
        <f>COUNTIFS(Tabla1[TorneoID],Tabla3[[#This Row],[TorneoID]],Tabla1[Jornada],Tabla3[[#This Row],[Jornada]],Tabla1[Resultado],0)</f>
        <v>3</v>
      </c>
      <c r="P7967">
        <f>COUNTIFS(Tabla1[TorneoID],Tabla3[[#This Row],[TorneoID]],Tabla1[Jornada],Tabla3[[#This Row],[Jornada]],Tabla1[Resultado],-1)</f>
        <v>3</v>
      </c>
      <c r="Q7967">
        <f>Tabla3[[#This Row],[GL]]+Tabla3[[#This Row],[GV]]</f>
        <v>21</v>
      </c>
      <c r="R7967">
        <f>SUMIFS(Tabla1[mLoc],Tabla1[TorneoID],Tabla3[[#This Row],[TorneoID]],Tabla1[Jornada],Tabla3[[#This Row],[Jornada]])</f>
        <v>10</v>
      </c>
      <c r="S7967">
        <f>SUMIFS(Tabla1[mVis],Tabla1[TorneoID],Tabla3[[#This Row],[TorneoID]],Tabla1[Jornada],Tabla3[[#This Row],[Jornada]])</f>
        <v>11</v>
      </c>
    </row>
    <row r="7968" spans="2:19" x14ac:dyDescent="0.45">
      <c r="B7968">
        <v>4983</v>
      </c>
      <c r="C7968" t="s">
        <v>60</v>
      </c>
      <c r="D7968">
        <v>24</v>
      </c>
      <c r="E7968">
        <v>16</v>
      </c>
      <c r="F7968" t="s">
        <v>4</v>
      </c>
      <c r="G7968">
        <v>2</v>
      </c>
      <c r="H7968">
        <v>1</v>
      </c>
      <c r="I7968" t="s">
        <v>13</v>
      </c>
      <c r="J7968">
        <v>1</v>
      </c>
      <c r="L7968">
        <v>55</v>
      </c>
      <c r="M7968">
        <v>9</v>
      </c>
      <c r="N7968">
        <f>COUNTIFS(Tabla1[TorneoID],Tabla3[[#This Row],[TorneoID]],Tabla1[Jornada],Tabla3[[#This Row],[Jornada]],Tabla1[Resultado],1)</f>
        <v>3</v>
      </c>
      <c r="O7968">
        <f>COUNTIFS(Tabla1[TorneoID],Tabla3[[#This Row],[TorneoID]],Tabla1[Jornada],Tabla3[[#This Row],[Jornada]],Tabla1[Resultado],0)</f>
        <v>4</v>
      </c>
      <c r="P7968">
        <f>COUNTIFS(Tabla1[TorneoID],Tabla3[[#This Row],[TorneoID]],Tabla1[Jornada],Tabla3[[#This Row],[Jornada]],Tabla1[Resultado],-1)</f>
        <v>2</v>
      </c>
      <c r="Q7968">
        <f>Tabla3[[#This Row],[GL]]+Tabla3[[#This Row],[GV]]</f>
        <v>23</v>
      </c>
      <c r="R7968">
        <f>SUMIFS(Tabla1[mLoc],Tabla1[TorneoID],Tabla3[[#This Row],[TorneoID]],Tabla1[Jornada],Tabla3[[#This Row],[Jornada]])</f>
        <v>13</v>
      </c>
      <c r="S7968">
        <f>SUMIFS(Tabla1[mVis],Tabla1[TorneoID],Tabla3[[#This Row],[TorneoID]],Tabla1[Jornada],Tabla3[[#This Row],[Jornada]])</f>
        <v>10</v>
      </c>
    </row>
    <row r="7969" spans="2:19" x14ac:dyDescent="0.45">
      <c r="B7969">
        <v>4984</v>
      </c>
      <c r="C7969" t="s">
        <v>60</v>
      </c>
      <c r="D7969">
        <v>24</v>
      </c>
      <c r="E7969">
        <v>16</v>
      </c>
      <c r="F7969" t="s">
        <v>15</v>
      </c>
      <c r="G7969">
        <v>2</v>
      </c>
      <c r="H7969">
        <v>0</v>
      </c>
      <c r="I7969" t="s">
        <v>9</v>
      </c>
      <c r="J7969">
        <v>1</v>
      </c>
      <c r="L7969">
        <v>55</v>
      </c>
      <c r="M7969">
        <v>10</v>
      </c>
      <c r="N7969">
        <f>COUNTIFS(Tabla1[TorneoID],Tabla3[[#This Row],[TorneoID]],Tabla1[Jornada],Tabla3[[#This Row],[Jornada]],Tabla1[Resultado],1)</f>
        <v>4</v>
      </c>
      <c r="O7969">
        <f>COUNTIFS(Tabla1[TorneoID],Tabla3[[#This Row],[TorneoID]],Tabla1[Jornada],Tabla3[[#This Row],[Jornada]],Tabla1[Resultado],0)</f>
        <v>2</v>
      </c>
      <c r="P7969">
        <f>COUNTIFS(Tabla1[TorneoID],Tabla3[[#This Row],[TorneoID]],Tabla1[Jornada],Tabla3[[#This Row],[Jornada]],Tabla1[Resultado],-1)</f>
        <v>3</v>
      </c>
      <c r="Q7969">
        <f>Tabla3[[#This Row],[GL]]+Tabla3[[#This Row],[GV]]</f>
        <v>17</v>
      </c>
      <c r="R7969">
        <f>SUMIFS(Tabla1[mLoc],Tabla1[TorneoID],Tabla3[[#This Row],[TorneoID]],Tabla1[Jornada],Tabla3[[#This Row],[Jornada]])</f>
        <v>10</v>
      </c>
      <c r="S7969">
        <f>SUMIFS(Tabla1[mVis],Tabla1[TorneoID],Tabla3[[#This Row],[TorneoID]],Tabla1[Jornada],Tabla3[[#This Row],[Jornada]])</f>
        <v>7</v>
      </c>
    </row>
    <row r="7970" spans="2:19" x14ac:dyDescent="0.45">
      <c r="B7970">
        <v>4985</v>
      </c>
      <c r="C7970" t="s">
        <v>60</v>
      </c>
      <c r="D7970">
        <v>24</v>
      </c>
      <c r="E7970">
        <v>16</v>
      </c>
      <c r="F7970" t="s">
        <v>6</v>
      </c>
      <c r="G7970">
        <v>5</v>
      </c>
      <c r="H7970">
        <v>3</v>
      </c>
      <c r="I7970" t="s">
        <v>5</v>
      </c>
      <c r="J7970">
        <v>1</v>
      </c>
      <c r="L7970">
        <v>55</v>
      </c>
      <c r="M7970">
        <v>11</v>
      </c>
      <c r="N7970">
        <f>COUNTIFS(Tabla1[TorneoID],Tabla3[[#This Row],[TorneoID]],Tabla1[Jornada],Tabla3[[#This Row],[Jornada]],Tabla1[Resultado],1)</f>
        <v>4</v>
      </c>
      <c r="O7970">
        <f>COUNTIFS(Tabla1[TorneoID],Tabla3[[#This Row],[TorneoID]],Tabla1[Jornada],Tabla3[[#This Row],[Jornada]],Tabla1[Resultado],0)</f>
        <v>4</v>
      </c>
      <c r="P7970">
        <f>COUNTIFS(Tabla1[TorneoID],Tabla3[[#This Row],[TorneoID]],Tabla1[Jornada],Tabla3[[#This Row],[Jornada]],Tabla1[Resultado],-1)</f>
        <v>1</v>
      </c>
      <c r="Q7970">
        <f>Tabla3[[#This Row],[GL]]+Tabla3[[#This Row],[GV]]</f>
        <v>24</v>
      </c>
      <c r="R7970">
        <f>SUMIFS(Tabla1[mLoc],Tabla1[TorneoID],Tabla3[[#This Row],[TorneoID]],Tabla1[Jornada],Tabla3[[#This Row],[Jornada]])</f>
        <v>15</v>
      </c>
      <c r="S7970">
        <f>SUMIFS(Tabla1[mVis],Tabla1[TorneoID],Tabla3[[#This Row],[TorneoID]],Tabla1[Jornada],Tabla3[[#This Row],[Jornada]])</f>
        <v>9</v>
      </c>
    </row>
    <row r="7971" spans="2:19" x14ac:dyDescent="0.45">
      <c r="B7971">
        <v>4986</v>
      </c>
      <c r="C7971" t="s">
        <v>60</v>
      </c>
      <c r="D7971">
        <v>24</v>
      </c>
      <c r="E7971">
        <v>16</v>
      </c>
      <c r="F7971" t="s">
        <v>1</v>
      </c>
      <c r="G7971">
        <v>1</v>
      </c>
      <c r="H7971">
        <v>2</v>
      </c>
      <c r="I7971" t="s">
        <v>27</v>
      </c>
      <c r="J7971">
        <v>-1</v>
      </c>
      <c r="L7971">
        <v>55</v>
      </c>
      <c r="M7971">
        <v>12</v>
      </c>
      <c r="N7971">
        <f>COUNTIFS(Tabla1[TorneoID],Tabla3[[#This Row],[TorneoID]],Tabla1[Jornada],Tabla3[[#This Row],[Jornada]],Tabla1[Resultado],1)</f>
        <v>5</v>
      </c>
      <c r="O7971">
        <f>COUNTIFS(Tabla1[TorneoID],Tabla3[[#This Row],[TorneoID]],Tabla1[Jornada],Tabla3[[#This Row],[Jornada]],Tabla1[Resultado],0)</f>
        <v>2</v>
      </c>
      <c r="P7971">
        <f>COUNTIFS(Tabla1[TorneoID],Tabla3[[#This Row],[TorneoID]],Tabla1[Jornada],Tabla3[[#This Row],[Jornada]],Tabla1[Resultado],-1)</f>
        <v>2</v>
      </c>
      <c r="Q7971">
        <f>Tabla3[[#This Row],[GL]]+Tabla3[[#This Row],[GV]]</f>
        <v>26</v>
      </c>
      <c r="R7971">
        <f>SUMIFS(Tabla1[mLoc],Tabla1[TorneoID],Tabla3[[#This Row],[TorneoID]],Tabla1[Jornada],Tabla3[[#This Row],[Jornada]])</f>
        <v>18</v>
      </c>
      <c r="S7971">
        <f>SUMIFS(Tabla1[mVis],Tabla1[TorneoID],Tabla3[[#This Row],[TorneoID]],Tabla1[Jornada],Tabla3[[#This Row],[Jornada]])</f>
        <v>8</v>
      </c>
    </row>
    <row r="7972" spans="2:19" x14ac:dyDescent="0.45">
      <c r="B7972">
        <v>4987</v>
      </c>
      <c r="C7972" t="s">
        <v>60</v>
      </c>
      <c r="D7972">
        <v>24</v>
      </c>
      <c r="E7972">
        <v>16</v>
      </c>
      <c r="F7972" t="s">
        <v>12</v>
      </c>
      <c r="G7972">
        <v>1</v>
      </c>
      <c r="H7972">
        <v>0</v>
      </c>
      <c r="I7972" t="s">
        <v>49</v>
      </c>
      <c r="J7972">
        <v>1</v>
      </c>
      <c r="L7972">
        <v>55</v>
      </c>
      <c r="M7972">
        <v>13</v>
      </c>
      <c r="N7972">
        <f>COUNTIFS(Tabla1[TorneoID],Tabla3[[#This Row],[TorneoID]],Tabla1[Jornada],Tabla3[[#This Row],[Jornada]],Tabla1[Resultado],1)</f>
        <v>5</v>
      </c>
      <c r="O7972">
        <f>COUNTIFS(Tabla1[TorneoID],Tabla3[[#This Row],[TorneoID]],Tabla1[Jornada],Tabla3[[#This Row],[Jornada]],Tabla1[Resultado],0)</f>
        <v>1</v>
      </c>
      <c r="P7972">
        <f>COUNTIFS(Tabla1[TorneoID],Tabla3[[#This Row],[TorneoID]],Tabla1[Jornada],Tabla3[[#This Row],[Jornada]],Tabla1[Resultado],-1)</f>
        <v>3</v>
      </c>
      <c r="Q7972">
        <f>Tabla3[[#This Row],[GL]]+Tabla3[[#This Row],[GV]]</f>
        <v>22</v>
      </c>
      <c r="R7972">
        <f>SUMIFS(Tabla1[mLoc],Tabla1[TorneoID],Tabla3[[#This Row],[TorneoID]],Tabla1[Jornada],Tabla3[[#This Row],[Jornada]])</f>
        <v>13</v>
      </c>
      <c r="S7972">
        <f>SUMIFS(Tabla1[mVis],Tabla1[TorneoID],Tabla3[[#This Row],[TorneoID]],Tabla1[Jornada],Tabla3[[#This Row],[Jornada]])</f>
        <v>9</v>
      </c>
    </row>
    <row r="7973" spans="2:19" x14ac:dyDescent="0.45">
      <c r="B7973">
        <v>4988</v>
      </c>
      <c r="C7973" t="s">
        <v>60</v>
      </c>
      <c r="D7973">
        <v>24</v>
      </c>
      <c r="E7973">
        <v>16</v>
      </c>
      <c r="F7973" t="s">
        <v>7</v>
      </c>
      <c r="G7973">
        <v>1</v>
      </c>
      <c r="H7973">
        <v>0</v>
      </c>
      <c r="I7973" t="s">
        <v>11</v>
      </c>
      <c r="J7973">
        <v>1</v>
      </c>
      <c r="L7973">
        <v>55</v>
      </c>
      <c r="M7973">
        <v>14</v>
      </c>
      <c r="N7973">
        <f>COUNTIFS(Tabla1[TorneoID],Tabla3[[#This Row],[TorneoID]],Tabla1[Jornada],Tabla3[[#This Row],[Jornada]],Tabla1[Resultado],1)</f>
        <v>5</v>
      </c>
      <c r="O7973">
        <f>COUNTIFS(Tabla1[TorneoID],Tabla3[[#This Row],[TorneoID]],Tabla1[Jornada],Tabla3[[#This Row],[Jornada]],Tabla1[Resultado],0)</f>
        <v>3</v>
      </c>
      <c r="P7973">
        <f>COUNTIFS(Tabla1[TorneoID],Tabla3[[#This Row],[TorneoID]],Tabla1[Jornada],Tabla3[[#This Row],[Jornada]],Tabla1[Resultado],-1)</f>
        <v>1</v>
      </c>
      <c r="Q7973">
        <f>Tabla3[[#This Row],[GL]]+Tabla3[[#This Row],[GV]]</f>
        <v>22</v>
      </c>
      <c r="R7973">
        <f>SUMIFS(Tabla1[mLoc],Tabla1[TorneoID],Tabla3[[#This Row],[TorneoID]],Tabla1[Jornada],Tabla3[[#This Row],[Jornada]])</f>
        <v>14</v>
      </c>
      <c r="S7973">
        <f>SUMIFS(Tabla1[mVis],Tabla1[TorneoID],Tabla3[[#This Row],[TorneoID]],Tabla1[Jornada],Tabla3[[#This Row],[Jornada]])</f>
        <v>8</v>
      </c>
    </row>
    <row r="7974" spans="2:19" x14ac:dyDescent="0.45">
      <c r="B7974">
        <v>4989</v>
      </c>
      <c r="C7974" t="s">
        <v>60</v>
      </c>
      <c r="D7974">
        <v>24</v>
      </c>
      <c r="E7974">
        <v>16</v>
      </c>
      <c r="F7974" t="s">
        <v>10</v>
      </c>
      <c r="G7974">
        <v>3</v>
      </c>
      <c r="H7974">
        <v>1</v>
      </c>
      <c r="I7974" t="s">
        <v>3</v>
      </c>
      <c r="J7974">
        <v>1</v>
      </c>
      <c r="L7974">
        <v>55</v>
      </c>
      <c r="M7974">
        <v>15</v>
      </c>
      <c r="N7974">
        <f>COUNTIFS(Tabla1[TorneoID],Tabla3[[#This Row],[TorneoID]],Tabla1[Jornada],Tabla3[[#This Row],[Jornada]],Tabla1[Resultado],1)</f>
        <v>2</v>
      </c>
      <c r="O7974">
        <f>COUNTIFS(Tabla1[TorneoID],Tabla3[[#This Row],[TorneoID]],Tabla1[Jornada],Tabla3[[#This Row],[Jornada]],Tabla1[Resultado],0)</f>
        <v>6</v>
      </c>
      <c r="P7974">
        <f>COUNTIFS(Tabla1[TorneoID],Tabla3[[#This Row],[TorneoID]],Tabla1[Jornada],Tabla3[[#This Row],[Jornada]],Tabla1[Resultado],-1)</f>
        <v>1</v>
      </c>
      <c r="Q7974">
        <f>Tabla3[[#This Row],[GL]]+Tabla3[[#This Row],[GV]]</f>
        <v>20</v>
      </c>
      <c r="R7974">
        <f>SUMIFS(Tabla1[mLoc],Tabla1[TorneoID],Tabla3[[#This Row],[TorneoID]],Tabla1[Jornada],Tabla3[[#This Row],[Jornada]])</f>
        <v>11</v>
      </c>
      <c r="S7974">
        <f>SUMIFS(Tabla1[mVis],Tabla1[TorneoID],Tabla3[[#This Row],[TorneoID]],Tabla1[Jornada],Tabla3[[#This Row],[Jornada]])</f>
        <v>9</v>
      </c>
    </row>
    <row r="7975" spans="2:19" x14ac:dyDescent="0.45">
      <c r="B7975">
        <v>4971</v>
      </c>
      <c r="C7975" t="s">
        <v>60</v>
      </c>
      <c r="D7975">
        <v>24</v>
      </c>
      <c r="E7975">
        <v>17</v>
      </c>
      <c r="F7975" t="s">
        <v>5</v>
      </c>
      <c r="G7975">
        <v>1</v>
      </c>
      <c r="H7975">
        <v>0</v>
      </c>
      <c r="I7975" t="s">
        <v>1</v>
      </c>
      <c r="J7975">
        <v>1</v>
      </c>
      <c r="L7975">
        <v>55</v>
      </c>
      <c r="M7975">
        <v>16</v>
      </c>
      <c r="N7975">
        <f>COUNTIFS(Tabla1[TorneoID],Tabla3[[#This Row],[TorneoID]],Tabla1[Jornada],Tabla3[[#This Row],[Jornada]],Tabla1[Resultado],1)</f>
        <v>4</v>
      </c>
      <c r="O7975">
        <f>COUNTIFS(Tabla1[TorneoID],Tabla3[[#This Row],[TorneoID]],Tabla1[Jornada],Tabla3[[#This Row],[Jornada]],Tabla1[Resultado],0)</f>
        <v>4</v>
      </c>
      <c r="P7975">
        <f>COUNTIFS(Tabla1[TorneoID],Tabla3[[#This Row],[TorneoID]],Tabla1[Jornada],Tabla3[[#This Row],[Jornada]],Tabla1[Resultado],-1)</f>
        <v>1</v>
      </c>
      <c r="Q7975">
        <f>Tabla3[[#This Row],[GL]]+Tabla3[[#This Row],[GV]]</f>
        <v>19</v>
      </c>
      <c r="R7975">
        <f>SUMIFS(Tabla1[mLoc],Tabla1[TorneoID],Tabla3[[#This Row],[TorneoID]],Tabla1[Jornada],Tabla3[[#This Row],[Jornada]])</f>
        <v>11</v>
      </c>
      <c r="S7975">
        <f>SUMIFS(Tabla1[mVis],Tabla1[TorneoID],Tabla3[[#This Row],[TorneoID]],Tabla1[Jornada],Tabla3[[#This Row],[Jornada]])</f>
        <v>8</v>
      </c>
    </row>
    <row r="7976" spans="2:19" x14ac:dyDescent="0.45">
      <c r="B7976">
        <v>4972</v>
      </c>
      <c r="C7976" t="s">
        <v>60</v>
      </c>
      <c r="D7976">
        <v>24</v>
      </c>
      <c r="E7976">
        <v>17</v>
      </c>
      <c r="F7976" t="s">
        <v>9</v>
      </c>
      <c r="G7976">
        <v>2</v>
      </c>
      <c r="H7976">
        <v>0</v>
      </c>
      <c r="I7976" t="s">
        <v>12</v>
      </c>
      <c r="J7976">
        <v>1</v>
      </c>
      <c r="L7976">
        <v>55</v>
      </c>
      <c r="M7976">
        <v>17</v>
      </c>
      <c r="N7976">
        <f>COUNTIFS(Tabla1[TorneoID],Tabla3[[#This Row],[TorneoID]],Tabla1[Jornada],Tabla3[[#This Row],[Jornada]],Tabla1[Resultado],1)</f>
        <v>4</v>
      </c>
      <c r="O7976">
        <f>COUNTIFS(Tabla1[TorneoID],Tabla3[[#This Row],[TorneoID]],Tabla1[Jornada],Tabla3[[#This Row],[Jornada]],Tabla1[Resultado],0)</f>
        <v>3</v>
      </c>
      <c r="P7976">
        <f>COUNTIFS(Tabla1[TorneoID],Tabla3[[#This Row],[TorneoID]],Tabla1[Jornada],Tabla3[[#This Row],[Jornada]],Tabla1[Resultado],-1)</f>
        <v>2</v>
      </c>
      <c r="Q7976">
        <f>Tabla3[[#This Row],[GL]]+Tabla3[[#This Row],[GV]]</f>
        <v>23</v>
      </c>
      <c r="R7976">
        <f>SUMIFS(Tabla1[mLoc],Tabla1[TorneoID],Tabla3[[#This Row],[TorneoID]],Tabla1[Jornada],Tabla3[[#This Row],[Jornada]])</f>
        <v>15</v>
      </c>
      <c r="S7976">
        <f>SUMIFS(Tabla1[mVis],Tabla1[TorneoID],Tabla3[[#This Row],[TorneoID]],Tabla1[Jornada],Tabla3[[#This Row],[Jornada]])</f>
        <v>8</v>
      </c>
    </row>
    <row r="7977" spans="2:19" x14ac:dyDescent="0.45">
      <c r="B7977">
        <v>4973</v>
      </c>
      <c r="C7977" t="s">
        <v>60</v>
      </c>
      <c r="D7977">
        <v>24</v>
      </c>
      <c r="E7977">
        <v>17</v>
      </c>
      <c r="F7977" t="s">
        <v>3</v>
      </c>
      <c r="G7977">
        <v>1</v>
      </c>
      <c r="H7977">
        <v>1</v>
      </c>
      <c r="I7977" t="s">
        <v>14</v>
      </c>
      <c r="J7977">
        <v>0</v>
      </c>
      <c r="L7977">
        <v>56</v>
      </c>
      <c r="M7977">
        <v>1</v>
      </c>
      <c r="N7977">
        <f>COUNTIFS(Tabla1[TorneoID],Tabla3[[#This Row],[TorneoID]],Tabla1[Jornada],Tabla3[[#This Row],[Jornada]],Tabla1[Resultado],1)</f>
        <v>1</v>
      </c>
      <c r="O7977">
        <f>COUNTIFS(Tabla1[TorneoID],Tabla3[[#This Row],[TorneoID]],Tabla1[Jornada],Tabla3[[#This Row],[Jornada]],Tabla1[Resultado],0)</f>
        <v>6</v>
      </c>
      <c r="P7977">
        <f>COUNTIFS(Tabla1[TorneoID],Tabla3[[#This Row],[TorneoID]],Tabla1[Jornada],Tabla3[[#This Row],[Jornada]],Tabla1[Resultado],-1)</f>
        <v>2</v>
      </c>
      <c r="Q7977">
        <f>Tabla3[[#This Row],[GL]]+Tabla3[[#This Row],[GV]]</f>
        <v>15</v>
      </c>
      <c r="R7977">
        <f>SUMIFS(Tabla1[mLoc],Tabla1[TorneoID],Tabla3[[#This Row],[TorneoID]],Tabla1[Jornada],Tabla3[[#This Row],[Jornada]])</f>
        <v>8</v>
      </c>
      <c r="S7977">
        <f>SUMIFS(Tabla1[mVis],Tabla1[TorneoID],Tabla3[[#This Row],[TorneoID]],Tabla1[Jornada],Tabla3[[#This Row],[Jornada]])</f>
        <v>7</v>
      </c>
    </row>
    <row r="7978" spans="2:19" x14ac:dyDescent="0.45">
      <c r="B7978">
        <v>4974</v>
      </c>
      <c r="C7978" t="s">
        <v>60</v>
      </c>
      <c r="D7978">
        <v>24</v>
      </c>
      <c r="E7978">
        <v>17</v>
      </c>
      <c r="F7978" t="s">
        <v>24</v>
      </c>
      <c r="G7978">
        <v>1</v>
      </c>
      <c r="H7978">
        <v>0</v>
      </c>
      <c r="I7978" t="s">
        <v>15</v>
      </c>
      <c r="J7978">
        <v>1</v>
      </c>
      <c r="L7978">
        <v>56</v>
      </c>
      <c r="M7978">
        <v>2</v>
      </c>
      <c r="N7978">
        <f>COUNTIFS(Tabla1[TorneoID],Tabla3[[#This Row],[TorneoID]],Tabla1[Jornada],Tabla3[[#This Row],[Jornada]],Tabla1[Resultado],1)</f>
        <v>6</v>
      </c>
      <c r="O7978">
        <f>COUNTIFS(Tabla1[TorneoID],Tabla3[[#This Row],[TorneoID]],Tabla1[Jornada],Tabla3[[#This Row],[Jornada]],Tabla1[Resultado],0)</f>
        <v>3</v>
      </c>
      <c r="P7978">
        <f>COUNTIFS(Tabla1[TorneoID],Tabla3[[#This Row],[TorneoID]],Tabla1[Jornada],Tabla3[[#This Row],[Jornada]],Tabla1[Resultado],-1)</f>
        <v>0</v>
      </c>
      <c r="Q7978">
        <f>Tabla3[[#This Row],[GL]]+Tabla3[[#This Row],[GV]]</f>
        <v>19</v>
      </c>
      <c r="R7978">
        <f>SUMIFS(Tabla1[mLoc],Tabla1[TorneoID],Tabla3[[#This Row],[TorneoID]],Tabla1[Jornada],Tabla3[[#This Row],[Jornada]])</f>
        <v>13</v>
      </c>
      <c r="S7978">
        <f>SUMIFS(Tabla1[mVis],Tabla1[TorneoID],Tabla3[[#This Row],[TorneoID]],Tabla1[Jornada],Tabla3[[#This Row],[Jornada]])</f>
        <v>6</v>
      </c>
    </row>
    <row r="7979" spans="2:19" x14ac:dyDescent="0.45">
      <c r="B7979">
        <v>4975</v>
      </c>
      <c r="C7979" t="s">
        <v>60</v>
      </c>
      <c r="D7979">
        <v>24</v>
      </c>
      <c r="E7979">
        <v>17</v>
      </c>
      <c r="F7979" t="s">
        <v>49</v>
      </c>
      <c r="G7979">
        <v>0</v>
      </c>
      <c r="H7979">
        <v>0</v>
      </c>
      <c r="I7979" t="s">
        <v>6</v>
      </c>
      <c r="J7979">
        <v>0</v>
      </c>
      <c r="L7979">
        <v>56</v>
      </c>
      <c r="M7979">
        <v>3</v>
      </c>
      <c r="N7979">
        <f>COUNTIFS(Tabla1[TorneoID],Tabla3[[#This Row],[TorneoID]],Tabla1[Jornada],Tabla3[[#This Row],[Jornada]],Tabla1[Resultado],1)</f>
        <v>4</v>
      </c>
      <c r="O7979">
        <f>COUNTIFS(Tabla1[TorneoID],Tabla3[[#This Row],[TorneoID]],Tabla1[Jornada],Tabla3[[#This Row],[Jornada]],Tabla1[Resultado],0)</f>
        <v>2</v>
      </c>
      <c r="P7979">
        <f>COUNTIFS(Tabla1[TorneoID],Tabla3[[#This Row],[TorneoID]],Tabla1[Jornada],Tabla3[[#This Row],[Jornada]],Tabla1[Resultado],-1)</f>
        <v>3</v>
      </c>
      <c r="Q7979">
        <f>Tabla3[[#This Row],[GL]]+Tabla3[[#This Row],[GV]]</f>
        <v>16</v>
      </c>
      <c r="R7979">
        <f>SUMIFS(Tabla1[mLoc],Tabla1[TorneoID],Tabla3[[#This Row],[TorneoID]],Tabla1[Jornada],Tabla3[[#This Row],[Jornada]])</f>
        <v>9</v>
      </c>
      <c r="S7979">
        <f>SUMIFS(Tabla1[mVis],Tabla1[TorneoID],Tabla3[[#This Row],[TorneoID]],Tabla1[Jornada],Tabla3[[#This Row],[Jornada]])</f>
        <v>7</v>
      </c>
    </row>
    <row r="7980" spans="2:19" x14ac:dyDescent="0.45">
      <c r="B7980">
        <v>4976</v>
      </c>
      <c r="C7980" t="s">
        <v>60</v>
      </c>
      <c r="D7980">
        <v>24</v>
      </c>
      <c r="E7980">
        <v>17</v>
      </c>
      <c r="F7980" t="s">
        <v>7</v>
      </c>
      <c r="G7980">
        <v>2</v>
      </c>
      <c r="H7980">
        <v>2</v>
      </c>
      <c r="I7980" t="s">
        <v>4</v>
      </c>
      <c r="J7980">
        <v>0</v>
      </c>
      <c r="L7980">
        <v>56</v>
      </c>
      <c r="M7980">
        <v>4</v>
      </c>
      <c r="N7980">
        <f>COUNTIFS(Tabla1[TorneoID],Tabla3[[#This Row],[TorneoID]],Tabla1[Jornada],Tabla3[[#This Row],[Jornada]],Tabla1[Resultado],1)</f>
        <v>3</v>
      </c>
      <c r="O7980">
        <f>COUNTIFS(Tabla1[TorneoID],Tabla3[[#This Row],[TorneoID]],Tabla1[Jornada],Tabla3[[#This Row],[Jornada]],Tabla1[Resultado],0)</f>
        <v>2</v>
      </c>
      <c r="P7980">
        <f>COUNTIFS(Tabla1[TorneoID],Tabla3[[#This Row],[TorneoID]],Tabla1[Jornada],Tabla3[[#This Row],[Jornada]],Tabla1[Resultado],-1)</f>
        <v>4</v>
      </c>
      <c r="Q7980">
        <f>Tabla3[[#This Row],[GL]]+Tabla3[[#This Row],[GV]]</f>
        <v>24</v>
      </c>
      <c r="R7980">
        <f>SUMIFS(Tabla1[mLoc],Tabla1[TorneoID],Tabla3[[#This Row],[TorneoID]],Tabla1[Jornada],Tabla3[[#This Row],[Jornada]])</f>
        <v>13</v>
      </c>
      <c r="S7980">
        <f>SUMIFS(Tabla1[mVis],Tabla1[TorneoID],Tabla3[[#This Row],[TorneoID]],Tabla1[Jornada],Tabla3[[#This Row],[Jornada]])</f>
        <v>11</v>
      </c>
    </row>
    <row r="7981" spans="2:19" x14ac:dyDescent="0.45">
      <c r="B7981">
        <v>4977</v>
      </c>
      <c r="C7981" t="s">
        <v>60</v>
      </c>
      <c r="D7981">
        <v>24</v>
      </c>
      <c r="E7981">
        <v>17</v>
      </c>
      <c r="F7981" t="s">
        <v>27</v>
      </c>
      <c r="G7981">
        <v>1</v>
      </c>
      <c r="H7981">
        <v>2</v>
      </c>
      <c r="I7981" t="s">
        <v>56</v>
      </c>
      <c r="J7981">
        <v>-1</v>
      </c>
      <c r="L7981">
        <v>56</v>
      </c>
      <c r="M7981">
        <v>5</v>
      </c>
      <c r="N7981">
        <f>COUNTIFS(Tabla1[TorneoID],Tabla3[[#This Row],[TorneoID]],Tabla1[Jornada],Tabla3[[#This Row],[Jornada]],Tabla1[Resultado],1)</f>
        <v>4</v>
      </c>
      <c r="O7981">
        <f>COUNTIFS(Tabla1[TorneoID],Tabla3[[#This Row],[TorneoID]],Tabla1[Jornada],Tabla3[[#This Row],[Jornada]],Tabla1[Resultado],0)</f>
        <v>2</v>
      </c>
      <c r="P7981">
        <f>COUNTIFS(Tabla1[TorneoID],Tabla3[[#This Row],[TorneoID]],Tabla1[Jornada],Tabla3[[#This Row],[Jornada]],Tabla1[Resultado],-1)</f>
        <v>3</v>
      </c>
      <c r="Q7981">
        <f>Tabla3[[#This Row],[GL]]+Tabla3[[#This Row],[GV]]</f>
        <v>11</v>
      </c>
      <c r="R7981">
        <f>SUMIFS(Tabla1[mLoc],Tabla1[TorneoID],Tabla3[[#This Row],[TorneoID]],Tabla1[Jornada],Tabla3[[#This Row],[Jornada]])</f>
        <v>7</v>
      </c>
      <c r="S7981">
        <f>SUMIFS(Tabla1[mVis],Tabla1[TorneoID],Tabla3[[#This Row],[TorneoID]],Tabla1[Jornada],Tabla3[[#This Row],[Jornada]])</f>
        <v>4</v>
      </c>
    </row>
    <row r="7982" spans="2:19" x14ac:dyDescent="0.45">
      <c r="B7982">
        <v>4978</v>
      </c>
      <c r="C7982" t="s">
        <v>60</v>
      </c>
      <c r="D7982">
        <v>24</v>
      </c>
      <c r="E7982">
        <v>17</v>
      </c>
      <c r="F7982" t="s">
        <v>0</v>
      </c>
      <c r="G7982">
        <v>3</v>
      </c>
      <c r="H7982">
        <v>1</v>
      </c>
      <c r="I7982" t="s">
        <v>13</v>
      </c>
      <c r="J7982">
        <v>1</v>
      </c>
      <c r="L7982">
        <v>56</v>
      </c>
      <c r="M7982">
        <v>6</v>
      </c>
      <c r="N7982">
        <f>COUNTIFS(Tabla1[TorneoID],Tabla3[[#This Row],[TorneoID]],Tabla1[Jornada],Tabla3[[#This Row],[Jornada]],Tabla1[Resultado],1)</f>
        <v>3</v>
      </c>
      <c r="O7982">
        <f>COUNTIFS(Tabla1[TorneoID],Tabla3[[#This Row],[TorneoID]],Tabla1[Jornada],Tabla3[[#This Row],[Jornada]],Tabla1[Resultado],0)</f>
        <v>2</v>
      </c>
      <c r="P7982">
        <f>COUNTIFS(Tabla1[TorneoID],Tabla3[[#This Row],[TorneoID]],Tabla1[Jornada],Tabla3[[#This Row],[Jornada]],Tabla1[Resultado],-1)</f>
        <v>4</v>
      </c>
      <c r="Q7982">
        <f>Tabla3[[#This Row],[GL]]+Tabla3[[#This Row],[GV]]</f>
        <v>21</v>
      </c>
      <c r="R7982">
        <f>SUMIFS(Tabla1[mLoc],Tabla1[TorneoID],Tabla3[[#This Row],[TorneoID]],Tabla1[Jornada],Tabla3[[#This Row],[Jornada]])</f>
        <v>10</v>
      </c>
      <c r="S7982">
        <f>SUMIFS(Tabla1[mVis],Tabla1[TorneoID],Tabla3[[#This Row],[TorneoID]],Tabla1[Jornada],Tabla3[[#This Row],[Jornada]])</f>
        <v>11</v>
      </c>
    </row>
    <row r="7983" spans="2:19" x14ac:dyDescent="0.45">
      <c r="B7983">
        <v>4979</v>
      </c>
      <c r="C7983" t="s">
        <v>60</v>
      </c>
      <c r="D7983">
        <v>24</v>
      </c>
      <c r="E7983">
        <v>17</v>
      </c>
      <c r="F7983" t="s">
        <v>11</v>
      </c>
      <c r="G7983">
        <v>2</v>
      </c>
      <c r="H7983">
        <v>0</v>
      </c>
      <c r="I7983" t="s">
        <v>10</v>
      </c>
      <c r="J7983">
        <v>1</v>
      </c>
      <c r="L7983">
        <v>56</v>
      </c>
      <c r="M7983">
        <v>7</v>
      </c>
      <c r="N7983">
        <f>COUNTIFS(Tabla1[TorneoID],Tabla3[[#This Row],[TorneoID]],Tabla1[Jornada],Tabla3[[#This Row],[Jornada]],Tabla1[Resultado],1)</f>
        <v>4</v>
      </c>
      <c r="O7983">
        <f>COUNTIFS(Tabla1[TorneoID],Tabla3[[#This Row],[TorneoID]],Tabla1[Jornada],Tabla3[[#This Row],[Jornada]],Tabla1[Resultado],0)</f>
        <v>2</v>
      </c>
      <c r="P7983">
        <f>COUNTIFS(Tabla1[TorneoID],Tabla3[[#This Row],[TorneoID]],Tabla1[Jornada],Tabla3[[#This Row],[Jornada]],Tabla1[Resultado],-1)</f>
        <v>3</v>
      </c>
      <c r="Q7983">
        <f>Tabla3[[#This Row],[GL]]+Tabla3[[#This Row],[GV]]</f>
        <v>18</v>
      </c>
      <c r="R7983">
        <f>SUMIFS(Tabla1[mLoc],Tabla1[TorneoID],Tabla3[[#This Row],[TorneoID]],Tabla1[Jornada],Tabla3[[#This Row],[Jornada]])</f>
        <v>8</v>
      </c>
      <c r="S7983">
        <f>SUMIFS(Tabla1[mVis],Tabla1[TorneoID],Tabla3[[#This Row],[TorneoID]],Tabla1[Jornada],Tabla3[[#This Row],[Jornada]])</f>
        <v>10</v>
      </c>
    </row>
    <row r="7984" spans="2:19" x14ac:dyDescent="0.45">
      <c r="B7984">
        <v>4944</v>
      </c>
      <c r="C7984" t="s">
        <v>59</v>
      </c>
      <c r="D7984">
        <v>25</v>
      </c>
      <c r="E7984">
        <v>1</v>
      </c>
      <c r="F7984" t="s">
        <v>56</v>
      </c>
      <c r="G7984">
        <v>1</v>
      </c>
      <c r="H7984">
        <v>3</v>
      </c>
      <c r="I7984" t="s">
        <v>49</v>
      </c>
      <c r="J7984">
        <v>-1</v>
      </c>
      <c r="L7984">
        <v>56</v>
      </c>
      <c r="M7984">
        <v>8</v>
      </c>
      <c r="N7984">
        <f>COUNTIFS(Tabla1[TorneoID],Tabla3[[#This Row],[TorneoID]],Tabla1[Jornada],Tabla3[[#This Row],[Jornada]],Tabla1[Resultado],1)</f>
        <v>4</v>
      </c>
      <c r="O7984">
        <f>COUNTIFS(Tabla1[TorneoID],Tabla3[[#This Row],[TorneoID]],Tabla1[Jornada],Tabla3[[#This Row],[Jornada]],Tabla1[Resultado],0)</f>
        <v>1</v>
      </c>
      <c r="P7984">
        <f>COUNTIFS(Tabla1[TorneoID],Tabla3[[#This Row],[TorneoID]],Tabla1[Jornada],Tabla3[[#This Row],[Jornada]],Tabla1[Resultado],-1)</f>
        <v>4</v>
      </c>
      <c r="Q7984">
        <f>Tabla3[[#This Row],[GL]]+Tabla3[[#This Row],[GV]]</f>
        <v>23</v>
      </c>
      <c r="R7984">
        <f>SUMIFS(Tabla1[mLoc],Tabla1[TorneoID],Tabla3[[#This Row],[TorneoID]],Tabla1[Jornada],Tabla3[[#This Row],[Jornada]])</f>
        <v>11</v>
      </c>
      <c r="S7984">
        <f>SUMIFS(Tabla1[mVis],Tabla1[TorneoID],Tabla3[[#This Row],[TorneoID]],Tabla1[Jornada],Tabla3[[#This Row],[Jornada]])</f>
        <v>12</v>
      </c>
    </row>
    <row r="7985" spans="2:19" x14ac:dyDescent="0.45">
      <c r="B7985">
        <v>4945</v>
      </c>
      <c r="C7985" t="s">
        <v>59</v>
      </c>
      <c r="D7985">
        <v>25</v>
      </c>
      <c r="E7985">
        <v>1</v>
      </c>
      <c r="F7985" t="s">
        <v>1</v>
      </c>
      <c r="G7985">
        <v>3</v>
      </c>
      <c r="H7985">
        <v>1</v>
      </c>
      <c r="I7985" t="s">
        <v>11</v>
      </c>
      <c r="J7985">
        <v>1</v>
      </c>
      <c r="L7985">
        <v>56</v>
      </c>
      <c r="M7985">
        <v>9</v>
      </c>
      <c r="N7985">
        <f>COUNTIFS(Tabla1[TorneoID],Tabla3[[#This Row],[TorneoID]],Tabla1[Jornada],Tabla3[[#This Row],[Jornada]],Tabla1[Resultado],1)</f>
        <v>2</v>
      </c>
      <c r="O7985">
        <f>COUNTIFS(Tabla1[TorneoID],Tabla3[[#This Row],[TorneoID]],Tabla1[Jornada],Tabla3[[#This Row],[Jornada]],Tabla1[Resultado],0)</f>
        <v>3</v>
      </c>
      <c r="P7985">
        <f>COUNTIFS(Tabla1[TorneoID],Tabla3[[#This Row],[TorneoID]],Tabla1[Jornada],Tabla3[[#This Row],[Jornada]],Tabla1[Resultado],-1)</f>
        <v>4</v>
      </c>
      <c r="Q7985">
        <f>Tabla3[[#This Row],[GL]]+Tabla3[[#This Row],[GV]]</f>
        <v>18</v>
      </c>
      <c r="R7985">
        <f>SUMIFS(Tabla1[mLoc],Tabla1[TorneoID],Tabla3[[#This Row],[TorneoID]],Tabla1[Jornada],Tabla3[[#This Row],[Jornada]])</f>
        <v>7</v>
      </c>
      <c r="S7985">
        <f>SUMIFS(Tabla1[mVis],Tabla1[TorneoID],Tabla3[[#This Row],[TorneoID]],Tabla1[Jornada],Tabla3[[#This Row],[Jornada]])</f>
        <v>11</v>
      </c>
    </row>
    <row r="7986" spans="2:19" x14ac:dyDescent="0.45">
      <c r="B7986">
        <v>4946</v>
      </c>
      <c r="C7986" t="s">
        <v>59</v>
      </c>
      <c r="D7986">
        <v>25</v>
      </c>
      <c r="E7986">
        <v>1</v>
      </c>
      <c r="F7986" t="s">
        <v>13</v>
      </c>
      <c r="G7986">
        <v>0</v>
      </c>
      <c r="H7986">
        <v>2</v>
      </c>
      <c r="I7986" t="s">
        <v>27</v>
      </c>
      <c r="J7986">
        <v>-1</v>
      </c>
      <c r="L7986">
        <v>56</v>
      </c>
      <c r="M7986">
        <v>10</v>
      </c>
      <c r="N7986">
        <f>COUNTIFS(Tabla1[TorneoID],Tabla3[[#This Row],[TorneoID]],Tabla1[Jornada],Tabla3[[#This Row],[Jornada]],Tabla1[Resultado],1)</f>
        <v>6</v>
      </c>
      <c r="O7986">
        <f>COUNTIFS(Tabla1[TorneoID],Tabla3[[#This Row],[TorneoID]],Tabla1[Jornada],Tabla3[[#This Row],[Jornada]],Tabla1[Resultado],0)</f>
        <v>1</v>
      </c>
      <c r="P7986">
        <f>COUNTIFS(Tabla1[TorneoID],Tabla3[[#This Row],[TorneoID]],Tabla1[Jornada],Tabla3[[#This Row],[Jornada]],Tabla1[Resultado],-1)</f>
        <v>2</v>
      </c>
      <c r="Q7986">
        <f>Tabla3[[#This Row],[GL]]+Tabla3[[#This Row],[GV]]</f>
        <v>31</v>
      </c>
      <c r="R7986">
        <f>SUMIFS(Tabla1[mLoc],Tabla1[TorneoID],Tabla3[[#This Row],[TorneoID]],Tabla1[Jornada],Tabla3[[#This Row],[Jornada]])</f>
        <v>21</v>
      </c>
      <c r="S7986">
        <f>SUMIFS(Tabla1[mVis],Tabla1[TorneoID],Tabla3[[#This Row],[TorneoID]],Tabla1[Jornada],Tabla3[[#This Row],[Jornada]])</f>
        <v>10</v>
      </c>
    </row>
    <row r="7987" spans="2:19" x14ac:dyDescent="0.45">
      <c r="B7987">
        <v>4947</v>
      </c>
      <c r="C7987" t="s">
        <v>59</v>
      </c>
      <c r="D7987">
        <v>25</v>
      </c>
      <c r="E7987">
        <v>1</v>
      </c>
      <c r="F7987" t="s">
        <v>5</v>
      </c>
      <c r="G7987">
        <v>2</v>
      </c>
      <c r="H7987">
        <v>1</v>
      </c>
      <c r="I7987" t="s">
        <v>24</v>
      </c>
      <c r="J7987">
        <v>1</v>
      </c>
      <c r="L7987">
        <v>56</v>
      </c>
      <c r="M7987">
        <v>11</v>
      </c>
      <c r="N7987">
        <f>COUNTIFS(Tabla1[TorneoID],Tabla3[[#This Row],[TorneoID]],Tabla1[Jornada],Tabla3[[#This Row],[Jornada]],Tabla1[Resultado],1)</f>
        <v>4</v>
      </c>
      <c r="O7987">
        <f>COUNTIFS(Tabla1[TorneoID],Tabla3[[#This Row],[TorneoID]],Tabla1[Jornada],Tabla3[[#This Row],[Jornada]],Tabla1[Resultado],0)</f>
        <v>1</v>
      </c>
      <c r="P7987">
        <f>COUNTIFS(Tabla1[TorneoID],Tabla3[[#This Row],[TorneoID]],Tabla1[Jornada],Tabla3[[#This Row],[Jornada]],Tabla1[Resultado],-1)</f>
        <v>4</v>
      </c>
      <c r="Q7987">
        <f>Tabla3[[#This Row],[GL]]+Tabla3[[#This Row],[GV]]</f>
        <v>22</v>
      </c>
      <c r="R7987">
        <f>SUMIFS(Tabla1[mLoc],Tabla1[TorneoID],Tabla3[[#This Row],[TorneoID]],Tabla1[Jornada],Tabla3[[#This Row],[Jornada]])</f>
        <v>13</v>
      </c>
      <c r="S7987">
        <f>SUMIFS(Tabla1[mVis],Tabla1[TorneoID],Tabla3[[#This Row],[TorneoID]],Tabla1[Jornada],Tabla3[[#This Row],[Jornada]])</f>
        <v>9</v>
      </c>
    </row>
    <row r="7988" spans="2:19" x14ac:dyDescent="0.45">
      <c r="B7988">
        <v>4948</v>
      </c>
      <c r="C7988" t="s">
        <v>59</v>
      </c>
      <c r="D7988">
        <v>25</v>
      </c>
      <c r="E7988">
        <v>1</v>
      </c>
      <c r="F7988" t="s">
        <v>17</v>
      </c>
      <c r="G7988">
        <v>3</v>
      </c>
      <c r="H7988">
        <v>1</v>
      </c>
      <c r="I7988" t="s">
        <v>10</v>
      </c>
      <c r="J7988">
        <v>1</v>
      </c>
      <c r="L7988">
        <v>56</v>
      </c>
      <c r="M7988">
        <v>12</v>
      </c>
      <c r="N7988">
        <f>COUNTIFS(Tabla1[TorneoID],Tabla3[[#This Row],[TorneoID]],Tabla1[Jornada],Tabla3[[#This Row],[Jornada]],Tabla1[Resultado],1)</f>
        <v>3</v>
      </c>
      <c r="O7988">
        <f>COUNTIFS(Tabla1[TorneoID],Tabla3[[#This Row],[TorneoID]],Tabla1[Jornada],Tabla3[[#This Row],[Jornada]],Tabla1[Resultado],0)</f>
        <v>4</v>
      </c>
      <c r="P7988">
        <f>COUNTIFS(Tabla1[TorneoID],Tabla3[[#This Row],[TorneoID]],Tabla1[Jornada],Tabla3[[#This Row],[Jornada]],Tabla1[Resultado],-1)</f>
        <v>2</v>
      </c>
      <c r="Q7988">
        <f>Tabla3[[#This Row],[GL]]+Tabla3[[#This Row],[GV]]</f>
        <v>21</v>
      </c>
      <c r="R7988">
        <f>SUMIFS(Tabla1[mLoc],Tabla1[TorneoID],Tabla3[[#This Row],[TorneoID]],Tabla1[Jornada],Tabla3[[#This Row],[Jornada]])</f>
        <v>11</v>
      </c>
      <c r="S7988">
        <f>SUMIFS(Tabla1[mVis],Tabla1[TorneoID],Tabla3[[#This Row],[TorneoID]],Tabla1[Jornada],Tabla3[[#This Row],[Jornada]])</f>
        <v>10</v>
      </c>
    </row>
    <row r="7989" spans="2:19" x14ac:dyDescent="0.45">
      <c r="B7989">
        <v>4949</v>
      </c>
      <c r="C7989" t="s">
        <v>59</v>
      </c>
      <c r="D7989">
        <v>25</v>
      </c>
      <c r="E7989">
        <v>1</v>
      </c>
      <c r="F7989" t="s">
        <v>0</v>
      </c>
      <c r="G7989">
        <v>1</v>
      </c>
      <c r="H7989">
        <v>0</v>
      </c>
      <c r="I7989" t="s">
        <v>9</v>
      </c>
      <c r="J7989">
        <v>1</v>
      </c>
      <c r="L7989">
        <v>56</v>
      </c>
      <c r="M7989">
        <v>13</v>
      </c>
      <c r="N7989">
        <f>COUNTIFS(Tabla1[TorneoID],Tabla3[[#This Row],[TorneoID]],Tabla1[Jornada],Tabla3[[#This Row],[Jornada]],Tabla1[Resultado],1)</f>
        <v>6</v>
      </c>
      <c r="O7989">
        <f>COUNTIFS(Tabla1[TorneoID],Tabla3[[#This Row],[TorneoID]],Tabla1[Jornada],Tabla3[[#This Row],[Jornada]],Tabla1[Resultado],0)</f>
        <v>1</v>
      </c>
      <c r="P7989">
        <f>COUNTIFS(Tabla1[TorneoID],Tabla3[[#This Row],[TorneoID]],Tabla1[Jornada],Tabla3[[#This Row],[Jornada]],Tabla1[Resultado],-1)</f>
        <v>2</v>
      </c>
      <c r="Q7989">
        <f>Tabla3[[#This Row],[GL]]+Tabla3[[#This Row],[GV]]</f>
        <v>29</v>
      </c>
      <c r="R7989">
        <f>SUMIFS(Tabla1[mLoc],Tabla1[TorneoID],Tabla3[[#This Row],[TorneoID]],Tabla1[Jornada],Tabla3[[#This Row],[Jornada]])</f>
        <v>15</v>
      </c>
      <c r="S7989">
        <f>SUMIFS(Tabla1[mVis],Tabla1[TorneoID],Tabla3[[#This Row],[TorneoID]],Tabla1[Jornada],Tabla3[[#This Row],[Jornada]])</f>
        <v>14</v>
      </c>
    </row>
    <row r="7990" spans="2:19" x14ac:dyDescent="0.45">
      <c r="B7990">
        <v>4950</v>
      </c>
      <c r="C7990" t="s">
        <v>59</v>
      </c>
      <c r="D7990">
        <v>25</v>
      </c>
      <c r="E7990">
        <v>1</v>
      </c>
      <c r="F7990" t="s">
        <v>14</v>
      </c>
      <c r="G7990">
        <v>4</v>
      </c>
      <c r="H7990">
        <v>0</v>
      </c>
      <c r="I7990" t="s">
        <v>6</v>
      </c>
      <c r="J7990">
        <v>1</v>
      </c>
      <c r="L7990">
        <v>56</v>
      </c>
      <c r="M7990">
        <v>14</v>
      </c>
      <c r="N7990">
        <f>COUNTIFS(Tabla1[TorneoID],Tabla3[[#This Row],[TorneoID]],Tabla1[Jornada],Tabla3[[#This Row],[Jornada]],Tabla1[Resultado],1)</f>
        <v>2</v>
      </c>
      <c r="O7990">
        <f>COUNTIFS(Tabla1[TorneoID],Tabla3[[#This Row],[TorneoID]],Tabla1[Jornada],Tabla3[[#This Row],[Jornada]],Tabla1[Resultado],0)</f>
        <v>4</v>
      </c>
      <c r="P7990">
        <f>COUNTIFS(Tabla1[TorneoID],Tabla3[[#This Row],[TorneoID]],Tabla1[Jornada],Tabla3[[#This Row],[Jornada]],Tabla1[Resultado],-1)</f>
        <v>3</v>
      </c>
      <c r="Q7990">
        <f>Tabla3[[#This Row],[GL]]+Tabla3[[#This Row],[GV]]</f>
        <v>24</v>
      </c>
      <c r="R7990">
        <f>SUMIFS(Tabla1[mLoc],Tabla1[TorneoID],Tabla3[[#This Row],[TorneoID]],Tabla1[Jornada],Tabla3[[#This Row],[Jornada]])</f>
        <v>11</v>
      </c>
      <c r="S7990">
        <f>SUMIFS(Tabla1[mVis],Tabla1[TorneoID],Tabla3[[#This Row],[TorneoID]],Tabla1[Jornada],Tabla3[[#This Row],[Jornada]])</f>
        <v>13</v>
      </c>
    </row>
    <row r="7991" spans="2:19" x14ac:dyDescent="0.45">
      <c r="B7991">
        <v>4951</v>
      </c>
      <c r="C7991" t="s">
        <v>59</v>
      </c>
      <c r="D7991">
        <v>25</v>
      </c>
      <c r="E7991">
        <v>1</v>
      </c>
      <c r="F7991" t="s">
        <v>4</v>
      </c>
      <c r="G7991">
        <v>1</v>
      </c>
      <c r="H7991">
        <v>2</v>
      </c>
      <c r="I7991" t="s">
        <v>7</v>
      </c>
      <c r="J7991">
        <v>-1</v>
      </c>
      <c r="L7991">
        <v>56</v>
      </c>
      <c r="M7991">
        <v>15</v>
      </c>
      <c r="N7991">
        <f>COUNTIFS(Tabla1[TorneoID],Tabla3[[#This Row],[TorneoID]],Tabla1[Jornada],Tabla3[[#This Row],[Jornada]],Tabla1[Resultado],1)</f>
        <v>3</v>
      </c>
      <c r="O7991">
        <f>COUNTIFS(Tabla1[TorneoID],Tabla3[[#This Row],[TorneoID]],Tabla1[Jornada],Tabla3[[#This Row],[Jornada]],Tabla1[Resultado],0)</f>
        <v>5</v>
      </c>
      <c r="P7991">
        <f>COUNTIFS(Tabla1[TorneoID],Tabla3[[#This Row],[TorneoID]],Tabla1[Jornada],Tabla3[[#This Row],[Jornada]],Tabla1[Resultado],-1)</f>
        <v>1</v>
      </c>
      <c r="Q7991">
        <f>Tabla3[[#This Row],[GL]]+Tabla3[[#This Row],[GV]]</f>
        <v>24</v>
      </c>
      <c r="R7991">
        <f>SUMIFS(Tabla1[mLoc],Tabla1[TorneoID],Tabla3[[#This Row],[TorneoID]],Tabla1[Jornada],Tabla3[[#This Row],[Jornada]])</f>
        <v>13</v>
      </c>
      <c r="S7991">
        <f>SUMIFS(Tabla1[mVis],Tabla1[TorneoID],Tabla3[[#This Row],[TorneoID]],Tabla1[Jornada],Tabla3[[#This Row],[Jornada]])</f>
        <v>11</v>
      </c>
    </row>
    <row r="7992" spans="2:19" x14ac:dyDescent="0.45">
      <c r="B7992">
        <v>4952</v>
      </c>
      <c r="C7992" t="s">
        <v>59</v>
      </c>
      <c r="D7992">
        <v>25</v>
      </c>
      <c r="E7992">
        <v>1</v>
      </c>
      <c r="F7992" t="s">
        <v>3</v>
      </c>
      <c r="G7992">
        <v>1</v>
      </c>
      <c r="H7992">
        <v>0</v>
      </c>
      <c r="I7992" t="s">
        <v>15</v>
      </c>
      <c r="J7992">
        <v>1</v>
      </c>
      <c r="L7992">
        <v>56</v>
      </c>
      <c r="M7992">
        <v>16</v>
      </c>
      <c r="N7992">
        <f>COUNTIFS(Tabla1[TorneoID],Tabla3[[#This Row],[TorneoID]],Tabla1[Jornada],Tabla3[[#This Row],[Jornada]],Tabla1[Resultado],1)</f>
        <v>5</v>
      </c>
      <c r="O7992">
        <f>COUNTIFS(Tabla1[TorneoID],Tabla3[[#This Row],[TorneoID]],Tabla1[Jornada],Tabla3[[#This Row],[Jornada]],Tabla1[Resultado],0)</f>
        <v>1</v>
      </c>
      <c r="P7992">
        <f>COUNTIFS(Tabla1[TorneoID],Tabla3[[#This Row],[TorneoID]],Tabla1[Jornada],Tabla3[[#This Row],[Jornada]],Tabla1[Resultado],-1)</f>
        <v>3</v>
      </c>
      <c r="Q7992">
        <f>Tabla3[[#This Row],[GL]]+Tabla3[[#This Row],[GV]]</f>
        <v>27</v>
      </c>
      <c r="R7992">
        <f>SUMIFS(Tabla1[mLoc],Tabla1[TorneoID],Tabla3[[#This Row],[TorneoID]],Tabla1[Jornada],Tabla3[[#This Row],[Jornada]])</f>
        <v>18</v>
      </c>
      <c r="S7992">
        <f>SUMIFS(Tabla1[mVis],Tabla1[TorneoID],Tabla3[[#This Row],[TorneoID]],Tabla1[Jornada],Tabla3[[#This Row],[Jornada]])</f>
        <v>9</v>
      </c>
    </row>
    <row r="7993" spans="2:19" x14ac:dyDescent="0.45">
      <c r="B7993">
        <v>4937</v>
      </c>
      <c r="C7993" t="s">
        <v>59</v>
      </c>
      <c r="D7993">
        <v>25</v>
      </c>
      <c r="E7993">
        <v>2</v>
      </c>
      <c r="F7993" t="s">
        <v>6</v>
      </c>
      <c r="G7993">
        <v>0</v>
      </c>
      <c r="H7993">
        <v>2</v>
      </c>
      <c r="I7993" t="s">
        <v>13</v>
      </c>
      <c r="J7993">
        <v>-1</v>
      </c>
      <c r="L7993">
        <v>56</v>
      </c>
      <c r="M7993">
        <v>17</v>
      </c>
      <c r="N7993">
        <f>COUNTIFS(Tabla1[TorneoID],Tabla3[[#This Row],[TorneoID]],Tabla1[Jornada],Tabla3[[#This Row],[Jornada]],Tabla1[Resultado],1)</f>
        <v>4</v>
      </c>
      <c r="O7993">
        <f>COUNTIFS(Tabla1[TorneoID],Tabla3[[#This Row],[TorneoID]],Tabla1[Jornada],Tabla3[[#This Row],[Jornada]],Tabla1[Resultado],0)</f>
        <v>2</v>
      </c>
      <c r="P7993">
        <f>COUNTIFS(Tabla1[TorneoID],Tabla3[[#This Row],[TorneoID]],Tabla1[Jornada],Tabla3[[#This Row],[Jornada]],Tabla1[Resultado],-1)</f>
        <v>3</v>
      </c>
      <c r="Q7993">
        <f>Tabla3[[#This Row],[GL]]+Tabla3[[#This Row],[GV]]</f>
        <v>35</v>
      </c>
      <c r="R7993">
        <f>SUMIFS(Tabla1[mLoc],Tabla1[TorneoID],Tabla3[[#This Row],[TorneoID]],Tabla1[Jornada],Tabla3[[#This Row],[Jornada]])</f>
        <v>20</v>
      </c>
      <c r="S7993">
        <f>SUMIFS(Tabla1[mVis],Tabla1[TorneoID],Tabla3[[#This Row],[TorneoID]],Tabla1[Jornada],Tabla3[[#This Row],[Jornada]])</f>
        <v>15</v>
      </c>
    </row>
    <row r="7994" spans="2:19" x14ac:dyDescent="0.45">
      <c r="B7994">
        <v>4938</v>
      </c>
      <c r="C7994" t="s">
        <v>59</v>
      </c>
      <c r="D7994">
        <v>25</v>
      </c>
      <c r="E7994">
        <v>2</v>
      </c>
      <c r="F7994" t="s">
        <v>15</v>
      </c>
      <c r="G7994">
        <v>2</v>
      </c>
      <c r="H7994">
        <v>1</v>
      </c>
      <c r="I7994" t="s">
        <v>56</v>
      </c>
      <c r="J7994">
        <v>1</v>
      </c>
    </row>
    <row r="7995" spans="2:19" x14ac:dyDescent="0.45">
      <c r="B7995">
        <v>4939</v>
      </c>
      <c r="C7995" t="s">
        <v>59</v>
      </c>
      <c r="D7995">
        <v>25</v>
      </c>
      <c r="E7995">
        <v>2</v>
      </c>
      <c r="F7995" t="s">
        <v>9</v>
      </c>
      <c r="G7995">
        <v>2</v>
      </c>
      <c r="H7995">
        <v>4</v>
      </c>
      <c r="I7995" t="s">
        <v>14</v>
      </c>
      <c r="J7995">
        <v>-1</v>
      </c>
    </row>
    <row r="7996" spans="2:19" x14ac:dyDescent="0.45">
      <c r="B7996">
        <v>4940</v>
      </c>
      <c r="C7996" t="s">
        <v>59</v>
      </c>
      <c r="D7996">
        <v>25</v>
      </c>
      <c r="E7996">
        <v>2</v>
      </c>
      <c r="F7996" t="s">
        <v>49</v>
      </c>
      <c r="G7996">
        <v>1</v>
      </c>
      <c r="H7996">
        <v>1</v>
      </c>
      <c r="I7996" t="s">
        <v>0</v>
      </c>
      <c r="J7996">
        <v>0</v>
      </c>
    </row>
    <row r="7997" spans="2:19" x14ac:dyDescent="0.45">
      <c r="B7997">
        <v>4941</v>
      </c>
      <c r="C7997" t="s">
        <v>59</v>
      </c>
      <c r="D7997">
        <v>25</v>
      </c>
      <c r="E7997">
        <v>2</v>
      </c>
      <c r="F7997" t="s">
        <v>10</v>
      </c>
      <c r="G7997">
        <v>2</v>
      </c>
      <c r="H7997">
        <v>2</v>
      </c>
      <c r="I7997" t="s">
        <v>1</v>
      </c>
      <c r="J7997">
        <v>0</v>
      </c>
    </row>
    <row r="7998" spans="2:19" x14ac:dyDescent="0.45">
      <c r="B7998">
        <v>4942</v>
      </c>
      <c r="C7998" t="s">
        <v>59</v>
      </c>
      <c r="D7998">
        <v>25</v>
      </c>
      <c r="E7998">
        <v>2</v>
      </c>
      <c r="F7998" t="s">
        <v>27</v>
      </c>
      <c r="G7998">
        <v>4</v>
      </c>
      <c r="H7998">
        <v>0</v>
      </c>
      <c r="I7998" t="s">
        <v>17</v>
      </c>
      <c r="J7998">
        <v>1</v>
      </c>
    </row>
    <row r="7999" spans="2:19" x14ac:dyDescent="0.45">
      <c r="B7999">
        <v>4943</v>
      </c>
      <c r="C7999" t="s">
        <v>59</v>
      </c>
      <c r="D7999">
        <v>25</v>
      </c>
      <c r="E7999">
        <v>2</v>
      </c>
      <c r="F7999" t="s">
        <v>24</v>
      </c>
      <c r="G7999">
        <v>1</v>
      </c>
      <c r="H7999">
        <v>4</v>
      </c>
      <c r="I7999" t="s">
        <v>3</v>
      </c>
      <c r="J7999">
        <v>-1</v>
      </c>
    </row>
    <row r="8000" spans="2:19" x14ac:dyDescent="0.45">
      <c r="B8000">
        <v>5074</v>
      </c>
      <c r="C8000" t="s">
        <v>59</v>
      </c>
      <c r="D8000">
        <v>25</v>
      </c>
      <c r="E8000">
        <v>2</v>
      </c>
      <c r="F8000" t="s">
        <v>11</v>
      </c>
      <c r="G8000">
        <v>0</v>
      </c>
      <c r="H8000">
        <v>0</v>
      </c>
      <c r="I8000" t="s">
        <v>4</v>
      </c>
      <c r="J8000">
        <v>0</v>
      </c>
    </row>
    <row r="8001" spans="2:10" x14ac:dyDescent="0.45">
      <c r="B8001">
        <v>5075</v>
      </c>
      <c r="C8001" t="s">
        <v>59</v>
      </c>
      <c r="D8001">
        <v>25</v>
      </c>
      <c r="E8001">
        <v>2</v>
      </c>
      <c r="F8001" t="s">
        <v>7</v>
      </c>
      <c r="G8001">
        <v>1</v>
      </c>
      <c r="H8001">
        <v>2</v>
      </c>
      <c r="I8001" t="s">
        <v>5</v>
      </c>
      <c r="J8001">
        <v>-1</v>
      </c>
    </row>
    <row r="8002" spans="2:10" x14ac:dyDescent="0.45">
      <c r="B8002">
        <v>5065</v>
      </c>
      <c r="C8002" t="s">
        <v>59</v>
      </c>
      <c r="D8002">
        <v>25</v>
      </c>
      <c r="E8002">
        <v>3</v>
      </c>
      <c r="F8002" t="s">
        <v>0</v>
      </c>
      <c r="G8002">
        <v>3</v>
      </c>
      <c r="H8002">
        <v>2</v>
      </c>
      <c r="I8002" t="s">
        <v>15</v>
      </c>
      <c r="J8002">
        <v>1</v>
      </c>
    </row>
    <row r="8003" spans="2:10" x14ac:dyDescent="0.45">
      <c r="B8003">
        <v>5066</v>
      </c>
      <c r="C8003" t="s">
        <v>59</v>
      </c>
      <c r="D8003">
        <v>25</v>
      </c>
      <c r="E8003">
        <v>3</v>
      </c>
      <c r="F8003" t="s">
        <v>4</v>
      </c>
      <c r="G8003">
        <v>1</v>
      </c>
      <c r="H8003">
        <v>1</v>
      </c>
      <c r="I8003" t="s">
        <v>10</v>
      </c>
      <c r="J8003">
        <v>0</v>
      </c>
    </row>
    <row r="8004" spans="2:10" x14ac:dyDescent="0.45">
      <c r="B8004">
        <v>5067</v>
      </c>
      <c r="C8004" t="s">
        <v>59</v>
      </c>
      <c r="D8004">
        <v>25</v>
      </c>
      <c r="E8004">
        <v>3</v>
      </c>
      <c r="F8004" t="s">
        <v>56</v>
      </c>
      <c r="G8004">
        <v>0</v>
      </c>
      <c r="H8004">
        <v>0</v>
      </c>
      <c r="I8004" t="s">
        <v>24</v>
      </c>
      <c r="J8004">
        <v>0</v>
      </c>
    </row>
    <row r="8005" spans="2:10" x14ac:dyDescent="0.45">
      <c r="B8005">
        <v>5068</v>
      </c>
      <c r="C8005" t="s">
        <v>59</v>
      </c>
      <c r="D8005">
        <v>25</v>
      </c>
      <c r="E8005">
        <v>3</v>
      </c>
      <c r="F8005" t="s">
        <v>1</v>
      </c>
      <c r="G8005">
        <v>3</v>
      </c>
      <c r="H8005">
        <v>2</v>
      </c>
      <c r="I8005" t="s">
        <v>27</v>
      </c>
      <c r="J8005">
        <v>1</v>
      </c>
    </row>
    <row r="8006" spans="2:10" x14ac:dyDescent="0.45">
      <c r="B8006">
        <v>5069</v>
      </c>
      <c r="C8006" t="s">
        <v>59</v>
      </c>
      <c r="D8006">
        <v>25</v>
      </c>
      <c r="E8006">
        <v>3</v>
      </c>
      <c r="F8006" t="s">
        <v>6</v>
      </c>
      <c r="G8006">
        <v>1</v>
      </c>
      <c r="H8006">
        <v>3</v>
      </c>
      <c r="I8006" t="s">
        <v>9</v>
      </c>
      <c r="J8006">
        <v>-1</v>
      </c>
    </row>
    <row r="8007" spans="2:10" x14ac:dyDescent="0.45">
      <c r="B8007">
        <v>5070</v>
      </c>
      <c r="C8007" t="s">
        <v>59</v>
      </c>
      <c r="D8007">
        <v>25</v>
      </c>
      <c r="E8007">
        <v>3</v>
      </c>
      <c r="F8007" t="s">
        <v>5</v>
      </c>
      <c r="G8007">
        <v>3</v>
      </c>
      <c r="H8007">
        <v>2</v>
      </c>
      <c r="I8007" t="s">
        <v>11</v>
      </c>
      <c r="J8007">
        <v>1</v>
      </c>
    </row>
    <row r="8008" spans="2:10" x14ac:dyDescent="0.45">
      <c r="B8008">
        <v>5071</v>
      </c>
      <c r="C8008" t="s">
        <v>59</v>
      </c>
      <c r="D8008">
        <v>25</v>
      </c>
      <c r="E8008">
        <v>3</v>
      </c>
      <c r="F8008" t="s">
        <v>14</v>
      </c>
      <c r="G8008">
        <v>3</v>
      </c>
      <c r="H8008">
        <v>1</v>
      </c>
      <c r="I8008" t="s">
        <v>49</v>
      </c>
      <c r="J8008">
        <v>1</v>
      </c>
    </row>
    <row r="8009" spans="2:10" x14ac:dyDescent="0.45">
      <c r="B8009">
        <v>5072</v>
      </c>
      <c r="C8009" t="s">
        <v>59</v>
      </c>
      <c r="D8009">
        <v>25</v>
      </c>
      <c r="E8009">
        <v>3</v>
      </c>
      <c r="F8009" t="s">
        <v>13</v>
      </c>
      <c r="G8009">
        <v>3</v>
      </c>
      <c r="H8009">
        <v>1</v>
      </c>
      <c r="I8009" t="s">
        <v>17</v>
      </c>
      <c r="J8009">
        <v>1</v>
      </c>
    </row>
    <row r="8010" spans="2:10" x14ac:dyDescent="0.45">
      <c r="B8010">
        <v>5073</v>
      </c>
      <c r="C8010" t="s">
        <v>59</v>
      </c>
      <c r="D8010">
        <v>25</v>
      </c>
      <c r="E8010">
        <v>3</v>
      </c>
      <c r="F8010" t="s">
        <v>3</v>
      </c>
      <c r="G8010">
        <v>0</v>
      </c>
      <c r="H8010">
        <v>1</v>
      </c>
      <c r="I8010" t="s">
        <v>7</v>
      </c>
      <c r="J8010">
        <v>-1</v>
      </c>
    </row>
    <row r="8011" spans="2:10" x14ac:dyDescent="0.45">
      <c r="B8011">
        <v>5056</v>
      </c>
      <c r="C8011" t="s">
        <v>59</v>
      </c>
      <c r="D8011">
        <v>25</v>
      </c>
      <c r="E8011">
        <v>4</v>
      </c>
      <c r="F8011" t="s">
        <v>24</v>
      </c>
      <c r="G8011">
        <v>4</v>
      </c>
      <c r="H8011">
        <v>0</v>
      </c>
      <c r="I8011" t="s">
        <v>0</v>
      </c>
      <c r="J8011">
        <v>1</v>
      </c>
    </row>
    <row r="8012" spans="2:10" x14ac:dyDescent="0.45">
      <c r="B8012">
        <v>5057</v>
      </c>
      <c r="C8012" t="s">
        <v>59</v>
      </c>
      <c r="D8012">
        <v>25</v>
      </c>
      <c r="E8012">
        <v>4</v>
      </c>
      <c r="F8012" t="s">
        <v>27</v>
      </c>
      <c r="G8012">
        <v>1</v>
      </c>
      <c r="H8012">
        <v>4</v>
      </c>
      <c r="I8012" t="s">
        <v>4</v>
      </c>
      <c r="J8012">
        <v>-1</v>
      </c>
    </row>
    <row r="8013" spans="2:10" x14ac:dyDescent="0.45">
      <c r="B8013">
        <v>5058</v>
      </c>
      <c r="C8013" t="s">
        <v>59</v>
      </c>
      <c r="D8013">
        <v>25</v>
      </c>
      <c r="E8013">
        <v>4</v>
      </c>
      <c r="F8013" t="s">
        <v>11</v>
      </c>
      <c r="G8013">
        <v>2</v>
      </c>
      <c r="H8013">
        <v>2</v>
      </c>
      <c r="I8013" t="s">
        <v>3</v>
      </c>
      <c r="J8013">
        <v>0</v>
      </c>
    </row>
    <row r="8014" spans="2:10" x14ac:dyDescent="0.45">
      <c r="B8014">
        <v>5059</v>
      </c>
      <c r="C8014" t="s">
        <v>59</v>
      </c>
      <c r="D8014">
        <v>25</v>
      </c>
      <c r="E8014">
        <v>4</v>
      </c>
      <c r="F8014" t="s">
        <v>17</v>
      </c>
      <c r="G8014">
        <v>1</v>
      </c>
      <c r="H8014">
        <v>2</v>
      </c>
      <c r="I8014" t="s">
        <v>1</v>
      </c>
      <c r="J8014">
        <v>-1</v>
      </c>
    </row>
    <row r="8015" spans="2:10" x14ac:dyDescent="0.45">
      <c r="B8015">
        <v>5060</v>
      </c>
      <c r="C8015" t="s">
        <v>59</v>
      </c>
      <c r="D8015">
        <v>25</v>
      </c>
      <c r="E8015">
        <v>4</v>
      </c>
      <c r="F8015" t="s">
        <v>15</v>
      </c>
      <c r="G8015">
        <v>1</v>
      </c>
      <c r="H8015">
        <v>1</v>
      </c>
      <c r="I8015" t="s">
        <v>14</v>
      </c>
      <c r="J8015">
        <v>0</v>
      </c>
    </row>
    <row r="8016" spans="2:10" x14ac:dyDescent="0.45">
      <c r="B8016">
        <v>5061</v>
      </c>
      <c r="C8016" t="s">
        <v>59</v>
      </c>
      <c r="D8016">
        <v>25</v>
      </c>
      <c r="E8016">
        <v>4</v>
      </c>
      <c r="F8016" t="s">
        <v>7</v>
      </c>
      <c r="G8016">
        <v>2</v>
      </c>
      <c r="H8016">
        <v>1</v>
      </c>
      <c r="I8016" t="s">
        <v>56</v>
      </c>
      <c r="J8016">
        <v>1</v>
      </c>
    </row>
    <row r="8017" spans="2:10" x14ac:dyDescent="0.45">
      <c r="B8017">
        <v>5062</v>
      </c>
      <c r="C8017" t="s">
        <v>59</v>
      </c>
      <c r="D8017">
        <v>25</v>
      </c>
      <c r="E8017">
        <v>4</v>
      </c>
      <c r="F8017" t="s">
        <v>9</v>
      </c>
      <c r="G8017">
        <v>4</v>
      </c>
      <c r="H8017">
        <v>3</v>
      </c>
      <c r="I8017" t="s">
        <v>13</v>
      </c>
      <c r="J8017">
        <v>1</v>
      </c>
    </row>
    <row r="8018" spans="2:10" x14ac:dyDescent="0.45">
      <c r="B8018">
        <v>5063</v>
      </c>
      <c r="C8018" t="s">
        <v>59</v>
      </c>
      <c r="D8018">
        <v>25</v>
      </c>
      <c r="E8018">
        <v>4</v>
      </c>
      <c r="F8018" t="s">
        <v>49</v>
      </c>
      <c r="G8018">
        <v>2</v>
      </c>
      <c r="H8018">
        <v>0</v>
      </c>
      <c r="I8018" t="s">
        <v>6</v>
      </c>
      <c r="J8018">
        <v>1</v>
      </c>
    </row>
    <row r="8019" spans="2:10" x14ac:dyDescent="0.45">
      <c r="B8019">
        <v>5064</v>
      </c>
      <c r="C8019" t="s">
        <v>59</v>
      </c>
      <c r="D8019">
        <v>25</v>
      </c>
      <c r="E8019">
        <v>4</v>
      </c>
      <c r="F8019" t="s">
        <v>10</v>
      </c>
      <c r="G8019">
        <v>2</v>
      </c>
      <c r="H8019">
        <v>1</v>
      </c>
      <c r="I8019" t="s">
        <v>5</v>
      </c>
      <c r="J8019">
        <v>1</v>
      </c>
    </row>
    <row r="8020" spans="2:10" x14ac:dyDescent="0.45">
      <c r="B8020">
        <v>5047</v>
      </c>
      <c r="C8020" t="s">
        <v>59</v>
      </c>
      <c r="D8020">
        <v>25</v>
      </c>
      <c r="E8020">
        <v>5</v>
      </c>
      <c r="F8020" t="s">
        <v>3</v>
      </c>
      <c r="G8020">
        <v>6</v>
      </c>
      <c r="H8020">
        <v>3</v>
      </c>
      <c r="I8020" t="s">
        <v>10</v>
      </c>
      <c r="J8020">
        <v>1</v>
      </c>
    </row>
    <row r="8021" spans="2:10" x14ac:dyDescent="0.45">
      <c r="B8021">
        <v>5048</v>
      </c>
      <c r="C8021" t="s">
        <v>59</v>
      </c>
      <c r="D8021">
        <v>25</v>
      </c>
      <c r="E8021">
        <v>5</v>
      </c>
      <c r="F8021" t="s">
        <v>56</v>
      </c>
      <c r="G8021">
        <v>0</v>
      </c>
      <c r="H8021">
        <v>1</v>
      </c>
      <c r="I8021" t="s">
        <v>11</v>
      </c>
      <c r="J8021">
        <v>-1</v>
      </c>
    </row>
    <row r="8022" spans="2:10" x14ac:dyDescent="0.45">
      <c r="B8022">
        <v>5049</v>
      </c>
      <c r="C8022" t="s">
        <v>59</v>
      </c>
      <c r="D8022">
        <v>25</v>
      </c>
      <c r="E8022">
        <v>5</v>
      </c>
      <c r="F8022" t="s">
        <v>13</v>
      </c>
      <c r="G8022">
        <v>0</v>
      </c>
      <c r="H8022">
        <v>1</v>
      </c>
      <c r="I8022" t="s">
        <v>1</v>
      </c>
      <c r="J8022">
        <v>-1</v>
      </c>
    </row>
    <row r="8023" spans="2:10" x14ac:dyDescent="0.45">
      <c r="B8023">
        <v>5050</v>
      </c>
      <c r="C8023" t="s">
        <v>59</v>
      </c>
      <c r="D8023">
        <v>25</v>
      </c>
      <c r="E8023">
        <v>5</v>
      </c>
      <c r="F8023" t="s">
        <v>6</v>
      </c>
      <c r="G8023">
        <v>2</v>
      </c>
      <c r="H8023">
        <v>1</v>
      </c>
      <c r="I8023" t="s">
        <v>15</v>
      </c>
      <c r="J8023">
        <v>1</v>
      </c>
    </row>
    <row r="8024" spans="2:10" x14ac:dyDescent="0.45">
      <c r="B8024">
        <v>5051</v>
      </c>
      <c r="C8024" t="s">
        <v>59</v>
      </c>
      <c r="D8024">
        <v>25</v>
      </c>
      <c r="E8024">
        <v>5</v>
      </c>
      <c r="F8024" t="s">
        <v>5</v>
      </c>
      <c r="G8024">
        <v>0</v>
      </c>
      <c r="H8024">
        <v>4</v>
      </c>
      <c r="I8024" t="s">
        <v>27</v>
      </c>
      <c r="J8024">
        <v>-1</v>
      </c>
    </row>
    <row r="8025" spans="2:10" x14ac:dyDescent="0.45">
      <c r="B8025">
        <v>5052</v>
      </c>
      <c r="C8025" t="s">
        <v>59</v>
      </c>
      <c r="D8025">
        <v>25</v>
      </c>
      <c r="E8025">
        <v>5</v>
      </c>
      <c r="F8025" t="s">
        <v>9</v>
      </c>
      <c r="G8025">
        <v>1</v>
      </c>
      <c r="H8025">
        <v>0</v>
      </c>
      <c r="I8025" t="s">
        <v>49</v>
      </c>
      <c r="J8025">
        <v>1</v>
      </c>
    </row>
    <row r="8026" spans="2:10" x14ac:dyDescent="0.45">
      <c r="B8026">
        <v>5053</v>
      </c>
      <c r="C8026" t="s">
        <v>59</v>
      </c>
      <c r="D8026">
        <v>25</v>
      </c>
      <c r="E8026">
        <v>5</v>
      </c>
      <c r="F8026" t="s">
        <v>0</v>
      </c>
      <c r="G8026">
        <v>0</v>
      </c>
      <c r="H8026">
        <v>0</v>
      </c>
      <c r="I8026" t="s">
        <v>7</v>
      </c>
      <c r="J8026">
        <v>0</v>
      </c>
    </row>
    <row r="8027" spans="2:10" x14ac:dyDescent="0.45">
      <c r="B8027">
        <v>5054</v>
      </c>
      <c r="C8027" t="s">
        <v>59</v>
      </c>
      <c r="D8027">
        <v>25</v>
      </c>
      <c r="E8027">
        <v>5</v>
      </c>
      <c r="F8027" t="s">
        <v>14</v>
      </c>
      <c r="G8027">
        <v>3</v>
      </c>
      <c r="H8027">
        <v>1</v>
      </c>
      <c r="I8027" t="s">
        <v>24</v>
      </c>
      <c r="J8027">
        <v>1</v>
      </c>
    </row>
    <row r="8028" spans="2:10" x14ac:dyDescent="0.45">
      <c r="B8028">
        <v>5055</v>
      </c>
      <c r="C8028" t="s">
        <v>59</v>
      </c>
      <c r="D8028">
        <v>25</v>
      </c>
      <c r="E8028">
        <v>5</v>
      </c>
      <c r="F8028" t="s">
        <v>4</v>
      </c>
      <c r="G8028">
        <v>3</v>
      </c>
      <c r="H8028">
        <v>0</v>
      </c>
      <c r="I8028" t="s">
        <v>17</v>
      </c>
      <c r="J8028">
        <v>1</v>
      </c>
    </row>
    <row r="8029" spans="2:10" x14ac:dyDescent="0.45">
      <c r="B8029">
        <v>5038</v>
      </c>
      <c r="C8029" t="s">
        <v>59</v>
      </c>
      <c r="D8029">
        <v>25</v>
      </c>
      <c r="E8029">
        <v>6</v>
      </c>
      <c r="F8029" t="s">
        <v>11</v>
      </c>
      <c r="G8029">
        <v>2</v>
      </c>
      <c r="H8029">
        <v>2</v>
      </c>
      <c r="I8029" t="s">
        <v>0</v>
      </c>
      <c r="J8029">
        <v>0</v>
      </c>
    </row>
    <row r="8030" spans="2:10" x14ac:dyDescent="0.45">
      <c r="B8030">
        <v>5039</v>
      </c>
      <c r="C8030" t="s">
        <v>59</v>
      </c>
      <c r="D8030">
        <v>25</v>
      </c>
      <c r="E8030">
        <v>6</v>
      </c>
      <c r="F8030" t="s">
        <v>15</v>
      </c>
      <c r="G8030">
        <v>1</v>
      </c>
      <c r="H8030">
        <v>1</v>
      </c>
      <c r="I8030" t="s">
        <v>9</v>
      </c>
      <c r="J8030">
        <v>0</v>
      </c>
    </row>
    <row r="8031" spans="2:10" x14ac:dyDescent="0.45">
      <c r="B8031">
        <v>5040</v>
      </c>
      <c r="C8031" t="s">
        <v>59</v>
      </c>
      <c r="D8031">
        <v>25</v>
      </c>
      <c r="E8031">
        <v>6</v>
      </c>
      <c r="F8031" t="s">
        <v>7</v>
      </c>
      <c r="G8031">
        <v>1</v>
      </c>
      <c r="H8031">
        <v>1</v>
      </c>
      <c r="I8031" t="s">
        <v>14</v>
      </c>
      <c r="J8031">
        <v>0</v>
      </c>
    </row>
    <row r="8032" spans="2:10" x14ac:dyDescent="0.45">
      <c r="B8032">
        <v>5041</v>
      </c>
      <c r="C8032" t="s">
        <v>59</v>
      </c>
      <c r="D8032">
        <v>25</v>
      </c>
      <c r="E8032">
        <v>6</v>
      </c>
      <c r="F8032" t="s">
        <v>1</v>
      </c>
      <c r="G8032">
        <v>0</v>
      </c>
      <c r="H8032">
        <v>4</v>
      </c>
      <c r="I8032" t="s">
        <v>4</v>
      </c>
      <c r="J8032">
        <v>-1</v>
      </c>
    </row>
    <row r="8033" spans="2:10" x14ac:dyDescent="0.45">
      <c r="B8033">
        <v>5042</v>
      </c>
      <c r="C8033" t="s">
        <v>59</v>
      </c>
      <c r="D8033">
        <v>25</v>
      </c>
      <c r="E8033">
        <v>6</v>
      </c>
      <c r="F8033" t="s">
        <v>17</v>
      </c>
      <c r="G8033">
        <v>2</v>
      </c>
      <c r="H8033">
        <v>3</v>
      </c>
      <c r="I8033" t="s">
        <v>5</v>
      </c>
      <c r="J8033">
        <v>-1</v>
      </c>
    </row>
    <row r="8034" spans="2:10" x14ac:dyDescent="0.45">
      <c r="B8034">
        <v>5043</v>
      </c>
      <c r="C8034" t="s">
        <v>59</v>
      </c>
      <c r="D8034">
        <v>25</v>
      </c>
      <c r="E8034">
        <v>6</v>
      </c>
      <c r="F8034" t="s">
        <v>49</v>
      </c>
      <c r="G8034">
        <v>2</v>
      </c>
      <c r="H8034">
        <v>0</v>
      </c>
      <c r="I8034" t="s">
        <v>13</v>
      </c>
      <c r="J8034">
        <v>1</v>
      </c>
    </row>
    <row r="8035" spans="2:10" x14ac:dyDescent="0.45">
      <c r="B8035">
        <v>5044</v>
      </c>
      <c r="C8035" t="s">
        <v>59</v>
      </c>
      <c r="D8035">
        <v>25</v>
      </c>
      <c r="E8035">
        <v>6</v>
      </c>
      <c r="F8035" t="s">
        <v>27</v>
      </c>
      <c r="G8035">
        <v>1</v>
      </c>
      <c r="H8035">
        <v>0</v>
      </c>
      <c r="I8035" t="s">
        <v>3</v>
      </c>
      <c r="J8035">
        <v>1</v>
      </c>
    </row>
    <row r="8036" spans="2:10" x14ac:dyDescent="0.45">
      <c r="B8036">
        <v>5045</v>
      </c>
      <c r="C8036" t="s">
        <v>59</v>
      </c>
      <c r="D8036">
        <v>25</v>
      </c>
      <c r="E8036">
        <v>6</v>
      </c>
      <c r="F8036" t="s">
        <v>10</v>
      </c>
      <c r="G8036">
        <v>5</v>
      </c>
      <c r="H8036">
        <v>2</v>
      </c>
      <c r="I8036" t="s">
        <v>56</v>
      </c>
      <c r="J8036">
        <v>1</v>
      </c>
    </row>
    <row r="8037" spans="2:10" x14ac:dyDescent="0.45">
      <c r="B8037">
        <v>5046</v>
      </c>
      <c r="C8037" t="s">
        <v>59</v>
      </c>
      <c r="D8037">
        <v>25</v>
      </c>
      <c r="E8037">
        <v>6</v>
      </c>
      <c r="F8037" t="s">
        <v>24</v>
      </c>
      <c r="G8037">
        <v>4</v>
      </c>
      <c r="H8037">
        <v>1</v>
      </c>
      <c r="I8037" t="s">
        <v>6</v>
      </c>
      <c r="J8037">
        <v>1</v>
      </c>
    </row>
    <row r="8038" spans="2:10" x14ac:dyDescent="0.45">
      <c r="B8038">
        <v>5029</v>
      </c>
      <c r="C8038" t="s">
        <v>59</v>
      </c>
      <c r="D8038">
        <v>25</v>
      </c>
      <c r="E8038">
        <v>7</v>
      </c>
      <c r="F8038" t="s">
        <v>56</v>
      </c>
      <c r="G8038">
        <v>1</v>
      </c>
      <c r="H8038">
        <v>3</v>
      </c>
      <c r="I8038" t="s">
        <v>27</v>
      </c>
      <c r="J8038">
        <v>-1</v>
      </c>
    </row>
    <row r="8039" spans="2:10" x14ac:dyDescent="0.45">
      <c r="B8039">
        <v>5030</v>
      </c>
      <c r="C8039" t="s">
        <v>59</v>
      </c>
      <c r="D8039">
        <v>25</v>
      </c>
      <c r="E8039">
        <v>7</v>
      </c>
      <c r="F8039" t="s">
        <v>13</v>
      </c>
      <c r="G8039">
        <v>1</v>
      </c>
      <c r="H8039">
        <v>1</v>
      </c>
      <c r="I8039" t="s">
        <v>4</v>
      </c>
      <c r="J8039">
        <v>0</v>
      </c>
    </row>
    <row r="8040" spans="2:10" x14ac:dyDescent="0.45">
      <c r="B8040">
        <v>5031</v>
      </c>
      <c r="C8040" t="s">
        <v>59</v>
      </c>
      <c r="D8040">
        <v>25</v>
      </c>
      <c r="E8040">
        <v>7</v>
      </c>
      <c r="F8040" t="s">
        <v>6</v>
      </c>
      <c r="G8040">
        <v>1</v>
      </c>
      <c r="H8040">
        <v>3</v>
      </c>
      <c r="I8040" t="s">
        <v>7</v>
      </c>
      <c r="J8040">
        <v>-1</v>
      </c>
    </row>
    <row r="8041" spans="2:10" x14ac:dyDescent="0.45">
      <c r="B8041">
        <v>5032</v>
      </c>
      <c r="C8041" t="s">
        <v>59</v>
      </c>
      <c r="D8041">
        <v>25</v>
      </c>
      <c r="E8041">
        <v>7</v>
      </c>
      <c r="F8041" t="s">
        <v>5</v>
      </c>
      <c r="G8041">
        <v>3</v>
      </c>
      <c r="H8041">
        <v>4</v>
      </c>
      <c r="I8041" t="s">
        <v>1</v>
      </c>
      <c r="J8041">
        <v>-1</v>
      </c>
    </row>
    <row r="8042" spans="2:10" x14ac:dyDescent="0.45">
      <c r="B8042">
        <v>5033</v>
      </c>
      <c r="C8042" t="s">
        <v>59</v>
      </c>
      <c r="D8042">
        <v>25</v>
      </c>
      <c r="E8042">
        <v>7</v>
      </c>
      <c r="F8042" t="s">
        <v>9</v>
      </c>
      <c r="G8042">
        <v>3</v>
      </c>
      <c r="H8042">
        <v>0</v>
      </c>
      <c r="I8042" t="s">
        <v>24</v>
      </c>
      <c r="J8042">
        <v>1</v>
      </c>
    </row>
    <row r="8043" spans="2:10" x14ac:dyDescent="0.45">
      <c r="B8043">
        <v>5034</v>
      </c>
      <c r="C8043" t="s">
        <v>59</v>
      </c>
      <c r="D8043">
        <v>25</v>
      </c>
      <c r="E8043">
        <v>7</v>
      </c>
      <c r="F8043" t="s">
        <v>49</v>
      </c>
      <c r="G8043">
        <v>2</v>
      </c>
      <c r="H8043">
        <v>1</v>
      </c>
      <c r="I8043" t="s">
        <v>15</v>
      </c>
      <c r="J8043">
        <v>1</v>
      </c>
    </row>
    <row r="8044" spans="2:10" x14ac:dyDescent="0.45">
      <c r="B8044">
        <v>5035</v>
      </c>
      <c r="C8044" t="s">
        <v>59</v>
      </c>
      <c r="D8044">
        <v>25</v>
      </c>
      <c r="E8044">
        <v>7</v>
      </c>
      <c r="F8044" t="s">
        <v>0</v>
      </c>
      <c r="G8044">
        <v>1</v>
      </c>
      <c r="H8044">
        <v>1</v>
      </c>
      <c r="I8044" t="s">
        <v>10</v>
      </c>
      <c r="J8044">
        <v>0</v>
      </c>
    </row>
    <row r="8045" spans="2:10" x14ac:dyDescent="0.45">
      <c r="B8045">
        <v>5036</v>
      </c>
      <c r="C8045" t="s">
        <v>59</v>
      </c>
      <c r="D8045">
        <v>25</v>
      </c>
      <c r="E8045">
        <v>7</v>
      </c>
      <c r="F8045" t="s">
        <v>14</v>
      </c>
      <c r="G8045">
        <v>5</v>
      </c>
      <c r="H8045">
        <v>1</v>
      </c>
      <c r="I8045" t="s">
        <v>11</v>
      </c>
      <c r="J8045">
        <v>1</v>
      </c>
    </row>
    <row r="8046" spans="2:10" x14ac:dyDescent="0.45">
      <c r="B8046">
        <v>5037</v>
      </c>
      <c r="C8046" t="s">
        <v>59</v>
      </c>
      <c r="D8046">
        <v>25</v>
      </c>
      <c r="E8046">
        <v>7</v>
      </c>
      <c r="F8046" t="s">
        <v>3</v>
      </c>
      <c r="G8046">
        <v>3</v>
      </c>
      <c r="H8046">
        <v>3</v>
      </c>
      <c r="I8046" t="s">
        <v>17</v>
      </c>
      <c r="J8046">
        <v>0</v>
      </c>
    </row>
    <row r="8047" spans="2:10" x14ac:dyDescent="0.45">
      <c r="B8047">
        <v>5020</v>
      </c>
      <c r="C8047" t="s">
        <v>59</v>
      </c>
      <c r="D8047">
        <v>25</v>
      </c>
      <c r="E8047">
        <v>8</v>
      </c>
      <c r="F8047" t="s">
        <v>11</v>
      </c>
      <c r="G8047">
        <v>1</v>
      </c>
      <c r="H8047">
        <v>1</v>
      </c>
      <c r="I8047" t="s">
        <v>6</v>
      </c>
      <c r="J8047">
        <v>0</v>
      </c>
    </row>
    <row r="8048" spans="2:10" x14ac:dyDescent="0.45">
      <c r="B8048">
        <v>5021</v>
      </c>
      <c r="C8048" t="s">
        <v>59</v>
      </c>
      <c r="D8048">
        <v>25</v>
      </c>
      <c r="E8048">
        <v>8</v>
      </c>
      <c r="F8048" t="s">
        <v>7</v>
      </c>
      <c r="G8048">
        <v>0</v>
      </c>
      <c r="H8048">
        <v>4</v>
      </c>
      <c r="I8048" t="s">
        <v>9</v>
      </c>
      <c r="J8048">
        <v>-1</v>
      </c>
    </row>
    <row r="8049" spans="2:10" x14ac:dyDescent="0.45">
      <c r="B8049">
        <v>5022</v>
      </c>
      <c r="C8049" t="s">
        <v>59</v>
      </c>
      <c r="D8049">
        <v>25</v>
      </c>
      <c r="E8049">
        <v>8</v>
      </c>
      <c r="F8049" t="s">
        <v>15</v>
      </c>
      <c r="G8049">
        <v>2</v>
      </c>
      <c r="H8049">
        <v>4</v>
      </c>
      <c r="I8049" t="s">
        <v>13</v>
      </c>
      <c r="J8049">
        <v>-1</v>
      </c>
    </row>
    <row r="8050" spans="2:10" x14ac:dyDescent="0.45">
      <c r="B8050">
        <v>5023</v>
      </c>
      <c r="C8050" t="s">
        <v>59</v>
      </c>
      <c r="D8050">
        <v>25</v>
      </c>
      <c r="E8050">
        <v>8</v>
      </c>
      <c r="F8050" t="s">
        <v>17</v>
      </c>
      <c r="G8050">
        <v>2</v>
      </c>
      <c r="H8050">
        <v>1</v>
      </c>
      <c r="I8050" t="s">
        <v>56</v>
      </c>
      <c r="J8050">
        <v>1</v>
      </c>
    </row>
    <row r="8051" spans="2:10" x14ac:dyDescent="0.45">
      <c r="B8051">
        <v>5024</v>
      </c>
      <c r="C8051" t="s">
        <v>59</v>
      </c>
      <c r="D8051">
        <v>25</v>
      </c>
      <c r="E8051">
        <v>8</v>
      </c>
      <c r="F8051" t="s">
        <v>1</v>
      </c>
      <c r="G8051">
        <v>1</v>
      </c>
      <c r="H8051">
        <v>0</v>
      </c>
      <c r="I8051" t="s">
        <v>3</v>
      </c>
      <c r="J8051">
        <v>1</v>
      </c>
    </row>
    <row r="8052" spans="2:10" x14ac:dyDescent="0.45">
      <c r="B8052">
        <v>5025</v>
      </c>
      <c r="C8052" t="s">
        <v>59</v>
      </c>
      <c r="D8052">
        <v>25</v>
      </c>
      <c r="E8052">
        <v>8</v>
      </c>
      <c r="F8052" t="s">
        <v>24</v>
      </c>
      <c r="G8052">
        <v>2</v>
      </c>
      <c r="H8052">
        <v>0</v>
      </c>
      <c r="I8052" t="s">
        <v>49</v>
      </c>
      <c r="J8052">
        <v>1</v>
      </c>
    </row>
    <row r="8053" spans="2:10" x14ac:dyDescent="0.45">
      <c r="B8053">
        <v>5026</v>
      </c>
      <c r="C8053" t="s">
        <v>59</v>
      </c>
      <c r="D8053">
        <v>25</v>
      </c>
      <c r="E8053">
        <v>8</v>
      </c>
      <c r="F8053" t="s">
        <v>10</v>
      </c>
      <c r="G8053">
        <v>1</v>
      </c>
      <c r="H8053">
        <v>1</v>
      </c>
      <c r="I8053" t="s">
        <v>14</v>
      </c>
      <c r="J8053">
        <v>0</v>
      </c>
    </row>
    <row r="8054" spans="2:10" x14ac:dyDescent="0.45">
      <c r="B8054">
        <v>5027</v>
      </c>
      <c r="C8054" t="s">
        <v>59</v>
      </c>
      <c r="D8054">
        <v>25</v>
      </c>
      <c r="E8054">
        <v>8</v>
      </c>
      <c r="F8054" t="s">
        <v>27</v>
      </c>
      <c r="G8054">
        <v>2</v>
      </c>
      <c r="H8054">
        <v>2</v>
      </c>
      <c r="I8054" t="s">
        <v>0</v>
      </c>
      <c r="J8054">
        <v>0</v>
      </c>
    </row>
    <row r="8055" spans="2:10" x14ac:dyDescent="0.45">
      <c r="B8055">
        <v>5028</v>
      </c>
      <c r="C8055" t="s">
        <v>59</v>
      </c>
      <c r="D8055">
        <v>25</v>
      </c>
      <c r="E8055">
        <v>8</v>
      </c>
      <c r="F8055" t="s">
        <v>4</v>
      </c>
      <c r="G8055">
        <v>2</v>
      </c>
      <c r="H8055">
        <v>1</v>
      </c>
      <c r="I8055" t="s">
        <v>5</v>
      </c>
      <c r="J8055">
        <v>1</v>
      </c>
    </row>
    <row r="8056" spans="2:10" x14ac:dyDescent="0.45">
      <c r="B8056">
        <v>5011</v>
      </c>
      <c r="C8056" t="s">
        <v>59</v>
      </c>
      <c r="D8056">
        <v>25</v>
      </c>
      <c r="E8056">
        <v>9</v>
      </c>
      <c r="F8056" t="s">
        <v>0</v>
      </c>
      <c r="G8056">
        <v>2</v>
      </c>
      <c r="H8056">
        <v>1</v>
      </c>
      <c r="I8056" t="s">
        <v>17</v>
      </c>
      <c r="J8056">
        <v>1</v>
      </c>
    </row>
    <row r="8057" spans="2:10" x14ac:dyDescent="0.45">
      <c r="B8057">
        <v>5012</v>
      </c>
      <c r="C8057" t="s">
        <v>59</v>
      </c>
      <c r="D8057">
        <v>25</v>
      </c>
      <c r="E8057">
        <v>9</v>
      </c>
      <c r="F8057" t="s">
        <v>56</v>
      </c>
      <c r="G8057">
        <v>1</v>
      </c>
      <c r="H8057">
        <v>1</v>
      </c>
      <c r="I8057" t="s">
        <v>1</v>
      </c>
      <c r="J8057">
        <v>0</v>
      </c>
    </row>
    <row r="8058" spans="2:10" x14ac:dyDescent="0.45">
      <c r="B8058">
        <v>5013</v>
      </c>
      <c r="C8058" t="s">
        <v>59</v>
      </c>
      <c r="D8058">
        <v>25</v>
      </c>
      <c r="E8058">
        <v>9</v>
      </c>
      <c r="F8058" t="s">
        <v>6</v>
      </c>
      <c r="G8058">
        <v>0</v>
      </c>
      <c r="H8058">
        <v>3</v>
      </c>
      <c r="I8058" t="s">
        <v>10</v>
      </c>
      <c r="J8058">
        <v>-1</v>
      </c>
    </row>
    <row r="8059" spans="2:10" x14ac:dyDescent="0.45">
      <c r="B8059">
        <v>5014</v>
      </c>
      <c r="C8059" t="s">
        <v>59</v>
      </c>
      <c r="D8059">
        <v>25</v>
      </c>
      <c r="E8059">
        <v>9</v>
      </c>
      <c r="F8059" t="s">
        <v>15</v>
      </c>
      <c r="G8059">
        <v>2</v>
      </c>
      <c r="H8059">
        <v>3</v>
      </c>
      <c r="I8059" t="s">
        <v>24</v>
      </c>
      <c r="J8059">
        <v>-1</v>
      </c>
    </row>
    <row r="8060" spans="2:10" x14ac:dyDescent="0.45">
      <c r="B8060">
        <v>5015</v>
      </c>
      <c r="C8060" t="s">
        <v>59</v>
      </c>
      <c r="D8060">
        <v>25</v>
      </c>
      <c r="E8060">
        <v>9</v>
      </c>
      <c r="F8060" t="s">
        <v>13</v>
      </c>
      <c r="G8060">
        <v>3</v>
      </c>
      <c r="H8060">
        <v>3</v>
      </c>
      <c r="I8060" t="s">
        <v>5</v>
      </c>
      <c r="J8060">
        <v>0</v>
      </c>
    </row>
    <row r="8061" spans="2:10" x14ac:dyDescent="0.45">
      <c r="B8061">
        <v>5016</v>
      </c>
      <c r="C8061" t="s">
        <v>59</v>
      </c>
      <c r="D8061">
        <v>25</v>
      </c>
      <c r="E8061">
        <v>9</v>
      </c>
      <c r="F8061" t="s">
        <v>9</v>
      </c>
      <c r="G8061">
        <v>2</v>
      </c>
      <c r="H8061">
        <v>1</v>
      </c>
      <c r="I8061" t="s">
        <v>11</v>
      </c>
      <c r="J8061">
        <v>1</v>
      </c>
    </row>
    <row r="8062" spans="2:10" x14ac:dyDescent="0.45">
      <c r="B8062">
        <v>5017</v>
      </c>
      <c r="C8062" t="s">
        <v>59</v>
      </c>
      <c r="D8062">
        <v>25</v>
      </c>
      <c r="E8062">
        <v>9</v>
      </c>
      <c r="F8062" t="s">
        <v>49</v>
      </c>
      <c r="G8062">
        <v>2</v>
      </c>
      <c r="H8062">
        <v>2</v>
      </c>
      <c r="I8062" t="s">
        <v>7</v>
      </c>
      <c r="J8062">
        <v>0</v>
      </c>
    </row>
    <row r="8063" spans="2:10" x14ac:dyDescent="0.45">
      <c r="B8063">
        <v>5018</v>
      </c>
      <c r="C8063" t="s">
        <v>59</v>
      </c>
      <c r="D8063">
        <v>25</v>
      </c>
      <c r="E8063">
        <v>9</v>
      </c>
      <c r="F8063" t="s">
        <v>14</v>
      </c>
      <c r="G8063">
        <v>2</v>
      </c>
      <c r="H8063">
        <v>0</v>
      </c>
      <c r="I8063" t="s">
        <v>27</v>
      </c>
      <c r="J8063">
        <v>1</v>
      </c>
    </row>
    <row r="8064" spans="2:10" x14ac:dyDescent="0.45">
      <c r="B8064">
        <v>5019</v>
      </c>
      <c r="C8064" t="s">
        <v>59</v>
      </c>
      <c r="D8064">
        <v>25</v>
      </c>
      <c r="E8064">
        <v>9</v>
      </c>
      <c r="F8064" t="s">
        <v>3</v>
      </c>
      <c r="G8064">
        <v>2</v>
      </c>
      <c r="H8064">
        <v>2</v>
      </c>
      <c r="I8064" t="s">
        <v>4</v>
      </c>
      <c r="J8064">
        <v>0</v>
      </c>
    </row>
    <row r="8065" spans="2:10" x14ac:dyDescent="0.45">
      <c r="B8065">
        <v>5006</v>
      </c>
      <c r="C8065" t="s">
        <v>59</v>
      </c>
      <c r="D8065">
        <v>25</v>
      </c>
      <c r="E8065">
        <v>10</v>
      </c>
      <c r="F8065" t="s">
        <v>1</v>
      </c>
      <c r="G8065">
        <v>4</v>
      </c>
      <c r="H8065">
        <v>2</v>
      </c>
      <c r="I8065" t="s">
        <v>0</v>
      </c>
      <c r="J8065">
        <v>1</v>
      </c>
    </row>
    <row r="8066" spans="2:10" x14ac:dyDescent="0.45">
      <c r="B8066">
        <v>5007</v>
      </c>
      <c r="C8066" t="s">
        <v>59</v>
      </c>
      <c r="D8066">
        <v>25</v>
      </c>
      <c r="E8066">
        <v>10</v>
      </c>
      <c r="F8066" t="s">
        <v>7</v>
      </c>
      <c r="G8066">
        <v>2</v>
      </c>
      <c r="H8066">
        <v>5</v>
      </c>
      <c r="I8066" t="s">
        <v>15</v>
      </c>
      <c r="J8066">
        <v>-1</v>
      </c>
    </row>
    <row r="8067" spans="2:10" x14ac:dyDescent="0.45">
      <c r="B8067">
        <v>5008</v>
      </c>
      <c r="C8067" t="s">
        <v>59</v>
      </c>
      <c r="D8067">
        <v>25</v>
      </c>
      <c r="E8067">
        <v>10</v>
      </c>
      <c r="F8067" t="s">
        <v>5</v>
      </c>
      <c r="G8067">
        <v>0</v>
      </c>
      <c r="H8067">
        <v>0</v>
      </c>
      <c r="I8067" t="s">
        <v>3</v>
      </c>
      <c r="J8067">
        <v>0</v>
      </c>
    </row>
    <row r="8068" spans="2:10" x14ac:dyDescent="0.45">
      <c r="B8068">
        <v>5009</v>
      </c>
      <c r="C8068" t="s">
        <v>59</v>
      </c>
      <c r="D8068">
        <v>25</v>
      </c>
      <c r="E8068">
        <v>10</v>
      </c>
      <c r="F8068" t="s">
        <v>10</v>
      </c>
      <c r="G8068">
        <v>1</v>
      </c>
      <c r="H8068">
        <v>1</v>
      </c>
      <c r="I8068" t="s">
        <v>9</v>
      </c>
      <c r="J8068">
        <v>0</v>
      </c>
    </row>
    <row r="8069" spans="2:10" x14ac:dyDescent="0.45">
      <c r="B8069">
        <v>5010</v>
      </c>
      <c r="C8069" t="s">
        <v>59</v>
      </c>
      <c r="D8069">
        <v>25</v>
      </c>
      <c r="E8069">
        <v>10</v>
      </c>
      <c r="F8069" t="s">
        <v>4</v>
      </c>
      <c r="G8069">
        <v>2</v>
      </c>
      <c r="H8069">
        <v>1</v>
      </c>
      <c r="I8069" t="s">
        <v>56</v>
      </c>
      <c r="J8069">
        <v>1</v>
      </c>
    </row>
    <row r="8070" spans="2:10" x14ac:dyDescent="0.45">
      <c r="B8070">
        <v>5102</v>
      </c>
      <c r="C8070" t="s">
        <v>59</v>
      </c>
      <c r="D8070">
        <v>25</v>
      </c>
      <c r="E8070">
        <v>10</v>
      </c>
      <c r="F8070" t="s">
        <v>24</v>
      </c>
      <c r="G8070">
        <v>2</v>
      </c>
      <c r="H8070">
        <v>1</v>
      </c>
      <c r="I8070" t="s">
        <v>13</v>
      </c>
      <c r="J8070">
        <v>1</v>
      </c>
    </row>
    <row r="8071" spans="2:10" x14ac:dyDescent="0.45">
      <c r="B8071">
        <v>5132</v>
      </c>
      <c r="C8071" t="s">
        <v>59</v>
      </c>
      <c r="D8071">
        <v>25</v>
      </c>
      <c r="E8071">
        <v>10</v>
      </c>
      <c r="F8071" t="s">
        <v>17</v>
      </c>
      <c r="G8071">
        <v>1</v>
      </c>
      <c r="H8071">
        <v>2</v>
      </c>
      <c r="I8071" t="s">
        <v>14</v>
      </c>
      <c r="J8071">
        <v>-1</v>
      </c>
    </row>
    <row r="8072" spans="2:10" x14ac:dyDescent="0.45">
      <c r="B8072">
        <v>5142</v>
      </c>
      <c r="C8072" t="s">
        <v>59</v>
      </c>
      <c r="D8072">
        <v>25</v>
      </c>
      <c r="E8072">
        <v>10</v>
      </c>
      <c r="F8072" t="s">
        <v>27</v>
      </c>
      <c r="G8072">
        <v>2</v>
      </c>
      <c r="H8072">
        <v>2</v>
      </c>
      <c r="I8072" t="s">
        <v>6</v>
      </c>
      <c r="J8072">
        <v>0</v>
      </c>
    </row>
    <row r="8073" spans="2:10" x14ac:dyDescent="0.45">
      <c r="B8073">
        <v>5143</v>
      </c>
      <c r="C8073" t="s">
        <v>59</v>
      </c>
      <c r="D8073">
        <v>25</v>
      </c>
      <c r="E8073">
        <v>10</v>
      </c>
      <c r="F8073" t="s">
        <v>11</v>
      </c>
      <c r="G8073">
        <v>3</v>
      </c>
      <c r="H8073">
        <v>2</v>
      </c>
      <c r="I8073" t="s">
        <v>49</v>
      </c>
      <c r="J8073">
        <v>1</v>
      </c>
    </row>
    <row r="8074" spans="2:10" x14ac:dyDescent="0.45">
      <c r="B8074">
        <v>5133</v>
      </c>
      <c r="C8074" t="s">
        <v>59</v>
      </c>
      <c r="D8074">
        <v>25</v>
      </c>
      <c r="E8074">
        <v>11</v>
      </c>
      <c r="F8074" t="s">
        <v>6</v>
      </c>
      <c r="G8074">
        <v>1</v>
      </c>
      <c r="H8074">
        <v>0</v>
      </c>
      <c r="I8074" t="s">
        <v>17</v>
      </c>
      <c r="J8074">
        <v>1</v>
      </c>
    </row>
    <row r="8075" spans="2:10" x14ac:dyDescent="0.45">
      <c r="B8075">
        <v>5134</v>
      </c>
      <c r="C8075" t="s">
        <v>59</v>
      </c>
      <c r="D8075">
        <v>25</v>
      </c>
      <c r="E8075">
        <v>11</v>
      </c>
      <c r="F8075" t="s">
        <v>56</v>
      </c>
      <c r="G8075">
        <v>1</v>
      </c>
      <c r="H8075">
        <v>1</v>
      </c>
      <c r="I8075" t="s">
        <v>5</v>
      </c>
      <c r="J8075">
        <v>0</v>
      </c>
    </row>
    <row r="8076" spans="2:10" x14ac:dyDescent="0.45">
      <c r="B8076">
        <v>5135</v>
      </c>
      <c r="C8076" t="s">
        <v>59</v>
      </c>
      <c r="D8076">
        <v>25</v>
      </c>
      <c r="E8076">
        <v>11</v>
      </c>
      <c r="F8076" t="s">
        <v>15</v>
      </c>
      <c r="G8076">
        <v>1</v>
      </c>
      <c r="H8076">
        <v>1</v>
      </c>
      <c r="I8076" t="s">
        <v>11</v>
      </c>
      <c r="J8076">
        <v>0</v>
      </c>
    </row>
    <row r="8077" spans="2:10" x14ac:dyDescent="0.45">
      <c r="B8077">
        <v>5136</v>
      </c>
      <c r="C8077" t="s">
        <v>59</v>
      </c>
      <c r="D8077">
        <v>25</v>
      </c>
      <c r="E8077">
        <v>11</v>
      </c>
      <c r="F8077" t="s">
        <v>13</v>
      </c>
      <c r="G8077">
        <v>3</v>
      </c>
      <c r="H8077">
        <v>1</v>
      </c>
      <c r="I8077" t="s">
        <v>3</v>
      </c>
      <c r="J8077">
        <v>1</v>
      </c>
    </row>
    <row r="8078" spans="2:10" x14ac:dyDescent="0.45">
      <c r="B8078">
        <v>5137</v>
      </c>
      <c r="C8078" t="s">
        <v>59</v>
      </c>
      <c r="D8078">
        <v>25</v>
      </c>
      <c r="E8078">
        <v>11</v>
      </c>
      <c r="F8078" t="s">
        <v>9</v>
      </c>
      <c r="G8078">
        <v>0</v>
      </c>
      <c r="H8078">
        <v>1</v>
      </c>
      <c r="I8078" t="s">
        <v>27</v>
      </c>
      <c r="J8078">
        <v>-1</v>
      </c>
    </row>
    <row r="8079" spans="2:10" x14ac:dyDescent="0.45">
      <c r="B8079">
        <v>5138</v>
      </c>
      <c r="C8079" t="s">
        <v>59</v>
      </c>
      <c r="D8079">
        <v>25</v>
      </c>
      <c r="E8079">
        <v>11</v>
      </c>
      <c r="F8079" t="s">
        <v>49</v>
      </c>
      <c r="G8079">
        <v>1</v>
      </c>
      <c r="H8079">
        <v>4</v>
      </c>
      <c r="I8079" t="s">
        <v>10</v>
      </c>
      <c r="J8079">
        <v>-1</v>
      </c>
    </row>
    <row r="8080" spans="2:10" x14ac:dyDescent="0.45">
      <c r="B8080">
        <v>5139</v>
      </c>
      <c r="C8080" t="s">
        <v>59</v>
      </c>
      <c r="D8080">
        <v>25</v>
      </c>
      <c r="E8080">
        <v>11</v>
      </c>
      <c r="F8080" t="s">
        <v>0</v>
      </c>
      <c r="G8080">
        <v>0</v>
      </c>
      <c r="H8080">
        <v>3</v>
      </c>
      <c r="I8080" t="s">
        <v>4</v>
      </c>
      <c r="J8080">
        <v>-1</v>
      </c>
    </row>
    <row r="8081" spans="2:10" x14ac:dyDescent="0.45">
      <c r="B8081">
        <v>5140</v>
      </c>
      <c r="C8081" t="s">
        <v>59</v>
      </c>
      <c r="D8081">
        <v>25</v>
      </c>
      <c r="E8081">
        <v>11</v>
      </c>
      <c r="F8081" t="s">
        <v>14</v>
      </c>
      <c r="G8081">
        <v>2</v>
      </c>
      <c r="H8081">
        <v>1</v>
      </c>
      <c r="I8081" t="s">
        <v>1</v>
      </c>
      <c r="J8081">
        <v>1</v>
      </c>
    </row>
    <row r="8082" spans="2:10" x14ac:dyDescent="0.45">
      <c r="B8082">
        <v>5141</v>
      </c>
      <c r="C8082" t="s">
        <v>59</v>
      </c>
      <c r="D8082">
        <v>25</v>
      </c>
      <c r="E8082">
        <v>11</v>
      </c>
      <c r="F8082" t="s">
        <v>24</v>
      </c>
      <c r="G8082">
        <v>2</v>
      </c>
      <c r="H8082">
        <v>0</v>
      </c>
      <c r="I8082" t="s">
        <v>7</v>
      </c>
      <c r="J8082">
        <v>1</v>
      </c>
    </row>
    <row r="8083" spans="2:10" x14ac:dyDescent="0.45">
      <c r="B8083">
        <v>5123</v>
      </c>
      <c r="C8083" t="s">
        <v>59</v>
      </c>
      <c r="D8083">
        <v>25</v>
      </c>
      <c r="E8083">
        <v>12</v>
      </c>
      <c r="F8083" t="s">
        <v>11</v>
      </c>
      <c r="G8083">
        <v>1</v>
      </c>
      <c r="H8083">
        <v>2</v>
      </c>
      <c r="I8083" t="s">
        <v>24</v>
      </c>
      <c r="J8083">
        <v>-1</v>
      </c>
    </row>
    <row r="8084" spans="2:10" x14ac:dyDescent="0.45">
      <c r="B8084">
        <v>5124</v>
      </c>
      <c r="C8084" t="s">
        <v>59</v>
      </c>
      <c r="D8084">
        <v>25</v>
      </c>
      <c r="E8084">
        <v>12</v>
      </c>
      <c r="F8084" t="s">
        <v>1</v>
      </c>
      <c r="G8084">
        <v>2</v>
      </c>
      <c r="H8084">
        <v>1</v>
      </c>
      <c r="I8084" t="s">
        <v>6</v>
      </c>
      <c r="J8084">
        <v>1</v>
      </c>
    </row>
    <row r="8085" spans="2:10" x14ac:dyDescent="0.45">
      <c r="B8085">
        <v>5125</v>
      </c>
      <c r="C8085" t="s">
        <v>59</v>
      </c>
      <c r="D8085">
        <v>25</v>
      </c>
      <c r="E8085">
        <v>12</v>
      </c>
      <c r="F8085" t="s">
        <v>5</v>
      </c>
      <c r="G8085">
        <v>1</v>
      </c>
      <c r="H8085">
        <v>0</v>
      </c>
      <c r="I8085" t="s">
        <v>0</v>
      </c>
      <c r="J8085">
        <v>1</v>
      </c>
    </row>
    <row r="8086" spans="2:10" x14ac:dyDescent="0.45">
      <c r="B8086">
        <v>5126</v>
      </c>
      <c r="C8086" t="s">
        <v>59</v>
      </c>
      <c r="D8086">
        <v>25</v>
      </c>
      <c r="E8086">
        <v>12</v>
      </c>
      <c r="F8086" t="s">
        <v>7</v>
      </c>
      <c r="G8086">
        <v>0</v>
      </c>
      <c r="H8086">
        <v>0</v>
      </c>
      <c r="I8086" t="s">
        <v>13</v>
      </c>
      <c r="J8086">
        <v>0</v>
      </c>
    </row>
    <row r="8087" spans="2:10" x14ac:dyDescent="0.45">
      <c r="B8087">
        <v>5127</v>
      </c>
      <c r="C8087" t="s">
        <v>59</v>
      </c>
      <c r="D8087">
        <v>25</v>
      </c>
      <c r="E8087">
        <v>12</v>
      </c>
      <c r="F8087" t="s">
        <v>17</v>
      </c>
      <c r="G8087">
        <v>4</v>
      </c>
      <c r="H8087">
        <v>6</v>
      </c>
      <c r="I8087" t="s">
        <v>9</v>
      </c>
      <c r="J8087">
        <v>-1</v>
      </c>
    </row>
    <row r="8088" spans="2:10" x14ac:dyDescent="0.45">
      <c r="B8088">
        <v>5128</v>
      </c>
      <c r="C8088" t="s">
        <v>59</v>
      </c>
      <c r="D8088">
        <v>25</v>
      </c>
      <c r="E8088">
        <v>12</v>
      </c>
      <c r="F8088" t="s">
        <v>10</v>
      </c>
      <c r="G8088">
        <v>1</v>
      </c>
      <c r="H8088">
        <v>1</v>
      </c>
      <c r="I8088" t="s">
        <v>15</v>
      </c>
      <c r="J8088">
        <v>0</v>
      </c>
    </row>
    <row r="8089" spans="2:10" x14ac:dyDescent="0.45">
      <c r="B8089">
        <v>5129</v>
      </c>
      <c r="C8089" t="s">
        <v>59</v>
      </c>
      <c r="D8089">
        <v>25</v>
      </c>
      <c r="E8089">
        <v>12</v>
      </c>
      <c r="F8089" t="s">
        <v>27</v>
      </c>
      <c r="G8089">
        <v>3</v>
      </c>
      <c r="H8089">
        <v>0</v>
      </c>
      <c r="I8089" t="s">
        <v>49</v>
      </c>
      <c r="J8089">
        <v>1</v>
      </c>
    </row>
    <row r="8090" spans="2:10" x14ac:dyDescent="0.45">
      <c r="B8090">
        <v>5130</v>
      </c>
      <c r="C8090" t="s">
        <v>59</v>
      </c>
      <c r="D8090">
        <v>25</v>
      </c>
      <c r="E8090">
        <v>12</v>
      </c>
      <c r="F8090" t="s">
        <v>4</v>
      </c>
      <c r="G8090">
        <v>3</v>
      </c>
      <c r="H8090">
        <v>0</v>
      </c>
      <c r="I8090" t="s">
        <v>14</v>
      </c>
      <c r="J8090">
        <v>1</v>
      </c>
    </row>
    <row r="8091" spans="2:10" x14ac:dyDescent="0.45">
      <c r="B8091">
        <v>5131</v>
      </c>
      <c r="C8091" t="s">
        <v>59</v>
      </c>
      <c r="D8091">
        <v>25</v>
      </c>
      <c r="E8091">
        <v>12</v>
      </c>
      <c r="F8091" t="s">
        <v>3</v>
      </c>
      <c r="G8091">
        <v>2</v>
      </c>
      <c r="H8091">
        <v>3</v>
      </c>
      <c r="I8091" t="s">
        <v>56</v>
      </c>
      <c r="J8091">
        <v>-1</v>
      </c>
    </row>
    <row r="8092" spans="2:10" x14ac:dyDescent="0.45">
      <c r="B8092">
        <v>5114</v>
      </c>
      <c r="C8092" t="s">
        <v>59</v>
      </c>
      <c r="D8092">
        <v>25</v>
      </c>
      <c r="E8092">
        <v>13</v>
      </c>
      <c r="F8092" t="s">
        <v>56</v>
      </c>
      <c r="G8092">
        <v>0</v>
      </c>
      <c r="H8092">
        <v>2</v>
      </c>
      <c r="I8092" t="s">
        <v>13</v>
      </c>
      <c r="J8092">
        <v>-1</v>
      </c>
    </row>
    <row r="8093" spans="2:10" x14ac:dyDescent="0.45">
      <c r="B8093">
        <v>5115</v>
      </c>
      <c r="C8093" t="s">
        <v>59</v>
      </c>
      <c r="D8093">
        <v>25</v>
      </c>
      <c r="E8093">
        <v>13</v>
      </c>
      <c r="F8093" t="s">
        <v>6</v>
      </c>
      <c r="G8093">
        <v>0</v>
      </c>
      <c r="H8093">
        <v>2</v>
      </c>
      <c r="I8093" t="s">
        <v>4</v>
      </c>
      <c r="J8093">
        <v>-1</v>
      </c>
    </row>
    <row r="8094" spans="2:10" x14ac:dyDescent="0.45">
      <c r="B8094">
        <v>5116</v>
      </c>
      <c r="C8094" t="s">
        <v>59</v>
      </c>
      <c r="D8094">
        <v>25</v>
      </c>
      <c r="E8094">
        <v>13</v>
      </c>
      <c r="F8094" t="s">
        <v>15</v>
      </c>
      <c r="G8094">
        <v>3</v>
      </c>
      <c r="H8094">
        <v>1</v>
      </c>
      <c r="I8094" t="s">
        <v>27</v>
      </c>
      <c r="J8094">
        <v>1</v>
      </c>
    </row>
    <row r="8095" spans="2:10" x14ac:dyDescent="0.45">
      <c r="B8095">
        <v>5117</v>
      </c>
      <c r="C8095" t="s">
        <v>59</v>
      </c>
      <c r="D8095">
        <v>25</v>
      </c>
      <c r="E8095">
        <v>13</v>
      </c>
      <c r="F8095" t="s">
        <v>7</v>
      </c>
      <c r="G8095">
        <v>1</v>
      </c>
      <c r="H8095">
        <v>2</v>
      </c>
      <c r="I8095" t="s">
        <v>11</v>
      </c>
      <c r="J8095">
        <v>-1</v>
      </c>
    </row>
    <row r="8096" spans="2:10" x14ac:dyDescent="0.45">
      <c r="B8096">
        <v>5118</v>
      </c>
      <c r="C8096" t="s">
        <v>59</v>
      </c>
      <c r="D8096">
        <v>25</v>
      </c>
      <c r="E8096">
        <v>13</v>
      </c>
      <c r="F8096" t="s">
        <v>9</v>
      </c>
      <c r="G8096">
        <v>2</v>
      </c>
      <c r="H8096">
        <v>4</v>
      </c>
      <c r="I8096" t="s">
        <v>1</v>
      </c>
      <c r="J8096">
        <v>-1</v>
      </c>
    </row>
    <row r="8097" spans="2:10" x14ac:dyDescent="0.45">
      <c r="B8097">
        <v>5119</v>
      </c>
      <c r="C8097" t="s">
        <v>59</v>
      </c>
      <c r="D8097">
        <v>25</v>
      </c>
      <c r="E8097">
        <v>13</v>
      </c>
      <c r="F8097" t="s">
        <v>49</v>
      </c>
      <c r="G8097">
        <v>2</v>
      </c>
      <c r="H8097">
        <v>1</v>
      </c>
      <c r="I8097" t="s">
        <v>17</v>
      </c>
      <c r="J8097">
        <v>1</v>
      </c>
    </row>
    <row r="8098" spans="2:10" x14ac:dyDescent="0.45">
      <c r="B8098">
        <v>5120</v>
      </c>
      <c r="C8098" t="s">
        <v>59</v>
      </c>
      <c r="D8098">
        <v>25</v>
      </c>
      <c r="E8098">
        <v>13</v>
      </c>
      <c r="F8098" t="s">
        <v>0</v>
      </c>
      <c r="G8098">
        <v>1</v>
      </c>
      <c r="H8098">
        <v>2</v>
      </c>
      <c r="I8098" t="s">
        <v>3</v>
      </c>
      <c r="J8098">
        <v>-1</v>
      </c>
    </row>
    <row r="8099" spans="2:10" x14ac:dyDescent="0.45">
      <c r="B8099">
        <v>5121</v>
      </c>
      <c r="C8099" t="s">
        <v>59</v>
      </c>
      <c r="D8099">
        <v>25</v>
      </c>
      <c r="E8099">
        <v>13</v>
      </c>
      <c r="F8099" t="s">
        <v>14</v>
      </c>
      <c r="G8099">
        <v>2</v>
      </c>
      <c r="H8099">
        <v>0</v>
      </c>
      <c r="I8099" t="s">
        <v>5</v>
      </c>
      <c r="J8099">
        <v>1</v>
      </c>
    </row>
    <row r="8100" spans="2:10" x14ac:dyDescent="0.45">
      <c r="B8100">
        <v>5122</v>
      </c>
      <c r="C8100" t="s">
        <v>59</v>
      </c>
      <c r="D8100">
        <v>25</v>
      </c>
      <c r="E8100">
        <v>13</v>
      </c>
      <c r="F8100" t="s">
        <v>24</v>
      </c>
      <c r="G8100">
        <v>1</v>
      </c>
      <c r="H8100">
        <v>1</v>
      </c>
      <c r="I8100" t="s">
        <v>10</v>
      </c>
      <c r="J8100">
        <v>0</v>
      </c>
    </row>
    <row r="8101" spans="2:10" x14ac:dyDescent="0.45">
      <c r="B8101">
        <v>5103</v>
      </c>
      <c r="C8101" t="s">
        <v>59</v>
      </c>
      <c r="D8101">
        <v>25</v>
      </c>
      <c r="E8101">
        <v>14</v>
      </c>
      <c r="F8101" t="s">
        <v>56</v>
      </c>
      <c r="G8101">
        <v>1</v>
      </c>
      <c r="H8101">
        <v>3</v>
      </c>
      <c r="I8101" t="s">
        <v>0</v>
      </c>
      <c r="J8101">
        <v>-1</v>
      </c>
    </row>
    <row r="8102" spans="2:10" x14ac:dyDescent="0.45">
      <c r="B8102">
        <v>5104</v>
      </c>
      <c r="C8102" t="s">
        <v>59</v>
      </c>
      <c r="D8102">
        <v>25</v>
      </c>
      <c r="E8102">
        <v>14</v>
      </c>
      <c r="F8102" t="s">
        <v>1</v>
      </c>
      <c r="G8102">
        <v>0</v>
      </c>
      <c r="H8102">
        <v>0</v>
      </c>
      <c r="I8102" t="s">
        <v>49</v>
      </c>
      <c r="J8102">
        <v>0</v>
      </c>
    </row>
    <row r="8103" spans="2:10" x14ac:dyDescent="0.45">
      <c r="B8103">
        <v>5105</v>
      </c>
      <c r="C8103" t="s">
        <v>59</v>
      </c>
      <c r="D8103">
        <v>25</v>
      </c>
      <c r="E8103">
        <v>14</v>
      </c>
      <c r="F8103" t="s">
        <v>5</v>
      </c>
      <c r="G8103">
        <v>4</v>
      </c>
      <c r="H8103">
        <v>0</v>
      </c>
      <c r="I8103" t="s">
        <v>6</v>
      </c>
      <c r="J8103">
        <v>1</v>
      </c>
    </row>
    <row r="8104" spans="2:10" x14ac:dyDescent="0.45">
      <c r="B8104">
        <v>5106</v>
      </c>
      <c r="C8104" t="s">
        <v>59</v>
      </c>
      <c r="D8104">
        <v>25</v>
      </c>
      <c r="E8104">
        <v>14</v>
      </c>
      <c r="F8104" t="s">
        <v>17</v>
      </c>
      <c r="G8104">
        <v>2</v>
      </c>
      <c r="H8104">
        <v>0</v>
      </c>
      <c r="I8104" t="s">
        <v>15</v>
      </c>
      <c r="J8104">
        <v>1</v>
      </c>
    </row>
    <row r="8105" spans="2:10" x14ac:dyDescent="0.45">
      <c r="B8105">
        <v>5107</v>
      </c>
      <c r="C8105" t="s">
        <v>59</v>
      </c>
      <c r="D8105">
        <v>25</v>
      </c>
      <c r="E8105">
        <v>14</v>
      </c>
      <c r="F8105" t="s">
        <v>27</v>
      </c>
      <c r="G8105">
        <v>1</v>
      </c>
      <c r="H8105">
        <v>3</v>
      </c>
      <c r="I8105" t="s">
        <v>24</v>
      </c>
      <c r="J8105">
        <v>-1</v>
      </c>
    </row>
    <row r="8106" spans="2:10" x14ac:dyDescent="0.45">
      <c r="B8106">
        <v>5108</v>
      </c>
      <c r="C8106" t="s">
        <v>59</v>
      </c>
      <c r="D8106">
        <v>25</v>
      </c>
      <c r="E8106">
        <v>14</v>
      </c>
      <c r="F8106" t="s">
        <v>10</v>
      </c>
      <c r="G8106">
        <v>3</v>
      </c>
      <c r="H8106">
        <v>2</v>
      </c>
      <c r="I8106" t="s">
        <v>7</v>
      </c>
      <c r="J8106">
        <v>1</v>
      </c>
    </row>
    <row r="8107" spans="2:10" x14ac:dyDescent="0.45">
      <c r="B8107">
        <v>5109</v>
      </c>
      <c r="C8107" t="s">
        <v>59</v>
      </c>
      <c r="D8107">
        <v>25</v>
      </c>
      <c r="E8107">
        <v>14</v>
      </c>
      <c r="F8107" t="s">
        <v>4</v>
      </c>
      <c r="G8107">
        <v>3</v>
      </c>
      <c r="H8107">
        <v>1</v>
      </c>
      <c r="I8107" t="s">
        <v>9</v>
      </c>
      <c r="J8107">
        <v>1</v>
      </c>
    </row>
    <row r="8108" spans="2:10" x14ac:dyDescent="0.45">
      <c r="B8108">
        <v>5110</v>
      </c>
      <c r="C8108" t="s">
        <v>59</v>
      </c>
      <c r="D8108">
        <v>25</v>
      </c>
      <c r="E8108">
        <v>14</v>
      </c>
      <c r="F8108" t="s">
        <v>13</v>
      </c>
      <c r="G8108">
        <v>2</v>
      </c>
      <c r="H8108">
        <v>0</v>
      </c>
      <c r="I8108" t="s">
        <v>11</v>
      </c>
      <c r="J8108">
        <v>1</v>
      </c>
    </row>
    <row r="8109" spans="2:10" x14ac:dyDescent="0.45">
      <c r="B8109">
        <v>5111</v>
      </c>
      <c r="C8109" t="s">
        <v>59</v>
      </c>
      <c r="D8109">
        <v>25</v>
      </c>
      <c r="E8109">
        <v>14</v>
      </c>
      <c r="F8109" t="s">
        <v>3</v>
      </c>
      <c r="G8109">
        <v>1</v>
      </c>
      <c r="H8109">
        <v>3</v>
      </c>
      <c r="I8109" t="s">
        <v>14</v>
      </c>
      <c r="J8109">
        <v>-1</v>
      </c>
    </row>
    <row r="8110" spans="2:10" x14ac:dyDescent="0.45">
      <c r="B8110">
        <v>5084</v>
      </c>
      <c r="C8110" t="s">
        <v>59</v>
      </c>
      <c r="D8110">
        <v>25</v>
      </c>
      <c r="E8110">
        <v>15</v>
      </c>
      <c r="F8110" t="s">
        <v>9</v>
      </c>
      <c r="G8110">
        <v>0</v>
      </c>
      <c r="H8110">
        <v>1</v>
      </c>
      <c r="I8110" t="s">
        <v>5</v>
      </c>
      <c r="J8110">
        <v>-1</v>
      </c>
    </row>
    <row r="8111" spans="2:10" x14ac:dyDescent="0.45">
      <c r="B8111">
        <v>5094</v>
      </c>
      <c r="C8111" t="s">
        <v>59</v>
      </c>
      <c r="D8111">
        <v>25</v>
      </c>
      <c r="E8111">
        <v>15</v>
      </c>
      <c r="F8111" t="s">
        <v>6</v>
      </c>
      <c r="G8111">
        <v>1</v>
      </c>
      <c r="H8111">
        <v>2</v>
      </c>
      <c r="I8111" t="s">
        <v>3</v>
      </c>
      <c r="J8111">
        <v>-1</v>
      </c>
    </row>
    <row r="8112" spans="2:10" x14ac:dyDescent="0.45">
      <c r="B8112">
        <v>5095</v>
      </c>
      <c r="C8112" t="s">
        <v>59</v>
      </c>
      <c r="D8112">
        <v>25</v>
      </c>
      <c r="E8112">
        <v>15</v>
      </c>
      <c r="F8112" t="s">
        <v>11</v>
      </c>
      <c r="G8112">
        <v>2</v>
      </c>
      <c r="H8112">
        <v>0</v>
      </c>
      <c r="I8112" t="s">
        <v>10</v>
      </c>
      <c r="J8112">
        <v>1</v>
      </c>
    </row>
    <row r="8113" spans="2:10" x14ac:dyDescent="0.45">
      <c r="B8113">
        <v>5096</v>
      </c>
      <c r="C8113" t="s">
        <v>59</v>
      </c>
      <c r="D8113">
        <v>25</v>
      </c>
      <c r="E8113">
        <v>15</v>
      </c>
      <c r="F8113" t="s">
        <v>15</v>
      </c>
      <c r="G8113">
        <v>1</v>
      </c>
      <c r="H8113">
        <v>5</v>
      </c>
      <c r="I8113" t="s">
        <v>1</v>
      </c>
      <c r="J8113">
        <v>-1</v>
      </c>
    </row>
    <row r="8114" spans="2:10" x14ac:dyDescent="0.45">
      <c r="B8114">
        <v>5097</v>
      </c>
      <c r="C8114" t="s">
        <v>59</v>
      </c>
      <c r="D8114">
        <v>25</v>
      </c>
      <c r="E8114">
        <v>15</v>
      </c>
      <c r="F8114" t="s">
        <v>49</v>
      </c>
      <c r="G8114">
        <v>3</v>
      </c>
      <c r="H8114">
        <v>3</v>
      </c>
      <c r="I8114" t="s">
        <v>4</v>
      </c>
      <c r="J8114">
        <v>0</v>
      </c>
    </row>
    <row r="8115" spans="2:10" x14ac:dyDescent="0.45">
      <c r="B8115">
        <v>5098</v>
      </c>
      <c r="C8115" t="s">
        <v>59</v>
      </c>
      <c r="D8115">
        <v>25</v>
      </c>
      <c r="E8115">
        <v>15</v>
      </c>
      <c r="F8115" t="s">
        <v>0</v>
      </c>
      <c r="G8115">
        <v>0</v>
      </c>
      <c r="H8115">
        <v>0</v>
      </c>
      <c r="I8115" t="s">
        <v>13</v>
      </c>
      <c r="J8115">
        <v>0</v>
      </c>
    </row>
    <row r="8116" spans="2:10" x14ac:dyDescent="0.45">
      <c r="B8116">
        <v>5099</v>
      </c>
      <c r="C8116" t="s">
        <v>59</v>
      </c>
      <c r="D8116">
        <v>25</v>
      </c>
      <c r="E8116">
        <v>15</v>
      </c>
      <c r="F8116" t="s">
        <v>14</v>
      </c>
      <c r="G8116">
        <v>4</v>
      </c>
      <c r="H8116">
        <v>0</v>
      </c>
      <c r="I8116" t="s">
        <v>56</v>
      </c>
      <c r="J8116">
        <v>1</v>
      </c>
    </row>
    <row r="8117" spans="2:10" x14ac:dyDescent="0.45">
      <c r="B8117">
        <v>5100</v>
      </c>
      <c r="C8117" t="s">
        <v>59</v>
      </c>
      <c r="D8117">
        <v>25</v>
      </c>
      <c r="E8117">
        <v>15</v>
      </c>
      <c r="F8117" t="s">
        <v>7</v>
      </c>
      <c r="G8117">
        <v>1</v>
      </c>
      <c r="H8117">
        <v>3</v>
      </c>
      <c r="I8117" t="s">
        <v>27</v>
      </c>
      <c r="J8117">
        <v>-1</v>
      </c>
    </row>
    <row r="8118" spans="2:10" x14ac:dyDescent="0.45">
      <c r="B8118">
        <v>5101</v>
      </c>
      <c r="C8118" t="s">
        <v>59</v>
      </c>
      <c r="D8118">
        <v>25</v>
      </c>
      <c r="E8118">
        <v>15</v>
      </c>
      <c r="F8118" t="s">
        <v>24</v>
      </c>
      <c r="G8118">
        <v>3</v>
      </c>
      <c r="H8118">
        <v>2</v>
      </c>
      <c r="I8118" t="s">
        <v>17</v>
      </c>
      <c r="J8118">
        <v>1</v>
      </c>
    </row>
    <row r="8119" spans="2:10" x14ac:dyDescent="0.45">
      <c r="B8119">
        <v>5085</v>
      </c>
      <c r="C8119" t="s">
        <v>59</v>
      </c>
      <c r="D8119">
        <v>25</v>
      </c>
      <c r="E8119">
        <v>16</v>
      </c>
      <c r="F8119" t="s">
        <v>56</v>
      </c>
      <c r="G8119">
        <v>4</v>
      </c>
      <c r="H8119">
        <v>0</v>
      </c>
      <c r="I8119" t="s">
        <v>6</v>
      </c>
      <c r="J8119">
        <v>1</v>
      </c>
    </row>
    <row r="8120" spans="2:10" x14ac:dyDescent="0.45">
      <c r="B8120">
        <v>5086</v>
      </c>
      <c r="C8120" t="s">
        <v>59</v>
      </c>
      <c r="D8120">
        <v>25</v>
      </c>
      <c r="E8120">
        <v>16</v>
      </c>
      <c r="F8120" t="s">
        <v>0</v>
      </c>
      <c r="G8120">
        <v>0</v>
      </c>
      <c r="H8120">
        <v>4</v>
      </c>
      <c r="I8120" t="s">
        <v>14</v>
      </c>
      <c r="J8120">
        <v>-1</v>
      </c>
    </row>
    <row r="8121" spans="2:10" x14ac:dyDescent="0.45">
      <c r="B8121">
        <v>5087</v>
      </c>
      <c r="C8121" t="s">
        <v>59</v>
      </c>
      <c r="D8121">
        <v>25</v>
      </c>
      <c r="E8121">
        <v>16</v>
      </c>
      <c r="F8121" t="s">
        <v>1</v>
      </c>
      <c r="G8121">
        <v>1</v>
      </c>
      <c r="H8121">
        <v>1</v>
      </c>
      <c r="I8121" t="s">
        <v>24</v>
      </c>
      <c r="J8121">
        <v>0</v>
      </c>
    </row>
    <row r="8122" spans="2:10" x14ac:dyDescent="0.45">
      <c r="B8122">
        <v>5088</v>
      </c>
      <c r="C8122" t="s">
        <v>59</v>
      </c>
      <c r="D8122">
        <v>25</v>
      </c>
      <c r="E8122">
        <v>16</v>
      </c>
      <c r="F8122" t="s">
        <v>13</v>
      </c>
      <c r="G8122">
        <v>2</v>
      </c>
      <c r="H8122">
        <v>1</v>
      </c>
      <c r="I8122" t="s">
        <v>10</v>
      </c>
      <c r="J8122">
        <v>1</v>
      </c>
    </row>
    <row r="8123" spans="2:10" x14ac:dyDescent="0.45">
      <c r="B8123">
        <v>5089</v>
      </c>
      <c r="C8123" t="s">
        <v>59</v>
      </c>
      <c r="D8123">
        <v>25</v>
      </c>
      <c r="E8123">
        <v>16</v>
      </c>
      <c r="F8123" t="s">
        <v>17</v>
      </c>
      <c r="G8123">
        <v>3</v>
      </c>
      <c r="H8123">
        <v>2</v>
      </c>
      <c r="I8123" t="s">
        <v>7</v>
      </c>
      <c r="J8123">
        <v>1</v>
      </c>
    </row>
    <row r="8124" spans="2:10" x14ac:dyDescent="0.45">
      <c r="B8124">
        <v>5090</v>
      </c>
      <c r="C8124" t="s">
        <v>59</v>
      </c>
      <c r="D8124">
        <v>25</v>
      </c>
      <c r="E8124">
        <v>16</v>
      </c>
      <c r="F8124" t="s">
        <v>27</v>
      </c>
      <c r="G8124">
        <v>5</v>
      </c>
      <c r="H8124">
        <v>1</v>
      </c>
      <c r="I8124" t="s">
        <v>11</v>
      </c>
      <c r="J8124">
        <v>1</v>
      </c>
    </row>
    <row r="8125" spans="2:10" x14ac:dyDescent="0.45">
      <c r="B8125">
        <v>5091</v>
      </c>
      <c r="C8125" t="s">
        <v>59</v>
      </c>
      <c r="D8125">
        <v>25</v>
      </c>
      <c r="E8125">
        <v>16</v>
      </c>
      <c r="F8125" t="s">
        <v>5</v>
      </c>
      <c r="G8125">
        <v>3</v>
      </c>
      <c r="H8125">
        <v>2</v>
      </c>
      <c r="I8125" t="s">
        <v>49</v>
      </c>
      <c r="J8125">
        <v>1</v>
      </c>
    </row>
    <row r="8126" spans="2:10" x14ac:dyDescent="0.45">
      <c r="B8126">
        <v>5092</v>
      </c>
      <c r="C8126" t="s">
        <v>59</v>
      </c>
      <c r="D8126">
        <v>25</v>
      </c>
      <c r="E8126">
        <v>16</v>
      </c>
      <c r="F8126" t="s">
        <v>4</v>
      </c>
      <c r="G8126">
        <v>4</v>
      </c>
      <c r="H8126">
        <v>0</v>
      </c>
      <c r="I8126" t="s">
        <v>15</v>
      </c>
      <c r="J8126">
        <v>1</v>
      </c>
    </row>
    <row r="8127" spans="2:10" x14ac:dyDescent="0.45">
      <c r="B8127">
        <v>5093</v>
      </c>
      <c r="C8127" t="s">
        <v>59</v>
      </c>
      <c r="D8127">
        <v>25</v>
      </c>
      <c r="E8127">
        <v>16</v>
      </c>
      <c r="F8127" t="s">
        <v>3</v>
      </c>
      <c r="G8127">
        <v>3</v>
      </c>
      <c r="H8127">
        <v>1</v>
      </c>
      <c r="I8127" t="s">
        <v>9</v>
      </c>
      <c r="J8127">
        <v>1</v>
      </c>
    </row>
    <row r="8128" spans="2:10" x14ac:dyDescent="0.45">
      <c r="B8128">
        <v>5076</v>
      </c>
      <c r="C8128" t="s">
        <v>59</v>
      </c>
      <c r="D8128">
        <v>25</v>
      </c>
      <c r="E8128">
        <v>17</v>
      </c>
      <c r="F8128" t="s">
        <v>6</v>
      </c>
      <c r="G8128">
        <v>2</v>
      </c>
      <c r="H8128">
        <v>2</v>
      </c>
      <c r="I8128" t="s">
        <v>0</v>
      </c>
      <c r="J8128">
        <v>0</v>
      </c>
    </row>
    <row r="8129" spans="2:10" x14ac:dyDescent="0.45">
      <c r="B8129">
        <v>5077</v>
      </c>
      <c r="C8129" t="s">
        <v>59</v>
      </c>
      <c r="D8129">
        <v>25</v>
      </c>
      <c r="E8129">
        <v>17</v>
      </c>
      <c r="F8129" t="s">
        <v>15</v>
      </c>
      <c r="G8129">
        <v>2</v>
      </c>
      <c r="H8129">
        <v>0</v>
      </c>
      <c r="I8129" t="s">
        <v>5</v>
      </c>
      <c r="J8129">
        <v>1</v>
      </c>
    </row>
    <row r="8130" spans="2:10" x14ac:dyDescent="0.45">
      <c r="B8130">
        <v>5078</v>
      </c>
      <c r="C8130" t="s">
        <v>59</v>
      </c>
      <c r="D8130">
        <v>25</v>
      </c>
      <c r="E8130">
        <v>17</v>
      </c>
      <c r="F8130" t="s">
        <v>7</v>
      </c>
      <c r="G8130">
        <v>2</v>
      </c>
      <c r="H8130">
        <v>0</v>
      </c>
      <c r="I8130" t="s">
        <v>1</v>
      </c>
      <c r="J8130">
        <v>1</v>
      </c>
    </row>
    <row r="8131" spans="2:10" x14ac:dyDescent="0.45">
      <c r="B8131">
        <v>5079</v>
      </c>
      <c r="C8131" t="s">
        <v>59</v>
      </c>
      <c r="D8131">
        <v>25</v>
      </c>
      <c r="E8131">
        <v>17</v>
      </c>
      <c r="F8131" t="s">
        <v>9</v>
      </c>
      <c r="G8131">
        <v>3</v>
      </c>
      <c r="H8131">
        <v>0</v>
      </c>
      <c r="I8131" t="s">
        <v>56</v>
      </c>
      <c r="J8131">
        <v>1</v>
      </c>
    </row>
    <row r="8132" spans="2:10" x14ac:dyDescent="0.45">
      <c r="B8132">
        <v>5080</v>
      </c>
      <c r="C8132" t="s">
        <v>59</v>
      </c>
      <c r="D8132">
        <v>25</v>
      </c>
      <c r="E8132">
        <v>17</v>
      </c>
      <c r="F8132" t="s">
        <v>49</v>
      </c>
      <c r="G8132">
        <v>5</v>
      </c>
      <c r="H8132">
        <v>1</v>
      </c>
      <c r="I8132" t="s">
        <v>3</v>
      </c>
      <c r="J8132">
        <v>1</v>
      </c>
    </row>
    <row r="8133" spans="2:10" x14ac:dyDescent="0.45">
      <c r="B8133">
        <v>5081</v>
      </c>
      <c r="C8133" t="s">
        <v>59</v>
      </c>
      <c r="D8133">
        <v>25</v>
      </c>
      <c r="E8133">
        <v>17</v>
      </c>
      <c r="F8133" t="s">
        <v>10</v>
      </c>
      <c r="G8133">
        <v>0</v>
      </c>
      <c r="H8133">
        <v>1</v>
      </c>
      <c r="I8133" t="s">
        <v>27</v>
      </c>
      <c r="J8133">
        <v>-1</v>
      </c>
    </row>
    <row r="8134" spans="2:10" x14ac:dyDescent="0.45">
      <c r="B8134">
        <v>5082</v>
      </c>
      <c r="C8134" t="s">
        <v>59</v>
      </c>
      <c r="D8134">
        <v>25</v>
      </c>
      <c r="E8134">
        <v>17</v>
      </c>
      <c r="F8134" t="s">
        <v>14</v>
      </c>
      <c r="G8134">
        <v>0</v>
      </c>
      <c r="H8134">
        <v>0</v>
      </c>
      <c r="I8134" t="s">
        <v>13</v>
      </c>
      <c r="J8134">
        <v>0</v>
      </c>
    </row>
    <row r="8135" spans="2:10" x14ac:dyDescent="0.45">
      <c r="B8135">
        <v>5083</v>
      </c>
      <c r="C8135" t="s">
        <v>59</v>
      </c>
      <c r="D8135">
        <v>25</v>
      </c>
      <c r="E8135">
        <v>17</v>
      </c>
      <c r="F8135" t="s">
        <v>24</v>
      </c>
      <c r="G8135">
        <v>1</v>
      </c>
      <c r="H8135">
        <v>1</v>
      </c>
      <c r="I8135" t="s">
        <v>4</v>
      </c>
      <c r="J8135">
        <v>0</v>
      </c>
    </row>
    <row r="8136" spans="2:10" x14ac:dyDescent="0.45">
      <c r="B8136">
        <v>5200</v>
      </c>
      <c r="C8136" t="s">
        <v>59</v>
      </c>
      <c r="D8136">
        <v>25</v>
      </c>
      <c r="E8136">
        <v>17</v>
      </c>
      <c r="F8136" t="s">
        <v>11</v>
      </c>
      <c r="G8136">
        <v>1</v>
      </c>
      <c r="H8136">
        <v>2</v>
      </c>
      <c r="I8136" t="s">
        <v>17</v>
      </c>
      <c r="J8136">
        <v>-1</v>
      </c>
    </row>
    <row r="8137" spans="2:10" x14ac:dyDescent="0.45">
      <c r="B8137">
        <v>5179</v>
      </c>
      <c r="C8137" t="s">
        <v>58</v>
      </c>
      <c r="D8137">
        <v>26</v>
      </c>
      <c r="E8137">
        <v>1</v>
      </c>
      <c r="F8137" t="s">
        <v>11</v>
      </c>
      <c r="G8137">
        <v>2</v>
      </c>
      <c r="H8137">
        <v>2</v>
      </c>
      <c r="I8137" t="s">
        <v>1</v>
      </c>
      <c r="J8137">
        <v>0</v>
      </c>
    </row>
    <row r="8138" spans="2:10" x14ac:dyDescent="0.45">
      <c r="B8138">
        <v>5180</v>
      </c>
      <c r="C8138" t="s">
        <v>58</v>
      </c>
      <c r="D8138">
        <v>26</v>
      </c>
      <c r="E8138">
        <v>1</v>
      </c>
      <c r="F8138" t="s">
        <v>7</v>
      </c>
      <c r="G8138">
        <v>2</v>
      </c>
      <c r="H8138">
        <v>3</v>
      </c>
      <c r="I8138" t="s">
        <v>4</v>
      </c>
      <c r="J8138">
        <v>-1</v>
      </c>
    </row>
    <row r="8139" spans="2:10" x14ac:dyDescent="0.45">
      <c r="B8139">
        <v>5181</v>
      </c>
      <c r="C8139" t="s">
        <v>58</v>
      </c>
      <c r="D8139">
        <v>26</v>
      </c>
      <c r="E8139">
        <v>1</v>
      </c>
      <c r="F8139" t="s">
        <v>15</v>
      </c>
      <c r="G8139">
        <v>0</v>
      </c>
      <c r="H8139">
        <v>2</v>
      </c>
      <c r="I8139" t="s">
        <v>3</v>
      </c>
      <c r="J8139">
        <v>-1</v>
      </c>
    </row>
    <row r="8140" spans="2:10" x14ac:dyDescent="0.45">
      <c r="B8140">
        <v>5182</v>
      </c>
      <c r="C8140" t="s">
        <v>58</v>
      </c>
      <c r="D8140">
        <v>26</v>
      </c>
      <c r="E8140">
        <v>1</v>
      </c>
      <c r="F8140" t="s">
        <v>9</v>
      </c>
      <c r="G8140">
        <v>3</v>
      </c>
      <c r="H8140">
        <v>2</v>
      </c>
      <c r="I8140" t="s">
        <v>0</v>
      </c>
      <c r="J8140">
        <v>1</v>
      </c>
    </row>
    <row r="8141" spans="2:10" x14ac:dyDescent="0.45">
      <c r="B8141">
        <v>5183</v>
      </c>
      <c r="C8141" t="s">
        <v>58</v>
      </c>
      <c r="D8141">
        <v>26</v>
      </c>
      <c r="E8141">
        <v>1</v>
      </c>
      <c r="F8141" t="s">
        <v>6</v>
      </c>
      <c r="G8141">
        <v>2</v>
      </c>
      <c r="H8141">
        <v>2</v>
      </c>
      <c r="I8141" t="s">
        <v>14</v>
      </c>
      <c r="J8141">
        <v>0</v>
      </c>
    </row>
    <row r="8142" spans="2:10" x14ac:dyDescent="0.45">
      <c r="B8142">
        <v>5184</v>
      </c>
      <c r="C8142" t="s">
        <v>58</v>
      </c>
      <c r="D8142">
        <v>26</v>
      </c>
      <c r="E8142">
        <v>1</v>
      </c>
      <c r="F8142" t="s">
        <v>49</v>
      </c>
      <c r="G8142">
        <v>1</v>
      </c>
      <c r="H8142">
        <v>2</v>
      </c>
      <c r="I8142" t="s">
        <v>56</v>
      </c>
      <c r="J8142">
        <v>-1</v>
      </c>
    </row>
    <row r="8143" spans="2:10" x14ac:dyDescent="0.45">
      <c r="B8143">
        <v>5185</v>
      </c>
      <c r="C8143" t="s">
        <v>58</v>
      </c>
      <c r="D8143">
        <v>26</v>
      </c>
      <c r="E8143">
        <v>1</v>
      </c>
      <c r="F8143" t="s">
        <v>10</v>
      </c>
      <c r="G8143">
        <v>4</v>
      </c>
      <c r="H8143">
        <v>3</v>
      </c>
      <c r="I8143" t="s">
        <v>17</v>
      </c>
      <c r="J8143">
        <v>1</v>
      </c>
    </row>
    <row r="8144" spans="2:10" x14ac:dyDescent="0.45">
      <c r="B8144">
        <v>5186</v>
      </c>
      <c r="C8144" t="s">
        <v>58</v>
      </c>
      <c r="D8144">
        <v>26</v>
      </c>
      <c r="E8144">
        <v>1</v>
      </c>
      <c r="F8144" t="s">
        <v>27</v>
      </c>
      <c r="G8144">
        <v>5</v>
      </c>
      <c r="H8144">
        <v>1</v>
      </c>
      <c r="I8144" t="s">
        <v>13</v>
      </c>
      <c r="J8144">
        <v>1</v>
      </c>
    </row>
    <row r="8145" spans="2:10" x14ac:dyDescent="0.45">
      <c r="B8145">
        <v>5187</v>
      </c>
      <c r="C8145" t="s">
        <v>58</v>
      </c>
      <c r="D8145">
        <v>26</v>
      </c>
      <c r="E8145">
        <v>1</v>
      </c>
      <c r="F8145" t="s">
        <v>24</v>
      </c>
      <c r="G8145">
        <v>2</v>
      </c>
      <c r="H8145">
        <v>4</v>
      </c>
      <c r="I8145" t="s">
        <v>5</v>
      </c>
      <c r="J8145">
        <v>-1</v>
      </c>
    </row>
    <row r="8146" spans="2:10" x14ac:dyDescent="0.45">
      <c r="B8146">
        <v>5170</v>
      </c>
      <c r="C8146" t="s">
        <v>58</v>
      </c>
      <c r="D8146">
        <v>26</v>
      </c>
      <c r="E8146">
        <v>2</v>
      </c>
      <c r="F8146" t="s">
        <v>56</v>
      </c>
      <c r="G8146">
        <v>0</v>
      </c>
      <c r="H8146">
        <v>0</v>
      </c>
      <c r="I8146" t="s">
        <v>15</v>
      </c>
      <c r="J8146">
        <v>0</v>
      </c>
    </row>
    <row r="8147" spans="2:10" x14ac:dyDescent="0.45">
      <c r="B8147">
        <v>5171</v>
      </c>
      <c r="C8147" t="s">
        <v>58</v>
      </c>
      <c r="D8147">
        <v>26</v>
      </c>
      <c r="E8147">
        <v>2</v>
      </c>
      <c r="F8147" t="s">
        <v>3</v>
      </c>
      <c r="G8147">
        <v>1</v>
      </c>
      <c r="H8147">
        <v>0</v>
      </c>
      <c r="I8147" t="s">
        <v>24</v>
      </c>
      <c r="J8147">
        <v>1</v>
      </c>
    </row>
    <row r="8148" spans="2:10" x14ac:dyDescent="0.45">
      <c r="B8148">
        <v>5172</v>
      </c>
      <c r="C8148" t="s">
        <v>58</v>
      </c>
      <c r="D8148">
        <v>26</v>
      </c>
      <c r="E8148">
        <v>2</v>
      </c>
      <c r="F8148" t="s">
        <v>5</v>
      </c>
      <c r="G8148">
        <v>3</v>
      </c>
      <c r="H8148">
        <v>2</v>
      </c>
      <c r="I8148" t="s">
        <v>7</v>
      </c>
      <c r="J8148">
        <v>1</v>
      </c>
    </row>
    <row r="8149" spans="2:10" x14ac:dyDescent="0.45">
      <c r="B8149">
        <v>5173</v>
      </c>
      <c r="C8149" t="s">
        <v>58</v>
      </c>
      <c r="D8149">
        <v>26</v>
      </c>
      <c r="E8149">
        <v>2</v>
      </c>
      <c r="F8149" t="s">
        <v>1</v>
      </c>
      <c r="G8149">
        <v>3</v>
      </c>
      <c r="H8149">
        <v>1</v>
      </c>
      <c r="I8149" t="s">
        <v>10</v>
      </c>
      <c r="J8149">
        <v>1</v>
      </c>
    </row>
    <row r="8150" spans="2:10" x14ac:dyDescent="0.45">
      <c r="B8150">
        <v>5174</v>
      </c>
      <c r="C8150" t="s">
        <v>58</v>
      </c>
      <c r="D8150">
        <v>26</v>
      </c>
      <c r="E8150">
        <v>2</v>
      </c>
      <c r="F8150" t="s">
        <v>17</v>
      </c>
      <c r="G8150">
        <v>1</v>
      </c>
      <c r="H8150">
        <v>1</v>
      </c>
      <c r="I8150" t="s">
        <v>27</v>
      </c>
      <c r="J8150">
        <v>0</v>
      </c>
    </row>
    <row r="8151" spans="2:10" x14ac:dyDescent="0.45">
      <c r="B8151">
        <v>5175</v>
      </c>
      <c r="C8151" t="s">
        <v>58</v>
      </c>
      <c r="D8151">
        <v>26</v>
      </c>
      <c r="E8151">
        <v>2</v>
      </c>
      <c r="F8151" t="s">
        <v>13</v>
      </c>
      <c r="G8151">
        <v>3</v>
      </c>
      <c r="H8151">
        <v>2</v>
      </c>
      <c r="I8151" t="s">
        <v>6</v>
      </c>
      <c r="J8151">
        <v>1</v>
      </c>
    </row>
    <row r="8152" spans="2:10" x14ac:dyDescent="0.45">
      <c r="B8152">
        <v>5176</v>
      </c>
      <c r="C8152" t="s">
        <v>58</v>
      </c>
      <c r="D8152">
        <v>26</v>
      </c>
      <c r="E8152">
        <v>2</v>
      </c>
      <c r="F8152" t="s">
        <v>14</v>
      </c>
      <c r="G8152">
        <v>2</v>
      </c>
      <c r="H8152">
        <v>1</v>
      </c>
      <c r="I8152" t="s">
        <v>9</v>
      </c>
      <c r="J8152">
        <v>1</v>
      </c>
    </row>
    <row r="8153" spans="2:10" x14ac:dyDescent="0.45">
      <c r="B8153">
        <v>5177</v>
      </c>
      <c r="C8153" t="s">
        <v>58</v>
      </c>
      <c r="D8153">
        <v>26</v>
      </c>
      <c r="E8153">
        <v>2</v>
      </c>
      <c r="F8153" t="s">
        <v>0</v>
      </c>
      <c r="G8153">
        <v>1</v>
      </c>
      <c r="H8153">
        <v>2</v>
      </c>
      <c r="I8153" t="s">
        <v>49</v>
      </c>
      <c r="J8153">
        <v>-1</v>
      </c>
    </row>
    <row r="8154" spans="2:10" x14ac:dyDescent="0.45">
      <c r="B8154">
        <v>5178</v>
      </c>
      <c r="C8154" t="s">
        <v>58</v>
      </c>
      <c r="D8154">
        <v>26</v>
      </c>
      <c r="E8154">
        <v>2</v>
      </c>
      <c r="F8154" t="s">
        <v>4</v>
      </c>
      <c r="G8154">
        <v>3</v>
      </c>
      <c r="H8154">
        <v>2</v>
      </c>
      <c r="I8154" t="s">
        <v>11</v>
      </c>
      <c r="J8154">
        <v>1</v>
      </c>
    </row>
    <row r="8155" spans="2:10" x14ac:dyDescent="0.45">
      <c r="B8155">
        <v>5152</v>
      </c>
      <c r="C8155" t="s">
        <v>58</v>
      </c>
      <c r="D8155">
        <v>26</v>
      </c>
      <c r="E8155">
        <v>3</v>
      </c>
      <c r="F8155" t="s">
        <v>27</v>
      </c>
      <c r="G8155">
        <v>3</v>
      </c>
      <c r="H8155">
        <v>0</v>
      </c>
      <c r="I8155" t="s">
        <v>1</v>
      </c>
      <c r="J8155">
        <v>1</v>
      </c>
    </row>
    <row r="8156" spans="2:10" x14ac:dyDescent="0.45">
      <c r="B8156">
        <v>5162</v>
      </c>
      <c r="C8156" t="s">
        <v>58</v>
      </c>
      <c r="D8156">
        <v>26</v>
      </c>
      <c r="E8156">
        <v>3</v>
      </c>
      <c r="F8156" t="s">
        <v>9</v>
      </c>
      <c r="G8156">
        <v>3</v>
      </c>
      <c r="H8156">
        <v>0</v>
      </c>
      <c r="I8156" t="s">
        <v>6</v>
      </c>
      <c r="J8156">
        <v>1</v>
      </c>
    </row>
    <row r="8157" spans="2:10" x14ac:dyDescent="0.45">
      <c r="B8157">
        <v>5163</v>
      </c>
      <c r="C8157" t="s">
        <v>58</v>
      </c>
      <c r="D8157">
        <v>26</v>
      </c>
      <c r="E8157">
        <v>3</v>
      </c>
      <c r="F8157" t="s">
        <v>7</v>
      </c>
      <c r="G8157">
        <v>1</v>
      </c>
      <c r="H8157">
        <v>1</v>
      </c>
      <c r="I8157" t="s">
        <v>3</v>
      </c>
      <c r="J8157">
        <v>0</v>
      </c>
    </row>
    <row r="8158" spans="2:10" x14ac:dyDescent="0.45">
      <c r="B8158">
        <v>5164</v>
      </c>
      <c r="C8158" t="s">
        <v>58</v>
      </c>
      <c r="D8158">
        <v>26</v>
      </c>
      <c r="E8158">
        <v>3</v>
      </c>
      <c r="F8158" t="s">
        <v>17</v>
      </c>
      <c r="G8158">
        <v>1</v>
      </c>
      <c r="H8158">
        <v>1</v>
      </c>
      <c r="I8158" t="s">
        <v>13</v>
      </c>
      <c r="J8158">
        <v>0</v>
      </c>
    </row>
    <row r="8159" spans="2:10" x14ac:dyDescent="0.45">
      <c r="B8159">
        <v>5165</v>
      </c>
      <c r="C8159" t="s">
        <v>58</v>
      </c>
      <c r="D8159">
        <v>26</v>
      </c>
      <c r="E8159">
        <v>3</v>
      </c>
      <c r="F8159" t="s">
        <v>24</v>
      </c>
      <c r="G8159">
        <v>2</v>
      </c>
      <c r="H8159">
        <v>1</v>
      </c>
      <c r="I8159" t="s">
        <v>56</v>
      </c>
      <c r="J8159">
        <v>1</v>
      </c>
    </row>
    <row r="8160" spans="2:10" x14ac:dyDescent="0.45">
      <c r="B8160">
        <v>5166</v>
      </c>
      <c r="C8160" t="s">
        <v>58</v>
      </c>
      <c r="D8160">
        <v>26</v>
      </c>
      <c r="E8160">
        <v>3</v>
      </c>
      <c r="F8160" t="s">
        <v>49</v>
      </c>
      <c r="G8160">
        <v>0</v>
      </c>
      <c r="H8160">
        <v>0</v>
      </c>
      <c r="I8160" t="s">
        <v>14</v>
      </c>
      <c r="J8160">
        <v>0</v>
      </c>
    </row>
    <row r="8161" spans="2:10" x14ac:dyDescent="0.45">
      <c r="B8161">
        <v>5167</v>
      </c>
      <c r="C8161" t="s">
        <v>58</v>
      </c>
      <c r="D8161">
        <v>26</v>
      </c>
      <c r="E8161">
        <v>3</v>
      </c>
      <c r="F8161" t="s">
        <v>15</v>
      </c>
      <c r="G8161">
        <v>0</v>
      </c>
      <c r="H8161">
        <v>1</v>
      </c>
      <c r="I8161" t="s">
        <v>0</v>
      </c>
      <c r="J8161">
        <v>-1</v>
      </c>
    </row>
    <row r="8162" spans="2:10" x14ac:dyDescent="0.45">
      <c r="B8162">
        <v>5168</v>
      </c>
      <c r="C8162" t="s">
        <v>58</v>
      </c>
      <c r="D8162">
        <v>26</v>
      </c>
      <c r="E8162">
        <v>3</v>
      </c>
      <c r="F8162" t="s">
        <v>10</v>
      </c>
      <c r="G8162">
        <v>4</v>
      </c>
      <c r="H8162">
        <v>4</v>
      </c>
      <c r="I8162" t="s">
        <v>4</v>
      </c>
      <c r="J8162">
        <v>0</v>
      </c>
    </row>
    <row r="8163" spans="2:10" x14ac:dyDescent="0.45">
      <c r="B8163">
        <v>5169</v>
      </c>
      <c r="C8163" t="s">
        <v>58</v>
      </c>
      <c r="D8163">
        <v>26</v>
      </c>
      <c r="E8163">
        <v>3</v>
      </c>
      <c r="F8163" t="s">
        <v>11</v>
      </c>
      <c r="G8163">
        <v>1</v>
      </c>
      <c r="H8163">
        <v>0</v>
      </c>
      <c r="I8163" t="s">
        <v>5</v>
      </c>
      <c r="J8163">
        <v>1</v>
      </c>
    </row>
    <row r="8164" spans="2:10" x14ac:dyDescent="0.45">
      <c r="B8164">
        <v>5153</v>
      </c>
      <c r="C8164" t="s">
        <v>58</v>
      </c>
      <c r="D8164">
        <v>26</v>
      </c>
      <c r="E8164">
        <v>4</v>
      </c>
      <c r="F8164" t="s">
        <v>6</v>
      </c>
      <c r="G8164">
        <v>3</v>
      </c>
      <c r="H8164">
        <v>1</v>
      </c>
      <c r="I8164" t="s">
        <v>49</v>
      </c>
      <c r="J8164">
        <v>1</v>
      </c>
    </row>
    <row r="8165" spans="2:10" x14ac:dyDescent="0.45">
      <c r="B8165">
        <v>5154</v>
      </c>
      <c r="C8165" t="s">
        <v>58</v>
      </c>
      <c r="D8165">
        <v>26</v>
      </c>
      <c r="E8165">
        <v>4</v>
      </c>
      <c r="F8165" t="s">
        <v>3</v>
      </c>
      <c r="G8165">
        <v>3</v>
      </c>
      <c r="H8165">
        <v>1</v>
      </c>
      <c r="I8165" t="s">
        <v>11</v>
      </c>
      <c r="J8165">
        <v>1</v>
      </c>
    </row>
    <row r="8166" spans="2:10" x14ac:dyDescent="0.45">
      <c r="B8166">
        <v>5155</v>
      </c>
      <c r="C8166" t="s">
        <v>58</v>
      </c>
      <c r="D8166">
        <v>26</v>
      </c>
      <c r="E8166">
        <v>4</v>
      </c>
      <c r="F8166" t="s">
        <v>56</v>
      </c>
      <c r="G8166">
        <v>3</v>
      </c>
      <c r="H8166">
        <v>3</v>
      </c>
      <c r="I8166" t="s">
        <v>7</v>
      </c>
      <c r="J8166">
        <v>0</v>
      </c>
    </row>
    <row r="8167" spans="2:10" x14ac:dyDescent="0.45">
      <c r="B8167">
        <v>5156</v>
      </c>
      <c r="C8167" t="s">
        <v>58</v>
      </c>
      <c r="D8167">
        <v>26</v>
      </c>
      <c r="E8167">
        <v>4</v>
      </c>
      <c r="F8167" t="s">
        <v>1</v>
      </c>
      <c r="G8167">
        <v>0</v>
      </c>
      <c r="H8167">
        <v>0</v>
      </c>
      <c r="I8167" t="s">
        <v>17</v>
      </c>
      <c r="J8167">
        <v>0</v>
      </c>
    </row>
    <row r="8168" spans="2:10" x14ac:dyDescent="0.45">
      <c r="B8168">
        <v>5157</v>
      </c>
      <c r="C8168" t="s">
        <v>58</v>
      </c>
      <c r="D8168">
        <v>26</v>
      </c>
      <c r="E8168">
        <v>4</v>
      </c>
      <c r="F8168" t="s">
        <v>13</v>
      </c>
      <c r="G8168">
        <v>0</v>
      </c>
      <c r="H8168">
        <v>0</v>
      </c>
      <c r="I8168" t="s">
        <v>9</v>
      </c>
      <c r="J8168">
        <v>0</v>
      </c>
    </row>
    <row r="8169" spans="2:10" x14ac:dyDescent="0.45">
      <c r="B8169">
        <v>5158</v>
      </c>
      <c r="C8169" t="s">
        <v>58</v>
      </c>
      <c r="D8169">
        <v>26</v>
      </c>
      <c r="E8169">
        <v>4</v>
      </c>
      <c r="F8169" t="s">
        <v>5</v>
      </c>
      <c r="G8169">
        <v>2</v>
      </c>
      <c r="H8169">
        <v>3</v>
      </c>
      <c r="I8169" t="s">
        <v>10</v>
      </c>
      <c r="J8169">
        <v>-1</v>
      </c>
    </row>
    <row r="8170" spans="2:10" x14ac:dyDescent="0.45">
      <c r="B8170">
        <v>5159</v>
      </c>
      <c r="C8170" t="s">
        <v>58</v>
      </c>
      <c r="D8170">
        <v>26</v>
      </c>
      <c r="E8170">
        <v>4</v>
      </c>
      <c r="F8170" t="s">
        <v>0</v>
      </c>
      <c r="G8170">
        <v>3</v>
      </c>
      <c r="H8170">
        <v>0</v>
      </c>
      <c r="I8170" t="s">
        <v>24</v>
      </c>
      <c r="J8170">
        <v>1</v>
      </c>
    </row>
    <row r="8171" spans="2:10" x14ac:dyDescent="0.45">
      <c r="B8171">
        <v>5160</v>
      </c>
      <c r="C8171" t="s">
        <v>58</v>
      </c>
      <c r="D8171">
        <v>26</v>
      </c>
      <c r="E8171">
        <v>4</v>
      </c>
      <c r="F8171" t="s">
        <v>14</v>
      </c>
      <c r="G8171">
        <v>3</v>
      </c>
      <c r="H8171">
        <v>2</v>
      </c>
      <c r="I8171" t="s">
        <v>15</v>
      </c>
      <c r="J8171">
        <v>1</v>
      </c>
    </row>
    <row r="8172" spans="2:10" x14ac:dyDescent="0.45">
      <c r="B8172">
        <v>5161</v>
      </c>
      <c r="C8172" t="s">
        <v>58</v>
      </c>
      <c r="D8172">
        <v>26</v>
      </c>
      <c r="E8172">
        <v>4</v>
      </c>
      <c r="F8172" t="s">
        <v>4</v>
      </c>
      <c r="G8172">
        <v>3</v>
      </c>
      <c r="H8172">
        <v>1</v>
      </c>
      <c r="I8172" t="s">
        <v>27</v>
      </c>
      <c r="J8172">
        <v>1</v>
      </c>
    </row>
    <row r="8173" spans="2:10" x14ac:dyDescent="0.45">
      <c r="B8173">
        <v>4150</v>
      </c>
      <c r="C8173" t="s">
        <v>58</v>
      </c>
      <c r="D8173">
        <v>26</v>
      </c>
      <c r="E8173">
        <v>5</v>
      </c>
      <c r="F8173" t="s">
        <v>11</v>
      </c>
      <c r="G8173">
        <v>1</v>
      </c>
      <c r="H8173">
        <v>0</v>
      </c>
      <c r="I8173" t="s">
        <v>56</v>
      </c>
      <c r="J8173">
        <v>1</v>
      </c>
    </row>
    <row r="8174" spans="2:10" x14ac:dyDescent="0.45">
      <c r="B8174">
        <v>5144</v>
      </c>
      <c r="C8174" t="s">
        <v>58</v>
      </c>
      <c r="D8174">
        <v>26</v>
      </c>
      <c r="E8174">
        <v>5</v>
      </c>
      <c r="F8174" t="s">
        <v>7</v>
      </c>
      <c r="G8174">
        <v>3</v>
      </c>
      <c r="H8174">
        <v>1</v>
      </c>
      <c r="I8174" t="s">
        <v>0</v>
      </c>
      <c r="J8174">
        <v>1</v>
      </c>
    </row>
    <row r="8175" spans="2:10" x14ac:dyDescent="0.45">
      <c r="B8175">
        <v>5145</v>
      </c>
      <c r="C8175" t="s">
        <v>58</v>
      </c>
      <c r="D8175">
        <v>26</v>
      </c>
      <c r="E8175">
        <v>5</v>
      </c>
      <c r="F8175" t="s">
        <v>1</v>
      </c>
      <c r="G8175">
        <v>2</v>
      </c>
      <c r="H8175">
        <v>1</v>
      </c>
      <c r="I8175" t="s">
        <v>13</v>
      </c>
      <c r="J8175">
        <v>1</v>
      </c>
    </row>
    <row r="8176" spans="2:10" x14ac:dyDescent="0.45">
      <c r="B8176">
        <v>5146</v>
      </c>
      <c r="C8176" t="s">
        <v>58</v>
      </c>
      <c r="D8176">
        <v>26</v>
      </c>
      <c r="E8176">
        <v>5</v>
      </c>
      <c r="F8176" t="s">
        <v>15</v>
      </c>
      <c r="G8176">
        <v>3</v>
      </c>
      <c r="H8176">
        <v>1</v>
      </c>
      <c r="I8176" t="s">
        <v>6</v>
      </c>
      <c r="J8176">
        <v>1</v>
      </c>
    </row>
    <row r="8177" spans="2:10" x14ac:dyDescent="0.45">
      <c r="B8177">
        <v>5147</v>
      </c>
      <c r="C8177" t="s">
        <v>58</v>
      </c>
      <c r="D8177">
        <v>26</v>
      </c>
      <c r="E8177">
        <v>5</v>
      </c>
      <c r="F8177" t="s">
        <v>17</v>
      </c>
      <c r="G8177">
        <v>0</v>
      </c>
      <c r="H8177">
        <v>3</v>
      </c>
      <c r="I8177" t="s">
        <v>4</v>
      </c>
      <c r="J8177">
        <v>-1</v>
      </c>
    </row>
    <row r="8178" spans="2:10" x14ac:dyDescent="0.45">
      <c r="B8178">
        <v>5148</v>
      </c>
      <c r="C8178" t="s">
        <v>58</v>
      </c>
      <c r="D8178">
        <v>26</v>
      </c>
      <c r="E8178">
        <v>5</v>
      </c>
      <c r="F8178" t="s">
        <v>49</v>
      </c>
      <c r="G8178">
        <v>1</v>
      </c>
      <c r="H8178">
        <v>2</v>
      </c>
      <c r="I8178" t="s">
        <v>9</v>
      </c>
      <c r="J8178">
        <v>-1</v>
      </c>
    </row>
    <row r="8179" spans="2:10" x14ac:dyDescent="0.45">
      <c r="B8179">
        <v>5149</v>
      </c>
      <c r="C8179" t="s">
        <v>58</v>
      </c>
      <c r="D8179">
        <v>26</v>
      </c>
      <c r="E8179">
        <v>5</v>
      </c>
      <c r="F8179" t="s">
        <v>10</v>
      </c>
      <c r="G8179">
        <v>3</v>
      </c>
      <c r="H8179">
        <v>4</v>
      </c>
      <c r="I8179" t="s">
        <v>3</v>
      </c>
      <c r="J8179">
        <v>-1</v>
      </c>
    </row>
    <row r="8180" spans="2:10" x14ac:dyDescent="0.45">
      <c r="B8180">
        <v>5150</v>
      </c>
      <c r="C8180" t="s">
        <v>58</v>
      </c>
      <c r="D8180">
        <v>26</v>
      </c>
      <c r="E8180">
        <v>5</v>
      </c>
      <c r="F8180" t="s">
        <v>27</v>
      </c>
      <c r="G8180">
        <v>0</v>
      </c>
      <c r="H8180">
        <v>1</v>
      </c>
      <c r="I8180" t="s">
        <v>5</v>
      </c>
      <c r="J8180">
        <v>-1</v>
      </c>
    </row>
    <row r="8181" spans="2:10" x14ac:dyDescent="0.45">
      <c r="B8181">
        <v>5151</v>
      </c>
      <c r="C8181" t="s">
        <v>58</v>
      </c>
      <c r="D8181">
        <v>26</v>
      </c>
      <c r="E8181">
        <v>5</v>
      </c>
      <c r="F8181" t="s">
        <v>24</v>
      </c>
      <c r="G8181">
        <v>2</v>
      </c>
      <c r="H8181">
        <v>0</v>
      </c>
      <c r="I8181" t="s">
        <v>14</v>
      </c>
      <c r="J8181">
        <v>1</v>
      </c>
    </row>
    <row r="8182" spans="2:10" x14ac:dyDescent="0.45">
      <c r="B8182">
        <v>4141</v>
      </c>
      <c r="C8182" t="s">
        <v>58</v>
      </c>
      <c r="D8182">
        <v>26</v>
      </c>
      <c r="E8182">
        <v>6</v>
      </c>
      <c r="F8182" t="s">
        <v>14</v>
      </c>
      <c r="G8182">
        <v>3</v>
      </c>
      <c r="H8182">
        <v>2</v>
      </c>
      <c r="I8182" t="s">
        <v>7</v>
      </c>
      <c r="J8182">
        <v>1</v>
      </c>
    </row>
    <row r="8183" spans="2:10" x14ac:dyDescent="0.45">
      <c r="B8183">
        <v>4142</v>
      </c>
      <c r="C8183" t="s">
        <v>58</v>
      </c>
      <c r="D8183">
        <v>26</v>
      </c>
      <c r="E8183">
        <v>6</v>
      </c>
      <c r="F8183" t="s">
        <v>3</v>
      </c>
      <c r="G8183">
        <v>1</v>
      </c>
      <c r="H8183">
        <v>1</v>
      </c>
      <c r="I8183" t="s">
        <v>27</v>
      </c>
      <c r="J8183">
        <v>0</v>
      </c>
    </row>
    <row r="8184" spans="2:10" x14ac:dyDescent="0.45">
      <c r="B8184">
        <v>4143</v>
      </c>
      <c r="C8184" t="s">
        <v>58</v>
      </c>
      <c r="D8184">
        <v>26</v>
      </c>
      <c r="E8184">
        <v>6</v>
      </c>
      <c r="F8184" t="s">
        <v>13</v>
      </c>
      <c r="G8184">
        <v>2</v>
      </c>
      <c r="H8184">
        <v>2</v>
      </c>
      <c r="I8184" t="s">
        <v>49</v>
      </c>
      <c r="J8184">
        <v>0</v>
      </c>
    </row>
    <row r="8185" spans="2:10" x14ac:dyDescent="0.45">
      <c r="B8185">
        <v>4144</v>
      </c>
      <c r="C8185" t="s">
        <v>58</v>
      </c>
      <c r="D8185">
        <v>26</v>
      </c>
      <c r="E8185">
        <v>6</v>
      </c>
      <c r="F8185" t="s">
        <v>9</v>
      </c>
      <c r="G8185">
        <v>4</v>
      </c>
      <c r="H8185">
        <v>0</v>
      </c>
      <c r="I8185" t="s">
        <v>15</v>
      </c>
      <c r="J8185">
        <v>1</v>
      </c>
    </row>
    <row r="8186" spans="2:10" x14ac:dyDescent="0.45">
      <c r="B8186">
        <v>4145</v>
      </c>
      <c r="C8186" t="s">
        <v>58</v>
      </c>
      <c r="D8186">
        <v>26</v>
      </c>
      <c r="E8186">
        <v>6</v>
      </c>
      <c r="F8186" t="s">
        <v>4</v>
      </c>
      <c r="G8186">
        <v>1</v>
      </c>
      <c r="H8186">
        <v>0</v>
      </c>
      <c r="I8186" t="s">
        <v>1</v>
      </c>
      <c r="J8186">
        <v>1</v>
      </c>
    </row>
    <row r="8187" spans="2:10" x14ac:dyDescent="0.45">
      <c r="B8187">
        <v>4146</v>
      </c>
      <c r="C8187" t="s">
        <v>58</v>
      </c>
      <c r="D8187">
        <v>26</v>
      </c>
      <c r="E8187">
        <v>6</v>
      </c>
      <c r="F8187" t="s">
        <v>56</v>
      </c>
      <c r="G8187">
        <v>2</v>
      </c>
      <c r="H8187">
        <v>1</v>
      </c>
      <c r="I8187" t="s">
        <v>10</v>
      </c>
      <c r="J8187">
        <v>1</v>
      </c>
    </row>
    <row r="8188" spans="2:10" x14ac:dyDescent="0.45">
      <c r="B8188">
        <v>4147</v>
      </c>
      <c r="C8188" t="s">
        <v>58</v>
      </c>
      <c r="D8188">
        <v>26</v>
      </c>
      <c r="E8188">
        <v>6</v>
      </c>
      <c r="F8188" t="s">
        <v>5</v>
      </c>
      <c r="G8188">
        <v>0</v>
      </c>
      <c r="H8188">
        <v>2</v>
      </c>
      <c r="I8188" t="s">
        <v>17</v>
      </c>
      <c r="J8188">
        <v>-1</v>
      </c>
    </row>
    <row r="8189" spans="2:10" x14ac:dyDescent="0.45">
      <c r="B8189">
        <v>4148</v>
      </c>
      <c r="C8189" t="s">
        <v>58</v>
      </c>
      <c r="D8189">
        <v>26</v>
      </c>
      <c r="E8189">
        <v>6</v>
      </c>
      <c r="F8189" t="s">
        <v>6</v>
      </c>
      <c r="G8189">
        <v>1</v>
      </c>
      <c r="H8189">
        <v>0</v>
      </c>
      <c r="I8189" t="s">
        <v>24</v>
      </c>
      <c r="J8189">
        <v>1</v>
      </c>
    </row>
    <row r="8190" spans="2:10" x14ac:dyDescent="0.45">
      <c r="B8190">
        <v>4149</v>
      </c>
      <c r="C8190" t="s">
        <v>58</v>
      </c>
      <c r="D8190">
        <v>26</v>
      </c>
      <c r="E8190">
        <v>6</v>
      </c>
      <c r="F8190" t="s">
        <v>0</v>
      </c>
      <c r="G8190">
        <v>2</v>
      </c>
      <c r="H8190">
        <v>5</v>
      </c>
      <c r="I8190" t="s">
        <v>11</v>
      </c>
      <c r="J8190">
        <v>-1</v>
      </c>
    </row>
    <row r="8191" spans="2:10" x14ac:dyDescent="0.45">
      <c r="B8191">
        <v>4132</v>
      </c>
      <c r="C8191" t="s">
        <v>58</v>
      </c>
      <c r="D8191">
        <v>26</v>
      </c>
      <c r="E8191">
        <v>7</v>
      </c>
      <c r="F8191" t="s">
        <v>7</v>
      </c>
      <c r="G8191">
        <v>1</v>
      </c>
      <c r="H8191">
        <v>1</v>
      </c>
      <c r="I8191" t="s">
        <v>6</v>
      </c>
      <c r="J8191">
        <v>0</v>
      </c>
    </row>
    <row r="8192" spans="2:10" x14ac:dyDescent="0.45">
      <c r="B8192">
        <v>4133</v>
      </c>
      <c r="C8192" t="s">
        <v>58</v>
      </c>
      <c r="D8192">
        <v>26</v>
      </c>
      <c r="E8192">
        <v>7</v>
      </c>
      <c r="F8192" t="s">
        <v>11</v>
      </c>
      <c r="G8192">
        <v>3</v>
      </c>
      <c r="H8192">
        <v>1</v>
      </c>
      <c r="I8192" t="s">
        <v>14</v>
      </c>
      <c r="J8192">
        <v>1</v>
      </c>
    </row>
    <row r="8193" spans="2:10" x14ac:dyDescent="0.45">
      <c r="B8193">
        <v>4134</v>
      </c>
      <c r="C8193" t="s">
        <v>58</v>
      </c>
      <c r="D8193">
        <v>26</v>
      </c>
      <c r="E8193">
        <v>7</v>
      </c>
      <c r="F8193" t="s">
        <v>1</v>
      </c>
      <c r="G8193">
        <v>1</v>
      </c>
      <c r="H8193">
        <v>2</v>
      </c>
      <c r="I8193" t="s">
        <v>5</v>
      </c>
      <c r="J8193">
        <v>-1</v>
      </c>
    </row>
    <row r="8194" spans="2:10" x14ac:dyDescent="0.45">
      <c r="B8194">
        <v>4135</v>
      </c>
      <c r="C8194" t="s">
        <v>58</v>
      </c>
      <c r="D8194">
        <v>26</v>
      </c>
      <c r="E8194">
        <v>7</v>
      </c>
      <c r="F8194" t="s">
        <v>15</v>
      </c>
      <c r="G8194">
        <v>2</v>
      </c>
      <c r="H8194">
        <v>3</v>
      </c>
      <c r="I8194" t="s">
        <v>49</v>
      </c>
      <c r="J8194">
        <v>-1</v>
      </c>
    </row>
    <row r="8195" spans="2:10" x14ac:dyDescent="0.45">
      <c r="B8195">
        <v>4136</v>
      </c>
      <c r="C8195" t="s">
        <v>58</v>
      </c>
      <c r="D8195">
        <v>26</v>
      </c>
      <c r="E8195">
        <v>7</v>
      </c>
      <c r="F8195" t="s">
        <v>17</v>
      </c>
      <c r="G8195">
        <v>1</v>
      </c>
      <c r="H8195">
        <v>2</v>
      </c>
      <c r="I8195" t="s">
        <v>3</v>
      </c>
      <c r="J8195">
        <v>-1</v>
      </c>
    </row>
    <row r="8196" spans="2:10" x14ac:dyDescent="0.45">
      <c r="B8196">
        <v>4137</v>
      </c>
      <c r="C8196" t="s">
        <v>58</v>
      </c>
      <c r="D8196">
        <v>26</v>
      </c>
      <c r="E8196">
        <v>7</v>
      </c>
      <c r="F8196" t="s">
        <v>27</v>
      </c>
      <c r="G8196">
        <v>1</v>
      </c>
      <c r="H8196">
        <v>1</v>
      </c>
      <c r="I8196" t="s">
        <v>56</v>
      </c>
      <c r="J8196">
        <v>0</v>
      </c>
    </row>
    <row r="8197" spans="2:10" x14ac:dyDescent="0.45">
      <c r="B8197">
        <v>4138</v>
      </c>
      <c r="C8197" t="s">
        <v>58</v>
      </c>
      <c r="D8197">
        <v>26</v>
      </c>
      <c r="E8197">
        <v>7</v>
      </c>
      <c r="F8197" t="s">
        <v>10</v>
      </c>
      <c r="G8197">
        <v>2</v>
      </c>
      <c r="H8197">
        <v>0</v>
      </c>
      <c r="I8197" t="s">
        <v>0</v>
      </c>
      <c r="J8197">
        <v>1</v>
      </c>
    </row>
    <row r="8198" spans="2:10" x14ac:dyDescent="0.45">
      <c r="B8198">
        <v>4139</v>
      </c>
      <c r="C8198" t="s">
        <v>58</v>
      </c>
      <c r="D8198">
        <v>26</v>
      </c>
      <c r="E8198">
        <v>7</v>
      </c>
      <c r="F8198" t="s">
        <v>4</v>
      </c>
      <c r="G8198">
        <v>2</v>
      </c>
      <c r="H8198">
        <v>0</v>
      </c>
      <c r="I8198" t="s">
        <v>13</v>
      </c>
      <c r="J8198">
        <v>1</v>
      </c>
    </row>
    <row r="8199" spans="2:10" x14ac:dyDescent="0.45">
      <c r="B8199">
        <v>4140</v>
      </c>
      <c r="C8199" t="s">
        <v>58</v>
      </c>
      <c r="D8199">
        <v>26</v>
      </c>
      <c r="E8199">
        <v>7</v>
      </c>
      <c r="F8199" t="s">
        <v>24</v>
      </c>
      <c r="G8199">
        <v>1</v>
      </c>
      <c r="H8199">
        <v>2</v>
      </c>
      <c r="I8199" t="s">
        <v>9</v>
      </c>
      <c r="J8199">
        <v>-1</v>
      </c>
    </row>
    <row r="8200" spans="2:10" x14ac:dyDescent="0.45">
      <c r="B8200">
        <v>4123</v>
      </c>
      <c r="C8200" t="s">
        <v>58</v>
      </c>
      <c r="D8200">
        <v>26</v>
      </c>
      <c r="E8200">
        <v>8</v>
      </c>
      <c r="F8200" t="s">
        <v>3</v>
      </c>
      <c r="G8200">
        <v>0</v>
      </c>
      <c r="H8200">
        <v>1</v>
      </c>
      <c r="I8200" t="s">
        <v>1</v>
      </c>
      <c r="J8200">
        <v>-1</v>
      </c>
    </row>
    <row r="8201" spans="2:10" x14ac:dyDescent="0.45">
      <c r="B8201">
        <v>4124</v>
      </c>
      <c r="C8201" t="s">
        <v>58</v>
      </c>
      <c r="D8201">
        <v>26</v>
      </c>
      <c r="E8201">
        <v>8</v>
      </c>
      <c r="F8201" t="s">
        <v>56</v>
      </c>
      <c r="G8201">
        <v>2</v>
      </c>
      <c r="H8201">
        <v>3</v>
      </c>
      <c r="I8201" t="s">
        <v>17</v>
      </c>
      <c r="J8201">
        <v>-1</v>
      </c>
    </row>
    <row r="8202" spans="2:10" x14ac:dyDescent="0.45">
      <c r="B8202">
        <v>4125</v>
      </c>
      <c r="C8202" t="s">
        <v>58</v>
      </c>
      <c r="D8202">
        <v>26</v>
      </c>
      <c r="E8202">
        <v>8</v>
      </c>
      <c r="F8202" t="s">
        <v>13</v>
      </c>
      <c r="G8202">
        <v>0</v>
      </c>
      <c r="H8202">
        <v>1</v>
      </c>
      <c r="I8202" t="s">
        <v>15</v>
      </c>
      <c r="J8202">
        <v>-1</v>
      </c>
    </row>
    <row r="8203" spans="2:10" x14ac:dyDescent="0.45">
      <c r="B8203">
        <v>4126</v>
      </c>
      <c r="C8203" t="s">
        <v>58</v>
      </c>
      <c r="D8203">
        <v>26</v>
      </c>
      <c r="E8203">
        <v>8</v>
      </c>
      <c r="F8203" t="s">
        <v>5</v>
      </c>
      <c r="G8203">
        <v>0</v>
      </c>
      <c r="H8203">
        <v>0</v>
      </c>
      <c r="I8203" t="s">
        <v>4</v>
      </c>
      <c r="J8203">
        <v>0</v>
      </c>
    </row>
    <row r="8204" spans="2:10" x14ac:dyDescent="0.45">
      <c r="B8204">
        <v>4127</v>
      </c>
      <c r="C8204" t="s">
        <v>58</v>
      </c>
      <c r="D8204">
        <v>26</v>
      </c>
      <c r="E8204">
        <v>8</v>
      </c>
      <c r="F8204" t="s">
        <v>9</v>
      </c>
      <c r="G8204">
        <v>0</v>
      </c>
      <c r="H8204">
        <v>0</v>
      </c>
      <c r="I8204" t="s">
        <v>7</v>
      </c>
      <c r="J8204">
        <v>0</v>
      </c>
    </row>
    <row r="8205" spans="2:10" x14ac:dyDescent="0.45">
      <c r="B8205">
        <v>4128</v>
      </c>
      <c r="C8205" t="s">
        <v>58</v>
      </c>
      <c r="D8205">
        <v>26</v>
      </c>
      <c r="E8205">
        <v>8</v>
      </c>
      <c r="F8205" t="s">
        <v>49</v>
      </c>
      <c r="G8205">
        <v>2</v>
      </c>
      <c r="H8205">
        <v>1</v>
      </c>
      <c r="I8205" t="s">
        <v>24</v>
      </c>
      <c r="J8205">
        <v>1</v>
      </c>
    </row>
    <row r="8206" spans="2:10" x14ac:dyDescent="0.45">
      <c r="B8206">
        <v>4129</v>
      </c>
      <c r="C8206" t="s">
        <v>58</v>
      </c>
      <c r="D8206">
        <v>26</v>
      </c>
      <c r="E8206">
        <v>8</v>
      </c>
      <c r="F8206" t="s">
        <v>6</v>
      </c>
      <c r="G8206">
        <v>1</v>
      </c>
      <c r="H8206">
        <v>2</v>
      </c>
      <c r="I8206" t="s">
        <v>11</v>
      </c>
      <c r="J8206">
        <v>-1</v>
      </c>
    </row>
    <row r="8207" spans="2:10" x14ac:dyDescent="0.45">
      <c r="B8207">
        <v>4130</v>
      </c>
      <c r="C8207" t="s">
        <v>58</v>
      </c>
      <c r="D8207">
        <v>26</v>
      </c>
      <c r="E8207">
        <v>8</v>
      </c>
      <c r="F8207" t="s">
        <v>14</v>
      </c>
      <c r="G8207">
        <v>3</v>
      </c>
      <c r="H8207">
        <v>2</v>
      </c>
      <c r="I8207" t="s">
        <v>10</v>
      </c>
      <c r="J8207">
        <v>1</v>
      </c>
    </row>
    <row r="8208" spans="2:10" x14ac:dyDescent="0.45">
      <c r="B8208">
        <v>4131</v>
      </c>
      <c r="C8208" t="s">
        <v>58</v>
      </c>
      <c r="D8208">
        <v>26</v>
      </c>
      <c r="E8208">
        <v>8</v>
      </c>
      <c r="F8208" t="s">
        <v>0</v>
      </c>
      <c r="G8208">
        <v>4</v>
      </c>
      <c r="H8208">
        <v>1</v>
      </c>
      <c r="I8208" t="s">
        <v>27</v>
      </c>
      <c r="J8208">
        <v>1</v>
      </c>
    </row>
    <row r="8209" spans="2:10" x14ac:dyDescent="0.45">
      <c r="B8209">
        <v>4114</v>
      </c>
      <c r="C8209" t="s">
        <v>58</v>
      </c>
      <c r="D8209">
        <v>26</v>
      </c>
      <c r="E8209">
        <v>9</v>
      </c>
      <c r="F8209" t="s">
        <v>1</v>
      </c>
      <c r="G8209">
        <v>1</v>
      </c>
      <c r="H8209">
        <v>1</v>
      </c>
      <c r="I8209" t="s">
        <v>56</v>
      </c>
      <c r="J8209">
        <v>0</v>
      </c>
    </row>
    <row r="8210" spans="2:10" x14ac:dyDescent="0.45">
      <c r="B8210">
        <v>4115</v>
      </c>
      <c r="C8210" t="s">
        <v>58</v>
      </c>
      <c r="D8210">
        <v>26</v>
      </c>
      <c r="E8210">
        <v>9</v>
      </c>
      <c r="F8210" t="s">
        <v>27</v>
      </c>
      <c r="G8210">
        <v>1</v>
      </c>
      <c r="H8210">
        <v>1</v>
      </c>
      <c r="I8210" t="s">
        <v>14</v>
      </c>
      <c r="J8210">
        <v>0</v>
      </c>
    </row>
    <row r="8211" spans="2:10" x14ac:dyDescent="0.45">
      <c r="B8211">
        <v>4116</v>
      </c>
      <c r="C8211" t="s">
        <v>58</v>
      </c>
      <c r="D8211">
        <v>26</v>
      </c>
      <c r="E8211">
        <v>9</v>
      </c>
      <c r="F8211" t="s">
        <v>11</v>
      </c>
      <c r="G8211">
        <v>2</v>
      </c>
      <c r="H8211">
        <v>1</v>
      </c>
      <c r="I8211" t="s">
        <v>9</v>
      </c>
      <c r="J8211">
        <v>1</v>
      </c>
    </row>
    <row r="8212" spans="2:10" x14ac:dyDescent="0.45">
      <c r="B8212">
        <v>4117</v>
      </c>
      <c r="C8212" t="s">
        <v>58</v>
      </c>
      <c r="D8212">
        <v>26</v>
      </c>
      <c r="E8212">
        <v>9</v>
      </c>
      <c r="F8212" t="s">
        <v>5</v>
      </c>
      <c r="G8212">
        <v>1</v>
      </c>
      <c r="H8212">
        <v>2</v>
      </c>
      <c r="I8212" t="s">
        <v>13</v>
      </c>
      <c r="J8212">
        <v>-1</v>
      </c>
    </row>
    <row r="8213" spans="2:10" x14ac:dyDescent="0.45">
      <c r="B8213">
        <v>4118</v>
      </c>
      <c r="C8213" t="s">
        <v>58</v>
      </c>
      <c r="D8213">
        <v>26</v>
      </c>
      <c r="E8213">
        <v>9</v>
      </c>
      <c r="F8213" t="s">
        <v>4</v>
      </c>
      <c r="G8213">
        <v>3</v>
      </c>
      <c r="H8213">
        <v>0</v>
      </c>
      <c r="I8213" t="s">
        <v>3</v>
      </c>
      <c r="J8213">
        <v>1</v>
      </c>
    </row>
    <row r="8214" spans="2:10" x14ac:dyDescent="0.45">
      <c r="B8214">
        <v>4119</v>
      </c>
      <c r="C8214" t="s">
        <v>58</v>
      </c>
      <c r="D8214">
        <v>26</v>
      </c>
      <c r="E8214">
        <v>9</v>
      </c>
      <c r="F8214" t="s">
        <v>10</v>
      </c>
      <c r="G8214">
        <v>3</v>
      </c>
      <c r="H8214">
        <v>0</v>
      </c>
      <c r="I8214" t="s">
        <v>6</v>
      </c>
      <c r="J8214">
        <v>1</v>
      </c>
    </row>
    <row r="8215" spans="2:10" x14ac:dyDescent="0.45">
      <c r="B8215">
        <v>4120</v>
      </c>
      <c r="C8215" t="s">
        <v>58</v>
      </c>
      <c r="D8215">
        <v>26</v>
      </c>
      <c r="E8215">
        <v>9</v>
      </c>
      <c r="F8215" t="s">
        <v>24</v>
      </c>
      <c r="G8215">
        <v>2</v>
      </c>
      <c r="H8215">
        <v>1</v>
      </c>
      <c r="I8215" t="s">
        <v>15</v>
      </c>
      <c r="J8215">
        <v>1</v>
      </c>
    </row>
    <row r="8216" spans="2:10" x14ac:dyDescent="0.45">
      <c r="B8216">
        <v>4121</v>
      </c>
      <c r="C8216" t="s">
        <v>58</v>
      </c>
      <c r="D8216">
        <v>26</v>
      </c>
      <c r="E8216">
        <v>9</v>
      </c>
      <c r="F8216" t="s">
        <v>17</v>
      </c>
      <c r="G8216">
        <v>2</v>
      </c>
      <c r="H8216">
        <v>2</v>
      </c>
      <c r="I8216" t="s">
        <v>0</v>
      </c>
      <c r="J8216">
        <v>0</v>
      </c>
    </row>
    <row r="8217" spans="2:10" x14ac:dyDescent="0.45">
      <c r="B8217">
        <v>4122</v>
      </c>
      <c r="C8217" t="s">
        <v>58</v>
      </c>
      <c r="D8217">
        <v>26</v>
      </c>
      <c r="E8217">
        <v>9</v>
      </c>
      <c r="F8217" t="s">
        <v>7</v>
      </c>
      <c r="G8217">
        <v>1</v>
      </c>
      <c r="H8217">
        <v>4</v>
      </c>
      <c r="I8217" t="s">
        <v>49</v>
      </c>
      <c r="J8217">
        <v>-1</v>
      </c>
    </row>
    <row r="8218" spans="2:10" x14ac:dyDescent="0.45">
      <c r="B8218">
        <v>4105</v>
      </c>
      <c r="C8218" t="s">
        <v>58</v>
      </c>
      <c r="D8218">
        <v>26</v>
      </c>
      <c r="E8218">
        <v>10</v>
      </c>
      <c r="F8218" t="s">
        <v>3</v>
      </c>
      <c r="G8218">
        <v>2</v>
      </c>
      <c r="H8218">
        <v>1</v>
      </c>
      <c r="I8218" t="s">
        <v>5</v>
      </c>
      <c r="J8218">
        <v>1</v>
      </c>
    </row>
    <row r="8219" spans="2:10" x14ac:dyDescent="0.45">
      <c r="B8219">
        <v>4106</v>
      </c>
      <c r="C8219" t="s">
        <v>58</v>
      </c>
      <c r="D8219">
        <v>26</v>
      </c>
      <c r="E8219">
        <v>10</v>
      </c>
      <c r="F8219" t="s">
        <v>56</v>
      </c>
      <c r="G8219">
        <v>1</v>
      </c>
      <c r="H8219">
        <v>6</v>
      </c>
      <c r="I8219" t="s">
        <v>4</v>
      </c>
      <c r="J8219">
        <v>-1</v>
      </c>
    </row>
    <row r="8220" spans="2:10" x14ac:dyDescent="0.45">
      <c r="B8220">
        <v>4107</v>
      </c>
      <c r="C8220" t="s">
        <v>58</v>
      </c>
      <c r="D8220">
        <v>26</v>
      </c>
      <c r="E8220">
        <v>10</v>
      </c>
      <c r="F8220" t="s">
        <v>13</v>
      </c>
      <c r="G8220">
        <v>0</v>
      </c>
      <c r="H8220">
        <v>2</v>
      </c>
      <c r="I8220" t="s">
        <v>24</v>
      </c>
      <c r="J8220">
        <v>-1</v>
      </c>
    </row>
    <row r="8221" spans="2:10" x14ac:dyDescent="0.45">
      <c r="B8221">
        <v>4108</v>
      </c>
      <c r="C8221" t="s">
        <v>58</v>
      </c>
      <c r="D8221">
        <v>26</v>
      </c>
      <c r="E8221">
        <v>10</v>
      </c>
      <c r="F8221" t="s">
        <v>15</v>
      </c>
      <c r="G8221">
        <v>3</v>
      </c>
      <c r="H8221">
        <v>2</v>
      </c>
      <c r="I8221" t="s">
        <v>7</v>
      </c>
      <c r="J8221">
        <v>1</v>
      </c>
    </row>
    <row r="8222" spans="2:10" x14ac:dyDescent="0.45">
      <c r="B8222">
        <v>4109</v>
      </c>
      <c r="C8222" t="s">
        <v>58</v>
      </c>
      <c r="D8222">
        <v>26</v>
      </c>
      <c r="E8222">
        <v>10</v>
      </c>
      <c r="F8222" t="s">
        <v>9</v>
      </c>
      <c r="G8222">
        <v>1</v>
      </c>
      <c r="H8222">
        <v>0</v>
      </c>
      <c r="I8222" t="s">
        <v>10</v>
      </c>
      <c r="J8222">
        <v>1</v>
      </c>
    </row>
    <row r="8223" spans="2:10" x14ac:dyDescent="0.45">
      <c r="B8223">
        <v>4110</v>
      </c>
      <c r="C8223" t="s">
        <v>58</v>
      </c>
      <c r="D8223">
        <v>26</v>
      </c>
      <c r="E8223">
        <v>10</v>
      </c>
      <c r="F8223" t="s">
        <v>49</v>
      </c>
      <c r="G8223">
        <v>3</v>
      </c>
      <c r="H8223">
        <v>0</v>
      </c>
      <c r="I8223" t="s">
        <v>11</v>
      </c>
      <c r="J8223">
        <v>1</v>
      </c>
    </row>
    <row r="8224" spans="2:10" x14ac:dyDescent="0.45">
      <c r="B8224">
        <v>4111</v>
      </c>
      <c r="C8224" t="s">
        <v>58</v>
      </c>
      <c r="D8224">
        <v>26</v>
      </c>
      <c r="E8224">
        <v>10</v>
      </c>
      <c r="F8224" t="s">
        <v>6</v>
      </c>
      <c r="G8224">
        <v>0</v>
      </c>
      <c r="H8224">
        <v>2</v>
      </c>
      <c r="I8224" t="s">
        <v>27</v>
      </c>
      <c r="J8224">
        <v>-1</v>
      </c>
    </row>
    <row r="8225" spans="2:10" x14ac:dyDescent="0.45">
      <c r="B8225">
        <v>4112</v>
      </c>
      <c r="C8225" t="s">
        <v>58</v>
      </c>
      <c r="D8225">
        <v>26</v>
      </c>
      <c r="E8225">
        <v>10</v>
      </c>
      <c r="F8225" t="s">
        <v>0</v>
      </c>
      <c r="G8225">
        <v>2</v>
      </c>
      <c r="H8225">
        <v>4</v>
      </c>
      <c r="I8225" t="s">
        <v>1</v>
      </c>
      <c r="J8225">
        <v>-1</v>
      </c>
    </row>
    <row r="8226" spans="2:10" x14ac:dyDescent="0.45">
      <c r="B8226">
        <v>4113</v>
      </c>
      <c r="C8226" t="s">
        <v>58</v>
      </c>
      <c r="D8226">
        <v>26</v>
      </c>
      <c r="E8226">
        <v>10</v>
      </c>
      <c r="F8226" t="s">
        <v>14</v>
      </c>
      <c r="G8226">
        <v>2</v>
      </c>
      <c r="H8226">
        <v>1</v>
      </c>
      <c r="I8226" t="s">
        <v>17</v>
      </c>
      <c r="J8226">
        <v>1</v>
      </c>
    </row>
    <row r="8227" spans="2:10" x14ac:dyDescent="0.45">
      <c r="B8227">
        <v>4096</v>
      </c>
      <c r="C8227" t="s">
        <v>58</v>
      </c>
      <c r="D8227">
        <v>26</v>
      </c>
      <c r="E8227">
        <v>11</v>
      </c>
      <c r="F8227" t="s">
        <v>11</v>
      </c>
      <c r="G8227">
        <v>3</v>
      </c>
      <c r="H8227">
        <v>2</v>
      </c>
      <c r="I8227" t="s">
        <v>15</v>
      </c>
      <c r="J8227">
        <v>1</v>
      </c>
    </row>
    <row r="8228" spans="2:10" x14ac:dyDescent="0.45">
      <c r="B8228">
        <v>4097</v>
      </c>
      <c r="C8228" t="s">
        <v>58</v>
      </c>
      <c r="D8228">
        <v>26</v>
      </c>
      <c r="E8228">
        <v>11</v>
      </c>
      <c r="F8228" t="s">
        <v>3</v>
      </c>
      <c r="G8228">
        <v>3</v>
      </c>
      <c r="H8228">
        <v>1</v>
      </c>
      <c r="I8228" t="s">
        <v>13</v>
      </c>
      <c r="J8228">
        <v>1</v>
      </c>
    </row>
    <row r="8229" spans="2:10" x14ac:dyDescent="0.45">
      <c r="B8229">
        <v>4098</v>
      </c>
      <c r="C8229" t="s">
        <v>58</v>
      </c>
      <c r="D8229">
        <v>26</v>
      </c>
      <c r="E8229">
        <v>11</v>
      </c>
      <c r="F8229" t="s">
        <v>4</v>
      </c>
      <c r="G8229">
        <v>4</v>
      </c>
      <c r="H8229">
        <v>0</v>
      </c>
      <c r="I8229" t="s">
        <v>0</v>
      </c>
      <c r="J8229">
        <v>1</v>
      </c>
    </row>
    <row r="8230" spans="2:10" x14ac:dyDescent="0.45">
      <c r="B8230">
        <v>4099</v>
      </c>
      <c r="C8230" t="s">
        <v>58</v>
      </c>
      <c r="D8230">
        <v>26</v>
      </c>
      <c r="E8230">
        <v>11</v>
      </c>
      <c r="F8230" t="s">
        <v>5</v>
      </c>
      <c r="G8230">
        <v>3</v>
      </c>
      <c r="H8230">
        <v>0</v>
      </c>
      <c r="I8230" t="s">
        <v>56</v>
      </c>
      <c r="J8230">
        <v>1</v>
      </c>
    </row>
    <row r="8231" spans="2:10" x14ac:dyDescent="0.45">
      <c r="B8231">
        <v>4100</v>
      </c>
      <c r="C8231" t="s">
        <v>58</v>
      </c>
      <c r="D8231">
        <v>26</v>
      </c>
      <c r="E8231">
        <v>11</v>
      </c>
      <c r="F8231" t="s">
        <v>17</v>
      </c>
      <c r="G8231">
        <v>2</v>
      </c>
      <c r="H8231">
        <v>0</v>
      </c>
      <c r="I8231" t="s">
        <v>6</v>
      </c>
      <c r="J8231">
        <v>1</v>
      </c>
    </row>
    <row r="8232" spans="2:10" x14ac:dyDescent="0.45">
      <c r="B8232">
        <v>4101</v>
      </c>
      <c r="C8232" t="s">
        <v>58</v>
      </c>
      <c r="D8232">
        <v>26</v>
      </c>
      <c r="E8232">
        <v>11</v>
      </c>
      <c r="F8232" t="s">
        <v>1</v>
      </c>
      <c r="G8232">
        <v>2</v>
      </c>
      <c r="H8232">
        <v>0</v>
      </c>
      <c r="I8232" t="s">
        <v>14</v>
      </c>
      <c r="J8232">
        <v>1</v>
      </c>
    </row>
    <row r="8233" spans="2:10" x14ac:dyDescent="0.45">
      <c r="B8233">
        <v>4102</v>
      </c>
      <c r="C8233" t="s">
        <v>58</v>
      </c>
      <c r="D8233">
        <v>26</v>
      </c>
      <c r="E8233">
        <v>11</v>
      </c>
      <c r="F8233" t="s">
        <v>27</v>
      </c>
      <c r="G8233">
        <v>2</v>
      </c>
      <c r="H8233">
        <v>3</v>
      </c>
      <c r="I8233" t="s">
        <v>9</v>
      </c>
      <c r="J8233">
        <v>-1</v>
      </c>
    </row>
    <row r="8234" spans="2:10" x14ac:dyDescent="0.45">
      <c r="B8234">
        <v>4103</v>
      </c>
      <c r="C8234" t="s">
        <v>58</v>
      </c>
      <c r="D8234">
        <v>26</v>
      </c>
      <c r="E8234">
        <v>11</v>
      </c>
      <c r="F8234" t="s">
        <v>10</v>
      </c>
      <c r="G8234">
        <v>1</v>
      </c>
      <c r="H8234">
        <v>0</v>
      </c>
      <c r="I8234" t="s">
        <v>49</v>
      </c>
      <c r="J8234">
        <v>1</v>
      </c>
    </row>
    <row r="8235" spans="2:10" x14ac:dyDescent="0.45">
      <c r="B8235">
        <v>4104</v>
      </c>
      <c r="C8235" t="s">
        <v>58</v>
      </c>
      <c r="D8235">
        <v>26</v>
      </c>
      <c r="E8235">
        <v>11</v>
      </c>
      <c r="F8235" t="s">
        <v>7</v>
      </c>
      <c r="G8235">
        <v>1</v>
      </c>
      <c r="H8235">
        <v>2</v>
      </c>
      <c r="I8235" t="s">
        <v>24</v>
      </c>
      <c r="J8235">
        <v>-1</v>
      </c>
    </row>
    <row r="8236" spans="2:10" x14ac:dyDescent="0.45">
      <c r="B8236">
        <v>4090</v>
      </c>
      <c r="C8236" t="s">
        <v>58</v>
      </c>
      <c r="D8236">
        <v>26</v>
      </c>
      <c r="E8236">
        <v>12</v>
      </c>
      <c r="F8236" t="s">
        <v>9</v>
      </c>
      <c r="G8236">
        <v>3</v>
      </c>
      <c r="H8236">
        <v>0</v>
      </c>
      <c r="I8236" t="s">
        <v>17</v>
      </c>
      <c r="J8236">
        <v>1</v>
      </c>
    </row>
    <row r="8237" spans="2:10" x14ac:dyDescent="0.45">
      <c r="B8237">
        <v>4091</v>
      </c>
      <c r="C8237" t="s">
        <v>58</v>
      </c>
      <c r="D8237">
        <v>26</v>
      </c>
      <c r="E8237">
        <v>12</v>
      </c>
      <c r="F8237" t="s">
        <v>49</v>
      </c>
      <c r="G8237">
        <v>1</v>
      </c>
      <c r="H8237">
        <v>1</v>
      </c>
      <c r="I8237" t="s">
        <v>27</v>
      </c>
      <c r="J8237">
        <v>0</v>
      </c>
    </row>
    <row r="8238" spans="2:10" x14ac:dyDescent="0.45">
      <c r="B8238">
        <v>4092</v>
      </c>
      <c r="C8238" t="s">
        <v>58</v>
      </c>
      <c r="D8238">
        <v>26</v>
      </c>
      <c r="E8238">
        <v>12</v>
      </c>
      <c r="F8238" t="s">
        <v>6</v>
      </c>
      <c r="G8238">
        <v>1</v>
      </c>
      <c r="H8238">
        <v>2</v>
      </c>
      <c r="I8238" t="s">
        <v>1</v>
      </c>
      <c r="J8238">
        <v>-1</v>
      </c>
    </row>
    <row r="8239" spans="2:10" x14ac:dyDescent="0.45">
      <c r="B8239">
        <v>4093</v>
      </c>
      <c r="C8239" t="s">
        <v>58</v>
      </c>
      <c r="D8239">
        <v>26</v>
      </c>
      <c r="E8239">
        <v>12</v>
      </c>
      <c r="F8239" t="s">
        <v>0</v>
      </c>
      <c r="G8239">
        <v>1</v>
      </c>
      <c r="H8239">
        <v>2</v>
      </c>
      <c r="I8239" t="s">
        <v>5</v>
      </c>
      <c r="J8239">
        <v>-1</v>
      </c>
    </row>
    <row r="8240" spans="2:10" x14ac:dyDescent="0.45">
      <c r="B8240">
        <v>4094</v>
      </c>
      <c r="C8240" t="s">
        <v>58</v>
      </c>
      <c r="D8240">
        <v>26</v>
      </c>
      <c r="E8240">
        <v>12</v>
      </c>
      <c r="F8240" t="s">
        <v>14</v>
      </c>
      <c r="G8240">
        <v>3</v>
      </c>
      <c r="H8240">
        <v>2</v>
      </c>
      <c r="I8240" t="s">
        <v>4</v>
      </c>
      <c r="J8240">
        <v>1</v>
      </c>
    </row>
    <row r="8241" spans="2:10" x14ac:dyDescent="0.45">
      <c r="B8241">
        <v>4095</v>
      </c>
      <c r="C8241" t="s">
        <v>58</v>
      </c>
      <c r="D8241">
        <v>26</v>
      </c>
      <c r="E8241">
        <v>12</v>
      </c>
      <c r="F8241" t="s">
        <v>24</v>
      </c>
      <c r="G8241">
        <v>1</v>
      </c>
      <c r="H8241">
        <v>1</v>
      </c>
      <c r="I8241" t="s">
        <v>11</v>
      </c>
      <c r="J8241">
        <v>0</v>
      </c>
    </row>
    <row r="8242" spans="2:10" x14ac:dyDescent="0.45">
      <c r="C8242" t="s">
        <v>58</v>
      </c>
      <c r="D8242">
        <v>26</v>
      </c>
      <c r="E8242">
        <v>12</v>
      </c>
      <c r="F8242" t="s">
        <v>13</v>
      </c>
      <c r="G8242">
        <v>1</v>
      </c>
      <c r="H8242">
        <v>2</v>
      </c>
      <c r="I8242" t="s">
        <v>7</v>
      </c>
      <c r="J8242">
        <v>-1</v>
      </c>
    </row>
    <row r="8243" spans="2:10" x14ac:dyDescent="0.45">
      <c r="C8243" t="s">
        <v>58</v>
      </c>
      <c r="D8243">
        <v>26</v>
      </c>
      <c r="E8243">
        <v>12</v>
      </c>
      <c r="F8243" t="s">
        <v>15</v>
      </c>
      <c r="G8243">
        <v>2</v>
      </c>
      <c r="H8243">
        <v>1</v>
      </c>
      <c r="I8243" t="s">
        <v>10</v>
      </c>
      <c r="J8243">
        <v>1</v>
      </c>
    </row>
    <row r="8244" spans="2:10" x14ac:dyDescent="0.45">
      <c r="C8244" t="s">
        <v>58</v>
      </c>
      <c r="D8244">
        <v>26</v>
      </c>
      <c r="E8244">
        <v>12</v>
      </c>
      <c r="F8244" t="s">
        <v>56</v>
      </c>
      <c r="G8244">
        <v>1</v>
      </c>
      <c r="H8244">
        <v>2</v>
      </c>
      <c r="I8244" t="s">
        <v>3</v>
      </c>
      <c r="J8244">
        <v>-1</v>
      </c>
    </row>
    <row r="8245" spans="2:10" x14ac:dyDescent="0.45">
      <c r="C8245" t="s">
        <v>58</v>
      </c>
      <c r="D8245">
        <v>26</v>
      </c>
      <c r="E8245">
        <v>13</v>
      </c>
      <c r="F8245" t="s">
        <v>4</v>
      </c>
      <c r="G8245">
        <v>3</v>
      </c>
      <c r="H8245">
        <v>0</v>
      </c>
      <c r="I8245" t="s">
        <v>6</v>
      </c>
      <c r="J8245">
        <v>1</v>
      </c>
    </row>
    <row r="8246" spans="2:10" x14ac:dyDescent="0.45">
      <c r="C8246" t="s">
        <v>58</v>
      </c>
      <c r="D8246">
        <v>26</v>
      </c>
      <c r="E8246">
        <v>13</v>
      </c>
      <c r="F8246" t="s">
        <v>27</v>
      </c>
      <c r="G8246">
        <v>4</v>
      </c>
      <c r="H8246">
        <v>0</v>
      </c>
      <c r="I8246" t="s">
        <v>15</v>
      </c>
      <c r="J8246">
        <v>1</v>
      </c>
    </row>
    <row r="8247" spans="2:10" x14ac:dyDescent="0.45">
      <c r="C8247" t="s">
        <v>58</v>
      </c>
      <c r="D8247">
        <v>26</v>
      </c>
      <c r="E8247">
        <v>13</v>
      </c>
      <c r="F8247" t="s">
        <v>10</v>
      </c>
      <c r="G8247">
        <v>2</v>
      </c>
      <c r="H8247">
        <v>1</v>
      </c>
      <c r="I8247" t="s">
        <v>24</v>
      </c>
      <c r="J8247">
        <v>1</v>
      </c>
    </row>
    <row r="8248" spans="2:10" x14ac:dyDescent="0.45">
      <c r="C8248" t="s">
        <v>58</v>
      </c>
      <c r="D8248">
        <v>26</v>
      </c>
      <c r="E8248">
        <v>13</v>
      </c>
      <c r="F8248" t="s">
        <v>13</v>
      </c>
      <c r="G8248">
        <v>0</v>
      </c>
      <c r="H8248">
        <v>1</v>
      </c>
      <c r="I8248" t="s">
        <v>56</v>
      </c>
      <c r="J8248">
        <v>-1</v>
      </c>
    </row>
    <row r="8249" spans="2:10" x14ac:dyDescent="0.45">
      <c r="C8249" t="s">
        <v>58</v>
      </c>
      <c r="D8249">
        <v>26</v>
      </c>
      <c r="E8249">
        <v>13</v>
      </c>
      <c r="F8249" t="s">
        <v>1</v>
      </c>
      <c r="G8249">
        <v>1</v>
      </c>
      <c r="H8249">
        <v>1</v>
      </c>
      <c r="I8249" t="s">
        <v>9</v>
      </c>
      <c r="J8249">
        <v>0</v>
      </c>
    </row>
    <row r="8250" spans="2:10" x14ac:dyDescent="0.45">
      <c r="C8250" t="s">
        <v>58</v>
      </c>
      <c r="D8250">
        <v>26</v>
      </c>
      <c r="E8250">
        <v>13</v>
      </c>
      <c r="F8250" t="s">
        <v>17</v>
      </c>
      <c r="G8250">
        <v>2</v>
      </c>
      <c r="H8250">
        <v>2</v>
      </c>
      <c r="I8250" t="s">
        <v>49</v>
      </c>
      <c r="J8250">
        <v>0</v>
      </c>
    </row>
    <row r="8251" spans="2:10" x14ac:dyDescent="0.45">
      <c r="C8251" t="s">
        <v>58</v>
      </c>
      <c r="D8251">
        <v>26</v>
      </c>
      <c r="E8251">
        <v>13</v>
      </c>
      <c r="F8251" t="s">
        <v>5</v>
      </c>
      <c r="G8251">
        <v>0</v>
      </c>
      <c r="H8251">
        <v>2</v>
      </c>
      <c r="I8251" t="s">
        <v>14</v>
      </c>
      <c r="J8251">
        <v>-1</v>
      </c>
    </row>
    <row r="8252" spans="2:10" x14ac:dyDescent="0.45">
      <c r="C8252" t="s">
        <v>58</v>
      </c>
      <c r="D8252">
        <v>26</v>
      </c>
      <c r="E8252">
        <v>13</v>
      </c>
      <c r="F8252" t="s">
        <v>11</v>
      </c>
      <c r="G8252">
        <v>4</v>
      </c>
      <c r="H8252">
        <v>2</v>
      </c>
      <c r="I8252" t="s">
        <v>7</v>
      </c>
      <c r="J8252">
        <v>1</v>
      </c>
    </row>
    <row r="8253" spans="2:10" x14ac:dyDescent="0.45">
      <c r="C8253" t="s">
        <v>58</v>
      </c>
      <c r="D8253">
        <v>26</v>
      </c>
      <c r="E8253">
        <v>13</v>
      </c>
      <c r="F8253" t="s">
        <v>3</v>
      </c>
      <c r="G8253">
        <v>4</v>
      </c>
      <c r="H8253">
        <v>1</v>
      </c>
      <c r="I8253" t="s">
        <v>0</v>
      </c>
      <c r="J8253">
        <v>1</v>
      </c>
    </row>
    <row r="8254" spans="2:10" x14ac:dyDescent="0.45">
      <c r="C8254" t="s">
        <v>58</v>
      </c>
      <c r="D8254">
        <v>26</v>
      </c>
      <c r="E8254">
        <v>14</v>
      </c>
      <c r="F8254" t="s">
        <v>24</v>
      </c>
      <c r="G8254">
        <v>2</v>
      </c>
      <c r="H8254">
        <v>3</v>
      </c>
      <c r="I8254" t="s">
        <v>27</v>
      </c>
      <c r="J8254">
        <v>-1</v>
      </c>
    </row>
    <row r="8255" spans="2:10" x14ac:dyDescent="0.45">
      <c r="C8255" t="s">
        <v>58</v>
      </c>
      <c r="D8255">
        <v>26</v>
      </c>
      <c r="E8255">
        <v>14</v>
      </c>
      <c r="F8255" t="s">
        <v>0</v>
      </c>
      <c r="G8255">
        <v>1</v>
      </c>
      <c r="H8255">
        <v>0</v>
      </c>
      <c r="I8255" t="s">
        <v>56</v>
      </c>
      <c r="J8255">
        <v>1</v>
      </c>
    </row>
    <row r="8256" spans="2:10" x14ac:dyDescent="0.45">
      <c r="C8256" t="s">
        <v>58</v>
      </c>
      <c r="D8256">
        <v>26</v>
      </c>
      <c r="E8256">
        <v>14</v>
      </c>
      <c r="F8256" t="s">
        <v>14</v>
      </c>
      <c r="G8256">
        <v>4</v>
      </c>
      <c r="H8256">
        <v>0</v>
      </c>
      <c r="I8256" t="s">
        <v>3</v>
      </c>
      <c r="J8256">
        <v>1</v>
      </c>
    </row>
    <row r="8257" spans="3:10" x14ac:dyDescent="0.45">
      <c r="C8257" t="s">
        <v>58</v>
      </c>
      <c r="D8257">
        <v>26</v>
      </c>
      <c r="E8257">
        <v>14</v>
      </c>
      <c r="F8257" t="s">
        <v>6</v>
      </c>
      <c r="G8257">
        <v>0</v>
      </c>
      <c r="H8257">
        <v>1</v>
      </c>
      <c r="I8257" t="s">
        <v>5</v>
      </c>
      <c r="J8257">
        <v>-1</v>
      </c>
    </row>
    <row r="8258" spans="3:10" x14ac:dyDescent="0.45">
      <c r="C8258" t="s">
        <v>58</v>
      </c>
      <c r="D8258">
        <v>26</v>
      </c>
      <c r="E8258">
        <v>14</v>
      </c>
      <c r="F8258" t="s">
        <v>49</v>
      </c>
      <c r="G8258">
        <v>0</v>
      </c>
      <c r="H8258">
        <v>0</v>
      </c>
      <c r="I8258" t="s">
        <v>1</v>
      </c>
      <c r="J8258">
        <v>0</v>
      </c>
    </row>
    <row r="8259" spans="3:10" x14ac:dyDescent="0.45">
      <c r="C8259" t="s">
        <v>58</v>
      </c>
      <c r="D8259">
        <v>26</v>
      </c>
      <c r="E8259">
        <v>14</v>
      </c>
      <c r="F8259" t="s">
        <v>9</v>
      </c>
      <c r="G8259">
        <v>3</v>
      </c>
      <c r="H8259">
        <v>3</v>
      </c>
      <c r="I8259" t="s">
        <v>4</v>
      </c>
      <c r="J8259">
        <v>0</v>
      </c>
    </row>
    <row r="8260" spans="3:10" x14ac:dyDescent="0.45">
      <c r="C8260" t="s">
        <v>58</v>
      </c>
      <c r="D8260">
        <v>26</v>
      </c>
      <c r="E8260">
        <v>14</v>
      </c>
      <c r="F8260" t="s">
        <v>15</v>
      </c>
      <c r="G8260">
        <v>0</v>
      </c>
      <c r="H8260">
        <v>1</v>
      </c>
      <c r="I8260" t="s">
        <v>17</v>
      </c>
      <c r="J8260">
        <v>-1</v>
      </c>
    </row>
    <row r="8261" spans="3:10" x14ac:dyDescent="0.45">
      <c r="C8261" t="s">
        <v>58</v>
      </c>
      <c r="D8261">
        <v>26</v>
      </c>
      <c r="E8261">
        <v>14</v>
      </c>
      <c r="F8261" t="s">
        <v>7</v>
      </c>
      <c r="G8261">
        <v>2</v>
      </c>
      <c r="H8261">
        <v>1</v>
      </c>
      <c r="I8261" t="s">
        <v>10</v>
      </c>
      <c r="J8261">
        <v>1</v>
      </c>
    </row>
    <row r="8262" spans="3:10" x14ac:dyDescent="0.45">
      <c r="C8262" t="s">
        <v>58</v>
      </c>
      <c r="D8262">
        <v>26</v>
      </c>
      <c r="E8262">
        <v>14</v>
      </c>
      <c r="F8262" t="s">
        <v>11</v>
      </c>
      <c r="G8262">
        <v>1</v>
      </c>
      <c r="H8262">
        <v>2</v>
      </c>
      <c r="I8262" t="s">
        <v>13</v>
      </c>
      <c r="J8262">
        <v>-1</v>
      </c>
    </row>
    <row r="8263" spans="3:10" x14ac:dyDescent="0.45">
      <c r="C8263" t="s">
        <v>58</v>
      </c>
      <c r="D8263">
        <v>26</v>
      </c>
      <c r="E8263">
        <v>15</v>
      </c>
      <c r="F8263" t="s">
        <v>4</v>
      </c>
      <c r="G8263">
        <v>5</v>
      </c>
      <c r="H8263">
        <v>2</v>
      </c>
      <c r="I8263" t="s">
        <v>49</v>
      </c>
      <c r="J8263">
        <v>1</v>
      </c>
    </row>
    <row r="8264" spans="3:10" x14ac:dyDescent="0.45">
      <c r="C8264" t="s">
        <v>58</v>
      </c>
      <c r="D8264">
        <v>26</v>
      </c>
      <c r="E8264">
        <v>15</v>
      </c>
      <c r="F8264" t="s">
        <v>10</v>
      </c>
      <c r="G8264">
        <v>4</v>
      </c>
      <c r="H8264">
        <v>2</v>
      </c>
      <c r="I8264" t="s">
        <v>11</v>
      </c>
      <c r="J8264">
        <v>1</v>
      </c>
    </row>
    <row r="8265" spans="3:10" x14ac:dyDescent="0.45">
      <c r="C8265" t="s">
        <v>58</v>
      </c>
      <c r="D8265">
        <v>26</v>
      </c>
      <c r="E8265">
        <v>15</v>
      </c>
      <c r="F8265" t="s">
        <v>27</v>
      </c>
      <c r="G8265">
        <v>2</v>
      </c>
      <c r="H8265">
        <v>2</v>
      </c>
      <c r="I8265" t="s">
        <v>7</v>
      </c>
      <c r="J8265">
        <v>0</v>
      </c>
    </row>
    <row r="8266" spans="3:10" x14ac:dyDescent="0.45">
      <c r="C8266" t="s">
        <v>58</v>
      </c>
      <c r="D8266">
        <v>26</v>
      </c>
      <c r="E8266">
        <v>15</v>
      </c>
      <c r="F8266" t="s">
        <v>5</v>
      </c>
      <c r="G8266">
        <v>1</v>
      </c>
      <c r="H8266">
        <v>2</v>
      </c>
      <c r="I8266" t="s">
        <v>9</v>
      </c>
      <c r="J8266">
        <v>-1</v>
      </c>
    </row>
    <row r="8267" spans="3:10" x14ac:dyDescent="0.45">
      <c r="C8267" t="s">
        <v>58</v>
      </c>
      <c r="D8267">
        <v>26</v>
      </c>
      <c r="E8267">
        <v>15</v>
      </c>
      <c r="F8267" t="s">
        <v>1</v>
      </c>
      <c r="G8267">
        <v>3</v>
      </c>
      <c r="H8267">
        <v>0</v>
      </c>
      <c r="I8267" t="s">
        <v>15</v>
      </c>
      <c r="J8267">
        <v>1</v>
      </c>
    </row>
    <row r="8268" spans="3:10" x14ac:dyDescent="0.45">
      <c r="C8268" t="s">
        <v>58</v>
      </c>
      <c r="D8268">
        <v>26</v>
      </c>
      <c r="E8268">
        <v>15</v>
      </c>
      <c r="F8268" t="s">
        <v>13</v>
      </c>
      <c r="G8268">
        <v>2</v>
      </c>
      <c r="H8268">
        <v>1</v>
      </c>
      <c r="I8268" t="s">
        <v>0</v>
      </c>
      <c r="J8268">
        <v>1</v>
      </c>
    </row>
    <row r="8269" spans="3:10" x14ac:dyDescent="0.45">
      <c r="C8269" t="s">
        <v>58</v>
      </c>
      <c r="D8269">
        <v>26</v>
      </c>
      <c r="E8269">
        <v>15</v>
      </c>
      <c r="F8269" t="s">
        <v>17</v>
      </c>
      <c r="G8269">
        <v>3</v>
      </c>
      <c r="H8269">
        <v>0</v>
      </c>
      <c r="I8269" t="s">
        <v>24</v>
      </c>
      <c r="J8269">
        <v>1</v>
      </c>
    </row>
    <row r="8270" spans="3:10" x14ac:dyDescent="0.45">
      <c r="C8270" t="s">
        <v>58</v>
      </c>
      <c r="D8270">
        <v>26</v>
      </c>
      <c r="E8270">
        <v>15</v>
      </c>
      <c r="F8270" t="s">
        <v>3</v>
      </c>
      <c r="G8270">
        <v>1</v>
      </c>
      <c r="H8270">
        <v>1</v>
      </c>
      <c r="I8270" t="s">
        <v>6</v>
      </c>
      <c r="J8270">
        <v>0</v>
      </c>
    </row>
    <row r="8271" spans="3:10" x14ac:dyDescent="0.45">
      <c r="C8271" t="s">
        <v>58</v>
      </c>
      <c r="D8271">
        <v>26</v>
      </c>
      <c r="E8271">
        <v>15</v>
      </c>
      <c r="F8271" t="s">
        <v>56</v>
      </c>
      <c r="G8271">
        <v>1</v>
      </c>
      <c r="H8271">
        <v>1</v>
      </c>
      <c r="I8271" t="s">
        <v>14</v>
      </c>
      <c r="J8271">
        <v>0</v>
      </c>
    </row>
    <row r="8272" spans="3:10" x14ac:dyDescent="0.45">
      <c r="C8272" t="s">
        <v>58</v>
      </c>
      <c r="D8272">
        <v>26</v>
      </c>
      <c r="E8272">
        <v>16</v>
      </c>
      <c r="F8272" t="s">
        <v>14</v>
      </c>
      <c r="G8272">
        <v>3</v>
      </c>
      <c r="H8272">
        <v>2</v>
      </c>
      <c r="I8272" t="s">
        <v>0</v>
      </c>
      <c r="J8272">
        <v>1</v>
      </c>
    </row>
    <row r="8273" spans="3:10" x14ac:dyDescent="0.45">
      <c r="C8273" t="s">
        <v>58</v>
      </c>
      <c r="D8273">
        <v>26</v>
      </c>
      <c r="E8273">
        <v>16</v>
      </c>
      <c r="F8273" t="s">
        <v>10</v>
      </c>
      <c r="G8273">
        <v>1</v>
      </c>
      <c r="H8273">
        <v>2</v>
      </c>
      <c r="I8273" t="s">
        <v>13</v>
      </c>
      <c r="J8273">
        <v>-1</v>
      </c>
    </row>
    <row r="8274" spans="3:10" x14ac:dyDescent="0.45">
      <c r="C8274" t="s">
        <v>58</v>
      </c>
      <c r="D8274">
        <v>26</v>
      </c>
      <c r="E8274">
        <v>16</v>
      </c>
      <c r="F8274" t="s">
        <v>6</v>
      </c>
      <c r="G8274">
        <v>1</v>
      </c>
      <c r="H8274">
        <v>0</v>
      </c>
      <c r="I8274" t="s">
        <v>56</v>
      </c>
      <c r="J8274">
        <v>1</v>
      </c>
    </row>
    <row r="8275" spans="3:10" x14ac:dyDescent="0.45">
      <c r="C8275" t="s">
        <v>58</v>
      </c>
      <c r="D8275">
        <v>26</v>
      </c>
      <c r="E8275">
        <v>16</v>
      </c>
      <c r="F8275" t="s">
        <v>49</v>
      </c>
      <c r="G8275">
        <v>3</v>
      </c>
      <c r="H8275">
        <v>1</v>
      </c>
      <c r="I8275" t="s">
        <v>5</v>
      </c>
      <c r="J8275">
        <v>1</v>
      </c>
    </row>
    <row r="8276" spans="3:10" x14ac:dyDescent="0.45">
      <c r="C8276" t="s">
        <v>58</v>
      </c>
      <c r="D8276">
        <v>26</v>
      </c>
      <c r="E8276">
        <v>16</v>
      </c>
      <c r="F8276" t="s">
        <v>9</v>
      </c>
      <c r="G8276">
        <v>3</v>
      </c>
      <c r="H8276">
        <v>2</v>
      </c>
      <c r="I8276" t="s">
        <v>3</v>
      </c>
      <c r="J8276">
        <v>1</v>
      </c>
    </row>
    <row r="8277" spans="3:10" x14ac:dyDescent="0.45">
      <c r="C8277" t="s">
        <v>58</v>
      </c>
      <c r="D8277">
        <v>26</v>
      </c>
      <c r="E8277">
        <v>16</v>
      </c>
      <c r="F8277" t="s">
        <v>24</v>
      </c>
      <c r="G8277">
        <v>1</v>
      </c>
      <c r="H8277">
        <v>0</v>
      </c>
      <c r="I8277" t="s">
        <v>1</v>
      </c>
      <c r="J8277">
        <v>1</v>
      </c>
    </row>
    <row r="8278" spans="3:10" x14ac:dyDescent="0.45">
      <c r="C8278" t="s">
        <v>58</v>
      </c>
      <c r="D8278">
        <v>26</v>
      </c>
      <c r="E8278">
        <v>16</v>
      </c>
      <c r="F8278" t="s">
        <v>15</v>
      </c>
      <c r="G8278">
        <v>3</v>
      </c>
      <c r="H8278">
        <v>2</v>
      </c>
      <c r="I8278" t="s">
        <v>4</v>
      </c>
      <c r="J8278">
        <v>1</v>
      </c>
    </row>
    <row r="8279" spans="3:10" x14ac:dyDescent="0.45">
      <c r="C8279" t="s">
        <v>58</v>
      </c>
      <c r="D8279">
        <v>26</v>
      </c>
      <c r="E8279">
        <v>16</v>
      </c>
      <c r="F8279" t="s">
        <v>7</v>
      </c>
      <c r="G8279">
        <v>0</v>
      </c>
      <c r="H8279">
        <v>0</v>
      </c>
      <c r="I8279" t="s">
        <v>17</v>
      </c>
      <c r="J8279">
        <v>0</v>
      </c>
    </row>
    <row r="8280" spans="3:10" x14ac:dyDescent="0.45">
      <c r="C8280" t="s">
        <v>58</v>
      </c>
      <c r="D8280">
        <v>26</v>
      </c>
      <c r="E8280">
        <v>16</v>
      </c>
      <c r="F8280" t="s">
        <v>11</v>
      </c>
      <c r="G8280">
        <v>3</v>
      </c>
      <c r="H8280">
        <v>1</v>
      </c>
      <c r="I8280" t="s">
        <v>27</v>
      </c>
      <c r="J8280">
        <v>1</v>
      </c>
    </row>
    <row r="8281" spans="3:10" x14ac:dyDescent="0.45">
      <c r="C8281" t="s">
        <v>58</v>
      </c>
      <c r="D8281">
        <v>26</v>
      </c>
      <c r="E8281">
        <v>17</v>
      </c>
      <c r="F8281" t="s">
        <v>17</v>
      </c>
      <c r="G8281">
        <v>1</v>
      </c>
      <c r="H8281">
        <v>0</v>
      </c>
      <c r="I8281" t="s">
        <v>11</v>
      </c>
      <c r="J8281">
        <v>1</v>
      </c>
    </row>
    <row r="8282" spans="3:10" x14ac:dyDescent="0.45">
      <c r="C8282" t="s">
        <v>58</v>
      </c>
      <c r="D8282">
        <v>26</v>
      </c>
      <c r="E8282">
        <v>17</v>
      </c>
      <c r="F8282" t="s">
        <v>0</v>
      </c>
      <c r="G8282">
        <v>1</v>
      </c>
      <c r="H8282">
        <v>1</v>
      </c>
      <c r="I8282" t="s">
        <v>6</v>
      </c>
      <c r="J8282">
        <v>0</v>
      </c>
    </row>
    <row r="8283" spans="3:10" x14ac:dyDescent="0.45">
      <c r="C8283" t="s">
        <v>58</v>
      </c>
      <c r="D8283">
        <v>26</v>
      </c>
      <c r="E8283">
        <v>17</v>
      </c>
      <c r="F8283" t="s">
        <v>5</v>
      </c>
      <c r="G8283">
        <v>1</v>
      </c>
      <c r="H8283">
        <v>0</v>
      </c>
      <c r="I8283" t="s">
        <v>15</v>
      </c>
      <c r="J8283">
        <v>1</v>
      </c>
    </row>
    <row r="8284" spans="3:10" x14ac:dyDescent="0.45">
      <c r="C8284" t="s">
        <v>58</v>
      </c>
      <c r="D8284">
        <v>26</v>
      </c>
      <c r="E8284">
        <v>17</v>
      </c>
      <c r="F8284" t="s">
        <v>1</v>
      </c>
      <c r="G8284">
        <v>2</v>
      </c>
      <c r="H8284">
        <v>5</v>
      </c>
      <c r="I8284" t="s">
        <v>7</v>
      </c>
      <c r="J8284">
        <v>-1</v>
      </c>
    </row>
    <row r="8285" spans="3:10" x14ac:dyDescent="0.45">
      <c r="C8285" t="s">
        <v>58</v>
      </c>
      <c r="D8285">
        <v>26</v>
      </c>
      <c r="E8285">
        <v>17</v>
      </c>
      <c r="F8285" t="s">
        <v>56</v>
      </c>
      <c r="G8285">
        <v>5</v>
      </c>
      <c r="H8285">
        <v>2</v>
      </c>
      <c r="I8285" t="s">
        <v>9</v>
      </c>
      <c r="J8285">
        <v>1</v>
      </c>
    </row>
    <row r="8286" spans="3:10" x14ac:dyDescent="0.45">
      <c r="C8286" t="s">
        <v>58</v>
      </c>
      <c r="D8286">
        <v>26</v>
      </c>
      <c r="E8286">
        <v>17</v>
      </c>
      <c r="F8286" t="s">
        <v>3</v>
      </c>
      <c r="G8286">
        <v>2</v>
      </c>
      <c r="H8286">
        <v>2</v>
      </c>
      <c r="I8286" t="s">
        <v>49</v>
      </c>
      <c r="J8286">
        <v>0</v>
      </c>
    </row>
    <row r="8287" spans="3:10" x14ac:dyDescent="0.45">
      <c r="C8287" t="s">
        <v>58</v>
      </c>
      <c r="D8287">
        <v>26</v>
      </c>
      <c r="E8287">
        <v>17</v>
      </c>
      <c r="F8287" t="s">
        <v>27</v>
      </c>
      <c r="G8287">
        <v>1</v>
      </c>
      <c r="H8287">
        <v>1</v>
      </c>
      <c r="I8287" t="s">
        <v>10</v>
      </c>
      <c r="J8287">
        <v>0</v>
      </c>
    </row>
    <row r="8288" spans="3:10" x14ac:dyDescent="0.45">
      <c r="C8288" t="s">
        <v>58</v>
      </c>
      <c r="D8288">
        <v>26</v>
      </c>
      <c r="E8288">
        <v>17</v>
      </c>
      <c r="F8288" t="s">
        <v>13</v>
      </c>
      <c r="G8288">
        <v>1</v>
      </c>
      <c r="H8288">
        <v>0</v>
      </c>
      <c r="I8288" t="s">
        <v>14</v>
      </c>
      <c r="J8288">
        <v>1</v>
      </c>
    </row>
    <row r="8289" spans="3:10" x14ac:dyDescent="0.45">
      <c r="C8289" t="s">
        <v>58</v>
      </c>
      <c r="D8289">
        <v>26</v>
      </c>
      <c r="E8289">
        <v>17</v>
      </c>
      <c r="F8289" t="s">
        <v>4</v>
      </c>
      <c r="G8289">
        <v>3</v>
      </c>
      <c r="H8289">
        <v>2</v>
      </c>
      <c r="I8289" t="s">
        <v>24</v>
      </c>
      <c r="J8289">
        <v>1</v>
      </c>
    </row>
    <row r="8290" spans="3:10" x14ac:dyDescent="0.45">
      <c r="C8290" t="s">
        <v>57</v>
      </c>
      <c r="D8290">
        <v>27</v>
      </c>
      <c r="E8290">
        <v>1</v>
      </c>
      <c r="F8290" t="s">
        <v>27</v>
      </c>
      <c r="G8290">
        <v>2</v>
      </c>
      <c r="H8290">
        <v>1</v>
      </c>
      <c r="I8290" t="s">
        <v>14</v>
      </c>
      <c r="J8290">
        <v>1</v>
      </c>
    </row>
    <row r="8291" spans="3:10" x14ac:dyDescent="0.45">
      <c r="C8291" t="s">
        <v>57</v>
      </c>
      <c r="D8291">
        <v>27</v>
      </c>
      <c r="E8291">
        <v>1</v>
      </c>
      <c r="F8291" t="s">
        <v>6</v>
      </c>
      <c r="G8291">
        <v>1</v>
      </c>
      <c r="H8291">
        <v>0</v>
      </c>
      <c r="I8291" t="s">
        <v>49</v>
      </c>
      <c r="J8291">
        <v>1</v>
      </c>
    </row>
    <row r="8292" spans="3:10" x14ac:dyDescent="0.45">
      <c r="C8292" t="s">
        <v>57</v>
      </c>
      <c r="D8292">
        <v>27</v>
      </c>
      <c r="E8292">
        <v>1</v>
      </c>
      <c r="F8292" t="s">
        <v>10</v>
      </c>
      <c r="G8292">
        <v>2</v>
      </c>
      <c r="H8292">
        <v>3</v>
      </c>
      <c r="I8292" t="s">
        <v>9</v>
      </c>
      <c r="J8292">
        <v>-1</v>
      </c>
    </row>
    <row r="8293" spans="3:10" x14ac:dyDescent="0.45">
      <c r="C8293" t="s">
        <v>57</v>
      </c>
      <c r="D8293">
        <v>27</v>
      </c>
      <c r="E8293">
        <v>1</v>
      </c>
      <c r="F8293" t="s">
        <v>24</v>
      </c>
      <c r="G8293">
        <v>1</v>
      </c>
      <c r="H8293">
        <v>2</v>
      </c>
      <c r="I8293" t="s">
        <v>4</v>
      </c>
      <c r="J8293">
        <v>-1</v>
      </c>
    </row>
    <row r="8294" spans="3:10" x14ac:dyDescent="0.45">
      <c r="C8294" t="s">
        <v>57</v>
      </c>
      <c r="D8294">
        <v>27</v>
      </c>
      <c r="E8294">
        <v>1</v>
      </c>
      <c r="F8294" t="s">
        <v>17</v>
      </c>
      <c r="G8294">
        <v>2</v>
      </c>
      <c r="H8294">
        <v>1</v>
      </c>
      <c r="I8294" t="s">
        <v>0</v>
      </c>
      <c r="J8294">
        <v>1</v>
      </c>
    </row>
    <row r="8295" spans="3:10" x14ac:dyDescent="0.45">
      <c r="C8295" t="s">
        <v>57</v>
      </c>
      <c r="D8295">
        <v>27</v>
      </c>
      <c r="E8295">
        <v>1</v>
      </c>
      <c r="F8295" t="s">
        <v>13</v>
      </c>
      <c r="G8295">
        <v>0</v>
      </c>
      <c r="H8295">
        <v>1</v>
      </c>
      <c r="I8295" t="s">
        <v>15</v>
      </c>
      <c r="J8295">
        <v>-1</v>
      </c>
    </row>
    <row r="8296" spans="3:10" x14ac:dyDescent="0.45">
      <c r="C8296" t="s">
        <v>57</v>
      </c>
      <c r="D8296">
        <v>27</v>
      </c>
      <c r="E8296">
        <v>1</v>
      </c>
      <c r="F8296" t="s">
        <v>5</v>
      </c>
      <c r="G8296">
        <v>0</v>
      </c>
      <c r="H8296">
        <v>2</v>
      </c>
      <c r="I8296" t="s">
        <v>1</v>
      </c>
      <c r="J8296">
        <v>-1</v>
      </c>
    </row>
    <row r="8297" spans="3:10" x14ac:dyDescent="0.45">
      <c r="C8297" t="s">
        <v>57</v>
      </c>
      <c r="D8297">
        <v>27</v>
      </c>
      <c r="E8297">
        <v>1</v>
      </c>
      <c r="F8297" t="s">
        <v>11</v>
      </c>
      <c r="G8297">
        <v>1</v>
      </c>
      <c r="H8297">
        <v>1</v>
      </c>
      <c r="I8297" t="s">
        <v>7</v>
      </c>
      <c r="J8297">
        <v>0</v>
      </c>
    </row>
    <row r="8298" spans="3:10" x14ac:dyDescent="0.45">
      <c r="C8298" t="s">
        <v>57</v>
      </c>
      <c r="D8298">
        <v>27</v>
      </c>
      <c r="E8298">
        <v>1</v>
      </c>
      <c r="F8298" t="s">
        <v>3</v>
      </c>
      <c r="G8298">
        <v>2</v>
      </c>
      <c r="H8298">
        <v>0</v>
      </c>
      <c r="I8298" t="s">
        <v>56</v>
      </c>
      <c r="J8298">
        <v>1</v>
      </c>
    </row>
    <row r="8299" spans="3:10" x14ac:dyDescent="0.45">
      <c r="C8299" t="s">
        <v>57</v>
      </c>
      <c r="D8299">
        <v>27</v>
      </c>
      <c r="E8299">
        <v>2</v>
      </c>
      <c r="F8299" t="s">
        <v>14</v>
      </c>
      <c r="G8299">
        <v>1</v>
      </c>
      <c r="H8299">
        <v>2</v>
      </c>
      <c r="I8299" t="s">
        <v>17</v>
      </c>
      <c r="J8299">
        <v>-1</v>
      </c>
    </row>
    <row r="8300" spans="3:10" x14ac:dyDescent="0.45">
      <c r="C8300" t="s">
        <v>57</v>
      </c>
      <c r="D8300">
        <v>27</v>
      </c>
      <c r="E8300">
        <v>2</v>
      </c>
      <c r="F8300" t="s">
        <v>4</v>
      </c>
      <c r="G8300">
        <v>2</v>
      </c>
      <c r="H8300">
        <v>3</v>
      </c>
      <c r="I8300" t="s">
        <v>11</v>
      </c>
      <c r="J8300">
        <v>-1</v>
      </c>
    </row>
    <row r="8301" spans="3:10" x14ac:dyDescent="0.45">
      <c r="C8301" t="s">
        <v>57</v>
      </c>
      <c r="D8301">
        <v>27</v>
      </c>
      <c r="E8301">
        <v>2</v>
      </c>
      <c r="F8301" t="s">
        <v>0</v>
      </c>
      <c r="G8301">
        <v>2</v>
      </c>
      <c r="H8301">
        <v>0</v>
      </c>
      <c r="I8301" t="s">
        <v>24</v>
      </c>
      <c r="J8301">
        <v>1</v>
      </c>
    </row>
    <row r="8302" spans="3:10" x14ac:dyDescent="0.45">
      <c r="C8302" t="s">
        <v>57</v>
      </c>
      <c r="D8302">
        <v>27</v>
      </c>
      <c r="E8302">
        <v>2</v>
      </c>
      <c r="F8302" t="s">
        <v>49</v>
      </c>
      <c r="G8302">
        <v>0</v>
      </c>
      <c r="H8302">
        <v>0</v>
      </c>
      <c r="I8302" t="s">
        <v>10</v>
      </c>
      <c r="J8302">
        <v>0</v>
      </c>
    </row>
    <row r="8303" spans="3:10" x14ac:dyDescent="0.45">
      <c r="C8303" t="s">
        <v>57</v>
      </c>
      <c r="D8303">
        <v>27</v>
      </c>
      <c r="E8303">
        <v>2</v>
      </c>
      <c r="F8303" t="s">
        <v>9</v>
      </c>
      <c r="G8303">
        <v>1</v>
      </c>
      <c r="H8303">
        <v>1</v>
      </c>
      <c r="I8303" t="s">
        <v>3</v>
      </c>
      <c r="J8303">
        <v>0</v>
      </c>
    </row>
    <row r="8304" spans="3:10" x14ac:dyDescent="0.45">
      <c r="C8304" t="s">
        <v>57</v>
      </c>
      <c r="D8304">
        <v>27</v>
      </c>
      <c r="E8304">
        <v>2</v>
      </c>
      <c r="F8304" t="s">
        <v>15</v>
      </c>
      <c r="G8304">
        <v>2</v>
      </c>
      <c r="H8304">
        <v>2</v>
      </c>
      <c r="I8304" t="s">
        <v>6</v>
      </c>
      <c r="J8304">
        <v>0</v>
      </c>
    </row>
    <row r="8305" spans="3:10" x14ac:dyDescent="0.45">
      <c r="C8305" t="s">
        <v>57</v>
      </c>
      <c r="D8305">
        <v>27</v>
      </c>
      <c r="E8305">
        <v>2</v>
      </c>
      <c r="F8305" t="s">
        <v>56</v>
      </c>
      <c r="G8305">
        <v>1</v>
      </c>
      <c r="H8305">
        <v>3</v>
      </c>
      <c r="I8305" t="s">
        <v>27</v>
      </c>
      <c r="J8305">
        <v>-1</v>
      </c>
    </row>
    <row r="8306" spans="3:10" x14ac:dyDescent="0.45">
      <c r="C8306" t="s">
        <v>57</v>
      </c>
      <c r="D8306">
        <v>27</v>
      </c>
      <c r="E8306">
        <v>2</v>
      </c>
      <c r="F8306" t="s">
        <v>7</v>
      </c>
      <c r="G8306">
        <v>2</v>
      </c>
      <c r="H8306">
        <v>1</v>
      </c>
      <c r="I8306" t="s">
        <v>5</v>
      </c>
      <c r="J8306">
        <v>1</v>
      </c>
    </row>
    <row r="8307" spans="3:10" x14ac:dyDescent="0.45">
      <c r="C8307" t="s">
        <v>57</v>
      </c>
      <c r="D8307">
        <v>27</v>
      </c>
      <c r="E8307">
        <v>2</v>
      </c>
      <c r="F8307" t="s">
        <v>1</v>
      </c>
      <c r="G8307">
        <v>0</v>
      </c>
      <c r="H8307">
        <v>0</v>
      </c>
      <c r="I8307" t="s">
        <v>13</v>
      </c>
      <c r="J8307">
        <v>0</v>
      </c>
    </row>
    <row r="8308" spans="3:10" x14ac:dyDescent="0.45">
      <c r="C8308" t="s">
        <v>57</v>
      </c>
      <c r="D8308">
        <v>27</v>
      </c>
      <c r="E8308">
        <v>3</v>
      </c>
      <c r="F8308" t="s">
        <v>27</v>
      </c>
      <c r="G8308">
        <v>4</v>
      </c>
      <c r="H8308">
        <v>1</v>
      </c>
      <c r="I8308" t="s">
        <v>17</v>
      </c>
      <c r="J8308">
        <v>1</v>
      </c>
    </row>
    <row r="8309" spans="3:10" x14ac:dyDescent="0.45">
      <c r="C8309" t="s">
        <v>57</v>
      </c>
      <c r="D8309">
        <v>27</v>
      </c>
      <c r="E8309">
        <v>3</v>
      </c>
      <c r="F8309" t="s">
        <v>6</v>
      </c>
      <c r="G8309">
        <v>1</v>
      </c>
      <c r="H8309">
        <v>2</v>
      </c>
      <c r="I8309" t="s">
        <v>1</v>
      </c>
      <c r="J8309">
        <v>-1</v>
      </c>
    </row>
    <row r="8310" spans="3:10" x14ac:dyDescent="0.45">
      <c r="C8310" t="s">
        <v>57</v>
      </c>
      <c r="D8310">
        <v>27</v>
      </c>
      <c r="E8310">
        <v>3</v>
      </c>
      <c r="F8310" t="s">
        <v>5</v>
      </c>
      <c r="G8310">
        <v>0</v>
      </c>
      <c r="H8310">
        <v>1</v>
      </c>
      <c r="I8310" t="s">
        <v>4</v>
      </c>
      <c r="J8310">
        <v>-1</v>
      </c>
    </row>
    <row r="8311" spans="3:10" x14ac:dyDescent="0.45">
      <c r="C8311" t="s">
        <v>57</v>
      </c>
      <c r="D8311">
        <v>27</v>
      </c>
      <c r="E8311">
        <v>3</v>
      </c>
      <c r="F8311" t="s">
        <v>10</v>
      </c>
      <c r="G8311">
        <v>3</v>
      </c>
      <c r="H8311">
        <v>1</v>
      </c>
      <c r="I8311" t="s">
        <v>15</v>
      </c>
      <c r="J8311">
        <v>1</v>
      </c>
    </row>
    <row r="8312" spans="3:10" x14ac:dyDescent="0.45">
      <c r="C8312" t="s">
        <v>57</v>
      </c>
      <c r="D8312">
        <v>27</v>
      </c>
      <c r="E8312">
        <v>3</v>
      </c>
      <c r="F8312" t="s">
        <v>24</v>
      </c>
      <c r="G8312">
        <v>1</v>
      </c>
      <c r="H8312">
        <v>1</v>
      </c>
      <c r="I8312" t="s">
        <v>14</v>
      </c>
      <c r="J8312">
        <v>0</v>
      </c>
    </row>
    <row r="8313" spans="3:10" x14ac:dyDescent="0.45">
      <c r="C8313" t="s">
        <v>57</v>
      </c>
      <c r="D8313">
        <v>27</v>
      </c>
      <c r="E8313">
        <v>3</v>
      </c>
      <c r="F8313" t="s">
        <v>56</v>
      </c>
      <c r="G8313">
        <v>0</v>
      </c>
      <c r="H8313">
        <v>5</v>
      </c>
      <c r="I8313" t="s">
        <v>9</v>
      </c>
      <c r="J8313">
        <v>-1</v>
      </c>
    </row>
    <row r="8314" spans="3:10" x14ac:dyDescent="0.45">
      <c r="C8314" t="s">
        <v>57</v>
      </c>
      <c r="D8314">
        <v>27</v>
      </c>
      <c r="E8314">
        <v>3</v>
      </c>
      <c r="F8314" t="s">
        <v>13</v>
      </c>
      <c r="G8314">
        <v>3</v>
      </c>
      <c r="H8314">
        <v>2</v>
      </c>
      <c r="I8314" t="s">
        <v>7</v>
      </c>
      <c r="J8314">
        <v>1</v>
      </c>
    </row>
    <row r="8315" spans="3:10" x14ac:dyDescent="0.45">
      <c r="C8315" t="s">
        <v>57</v>
      </c>
      <c r="D8315">
        <v>27</v>
      </c>
      <c r="E8315">
        <v>3</v>
      </c>
      <c r="F8315" t="s">
        <v>11</v>
      </c>
      <c r="G8315">
        <v>3</v>
      </c>
      <c r="H8315">
        <v>2</v>
      </c>
      <c r="I8315" t="s">
        <v>0</v>
      </c>
      <c r="J8315">
        <v>1</v>
      </c>
    </row>
    <row r="8316" spans="3:10" x14ac:dyDescent="0.45">
      <c r="C8316" t="s">
        <v>57</v>
      </c>
      <c r="D8316">
        <v>27</v>
      </c>
      <c r="E8316">
        <v>3</v>
      </c>
      <c r="F8316" t="s">
        <v>3</v>
      </c>
      <c r="G8316">
        <v>6</v>
      </c>
      <c r="H8316">
        <v>0</v>
      </c>
      <c r="I8316" t="s">
        <v>49</v>
      </c>
      <c r="J8316">
        <v>1</v>
      </c>
    </row>
    <row r="8317" spans="3:10" x14ac:dyDescent="0.45">
      <c r="C8317" t="s">
        <v>57</v>
      </c>
      <c r="D8317">
        <v>27</v>
      </c>
      <c r="E8317">
        <v>4</v>
      </c>
      <c r="F8317" t="s">
        <v>0</v>
      </c>
      <c r="G8317">
        <v>1</v>
      </c>
      <c r="H8317">
        <v>2</v>
      </c>
      <c r="I8317" t="s">
        <v>5</v>
      </c>
      <c r="J8317">
        <v>-1</v>
      </c>
    </row>
    <row r="8318" spans="3:10" x14ac:dyDescent="0.45">
      <c r="C8318" t="s">
        <v>57</v>
      </c>
      <c r="D8318">
        <v>27</v>
      </c>
      <c r="E8318">
        <v>4</v>
      </c>
      <c r="F8318" t="s">
        <v>4</v>
      </c>
      <c r="G8318">
        <v>2</v>
      </c>
      <c r="H8318">
        <v>0</v>
      </c>
      <c r="I8318" t="s">
        <v>13</v>
      </c>
      <c r="J8318">
        <v>1</v>
      </c>
    </row>
    <row r="8319" spans="3:10" x14ac:dyDescent="0.45">
      <c r="C8319" t="s">
        <v>57</v>
      </c>
      <c r="D8319">
        <v>27</v>
      </c>
      <c r="E8319">
        <v>4</v>
      </c>
      <c r="F8319" t="s">
        <v>14</v>
      </c>
      <c r="G8319">
        <v>1</v>
      </c>
      <c r="H8319">
        <v>1</v>
      </c>
      <c r="I8319" t="s">
        <v>11</v>
      </c>
      <c r="J8319">
        <v>0</v>
      </c>
    </row>
    <row r="8320" spans="3:10" x14ac:dyDescent="0.45">
      <c r="C8320" t="s">
        <v>57</v>
      </c>
      <c r="D8320">
        <v>27</v>
      </c>
      <c r="E8320">
        <v>4</v>
      </c>
      <c r="F8320" t="s">
        <v>49</v>
      </c>
      <c r="G8320">
        <v>1</v>
      </c>
      <c r="H8320">
        <v>3</v>
      </c>
      <c r="I8320" t="s">
        <v>56</v>
      </c>
      <c r="J8320">
        <v>-1</v>
      </c>
    </row>
    <row r="8321" spans="2:10" x14ac:dyDescent="0.45">
      <c r="C8321" t="s">
        <v>57</v>
      </c>
      <c r="D8321">
        <v>27</v>
      </c>
      <c r="E8321">
        <v>4</v>
      </c>
      <c r="F8321" t="s">
        <v>9</v>
      </c>
      <c r="G8321">
        <v>1</v>
      </c>
      <c r="H8321">
        <v>1</v>
      </c>
      <c r="I8321" t="s">
        <v>27</v>
      </c>
      <c r="J8321">
        <v>0</v>
      </c>
    </row>
    <row r="8322" spans="2:10" x14ac:dyDescent="0.45">
      <c r="C8322" t="s">
        <v>57</v>
      </c>
      <c r="D8322">
        <v>27</v>
      </c>
      <c r="E8322">
        <v>4</v>
      </c>
      <c r="F8322" t="s">
        <v>1</v>
      </c>
      <c r="G8322">
        <v>4</v>
      </c>
      <c r="H8322">
        <v>0</v>
      </c>
      <c r="I8322" t="s">
        <v>10</v>
      </c>
      <c r="J8322">
        <v>1</v>
      </c>
    </row>
    <row r="8323" spans="2:10" x14ac:dyDescent="0.45">
      <c r="C8323" t="s">
        <v>57</v>
      </c>
      <c r="D8323">
        <v>27</v>
      </c>
      <c r="E8323">
        <v>4</v>
      </c>
      <c r="F8323" t="s">
        <v>15</v>
      </c>
      <c r="G8323">
        <v>2</v>
      </c>
      <c r="H8323">
        <v>2</v>
      </c>
      <c r="I8323" t="s">
        <v>3</v>
      </c>
      <c r="J8323">
        <v>0</v>
      </c>
    </row>
    <row r="8324" spans="2:10" x14ac:dyDescent="0.45">
      <c r="C8324" t="s">
        <v>57</v>
      </c>
      <c r="D8324">
        <v>27</v>
      </c>
      <c r="E8324">
        <v>4</v>
      </c>
      <c r="F8324" t="s">
        <v>7</v>
      </c>
      <c r="G8324">
        <v>0</v>
      </c>
      <c r="H8324">
        <v>0</v>
      </c>
      <c r="I8324" t="s">
        <v>6</v>
      </c>
      <c r="J8324">
        <v>0</v>
      </c>
    </row>
    <row r="8325" spans="2:10" x14ac:dyDescent="0.45">
      <c r="C8325" t="s">
        <v>57</v>
      </c>
      <c r="D8325">
        <v>27</v>
      </c>
      <c r="E8325">
        <v>4</v>
      </c>
      <c r="F8325" t="s">
        <v>17</v>
      </c>
      <c r="G8325">
        <v>1</v>
      </c>
      <c r="H8325">
        <v>2</v>
      </c>
      <c r="I8325" t="s">
        <v>24</v>
      </c>
      <c r="J8325">
        <v>-1</v>
      </c>
    </row>
    <row r="8326" spans="2:10" x14ac:dyDescent="0.45">
      <c r="C8326" t="s">
        <v>57</v>
      </c>
      <c r="D8326">
        <v>27</v>
      </c>
      <c r="E8326">
        <v>5</v>
      </c>
      <c r="F8326" t="s">
        <v>27</v>
      </c>
      <c r="G8326">
        <v>4</v>
      </c>
      <c r="H8326">
        <v>2</v>
      </c>
      <c r="I8326" t="s">
        <v>24</v>
      </c>
      <c r="J8326">
        <v>1</v>
      </c>
    </row>
    <row r="8327" spans="2:10" x14ac:dyDescent="0.45">
      <c r="C8327" t="s">
        <v>57</v>
      </c>
      <c r="D8327">
        <v>27</v>
      </c>
      <c r="E8327">
        <v>5</v>
      </c>
      <c r="F8327" t="s">
        <v>5</v>
      </c>
      <c r="G8327">
        <v>0</v>
      </c>
      <c r="H8327">
        <v>3</v>
      </c>
      <c r="I8327" t="s">
        <v>14</v>
      </c>
      <c r="J8327">
        <v>-1</v>
      </c>
    </row>
    <row r="8328" spans="2:10" x14ac:dyDescent="0.45">
      <c r="C8328" t="s">
        <v>57</v>
      </c>
      <c r="D8328">
        <v>27</v>
      </c>
      <c r="E8328">
        <v>5</v>
      </c>
      <c r="F8328" t="s">
        <v>10</v>
      </c>
      <c r="G8328">
        <v>1</v>
      </c>
      <c r="H8328">
        <v>1</v>
      </c>
      <c r="I8328" t="s">
        <v>7</v>
      </c>
      <c r="J8328">
        <v>0</v>
      </c>
    </row>
    <row r="8329" spans="2:10" x14ac:dyDescent="0.45">
      <c r="C8329" t="s">
        <v>57</v>
      </c>
      <c r="D8329">
        <v>27</v>
      </c>
      <c r="E8329">
        <v>5</v>
      </c>
      <c r="F8329" t="s">
        <v>6</v>
      </c>
      <c r="G8329">
        <v>0</v>
      </c>
      <c r="H8329">
        <v>0</v>
      </c>
      <c r="I8329" t="s">
        <v>4</v>
      </c>
      <c r="J8329">
        <v>0</v>
      </c>
    </row>
    <row r="8330" spans="2:10" x14ac:dyDescent="0.45">
      <c r="C8330" t="s">
        <v>57</v>
      </c>
      <c r="D8330">
        <v>27</v>
      </c>
      <c r="E8330">
        <v>5</v>
      </c>
      <c r="F8330" t="s">
        <v>9</v>
      </c>
      <c r="G8330">
        <v>3</v>
      </c>
      <c r="H8330">
        <v>0</v>
      </c>
      <c r="I8330" t="s">
        <v>49</v>
      </c>
      <c r="J8330">
        <v>1</v>
      </c>
    </row>
    <row r="8331" spans="2:10" x14ac:dyDescent="0.45">
      <c r="C8331" t="s">
        <v>57</v>
      </c>
      <c r="D8331">
        <v>27</v>
      </c>
      <c r="E8331">
        <v>5</v>
      </c>
      <c r="F8331" t="s">
        <v>13</v>
      </c>
      <c r="G8331">
        <v>1</v>
      </c>
      <c r="H8331">
        <v>4</v>
      </c>
      <c r="I8331" t="s">
        <v>0</v>
      </c>
      <c r="J8331">
        <v>-1</v>
      </c>
    </row>
    <row r="8332" spans="2:10" x14ac:dyDescent="0.45">
      <c r="B8332">
        <v>5313</v>
      </c>
      <c r="C8332" t="s">
        <v>57</v>
      </c>
      <c r="D8332">
        <v>27</v>
      </c>
      <c r="E8332">
        <v>5</v>
      </c>
      <c r="F8332" t="s">
        <v>56</v>
      </c>
      <c r="G8332">
        <v>2</v>
      </c>
      <c r="H8332">
        <v>1</v>
      </c>
      <c r="I8332" t="s">
        <v>15</v>
      </c>
      <c r="J8332">
        <v>1</v>
      </c>
    </row>
    <row r="8333" spans="2:10" x14ac:dyDescent="0.45">
      <c r="B8333">
        <v>5314</v>
      </c>
      <c r="C8333" t="s">
        <v>57</v>
      </c>
      <c r="D8333">
        <v>27</v>
      </c>
      <c r="E8333">
        <v>5</v>
      </c>
      <c r="F8333" t="s">
        <v>3</v>
      </c>
      <c r="G8333">
        <v>2</v>
      </c>
      <c r="H8333">
        <v>0</v>
      </c>
      <c r="I8333" t="s">
        <v>1</v>
      </c>
      <c r="J8333">
        <v>1</v>
      </c>
    </row>
    <row r="8334" spans="2:10" x14ac:dyDescent="0.45">
      <c r="B8334">
        <v>5315</v>
      </c>
      <c r="C8334" t="s">
        <v>57</v>
      </c>
      <c r="D8334">
        <v>27</v>
      </c>
      <c r="E8334">
        <v>5</v>
      </c>
      <c r="F8334" t="s">
        <v>11</v>
      </c>
      <c r="G8334">
        <v>2</v>
      </c>
      <c r="H8334">
        <v>3</v>
      </c>
      <c r="I8334" t="s">
        <v>17</v>
      </c>
      <c r="J8334">
        <v>-1</v>
      </c>
    </row>
    <row r="8335" spans="2:10" x14ac:dyDescent="0.45">
      <c r="B8335">
        <v>5316</v>
      </c>
      <c r="C8335" t="s">
        <v>57</v>
      </c>
      <c r="D8335">
        <v>27</v>
      </c>
      <c r="E8335">
        <v>6</v>
      </c>
      <c r="F8335" t="s">
        <v>24</v>
      </c>
      <c r="G8335">
        <v>1</v>
      </c>
      <c r="H8335">
        <v>3</v>
      </c>
      <c r="I8335" t="s">
        <v>11</v>
      </c>
      <c r="J8335">
        <v>-1</v>
      </c>
    </row>
    <row r="8336" spans="2:10" x14ac:dyDescent="0.45">
      <c r="B8336">
        <v>5317</v>
      </c>
      <c r="C8336" t="s">
        <v>57</v>
      </c>
      <c r="D8336">
        <v>27</v>
      </c>
      <c r="E8336">
        <v>6</v>
      </c>
      <c r="F8336" t="s">
        <v>4</v>
      </c>
      <c r="G8336">
        <v>2</v>
      </c>
      <c r="H8336">
        <v>1</v>
      </c>
      <c r="I8336" t="s">
        <v>10</v>
      </c>
      <c r="J8336">
        <v>1</v>
      </c>
    </row>
    <row r="8337" spans="2:10" x14ac:dyDescent="0.45">
      <c r="B8337">
        <v>5318</v>
      </c>
      <c r="C8337" t="s">
        <v>57</v>
      </c>
      <c r="D8337">
        <v>27</v>
      </c>
      <c r="E8337">
        <v>6</v>
      </c>
      <c r="F8337" t="s">
        <v>0</v>
      </c>
      <c r="G8337">
        <v>4</v>
      </c>
      <c r="H8337">
        <v>2</v>
      </c>
      <c r="I8337" t="s">
        <v>6</v>
      </c>
      <c r="J8337">
        <v>1</v>
      </c>
    </row>
    <row r="8338" spans="2:10" x14ac:dyDescent="0.45">
      <c r="B8338">
        <v>5319</v>
      </c>
      <c r="C8338" t="s">
        <v>57</v>
      </c>
      <c r="D8338">
        <v>27</v>
      </c>
      <c r="E8338">
        <v>6</v>
      </c>
      <c r="F8338" t="s">
        <v>14</v>
      </c>
      <c r="G8338">
        <v>0</v>
      </c>
      <c r="H8338">
        <v>0</v>
      </c>
      <c r="I8338" t="s">
        <v>13</v>
      </c>
      <c r="J8338">
        <v>0</v>
      </c>
    </row>
    <row r="8339" spans="2:10" x14ac:dyDescent="0.45">
      <c r="B8339">
        <v>5320</v>
      </c>
      <c r="C8339" t="s">
        <v>57</v>
      </c>
      <c r="D8339">
        <v>27</v>
      </c>
      <c r="E8339">
        <v>6</v>
      </c>
      <c r="F8339" t="s">
        <v>49</v>
      </c>
      <c r="G8339">
        <v>2</v>
      </c>
      <c r="H8339">
        <v>1</v>
      </c>
      <c r="I8339" t="s">
        <v>27</v>
      </c>
      <c r="J8339">
        <v>1</v>
      </c>
    </row>
    <row r="8340" spans="2:10" x14ac:dyDescent="0.45">
      <c r="B8340">
        <v>5321</v>
      </c>
      <c r="C8340" t="s">
        <v>57</v>
      </c>
      <c r="D8340">
        <v>27</v>
      </c>
      <c r="E8340">
        <v>6</v>
      </c>
      <c r="F8340" t="s">
        <v>1</v>
      </c>
      <c r="G8340">
        <v>2</v>
      </c>
      <c r="H8340">
        <v>1</v>
      </c>
      <c r="I8340" t="s">
        <v>56</v>
      </c>
      <c r="J8340">
        <v>1</v>
      </c>
    </row>
    <row r="8341" spans="2:10" x14ac:dyDescent="0.45">
      <c r="B8341">
        <v>5322</v>
      </c>
      <c r="C8341" t="s">
        <v>57</v>
      </c>
      <c r="D8341">
        <v>27</v>
      </c>
      <c r="E8341">
        <v>6</v>
      </c>
      <c r="F8341" t="s">
        <v>17</v>
      </c>
      <c r="G8341">
        <v>4</v>
      </c>
      <c r="H8341">
        <v>2</v>
      </c>
      <c r="I8341" t="s">
        <v>5</v>
      </c>
      <c r="J8341">
        <v>1</v>
      </c>
    </row>
    <row r="8342" spans="2:10" x14ac:dyDescent="0.45">
      <c r="B8342">
        <v>5323</v>
      </c>
      <c r="C8342" t="s">
        <v>57</v>
      </c>
      <c r="D8342">
        <v>27</v>
      </c>
      <c r="E8342">
        <v>6</v>
      </c>
      <c r="F8342" t="s">
        <v>15</v>
      </c>
      <c r="G8342">
        <v>0</v>
      </c>
      <c r="H8342">
        <v>4</v>
      </c>
      <c r="I8342" t="s">
        <v>9</v>
      </c>
      <c r="J8342">
        <v>-1</v>
      </c>
    </row>
    <row r="8343" spans="2:10" x14ac:dyDescent="0.45">
      <c r="B8343">
        <v>5324</v>
      </c>
      <c r="C8343" t="s">
        <v>57</v>
      </c>
      <c r="D8343">
        <v>27</v>
      </c>
      <c r="E8343">
        <v>6</v>
      </c>
      <c r="F8343" t="s">
        <v>7</v>
      </c>
      <c r="G8343">
        <v>0</v>
      </c>
      <c r="H8343">
        <v>1</v>
      </c>
      <c r="I8343" t="s">
        <v>3</v>
      </c>
      <c r="J8343">
        <v>-1</v>
      </c>
    </row>
    <row r="8344" spans="2:10" x14ac:dyDescent="0.45">
      <c r="B8344">
        <v>5325</v>
      </c>
      <c r="C8344" t="s">
        <v>57</v>
      </c>
      <c r="D8344">
        <v>27</v>
      </c>
      <c r="E8344">
        <v>7</v>
      </c>
      <c r="F8344" t="s">
        <v>27</v>
      </c>
      <c r="G8344">
        <v>3</v>
      </c>
      <c r="H8344">
        <v>1</v>
      </c>
      <c r="I8344" t="s">
        <v>11</v>
      </c>
      <c r="J8344">
        <v>1</v>
      </c>
    </row>
    <row r="8345" spans="2:10" x14ac:dyDescent="0.45">
      <c r="B8345">
        <v>5326</v>
      </c>
      <c r="C8345" t="s">
        <v>57</v>
      </c>
      <c r="D8345">
        <v>27</v>
      </c>
      <c r="E8345">
        <v>7</v>
      </c>
      <c r="F8345" t="s">
        <v>5</v>
      </c>
      <c r="G8345">
        <v>1</v>
      </c>
      <c r="H8345">
        <v>1</v>
      </c>
      <c r="I8345" t="s">
        <v>24</v>
      </c>
      <c r="J8345">
        <v>0</v>
      </c>
    </row>
    <row r="8346" spans="2:10" x14ac:dyDescent="0.45">
      <c r="B8346">
        <v>5327</v>
      </c>
      <c r="C8346" t="s">
        <v>57</v>
      </c>
      <c r="D8346">
        <v>27</v>
      </c>
      <c r="E8346">
        <v>7</v>
      </c>
      <c r="F8346" t="s">
        <v>56</v>
      </c>
      <c r="G8346">
        <v>1</v>
      </c>
      <c r="H8346">
        <v>1</v>
      </c>
      <c r="I8346" t="s">
        <v>7</v>
      </c>
      <c r="J8346">
        <v>0</v>
      </c>
    </row>
    <row r="8347" spans="2:10" x14ac:dyDescent="0.45">
      <c r="B8347">
        <v>5328</v>
      </c>
      <c r="C8347" t="s">
        <v>57</v>
      </c>
      <c r="D8347">
        <v>27</v>
      </c>
      <c r="E8347">
        <v>7</v>
      </c>
      <c r="F8347" t="s">
        <v>13</v>
      </c>
      <c r="G8347">
        <v>1</v>
      </c>
      <c r="H8347">
        <v>0</v>
      </c>
      <c r="I8347" t="s">
        <v>17</v>
      </c>
      <c r="J8347">
        <v>1</v>
      </c>
    </row>
    <row r="8348" spans="2:10" x14ac:dyDescent="0.45">
      <c r="B8348">
        <v>5329</v>
      </c>
      <c r="C8348" t="s">
        <v>57</v>
      </c>
      <c r="D8348">
        <v>27</v>
      </c>
      <c r="E8348">
        <v>7</v>
      </c>
      <c r="F8348" t="s">
        <v>10</v>
      </c>
      <c r="G8348">
        <v>2</v>
      </c>
      <c r="H8348">
        <v>0</v>
      </c>
      <c r="I8348" t="s">
        <v>0</v>
      </c>
      <c r="J8348">
        <v>1</v>
      </c>
    </row>
    <row r="8349" spans="2:10" x14ac:dyDescent="0.45">
      <c r="B8349">
        <v>5330</v>
      </c>
      <c r="C8349" t="s">
        <v>57</v>
      </c>
      <c r="D8349">
        <v>27</v>
      </c>
      <c r="E8349">
        <v>7</v>
      </c>
      <c r="F8349" t="s">
        <v>6</v>
      </c>
      <c r="G8349">
        <v>0</v>
      </c>
      <c r="H8349">
        <v>1</v>
      </c>
      <c r="I8349" t="s">
        <v>14</v>
      </c>
      <c r="J8349">
        <v>-1</v>
      </c>
    </row>
    <row r="8350" spans="2:10" x14ac:dyDescent="0.45">
      <c r="B8350">
        <v>5331</v>
      </c>
      <c r="C8350" t="s">
        <v>57</v>
      </c>
      <c r="D8350">
        <v>27</v>
      </c>
      <c r="E8350">
        <v>7</v>
      </c>
      <c r="F8350" t="s">
        <v>3</v>
      </c>
      <c r="G8350">
        <v>1</v>
      </c>
      <c r="H8350">
        <v>2</v>
      </c>
      <c r="I8350" t="s">
        <v>4</v>
      </c>
      <c r="J8350">
        <v>-1</v>
      </c>
    </row>
    <row r="8351" spans="2:10" x14ac:dyDescent="0.45">
      <c r="B8351">
        <v>5332</v>
      </c>
      <c r="C8351" t="s">
        <v>57</v>
      </c>
      <c r="D8351">
        <v>27</v>
      </c>
      <c r="E8351">
        <v>7</v>
      </c>
      <c r="F8351" t="s">
        <v>49</v>
      </c>
      <c r="G8351">
        <v>0</v>
      </c>
      <c r="H8351">
        <v>0</v>
      </c>
      <c r="I8351" t="s">
        <v>15</v>
      </c>
      <c r="J8351">
        <v>0</v>
      </c>
    </row>
    <row r="8352" spans="2:10" x14ac:dyDescent="0.45">
      <c r="B8352">
        <v>5333</v>
      </c>
      <c r="C8352" t="s">
        <v>57</v>
      </c>
      <c r="D8352">
        <v>27</v>
      </c>
      <c r="E8352">
        <v>7</v>
      </c>
      <c r="F8352" t="s">
        <v>9</v>
      </c>
      <c r="G8352">
        <v>0</v>
      </c>
      <c r="H8352">
        <v>0</v>
      </c>
      <c r="I8352" t="s">
        <v>1</v>
      </c>
      <c r="J8352">
        <v>0</v>
      </c>
    </row>
    <row r="8353" spans="2:10" x14ac:dyDescent="0.45">
      <c r="B8353">
        <v>5334</v>
      </c>
      <c r="C8353" t="s">
        <v>57</v>
      </c>
      <c r="D8353">
        <v>27</v>
      </c>
      <c r="E8353">
        <v>8</v>
      </c>
      <c r="F8353" t="s">
        <v>4</v>
      </c>
      <c r="G8353">
        <v>6</v>
      </c>
      <c r="H8353">
        <v>1</v>
      </c>
      <c r="I8353" t="s">
        <v>56</v>
      </c>
      <c r="J8353">
        <v>1</v>
      </c>
    </row>
    <row r="8354" spans="2:10" x14ac:dyDescent="0.45">
      <c r="B8354">
        <v>5335</v>
      </c>
      <c r="C8354" t="s">
        <v>57</v>
      </c>
      <c r="D8354">
        <v>27</v>
      </c>
      <c r="E8354">
        <v>8</v>
      </c>
      <c r="F8354" t="s">
        <v>0</v>
      </c>
      <c r="G8354">
        <v>2</v>
      </c>
      <c r="H8354">
        <v>4</v>
      </c>
      <c r="I8354" t="s">
        <v>3</v>
      </c>
      <c r="J8354">
        <v>-1</v>
      </c>
    </row>
    <row r="8355" spans="2:10" x14ac:dyDescent="0.45">
      <c r="B8355">
        <v>5336</v>
      </c>
      <c r="C8355" t="s">
        <v>57</v>
      </c>
      <c r="D8355">
        <v>27</v>
      </c>
      <c r="E8355">
        <v>8</v>
      </c>
      <c r="F8355" t="s">
        <v>14</v>
      </c>
      <c r="G8355">
        <v>2</v>
      </c>
      <c r="H8355">
        <v>0</v>
      </c>
      <c r="I8355" t="s">
        <v>10</v>
      </c>
      <c r="J8355">
        <v>1</v>
      </c>
    </row>
    <row r="8356" spans="2:10" x14ac:dyDescent="0.45">
      <c r="B8356">
        <v>5337</v>
      </c>
      <c r="C8356" t="s">
        <v>57</v>
      </c>
      <c r="D8356">
        <v>27</v>
      </c>
      <c r="E8356">
        <v>8</v>
      </c>
      <c r="F8356" t="s">
        <v>24</v>
      </c>
      <c r="G8356">
        <v>5</v>
      </c>
      <c r="H8356">
        <v>4</v>
      </c>
      <c r="I8356" t="s">
        <v>13</v>
      </c>
      <c r="J8356">
        <v>1</v>
      </c>
    </row>
    <row r="8357" spans="2:10" x14ac:dyDescent="0.45">
      <c r="B8357">
        <v>5338</v>
      </c>
      <c r="C8357" t="s">
        <v>57</v>
      </c>
      <c r="D8357">
        <v>27</v>
      </c>
      <c r="E8357">
        <v>8</v>
      </c>
      <c r="F8357" t="s">
        <v>15</v>
      </c>
      <c r="G8357">
        <v>2</v>
      </c>
      <c r="H8357">
        <v>0</v>
      </c>
      <c r="I8357" t="s">
        <v>27</v>
      </c>
      <c r="J8357">
        <v>1</v>
      </c>
    </row>
    <row r="8358" spans="2:10" x14ac:dyDescent="0.45">
      <c r="B8358">
        <v>5339</v>
      </c>
      <c r="C8358" t="s">
        <v>57</v>
      </c>
      <c r="D8358">
        <v>27</v>
      </c>
      <c r="E8358">
        <v>8</v>
      </c>
      <c r="F8358" t="s">
        <v>1</v>
      </c>
      <c r="G8358">
        <v>0</v>
      </c>
      <c r="H8358">
        <v>5</v>
      </c>
      <c r="I8358" t="s">
        <v>49</v>
      </c>
      <c r="J8358">
        <v>-1</v>
      </c>
    </row>
    <row r="8359" spans="2:10" x14ac:dyDescent="0.45">
      <c r="B8359">
        <v>5340</v>
      </c>
      <c r="C8359" t="s">
        <v>57</v>
      </c>
      <c r="D8359">
        <v>27</v>
      </c>
      <c r="E8359">
        <v>8</v>
      </c>
      <c r="F8359" t="s">
        <v>17</v>
      </c>
      <c r="G8359">
        <v>2</v>
      </c>
      <c r="H8359">
        <v>0</v>
      </c>
      <c r="I8359" t="s">
        <v>6</v>
      </c>
      <c r="J8359">
        <v>1</v>
      </c>
    </row>
    <row r="8360" spans="2:10" x14ac:dyDescent="0.45">
      <c r="B8360">
        <v>5341</v>
      </c>
      <c r="C8360" t="s">
        <v>57</v>
      </c>
      <c r="D8360">
        <v>27</v>
      </c>
      <c r="E8360">
        <v>8</v>
      </c>
      <c r="F8360" t="s">
        <v>7</v>
      </c>
      <c r="G8360">
        <v>3</v>
      </c>
      <c r="H8360">
        <v>3</v>
      </c>
      <c r="I8360" t="s">
        <v>9</v>
      </c>
      <c r="J8360">
        <v>0</v>
      </c>
    </row>
    <row r="8361" spans="2:10" x14ac:dyDescent="0.45">
      <c r="B8361">
        <v>5342</v>
      </c>
      <c r="C8361" t="s">
        <v>57</v>
      </c>
      <c r="D8361">
        <v>27</v>
      </c>
      <c r="E8361">
        <v>8</v>
      </c>
      <c r="F8361" t="s">
        <v>11</v>
      </c>
      <c r="G8361">
        <v>3</v>
      </c>
      <c r="H8361">
        <v>4</v>
      </c>
      <c r="I8361" t="s">
        <v>5</v>
      </c>
      <c r="J8361">
        <v>-1</v>
      </c>
    </row>
    <row r="8362" spans="2:10" x14ac:dyDescent="0.45">
      <c r="B8362">
        <v>5343</v>
      </c>
      <c r="C8362" t="s">
        <v>57</v>
      </c>
      <c r="D8362">
        <v>27</v>
      </c>
      <c r="E8362">
        <v>9</v>
      </c>
      <c r="F8362" t="s">
        <v>10</v>
      </c>
      <c r="G8362">
        <v>6</v>
      </c>
      <c r="H8362">
        <v>2</v>
      </c>
      <c r="I8362" t="s">
        <v>17</v>
      </c>
      <c r="J8362">
        <v>1</v>
      </c>
    </row>
    <row r="8363" spans="2:10" x14ac:dyDescent="0.45">
      <c r="B8363">
        <v>5344</v>
      </c>
      <c r="C8363" t="s">
        <v>57</v>
      </c>
      <c r="D8363">
        <v>27</v>
      </c>
      <c r="E8363">
        <v>9</v>
      </c>
      <c r="F8363" t="s">
        <v>49</v>
      </c>
      <c r="G8363">
        <v>1</v>
      </c>
      <c r="H8363">
        <v>1</v>
      </c>
      <c r="I8363" t="s">
        <v>7</v>
      </c>
      <c r="J8363">
        <v>0</v>
      </c>
    </row>
    <row r="8364" spans="2:10" x14ac:dyDescent="0.45">
      <c r="B8364">
        <v>5345</v>
      </c>
      <c r="C8364" t="s">
        <v>57</v>
      </c>
      <c r="D8364">
        <v>27</v>
      </c>
      <c r="E8364">
        <v>9</v>
      </c>
      <c r="F8364" t="s">
        <v>6</v>
      </c>
      <c r="G8364">
        <v>0</v>
      </c>
      <c r="H8364">
        <v>1</v>
      </c>
      <c r="I8364" t="s">
        <v>24</v>
      </c>
      <c r="J8364">
        <v>-1</v>
      </c>
    </row>
    <row r="8365" spans="2:10" x14ac:dyDescent="0.45">
      <c r="B8365">
        <v>5347</v>
      </c>
      <c r="C8365" t="s">
        <v>57</v>
      </c>
      <c r="D8365">
        <v>27</v>
      </c>
      <c r="E8365">
        <v>9</v>
      </c>
      <c r="F8365" t="s">
        <v>13</v>
      </c>
      <c r="G8365">
        <v>6</v>
      </c>
      <c r="H8365">
        <v>0</v>
      </c>
      <c r="I8365" t="s">
        <v>11</v>
      </c>
      <c r="J8365">
        <v>1</v>
      </c>
    </row>
    <row r="8366" spans="2:10" x14ac:dyDescent="0.45">
      <c r="B8366">
        <v>5348</v>
      </c>
      <c r="C8366" t="s">
        <v>57</v>
      </c>
      <c r="D8366">
        <v>27</v>
      </c>
      <c r="E8366">
        <v>9</v>
      </c>
      <c r="F8366" t="s">
        <v>15</v>
      </c>
      <c r="G8366">
        <v>1</v>
      </c>
      <c r="H8366">
        <v>2</v>
      </c>
      <c r="I8366" t="s">
        <v>1</v>
      </c>
      <c r="J8366">
        <v>-1</v>
      </c>
    </row>
    <row r="8367" spans="2:10" x14ac:dyDescent="0.45">
      <c r="B8367">
        <v>5349</v>
      </c>
      <c r="C8367" t="s">
        <v>57</v>
      </c>
      <c r="D8367">
        <v>27</v>
      </c>
      <c r="E8367">
        <v>9</v>
      </c>
      <c r="F8367" t="s">
        <v>56</v>
      </c>
      <c r="G8367">
        <v>2</v>
      </c>
      <c r="H8367">
        <v>2</v>
      </c>
      <c r="I8367" t="s">
        <v>0</v>
      </c>
      <c r="J8367">
        <v>0</v>
      </c>
    </row>
    <row r="8368" spans="2:10" x14ac:dyDescent="0.45">
      <c r="B8368">
        <v>5361</v>
      </c>
      <c r="C8368" t="s">
        <v>57</v>
      </c>
      <c r="D8368">
        <v>27</v>
      </c>
      <c r="E8368">
        <v>9</v>
      </c>
      <c r="F8368" t="s">
        <v>9</v>
      </c>
      <c r="G8368">
        <v>3</v>
      </c>
      <c r="H8368">
        <v>2</v>
      </c>
      <c r="I8368" t="s">
        <v>4</v>
      </c>
      <c r="J8368">
        <v>1</v>
      </c>
    </row>
    <row r="8369" spans="2:10" x14ac:dyDescent="0.45">
      <c r="B8369">
        <v>5369</v>
      </c>
      <c r="C8369" t="s">
        <v>57</v>
      </c>
      <c r="D8369">
        <v>27</v>
      </c>
      <c r="E8369">
        <v>9</v>
      </c>
      <c r="F8369" t="s">
        <v>27</v>
      </c>
      <c r="G8369">
        <v>0</v>
      </c>
      <c r="H8369">
        <v>2</v>
      </c>
      <c r="I8369" t="s">
        <v>5</v>
      </c>
      <c r="J8369">
        <v>-1</v>
      </c>
    </row>
    <row r="8370" spans="2:10" x14ac:dyDescent="0.45">
      <c r="B8370">
        <v>5370</v>
      </c>
      <c r="C8370" t="s">
        <v>57</v>
      </c>
      <c r="D8370">
        <v>27</v>
      </c>
      <c r="E8370">
        <v>9</v>
      </c>
      <c r="F8370" t="s">
        <v>3</v>
      </c>
      <c r="G8370">
        <v>1</v>
      </c>
      <c r="H8370">
        <v>3</v>
      </c>
      <c r="I8370" t="s">
        <v>14</v>
      </c>
      <c r="J8370">
        <v>-1</v>
      </c>
    </row>
    <row r="8371" spans="2:10" x14ac:dyDescent="0.45">
      <c r="B8371">
        <v>5351</v>
      </c>
      <c r="C8371" t="s">
        <v>57</v>
      </c>
      <c r="D8371">
        <v>27</v>
      </c>
      <c r="E8371">
        <v>10</v>
      </c>
      <c r="F8371" t="s">
        <v>24</v>
      </c>
      <c r="G8371">
        <v>2</v>
      </c>
      <c r="H8371">
        <v>0</v>
      </c>
      <c r="I8371" t="s">
        <v>10</v>
      </c>
      <c r="J8371">
        <v>1</v>
      </c>
    </row>
    <row r="8372" spans="2:10" x14ac:dyDescent="0.45">
      <c r="B8372">
        <v>5352</v>
      </c>
      <c r="C8372" t="s">
        <v>57</v>
      </c>
      <c r="D8372">
        <v>27</v>
      </c>
      <c r="E8372">
        <v>10</v>
      </c>
      <c r="F8372" t="s">
        <v>4</v>
      </c>
      <c r="G8372">
        <v>5</v>
      </c>
      <c r="H8372">
        <v>2</v>
      </c>
      <c r="I8372" t="s">
        <v>49</v>
      </c>
      <c r="J8372">
        <v>1</v>
      </c>
    </row>
    <row r="8373" spans="2:10" x14ac:dyDescent="0.45">
      <c r="B8373">
        <v>5353</v>
      </c>
      <c r="C8373" t="s">
        <v>57</v>
      </c>
      <c r="D8373">
        <v>27</v>
      </c>
      <c r="E8373">
        <v>10</v>
      </c>
      <c r="F8373" t="s">
        <v>14</v>
      </c>
      <c r="G8373">
        <v>2</v>
      </c>
      <c r="H8373">
        <v>0</v>
      </c>
      <c r="I8373" t="s">
        <v>56</v>
      </c>
      <c r="J8373">
        <v>1</v>
      </c>
    </row>
    <row r="8374" spans="2:10" x14ac:dyDescent="0.45">
      <c r="B8374">
        <v>5354</v>
      </c>
      <c r="C8374" t="s">
        <v>57</v>
      </c>
      <c r="D8374">
        <v>27</v>
      </c>
      <c r="E8374">
        <v>10</v>
      </c>
      <c r="F8374" t="s">
        <v>0</v>
      </c>
      <c r="G8374">
        <v>0</v>
      </c>
      <c r="H8374">
        <v>4</v>
      </c>
      <c r="I8374" t="s">
        <v>9</v>
      </c>
      <c r="J8374">
        <v>-1</v>
      </c>
    </row>
    <row r="8375" spans="2:10" x14ac:dyDescent="0.45">
      <c r="B8375">
        <v>5355</v>
      </c>
      <c r="C8375" t="s">
        <v>57</v>
      </c>
      <c r="D8375">
        <v>27</v>
      </c>
      <c r="E8375">
        <v>10</v>
      </c>
      <c r="F8375" t="s">
        <v>5</v>
      </c>
      <c r="G8375">
        <v>6</v>
      </c>
      <c r="H8375">
        <v>2</v>
      </c>
      <c r="I8375" t="s">
        <v>13</v>
      </c>
      <c r="J8375">
        <v>1</v>
      </c>
    </row>
    <row r="8376" spans="2:10" x14ac:dyDescent="0.45">
      <c r="B8376">
        <v>5356</v>
      </c>
      <c r="C8376" t="s">
        <v>57</v>
      </c>
      <c r="D8376">
        <v>27</v>
      </c>
      <c r="E8376">
        <v>10</v>
      </c>
      <c r="F8376" t="s">
        <v>1</v>
      </c>
      <c r="G8376">
        <v>2</v>
      </c>
      <c r="H8376">
        <v>1</v>
      </c>
      <c r="I8376" t="s">
        <v>27</v>
      </c>
      <c r="J8376">
        <v>1</v>
      </c>
    </row>
    <row r="8377" spans="2:10" x14ac:dyDescent="0.45">
      <c r="B8377">
        <v>5357</v>
      </c>
      <c r="C8377" t="s">
        <v>57</v>
      </c>
      <c r="D8377">
        <v>27</v>
      </c>
      <c r="E8377">
        <v>10</v>
      </c>
      <c r="F8377" t="s">
        <v>11</v>
      </c>
      <c r="G8377">
        <v>1</v>
      </c>
      <c r="H8377">
        <v>4</v>
      </c>
      <c r="I8377" t="s">
        <v>6</v>
      </c>
      <c r="J8377">
        <v>-1</v>
      </c>
    </row>
    <row r="8378" spans="2:10" x14ac:dyDescent="0.45">
      <c r="B8378">
        <v>5358</v>
      </c>
      <c r="C8378" t="s">
        <v>57</v>
      </c>
      <c r="D8378">
        <v>27</v>
      </c>
      <c r="E8378">
        <v>10</v>
      </c>
      <c r="F8378" t="s">
        <v>7</v>
      </c>
      <c r="G8378">
        <v>2</v>
      </c>
      <c r="H8378">
        <v>1</v>
      </c>
      <c r="I8378" t="s">
        <v>15</v>
      </c>
      <c r="J8378">
        <v>1</v>
      </c>
    </row>
    <row r="8379" spans="2:10" x14ac:dyDescent="0.45">
      <c r="B8379">
        <v>5360</v>
      </c>
      <c r="C8379" t="s">
        <v>57</v>
      </c>
      <c r="D8379">
        <v>27</v>
      </c>
      <c r="E8379">
        <v>10</v>
      </c>
      <c r="F8379" t="s">
        <v>17</v>
      </c>
      <c r="G8379">
        <v>2</v>
      </c>
      <c r="H8379">
        <v>1</v>
      </c>
      <c r="I8379" t="s">
        <v>3</v>
      </c>
      <c r="J8379">
        <v>1</v>
      </c>
    </row>
    <row r="8380" spans="2:10" x14ac:dyDescent="0.45">
      <c r="B8380">
        <v>5346</v>
      </c>
      <c r="C8380" t="s">
        <v>57</v>
      </c>
      <c r="D8380">
        <v>27</v>
      </c>
      <c r="E8380">
        <v>11</v>
      </c>
      <c r="F8380" t="s">
        <v>9</v>
      </c>
      <c r="G8380">
        <v>2</v>
      </c>
      <c r="H8380">
        <v>3</v>
      </c>
      <c r="I8380" t="s">
        <v>14</v>
      </c>
      <c r="J8380">
        <v>-1</v>
      </c>
    </row>
    <row r="8381" spans="2:10" x14ac:dyDescent="0.45">
      <c r="B8381">
        <v>5359</v>
      </c>
      <c r="C8381" t="s">
        <v>57</v>
      </c>
      <c r="D8381">
        <v>27</v>
      </c>
      <c r="E8381">
        <v>11</v>
      </c>
      <c r="F8381" t="s">
        <v>10</v>
      </c>
      <c r="G8381">
        <v>0</v>
      </c>
      <c r="H8381">
        <v>0</v>
      </c>
      <c r="I8381" t="s">
        <v>11</v>
      </c>
      <c r="J8381">
        <v>0</v>
      </c>
    </row>
    <row r="8382" spans="2:10" x14ac:dyDescent="0.45">
      <c r="B8382">
        <v>5362</v>
      </c>
      <c r="C8382" t="s">
        <v>57</v>
      </c>
      <c r="D8382">
        <v>27</v>
      </c>
      <c r="E8382">
        <v>11</v>
      </c>
      <c r="F8382" t="s">
        <v>27</v>
      </c>
      <c r="G8382">
        <v>3</v>
      </c>
      <c r="H8382">
        <v>3</v>
      </c>
      <c r="I8382" t="s">
        <v>13</v>
      </c>
      <c r="J8382">
        <v>0</v>
      </c>
    </row>
    <row r="8383" spans="2:10" x14ac:dyDescent="0.45">
      <c r="B8383">
        <v>5363</v>
      </c>
      <c r="C8383" t="s">
        <v>57</v>
      </c>
      <c r="D8383">
        <v>27</v>
      </c>
      <c r="E8383">
        <v>11</v>
      </c>
      <c r="F8383" t="s">
        <v>49</v>
      </c>
      <c r="G8383">
        <v>4</v>
      </c>
      <c r="H8383">
        <v>0</v>
      </c>
      <c r="I8383" t="s">
        <v>0</v>
      </c>
      <c r="J8383">
        <v>1</v>
      </c>
    </row>
    <row r="8384" spans="2:10" x14ac:dyDescent="0.45">
      <c r="B8384">
        <v>5364</v>
      </c>
      <c r="C8384" t="s">
        <v>57</v>
      </c>
      <c r="D8384">
        <v>27</v>
      </c>
      <c r="E8384">
        <v>11</v>
      </c>
      <c r="F8384" t="s">
        <v>6</v>
      </c>
      <c r="G8384">
        <v>0</v>
      </c>
      <c r="H8384">
        <v>0</v>
      </c>
      <c r="I8384" t="s">
        <v>5</v>
      </c>
      <c r="J8384">
        <v>0</v>
      </c>
    </row>
    <row r="8385" spans="2:10" x14ac:dyDescent="0.45">
      <c r="B8385">
        <v>5365</v>
      </c>
      <c r="C8385" t="s">
        <v>57</v>
      </c>
      <c r="D8385">
        <v>27</v>
      </c>
      <c r="E8385">
        <v>11</v>
      </c>
      <c r="F8385" t="s">
        <v>1</v>
      </c>
      <c r="G8385">
        <v>0</v>
      </c>
      <c r="H8385">
        <v>1</v>
      </c>
      <c r="I8385" t="s">
        <v>7</v>
      </c>
      <c r="J8385">
        <v>-1</v>
      </c>
    </row>
    <row r="8386" spans="2:10" x14ac:dyDescent="0.45">
      <c r="B8386">
        <v>5366</v>
      </c>
      <c r="C8386" t="s">
        <v>57</v>
      </c>
      <c r="D8386">
        <v>27</v>
      </c>
      <c r="E8386">
        <v>11</v>
      </c>
      <c r="F8386" t="s">
        <v>15</v>
      </c>
      <c r="G8386">
        <v>2</v>
      </c>
      <c r="H8386">
        <v>5</v>
      </c>
      <c r="I8386" t="s">
        <v>4</v>
      </c>
      <c r="J8386">
        <v>-1</v>
      </c>
    </row>
    <row r="8387" spans="2:10" x14ac:dyDescent="0.45">
      <c r="B8387">
        <v>5367</v>
      </c>
      <c r="C8387" t="s">
        <v>57</v>
      </c>
      <c r="D8387">
        <v>27</v>
      </c>
      <c r="E8387">
        <v>11</v>
      </c>
      <c r="F8387" t="s">
        <v>56</v>
      </c>
      <c r="G8387">
        <v>1</v>
      </c>
      <c r="H8387">
        <v>0</v>
      </c>
      <c r="I8387" t="s">
        <v>17</v>
      </c>
      <c r="J8387">
        <v>1</v>
      </c>
    </row>
    <row r="8388" spans="2:10" x14ac:dyDescent="0.45">
      <c r="B8388">
        <v>5368</v>
      </c>
      <c r="C8388" t="s">
        <v>57</v>
      </c>
      <c r="D8388">
        <v>27</v>
      </c>
      <c r="E8388">
        <v>11</v>
      </c>
      <c r="F8388" t="s">
        <v>3</v>
      </c>
      <c r="G8388">
        <v>4</v>
      </c>
      <c r="H8388">
        <v>0</v>
      </c>
      <c r="I8388" t="s">
        <v>24</v>
      </c>
      <c r="J8388">
        <v>1</v>
      </c>
    </row>
    <row r="8389" spans="2:10" x14ac:dyDescent="0.45">
      <c r="B8389">
        <v>5350</v>
      </c>
      <c r="C8389" t="s">
        <v>57</v>
      </c>
      <c r="D8389">
        <v>27</v>
      </c>
      <c r="E8389">
        <v>12</v>
      </c>
      <c r="F8389" t="s">
        <v>13</v>
      </c>
      <c r="G8389">
        <v>1</v>
      </c>
      <c r="H8389">
        <v>3</v>
      </c>
      <c r="I8389" t="s">
        <v>6</v>
      </c>
      <c r="J8389">
        <v>-1</v>
      </c>
    </row>
    <row r="8390" spans="2:10" x14ac:dyDescent="0.45">
      <c r="B8390">
        <v>5371</v>
      </c>
      <c r="C8390" t="s">
        <v>57</v>
      </c>
      <c r="D8390">
        <v>27</v>
      </c>
      <c r="E8390">
        <v>12</v>
      </c>
      <c r="F8390" t="s">
        <v>24</v>
      </c>
      <c r="G8390">
        <v>3</v>
      </c>
      <c r="H8390">
        <v>2</v>
      </c>
      <c r="I8390" t="s">
        <v>56</v>
      </c>
      <c r="J8390">
        <v>1</v>
      </c>
    </row>
    <row r="8391" spans="2:10" x14ac:dyDescent="0.45">
      <c r="B8391">
        <v>5372</v>
      </c>
      <c r="C8391" t="s">
        <v>57</v>
      </c>
      <c r="D8391">
        <v>27</v>
      </c>
      <c r="E8391">
        <v>12</v>
      </c>
      <c r="F8391" t="s">
        <v>4</v>
      </c>
      <c r="G8391">
        <v>1</v>
      </c>
      <c r="H8391">
        <v>0</v>
      </c>
      <c r="I8391" t="s">
        <v>1</v>
      </c>
      <c r="J8391">
        <v>1</v>
      </c>
    </row>
    <row r="8392" spans="2:10" x14ac:dyDescent="0.45">
      <c r="B8392">
        <v>5373</v>
      </c>
      <c r="C8392" t="s">
        <v>57</v>
      </c>
      <c r="D8392">
        <v>27</v>
      </c>
      <c r="E8392">
        <v>12</v>
      </c>
      <c r="F8392" t="s">
        <v>0</v>
      </c>
      <c r="G8392">
        <v>3</v>
      </c>
      <c r="H8392">
        <v>0</v>
      </c>
      <c r="I8392" t="s">
        <v>15</v>
      </c>
      <c r="J8392">
        <v>1</v>
      </c>
    </row>
    <row r="8393" spans="2:10" x14ac:dyDescent="0.45">
      <c r="B8393">
        <v>5374</v>
      </c>
      <c r="C8393" t="s">
        <v>57</v>
      </c>
      <c r="D8393">
        <v>27</v>
      </c>
      <c r="E8393">
        <v>12</v>
      </c>
      <c r="F8393" t="s">
        <v>14</v>
      </c>
      <c r="G8393">
        <v>1</v>
      </c>
      <c r="H8393">
        <v>1</v>
      </c>
      <c r="I8393" t="s">
        <v>49</v>
      </c>
      <c r="J8393">
        <v>0</v>
      </c>
    </row>
    <row r="8394" spans="2:10" x14ac:dyDescent="0.45">
      <c r="B8394">
        <v>5375</v>
      </c>
      <c r="C8394" t="s">
        <v>57</v>
      </c>
      <c r="D8394">
        <v>27</v>
      </c>
      <c r="E8394">
        <v>12</v>
      </c>
      <c r="F8394" t="s">
        <v>5</v>
      </c>
      <c r="G8394">
        <v>1</v>
      </c>
      <c r="H8394">
        <v>1</v>
      </c>
      <c r="I8394" t="s">
        <v>10</v>
      </c>
      <c r="J8394">
        <v>0</v>
      </c>
    </row>
    <row r="8395" spans="2:10" x14ac:dyDescent="0.45">
      <c r="B8395">
        <v>5376</v>
      </c>
      <c r="C8395" t="s">
        <v>57</v>
      </c>
      <c r="D8395">
        <v>27</v>
      </c>
      <c r="E8395">
        <v>12</v>
      </c>
      <c r="F8395" t="s">
        <v>17</v>
      </c>
      <c r="G8395">
        <v>2</v>
      </c>
      <c r="H8395">
        <v>2</v>
      </c>
      <c r="I8395" t="s">
        <v>9</v>
      </c>
      <c r="J8395">
        <v>0</v>
      </c>
    </row>
    <row r="8396" spans="2:10" x14ac:dyDescent="0.45">
      <c r="B8396">
        <v>5377</v>
      </c>
      <c r="C8396" t="s">
        <v>57</v>
      </c>
      <c r="D8396">
        <v>27</v>
      </c>
      <c r="E8396">
        <v>12</v>
      </c>
      <c r="F8396" t="s">
        <v>7</v>
      </c>
      <c r="G8396">
        <v>0</v>
      </c>
      <c r="H8396">
        <v>2</v>
      </c>
      <c r="I8396" t="s">
        <v>27</v>
      </c>
      <c r="J8396">
        <v>-1</v>
      </c>
    </row>
    <row r="8397" spans="2:10" x14ac:dyDescent="0.45">
      <c r="B8397">
        <v>5378</v>
      </c>
      <c r="C8397" t="s">
        <v>57</v>
      </c>
      <c r="D8397">
        <v>27</v>
      </c>
      <c r="E8397">
        <v>12</v>
      </c>
      <c r="F8397" t="s">
        <v>11</v>
      </c>
      <c r="G8397">
        <v>0</v>
      </c>
      <c r="H8397">
        <v>1</v>
      </c>
      <c r="I8397" t="s">
        <v>3</v>
      </c>
      <c r="J8397">
        <v>-1</v>
      </c>
    </row>
    <row r="8398" spans="2:10" x14ac:dyDescent="0.45">
      <c r="B8398">
        <v>5379</v>
      </c>
      <c r="C8398" t="s">
        <v>57</v>
      </c>
      <c r="D8398">
        <v>27</v>
      </c>
      <c r="E8398">
        <v>13</v>
      </c>
      <c r="F8398" t="s">
        <v>7</v>
      </c>
      <c r="G8398">
        <v>2</v>
      </c>
      <c r="H8398">
        <v>2</v>
      </c>
      <c r="I8398" t="s">
        <v>4</v>
      </c>
      <c r="J8398">
        <v>0</v>
      </c>
    </row>
    <row r="8399" spans="2:10" x14ac:dyDescent="0.45">
      <c r="B8399">
        <v>5380</v>
      </c>
      <c r="C8399" t="s">
        <v>57</v>
      </c>
      <c r="D8399">
        <v>27</v>
      </c>
      <c r="E8399">
        <v>13</v>
      </c>
      <c r="F8399" t="s">
        <v>10</v>
      </c>
      <c r="G8399">
        <v>3</v>
      </c>
      <c r="H8399">
        <v>1</v>
      </c>
      <c r="I8399" t="s">
        <v>13</v>
      </c>
      <c r="J8399">
        <v>1</v>
      </c>
    </row>
    <row r="8400" spans="2:10" x14ac:dyDescent="0.45">
      <c r="B8400">
        <v>5381</v>
      </c>
      <c r="C8400" t="s">
        <v>57</v>
      </c>
      <c r="D8400">
        <v>27</v>
      </c>
      <c r="E8400">
        <v>13</v>
      </c>
      <c r="F8400" t="s">
        <v>49</v>
      </c>
      <c r="G8400">
        <v>1</v>
      </c>
      <c r="H8400">
        <v>0</v>
      </c>
      <c r="I8400" t="s">
        <v>17</v>
      </c>
      <c r="J8400">
        <v>1</v>
      </c>
    </row>
    <row r="8401" spans="2:10" x14ac:dyDescent="0.45">
      <c r="B8401">
        <v>5382</v>
      </c>
      <c r="C8401" t="s">
        <v>57</v>
      </c>
      <c r="D8401">
        <v>27</v>
      </c>
      <c r="E8401">
        <v>13</v>
      </c>
      <c r="F8401" t="s">
        <v>6</v>
      </c>
      <c r="G8401">
        <v>2</v>
      </c>
      <c r="H8401">
        <v>1</v>
      </c>
      <c r="I8401" t="s">
        <v>27</v>
      </c>
      <c r="J8401">
        <v>1</v>
      </c>
    </row>
    <row r="8402" spans="2:10" x14ac:dyDescent="0.45">
      <c r="B8402">
        <v>5383</v>
      </c>
      <c r="C8402" t="s">
        <v>57</v>
      </c>
      <c r="D8402">
        <v>27</v>
      </c>
      <c r="E8402">
        <v>13</v>
      </c>
      <c r="F8402" t="s">
        <v>9</v>
      </c>
      <c r="G8402">
        <v>2</v>
      </c>
      <c r="H8402">
        <v>0</v>
      </c>
      <c r="I8402" t="s">
        <v>24</v>
      </c>
      <c r="J8402">
        <v>1</v>
      </c>
    </row>
    <row r="8403" spans="2:10" x14ac:dyDescent="0.45">
      <c r="B8403">
        <v>5384</v>
      </c>
      <c r="C8403" t="s">
        <v>57</v>
      </c>
      <c r="D8403">
        <v>27</v>
      </c>
      <c r="E8403">
        <v>13</v>
      </c>
      <c r="F8403" t="s">
        <v>15</v>
      </c>
      <c r="G8403">
        <v>1</v>
      </c>
      <c r="H8403">
        <v>0</v>
      </c>
      <c r="I8403" t="s">
        <v>14</v>
      </c>
      <c r="J8403">
        <v>1</v>
      </c>
    </row>
    <row r="8404" spans="2:10" x14ac:dyDescent="0.45">
      <c r="B8404">
        <v>5385</v>
      </c>
      <c r="C8404" t="s">
        <v>57</v>
      </c>
      <c r="D8404">
        <v>27</v>
      </c>
      <c r="E8404">
        <v>13</v>
      </c>
      <c r="F8404" t="s">
        <v>1</v>
      </c>
      <c r="G8404">
        <v>2</v>
      </c>
      <c r="H8404">
        <v>1</v>
      </c>
      <c r="I8404" t="s">
        <v>0</v>
      </c>
      <c r="J8404">
        <v>1</v>
      </c>
    </row>
    <row r="8405" spans="2:10" x14ac:dyDescent="0.45">
      <c r="B8405">
        <v>5386</v>
      </c>
      <c r="C8405" t="s">
        <v>57</v>
      </c>
      <c r="D8405">
        <v>27</v>
      </c>
      <c r="E8405">
        <v>13</v>
      </c>
      <c r="F8405" t="s">
        <v>56</v>
      </c>
      <c r="G8405">
        <v>2</v>
      </c>
      <c r="H8405">
        <v>2</v>
      </c>
      <c r="I8405" t="s">
        <v>11</v>
      </c>
      <c r="J8405">
        <v>0</v>
      </c>
    </row>
    <row r="8406" spans="2:10" x14ac:dyDescent="0.45">
      <c r="B8406">
        <v>5387</v>
      </c>
      <c r="C8406" t="s">
        <v>57</v>
      </c>
      <c r="D8406">
        <v>27</v>
      </c>
      <c r="E8406">
        <v>13</v>
      </c>
      <c r="F8406" t="s">
        <v>3</v>
      </c>
      <c r="G8406">
        <v>1</v>
      </c>
      <c r="H8406">
        <v>1</v>
      </c>
      <c r="I8406" t="s">
        <v>5</v>
      </c>
      <c r="J8406">
        <v>0</v>
      </c>
    </row>
    <row r="8407" spans="2:10" x14ac:dyDescent="0.45">
      <c r="B8407">
        <v>5388</v>
      </c>
      <c r="C8407" t="s">
        <v>57</v>
      </c>
      <c r="D8407">
        <v>27</v>
      </c>
      <c r="E8407">
        <v>14</v>
      </c>
      <c r="F8407" t="s">
        <v>5</v>
      </c>
      <c r="G8407">
        <v>2</v>
      </c>
      <c r="H8407">
        <v>1</v>
      </c>
      <c r="I8407" t="s">
        <v>56</v>
      </c>
      <c r="J8407">
        <v>1</v>
      </c>
    </row>
    <row r="8408" spans="2:10" x14ac:dyDescent="0.45">
      <c r="B8408">
        <v>5389</v>
      </c>
      <c r="C8408" t="s">
        <v>57</v>
      </c>
      <c r="D8408">
        <v>27</v>
      </c>
      <c r="E8408">
        <v>14</v>
      </c>
      <c r="F8408" t="s">
        <v>11</v>
      </c>
      <c r="G8408">
        <v>1</v>
      </c>
      <c r="H8408">
        <v>3</v>
      </c>
      <c r="I8408" t="s">
        <v>9</v>
      </c>
      <c r="J8408">
        <v>-1</v>
      </c>
    </row>
    <row r="8409" spans="2:10" x14ac:dyDescent="0.45">
      <c r="B8409">
        <v>5390</v>
      </c>
      <c r="C8409" t="s">
        <v>57</v>
      </c>
      <c r="D8409">
        <v>27</v>
      </c>
      <c r="E8409">
        <v>14</v>
      </c>
      <c r="F8409" t="s">
        <v>14</v>
      </c>
      <c r="G8409">
        <v>0</v>
      </c>
      <c r="H8409">
        <v>0</v>
      </c>
      <c r="I8409" t="s">
        <v>1</v>
      </c>
      <c r="J8409">
        <v>0</v>
      </c>
    </row>
    <row r="8410" spans="2:10" x14ac:dyDescent="0.45">
      <c r="B8410">
        <v>5391</v>
      </c>
      <c r="C8410" t="s">
        <v>57</v>
      </c>
      <c r="D8410">
        <v>27</v>
      </c>
      <c r="E8410">
        <v>14</v>
      </c>
      <c r="F8410" t="s">
        <v>3</v>
      </c>
      <c r="G8410">
        <v>1</v>
      </c>
      <c r="H8410">
        <v>2</v>
      </c>
      <c r="I8410" t="s">
        <v>13</v>
      </c>
      <c r="J8410">
        <v>-1</v>
      </c>
    </row>
    <row r="8411" spans="2:10" x14ac:dyDescent="0.45">
      <c r="B8411">
        <v>5392</v>
      </c>
      <c r="C8411" t="s">
        <v>57</v>
      </c>
      <c r="D8411">
        <v>27</v>
      </c>
      <c r="E8411">
        <v>14</v>
      </c>
      <c r="F8411" t="s">
        <v>6</v>
      </c>
      <c r="G8411">
        <v>1</v>
      </c>
      <c r="H8411">
        <v>1</v>
      </c>
      <c r="I8411" t="s">
        <v>10</v>
      </c>
      <c r="J8411">
        <v>0</v>
      </c>
    </row>
    <row r="8412" spans="2:10" x14ac:dyDescent="0.45">
      <c r="B8412">
        <v>5393</v>
      </c>
      <c r="C8412" t="s">
        <v>57</v>
      </c>
      <c r="D8412">
        <v>27</v>
      </c>
      <c r="E8412">
        <v>14</v>
      </c>
      <c r="F8412" t="s">
        <v>24</v>
      </c>
      <c r="G8412">
        <v>1</v>
      </c>
      <c r="H8412">
        <v>2</v>
      </c>
      <c r="I8412" t="s">
        <v>49</v>
      </c>
      <c r="J8412">
        <v>-1</v>
      </c>
    </row>
    <row r="8413" spans="2:10" x14ac:dyDescent="0.45">
      <c r="B8413">
        <v>5394</v>
      </c>
      <c r="C8413" t="s">
        <v>57</v>
      </c>
      <c r="D8413">
        <v>27</v>
      </c>
      <c r="E8413">
        <v>14</v>
      </c>
      <c r="F8413" t="s">
        <v>0</v>
      </c>
      <c r="G8413">
        <v>4</v>
      </c>
      <c r="H8413">
        <v>2</v>
      </c>
      <c r="I8413" t="s">
        <v>7</v>
      </c>
      <c r="J8413">
        <v>1</v>
      </c>
    </row>
    <row r="8414" spans="2:10" x14ac:dyDescent="0.45">
      <c r="B8414">
        <v>5395</v>
      </c>
      <c r="C8414" t="s">
        <v>57</v>
      </c>
      <c r="D8414">
        <v>27</v>
      </c>
      <c r="E8414">
        <v>14</v>
      </c>
      <c r="F8414" t="s">
        <v>27</v>
      </c>
      <c r="G8414">
        <v>2</v>
      </c>
      <c r="H8414">
        <v>1</v>
      </c>
      <c r="I8414" t="s">
        <v>4</v>
      </c>
      <c r="J8414">
        <v>1</v>
      </c>
    </row>
    <row r="8415" spans="2:10" x14ac:dyDescent="0.45">
      <c r="B8415">
        <v>5396</v>
      </c>
      <c r="C8415" t="s">
        <v>57</v>
      </c>
      <c r="D8415">
        <v>27</v>
      </c>
      <c r="E8415">
        <v>14</v>
      </c>
      <c r="F8415" t="s">
        <v>17</v>
      </c>
      <c r="G8415">
        <v>1</v>
      </c>
      <c r="H8415">
        <v>0</v>
      </c>
      <c r="I8415" t="s">
        <v>15</v>
      </c>
      <c r="J8415">
        <v>1</v>
      </c>
    </row>
    <row r="8416" spans="2:10" x14ac:dyDescent="0.45">
      <c r="B8416">
        <v>5397</v>
      </c>
      <c r="C8416" t="s">
        <v>57</v>
      </c>
      <c r="D8416">
        <v>27</v>
      </c>
      <c r="E8416">
        <v>15</v>
      </c>
      <c r="F8416" t="s">
        <v>4</v>
      </c>
      <c r="G8416">
        <v>2</v>
      </c>
      <c r="H8416">
        <v>2</v>
      </c>
      <c r="I8416" t="s">
        <v>0</v>
      </c>
      <c r="J8416">
        <v>0</v>
      </c>
    </row>
    <row r="8417" spans="2:10" x14ac:dyDescent="0.45">
      <c r="B8417">
        <v>5398</v>
      </c>
      <c r="C8417" t="s">
        <v>57</v>
      </c>
      <c r="D8417">
        <v>27</v>
      </c>
      <c r="E8417">
        <v>15</v>
      </c>
      <c r="F8417" t="s">
        <v>10</v>
      </c>
      <c r="G8417">
        <v>1</v>
      </c>
      <c r="H8417">
        <v>1</v>
      </c>
      <c r="I8417" t="s">
        <v>27</v>
      </c>
      <c r="J8417">
        <v>0</v>
      </c>
    </row>
    <row r="8418" spans="2:10" x14ac:dyDescent="0.45">
      <c r="B8418">
        <v>5399</v>
      </c>
      <c r="C8418" t="s">
        <v>57</v>
      </c>
      <c r="D8418">
        <v>27</v>
      </c>
      <c r="E8418">
        <v>15</v>
      </c>
      <c r="F8418" t="s">
        <v>49</v>
      </c>
      <c r="G8418">
        <v>0</v>
      </c>
      <c r="H8418">
        <v>1</v>
      </c>
      <c r="I8418" t="s">
        <v>11</v>
      </c>
      <c r="J8418">
        <v>-1</v>
      </c>
    </row>
    <row r="8419" spans="2:10" x14ac:dyDescent="0.45">
      <c r="B8419">
        <v>5400</v>
      </c>
      <c r="C8419" t="s">
        <v>57</v>
      </c>
      <c r="D8419">
        <v>27</v>
      </c>
      <c r="E8419">
        <v>15</v>
      </c>
      <c r="F8419" t="s">
        <v>7</v>
      </c>
      <c r="G8419">
        <v>2</v>
      </c>
      <c r="H8419">
        <v>4</v>
      </c>
      <c r="I8419" t="s">
        <v>14</v>
      </c>
      <c r="J8419">
        <v>-1</v>
      </c>
    </row>
    <row r="8420" spans="2:10" x14ac:dyDescent="0.45">
      <c r="B8420">
        <v>5401</v>
      </c>
      <c r="C8420" t="s">
        <v>57</v>
      </c>
      <c r="D8420">
        <v>27</v>
      </c>
      <c r="E8420">
        <v>15</v>
      </c>
      <c r="F8420" t="s">
        <v>9</v>
      </c>
      <c r="G8420">
        <v>2</v>
      </c>
      <c r="H8420">
        <v>1</v>
      </c>
      <c r="I8420" t="s">
        <v>5</v>
      </c>
      <c r="J8420">
        <v>1</v>
      </c>
    </row>
    <row r="8421" spans="2:10" x14ac:dyDescent="0.45">
      <c r="B8421">
        <v>5402</v>
      </c>
      <c r="C8421" t="s">
        <v>57</v>
      </c>
      <c r="D8421">
        <v>27</v>
      </c>
      <c r="E8421">
        <v>15</v>
      </c>
      <c r="F8421" t="s">
        <v>1</v>
      </c>
      <c r="G8421">
        <v>1</v>
      </c>
      <c r="H8421">
        <v>0</v>
      </c>
      <c r="I8421" t="s">
        <v>17</v>
      </c>
      <c r="J8421">
        <v>1</v>
      </c>
    </row>
    <row r="8422" spans="2:10" x14ac:dyDescent="0.45">
      <c r="B8422">
        <v>5403</v>
      </c>
      <c r="C8422" t="s">
        <v>57</v>
      </c>
      <c r="D8422">
        <v>27</v>
      </c>
      <c r="E8422">
        <v>15</v>
      </c>
      <c r="F8422" t="s">
        <v>15</v>
      </c>
      <c r="G8422">
        <v>6</v>
      </c>
      <c r="H8422">
        <v>2</v>
      </c>
      <c r="I8422" t="s">
        <v>24</v>
      </c>
      <c r="J8422">
        <v>1</v>
      </c>
    </row>
    <row r="8423" spans="2:10" x14ac:dyDescent="0.45">
      <c r="B8423">
        <v>5404</v>
      </c>
      <c r="C8423" t="s">
        <v>57</v>
      </c>
      <c r="D8423">
        <v>27</v>
      </c>
      <c r="E8423">
        <v>15</v>
      </c>
      <c r="F8423" t="s">
        <v>56</v>
      </c>
      <c r="G8423">
        <v>1</v>
      </c>
      <c r="H8423">
        <v>2</v>
      </c>
      <c r="I8423" t="s">
        <v>13</v>
      </c>
      <c r="J8423">
        <v>-1</v>
      </c>
    </row>
    <row r="8424" spans="2:10" x14ac:dyDescent="0.45">
      <c r="B8424">
        <v>5405</v>
      </c>
      <c r="C8424" t="s">
        <v>57</v>
      </c>
      <c r="D8424">
        <v>27</v>
      </c>
      <c r="E8424">
        <v>15</v>
      </c>
      <c r="F8424" t="s">
        <v>3</v>
      </c>
      <c r="G8424">
        <v>1</v>
      </c>
      <c r="H8424">
        <v>0</v>
      </c>
      <c r="I8424" t="s">
        <v>6</v>
      </c>
      <c r="J8424">
        <v>1</v>
      </c>
    </row>
    <row r="8425" spans="2:10" x14ac:dyDescent="0.45">
      <c r="B8425">
        <v>5406</v>
      </c>
      <c r="C8425" t="s">
        <v>57</v>
      </c>
      <c r="D8425">
        <v>27</v>
      </c>
      <c r="E8425">
        <v>16</v>
      </c>
      <c r="F8425" t="s">
        <v>27</v>
      </c>
      <c r="G8425">
        <v>3</v>
      </c>
      <c r="H8425">
        <v>0</v>
      </c>
      <c r="I8425" t="s">
        <v>0</v>
      </c>
      <c r="J8425">
        <v>1</v>
      </c>
    </row>
    <row r="8426" spans="2:10" x14ac:dyDescent="0.45">
      <c r="B8426">
        <v>5407</v>
      </c>
      <c r="C8426" t="s">
        <v>57</v>
      </c>
      <c r="D8426">
        <v>27</v>
      </c>
      <c r="E8426">
        <v>16</v>
      </c>
      <c r="F8426" t="s">
        <v>17</v>
      </c>
      <c r="G8426">
        <v>3</v>
      </c>
      <c r="H8426">
        <v>0</v>
      </c>
      <c r="I8426" t="s">
        <v>7</v>
      </c>
      <c r="J8426">
        <v>1</v>
      </c>
    </row>
    <row r="8427" spans="2:10" x14ac:dyDescent="0.45">
      <c r="B8427">
        <v>5408</v>
      </c>
      <c r="C8427" t="s">
        <v>57</v>
      </c>
      <c r="D8427">
        <v>27</v>
      </c>
      <c r="E8427">
        <v>16</v>
      </c>
      <c r="F8427" t="s">
        <v>10</v>
      </c>
      <c r="G8427">
        <v>2</v>
      </c>
      <c r="H8427">
        <v>2</v>
      </c>
      <c r="I8427" t="s">
        <v>3</v>
      </c>
      <c r="J8427">
        <v>0</v>
      </c>
    </row>
    <row r="8428" spans="2:10" x14ac:dyDescent="0.45">
      <c r="B8428">
        <v>5409</v>
      </c>
      <c r="C8428" t="s">
        <v>57</v>
      </c>
      <c r="D8428">
        <v>27</v>
      </c>
      <c r="E8428">
        <v>16</v>
      </c>
      <c r="F8428" t="s">
        <v>14</v>
      </c>
      <c r="G8428">
        <v>2</v>
      </c>
      <c r="H8428">
        <v>2</v>
      </c>
      <c r="I8428" t="s">
        <v>4</v>
      </c>
      <c r="J8428">
        <v>0</v>
      </c>
    </row>
    <row r="8429" spans="2:10" x14ac:dyDescent="0.45">
      <c r="B8429">
        <v>5410</v>
      </c>
      <c r="C8429" t="s">
        <v>57</v>
      </c>
      <c r="D8429">
        <v>27</v>
      </c>
      <c r="E8429">
        <v>16</v>
      </c>
      <c r="F8429" t="s">
        <v>6</v>
      </c>
      <c r="G8429">
        <v>3</v>
      </c>
      <c r="H8429">
        <v>1</v>
      </c>
      <c r="I8429" t="s">
        <v>56</v>
      </c>
      <c r="J8429">
        <v>1</v>
      </c>
    </row>
    <row r="8430" spans="2:10" x14ac:dyDescent="0.45">
      <c r="B8430">
        <v>5411</v>
      </c>
      <c r="C8430" t="s">
        <v>57</v>
      </c>
      <c r="D8430">
        <v>27</v>
      </c>
      <c r="E8430">
        <v>16</v>
      </c>
      <c r="F8430" t="s">
        <v>24</v>
      </c>
      <c r="G8430">
        <v>3</v>
      </c>
      <c r="H8430">
        <v>1</v>
      </c>
      <c r="I8430" t="s">
        <v>1</v>
      </c>
      <c r="J8430">
        <v>1</v>
      </c>
    </row>
    <row r="8431" spans="2:10" x14ac:dyDescent="0.45">
      <c r="B8431">
        <v>5412</v>
      </c>
      <c r="C8431" t="s">
        <v>57</v>
      </c>
      <c r="D8431">
        <v>27</v>
      </c>
      <c r="E8431">
        <v>16</v>
      </c>
      <c r="F8431" t="s">
        <v>13</v>
      </c>
      <c r="G8431">
        <v>0</v>
      </c>
      <c r="H8431">
        <v>1</v>
      </c>
      <c r="I8431" t="s">
        <v>9</v>
      </c>
      <c r="J8431">
        <v>-1</v>
      </c>
    </row>
    <row r="8432" spans="2:10" x14ac:dyDescent="0.45">
      <c r="B8432">
        <v>5413</v>
      </c>
      <c r="C8432" t="s">
        <v>57</v>
      </c>
      <c r="D8432">
        <v>27</v>
      </c>
      <c r="E8432">
        <v>16</v>
      </c>
      <c r="F8432" t="s">
        <v>5</v>
      </c>
      <c r="G8432">
        <v>2</v>
      </c>
      <c r="H8432">
        <v>0</v>
      </c>
      <c r="I8432" t="s">
        <v>49</v>
      </c>
      <c r="J8432">
        <v>1</v>
      </c>
    </row>
    <row r="8433" spans="2:10" x14ac:dyDescent="0.45">
      <c r="B8433">
        <v>5414</v>
      </c>
      <c r="C8433" t="s">
        <v>57</v>
      </c>
      <c r="D8433">
        <v>27</v>
      </c>
      <c r="E8433">
        <v>16</v>
      </c>
      <c r="F8433" t="s">
        <v>11</v>
      </c>
      <c r="G8433">
        <v>3</v>
      </c>
      <c r="H8433">
        <v>0</v>
      </c>
      <c r="I8433" t="s">
        <v>15</v>
      </c>
      <c r="J8433">
        <v>1</v>
      </c>
    </row>
    <row r="8434" spans="2:10" x14ac:dyDescent="0.45">
      <c r="B8434">
        <v>5415</v>
      </c>
      <c r="C8434" t="s">
        <v>57</v>
      </c>
      <c r="D8434">
        <v>27</v>
      </c>
      <c r="E8434">
        <v>17</v>
      </c>
      <c r="F8434" t="s">
        <v>4</v>
      </c>
      <c r="G8434">
        <v>3</v>
      </c>
      <c r="H8434">
        <v>3</v>
      </c>
      <c r="I8434" t="s">
        <v>17</v>
      </c>
      <c r="J8434">
        <v>0</v>
      </c>
    </row>
    <row r="8435" spans="2:10" x14ac:dyDescent="0.45">
      <c r="B8435">
        <v>5416</v>
      </c>
      <c r="C8435" t="s">
        <v>57</v>
      </c>
      <c r="D8435">
        <v>27</v>
      </c>
      <c r="E8435">
        <v>17</v>
      </c>
      <c r="F8435" t="s">
        <v>0</v>
      </c>
      <c r="G8435">
        <v>1</v>
      </c>
      <c r="H8435">
        <v>0</v>
      </c>
      <c r="I8435" t="s">
        <v>14</v>
      </c>
      <c r="J8435">
        <v>1</v>
      </c>
    </row>
    <row r="8436" spans="2:10" x14ac:dyDescent="0.45">
      <c r="B8436">
        <v>5417</v>
      </c>
      <c r="C8436" t="s">
        <v>57</v>
      </c>
      <c r="D8436">
        <v>27</v>
      </c>
      <c r="E8436">
        <v>17</v>
      </c>
      <c r="F8436" t="s">
        <v>7</v>
      </c>
      <c r="G8436">
        <v>0</v>
      </c>
      <c r="H8436">
        <v>1</v>
      </c>
      <c r="I8436" t="s">
        <v>24</v>
      </c>
      <c r="J8436">
        <v>-1</v>
      </c>
    </row>
    <row r="8437" spans="2:10" x14ac:dyDescent="0.45">
      <c r="B8437">
        <v>5418</v>
      </c>
      <c r="C8437" t="s">
        <v>57</v>
      </c>
      <c r="D8437">
        <v>27</v>
      </c>
      <c r="E8437">
        <v>17</v>
      </c>
      <c r="F8437" t="s">
        <v>49</v>
      </c>
      <c r="G8437">
        <v>0</v>
      </c>
      <c r="H8437">
        <v>2</v>
      </c>
      <c r="I8437" t="s">
        <v>13</v>
      </c>
      <c r="J8437">
        <v>-1</v>
      </c>
    </row>
    <row r="8438" spans="2:10" x14ac:dyDescent="0.45">
      <c r="B8438">
        <v>5419</v>
      </c>
      <c r="C8438" t="s">
        <v>57</v>
      </c>
      <c r="D8438">
        <v>27</v>
      </c>
      <c r="E8438">
        <v>17</v>
      </c>
      <c r="F8438" t="s">
        <v>9</v>
      </c>
      <c r="G8438">
        <v>1</v>
      </c>
      <c r="H8438">
        <v>0</v>
      </c>
      <c r="I8438" t="s">
        <v>6</v>
      </c>
      <c r="J8438">
        <v>1</v>
      </c>
    </row>
    <row r="8439" spans="2:10" x14ac:dyDescent="0.45">
      <c r="B8439">
        <v>5420</v>
      </c>
      <c r="C8439" t="s">
        <v>57</v>
      </c>
      <c r="D8439">
        <v>27</v>
      </c>
      <c r="E8439">
        <v>17</v>
      </c>
      <c r="F8439" t="s">
        <v>1</v>
      </c>
      <c r="G8439">
        <v>2</v>
      </c>
      <c r="H8439">
        <v>2</v>
      </c>
      <c r="I8439" t="s">
        <v>11</v>
      </c>
      <c r="J8439">
        <v>0</v>
      </c>
    </row>
    <row r="8440" spans="2:10" x14ac:dyDescent="0.45">
      <c r="B8440">
        <v>5421</v>
      </c>
      <c r="C8440" t="s">
        <v>57</v>
      </c>
      <c r="D8440">
        <v>27</v>
      </c>
      <c r="E8440">
        <v>17</v>
      </c>
      <c r="F8440" t="s">
        <v>15</v>
      </c>
      <c r="G8440">
        <v>2</v>
      </c>
      <c r="H8440">
        <v>1</v>
      </c>
      <c r="I8440" t="s">
        <v>5</v>
      </c>
      <c r="J8440">
        <v>1</v>
      </c>
    </row>
    <row r="8441" spans="2:10" x14ac:dyDescent="0.45">
      <c r="B8441">
        <v>5422</v>
      </c>
      <c r="C8441" t="s">
        <v>57</v>
      </c>
      <c r="D8441">
        <v>27</v>
      </c>
      <c r="E8441">
        <v>17</v>
      </c>
      <c r="F8441" t="s">
        <v>3</v>
      </c>
      <c r="G8441">
        <v>0</v>
      </c>
      <c r="H8441">
        <v>1</v>
      </c>
      <c r="I8441" t="s">
        <v>27</v>
      </c>
      <c r="J8441">
        <v>-1</v>
      </c>
    </row>
    <row r="8442" spans="2:10" x14ac:dyDescent="0.45">
      <c r="B8442">
        <v>5423</v>
      </c>
      <c r="C8442" t="s">
        <v>57</v>
      </c>
      <c r="D8442">
        <v>27</v>
      </c>
      <c r="E8442">
        <v>17</v>
      </c>
      <c r="F8442" t="s">
        <v>56</v>
      </c>
      <c r="G8442">
        <v>0</v>
      </c>
      <c r="H8442">
        <v>4</v>
      </c>
      <c r="I8442" t="s">
        <v>10</v>
      </c>
      <c r="J8442">
        <v>-1</v>
      </c>
    </row>
    <row r="8443" spans="2:10" x14ac:dyDescent="0.45">
      <c r="B8443">
        <v>5440</v>
      </c>
      <c r="C8443" t="s">
        <v>55</v>
      </c>
      <c r="D8443">
        <v>28</v>
      </c>
      <c r="E8443">
        <v>1</v>
      </c>
      <c r="F8443" t="s">
        <v>4</v>
      </c>
      <c r="G8443">
        <v>1</v>
      </c>
      <c r="H8443">
        <v>0</v>
      </c>
      <c r="I8443" t="s">
        <v>24</v>
      </c>
      <c r="J8443">
        <v>1</v>
      </c>
    </row>
    <row r="8444" spans="2:10" x14ac:dyDescent="0.45">
      <c r="B8444">
        <v>5441</v>
      </c>
      <c r="C8444" t="s">
        <v>55</v>
      </c>
      <c r="D8444">
        <v>28</v>
      </c>
      <c r="E8444">
        <v>1</v>
      </c>
      <c r="F8444" t="s">
        <v>0</v>
      </c>
      <c r="G8444">
        <v>2</v>
      </c>
      <c r="H8444">
        <v>1</v>
      </c>
      <c r="I8444" t="s">
        <v>17</v>
      </c>
      <c r="J8444">
        <v>1</v>
      </c>
    </row>
    <row r="8445" spans="2:10" x14ac:dyDescent="0.45">
      <c r="B8445">
        <v>5442</v>
      </c>
      <c r="C8445" t="s">
        <v>55</v>
      </c>
      <c r="D8445">
        <v>28</v>
      </c>
      <c r="E8445">
        <v>1</v>
      </c>
      <c r="F8445" t="s">
        <v>49</v>
      </c>
      <c r="G8445">
        <v>2</v>
      </c>
      <c r="H8445">
        <v>1</v>
      </c>
      <c r="I8445" t="s">
        <v>6</v>
      </c>
      <c r="J8445">
        <v>1</v>
      </c>
    </row>
    <row r="8446" spans="2:10" x14ac:dyDescent="0.45">
      <c r="B8446">
        <v>5443</v>
      </c>
      <c r="C8446" t="s">
        <v>55</v>
      </c>
      <c r="D8446">
        <v>28</v>
      </c>
      <c r="E8446">
        <v>1</v>
      </c>
      <c r="F8446" t="s">
        <v>9</v>
      </c>
      <c r="G8446">
        <v>0</v>
      </c>
      <c r="H8446">
        <v>4</v>
      </c>
      <c r="I8446" t="s">
        <v>10</v>
      </c>
      <c r="J8446">
        <v>-1</v>
      </c>
    </row>
    <row r="8447" spans="2:10" x14ac:dyDescent="0.45">
      <c r="B8447">
        <v>5444</v>
      </c>
      <c r="C8447" t="s">
        <v>55</v>
      </c>
      <c r="D8447">
        <v>28</v>
      </c>
      <c r="E8447">
        <v>1</v>
      </c>
      <c r="F8447" t="s">
        <v>1</v>
      </c>
      <c r="G8447">
        <v>4</v>
      </c>
      <c r="H8447">
        <v>1</v>
      </c>
      <c r="I8447" t="s">
        <v>5</v>
      </c>
      <c r="J8447">
        <v>1</v>
      </c>
    </row>
    <row r="8448" spans="2:10" x14ac:dyDescent="0.45">
      <c r="B8448">
        <v>5445</v>
      </c>
      <c r="C8448" t="s">
        <v>55</v>
      </c>
      <c r="D8448">
        <v>28</v>
      </c>
      <c r="E8448">
        <v>1</v>
      </c>
      <c r="F8448" t="s">
        <v>15</v>
      </c>
      <c r="G8448">
        <v>1</v>
      </c>
      <c r="H8448">
        <v>1</v>
      </c>
      <c r="I8448" t="s">
        <v>13</v>
      </c>
      <c r="J8448">
        <v>0</v>
      </c>
    </row>
    <row r="8449" spans="2:10" x14ac:dyDescent="0.45">
      <c r="B8449">
        <v>5446</v>
      </c>
      <c r="C8449" t="s">
        <v>55</v>
      </c>
      <c r="D8449">
        <v>28</v>
      </c>
      <c r="E8449">
        <v>1</v>
      </c>
      <c r="F8449" t="s">
        <v>56</v>
      </c>
      <c r="G8449">
        <v>0</v>
      </c>
      <c r="H8449">
        <v>5</v>
      </c>
      <c r="I8449" t="s">
        <v>3</v>
      </c>
      <c r="J8449">
        <v>-1</v>
      </c>
    </row>
    <row r="8450" spans="2:10" x14ac:dyDescent="0.45">
      <c r="B8450">
        <v>5447</v>
      </c>
      <c r="C8450" t="s">
        <v>55</v>
      </c>
      <c r="D8450">
        <v>28</v>
      </c>
      <c r="E8450">
        <v>1</v>
      </c>
      <c r="F8450" t="s">
        <v>7</v>
      </c>
      <c r="G8450">
        <v>1</v>
      </c>
      <c r="H8450">
        <v>2</v>
      </c>
      <c r="I8450" t="s">
        <v>11</v>
      </c>
      <c r="J8450">
        <v>-1</v>
      </c>
    </row>
    <row r="8451" spans="2:10" x14ac:dyDescent="0.45">
      <c r="B8451">
        <v>5457</v>
      </c>
      <c r="C8451" t="s">
        <v>55</v>
      </c>
      <c r="D8451">
        <v>28</v>
      </c>
      <c r="E8451">
        <v>1</v>
      </c>
      <c r="F8451" t="s">
        <v>14</v>
      </c>
      <c r="G8451">
        <v>0</v>
      </c>
      <c r="H8451">
        <v>3</v>
      </c>
      <c r="I8451" t="s">
        <v>27</v>
      </c>
      <c r="J8451">
        <v>-1</v>
      </c>
    </row>
    <row r="8452" spans="2:10" x14ac:dyDescent="0.45">
      <c r="B8452">
        <v>5448</v>
      </c>
      <c r="C8452" t="s">
        <v>55</v>
      </c>
      <c r="D8452">
        <v>28</v>
      </c>
      <c r="E8452">
        <v>2</v>
      </c>
      <c r="F8452" t="s">
        <v>24</v>
      </c>
      <c r="G8452">
        <v>0</v>
      </c>
      <c r="H8452">
        <v>1</v>
      </c>
      <c r="I8452" t="s">
        <v>0</v>
      </c>
      <c r="J8452">
        <v>-1</v>
      </c>
    </row>
    <row r="8453" spans="2:10" x14ac:dyDescent="0.45">
      <c r="B8453">
        <v>5449</v>
      </c>
      <c r="C8453" t="s">
        <v>55</v>
      </c>
      <c r="D8453">
        <v>28</v>
      </c>
      <c r="E8453">
        <v>2</v>
      </c>
      <c r="F8453" t="s">
        <v>27</v>
      </c>
      <c r="G8453">
        <v>2</v>
      </c>
      <c r="H8453">
        <v>1</v>
      </c>
      <c r="I8453" t="s">
        <v>56</v>
      </c>
      <c r="J8453">
        <v>1</v>
      </c>
    </row>
    <row r="8454" spans="2:10" x14ac:dyDescent="0.45">
      <c r="B8454">
        <v>5450</v>
      </c>
      <c r="C8454" t="s">
        <v>55</v>
      </c>
      <c r="D8454">
        <v>28</v>
      </c>
      <c r="E8454">
        <v>2</v>
      </c>
      <c r="F8454" t="s">
        <v>6</v>
      </c>
      <c r="G8454">
        <v>2</v>
      </c>
      <c r="H8454">
        <v>1</v>
      </c>
      <c r="I8454" t="s">
        <v>15</v>
      </c>
      <c r="J8454">
        <v>1</v>
      </c>
    </row>
    <row r="8455" spans="2:10" x14ac:dyDescent="0.45">
      <c r="B8455">
        <v>5451</v>
      </c>
      <c r="C8455" t="s">
        <v>55</v>
      </c>
      <c r="D8455">
        <v>28</v>
      </c>
      <c r="E8455">
        <v>2</v>
      </c>
      <c r="F8455" t="s">
        <v>10</v>
      </c>
      <c r="G8455">
        <v>0</v>
      </c>
      <c r="H8455">
        <v>0</v>
      </c>
      <c r="I8455" t="s">
        <v>49</v>
      </c>
      <c r="J8455">
        <v>0</v>
      </c>
    </row>
    <row r="8456" spans="2:10" x14ac:dyDescent="0.45">
      <c r="B8456">
        <v>5452</v>
      </c>
      <c r="C8456" t="s">
        <v>55</v>
      </c>
      <c r="D8456">
        <v>28</v>
      </c>
      <c r="E8456">
        <v>2</v>
      </c>
      <c r="F8456" t="s">
        <v>17</v>
      </c>
      <c r="G8456">
        <v>3</v>
      </c>
      <c r="H8456">
        <v>2</v>
      </c>
      <c r="I8456" t="s">
        <v>14</v>
      </c>
      <c r="J8456">
        <v>1</v>
      </c>
    </row>
    <row r="8457" spans="2:10" x14ac:dyDescent="0.45">
      <c r="B8457">
        <v>5453</v>
      </c>
      <c r="C8457" t="s">
        <v>55</v>
      </c>
      <c r="D8457">
        <v>28</v>
      </c>
      <c r="E8457">
        <v>2</v>
      </c>
      <c r="F8457" t="s">
        <v>5</v>
      </c>
      <c r="G8457">
        <v>3</v>
      </c>
      <c r="H8457">
        <v>1</v>
      </c>
      <c r="I8457" t="s">
        <v>7</v>
      </c>
      <c r="J8457">
        <v>1</v>
      </c>
    </row>
    <row r="8458" spans="2:10" x14ac:dyDescent="0.45">
      <c r="B8458">
        <v>5454</v>
      </c>
      <c r="C8458" t="s">
        <v>55</v>
      </c>
      <c r="D8458">
        <v>28</v>
      </c>
      <c r="E8458">
        <v>2</v>
      </c>
      <c r="F8458" t="s">
        <v>13</v>
      </c>
      <c r="G8458">
        <v>0</v>
      </c>
      <c r="H8458">
        <v>0</v>
      </c>
      <c r="I8458" t="s">
        <v>1</v>
      </c>
      <c r="J8458">
        <v>0</v>
      </c>
    </row>
    <row r="8459" spans="2:10" x14ac:dyDescent="0.45">
      <c r="B8459">
        <v>5455</v>
      </c>
      <c r="C8459" t="s">
        <v>55</v>
      </c>
      <c r="D8459">
        <v>28</v>
      </c>
      <c r="E8459">
        <v>2</v>
      </c>
      <c r="F8459" t="s">
        <v>11</v>
      </c>
      <c r="G8459">
        <v>4</v>
      </c>
      <c r="H8459">
        <v>2</v>
      </c>
      <c r="I8459" t="s">
        <v>4</v>
      </c>
      <c r="J8459">
        <v>1</v>
      </c>
    </row>
    <row r="8460" spans="2:10" x14ac:dyDescent="0.45">
      <c r="B8460">
        <v>5456</v>
      </c>
      <c r="C8460" t="s">
        <v>55</v>
      </c>
      <c r="D8460">
        <v>28</v>
      </c>
      <c r="E8460">
        <v>2</v>
      </c>
      <c r="F8460" t="s">
        <v>3</v>
      </c>
      <c r="G8460">
        <v>4</v>
      </c>
      <c r="H8460">
        <v>1</v>
      </c>
      <c r="I8460" t="s">
        <v>9</v>
      </c>
      <c r="J8460">
        <v>1</v>
      </c>
    </row>
    <row r="8461" spans="2:10" x14ac:dyDescent="0.45">
      <c r="B8461">
        <v>5458</v>
      </c>
      <c r="C8461" t="s">
        <v>55</v>
      </c>
      <c r="D8461">
        <v>28</v>
      </c>
      <c r="E8461">
        <v>3</v>
      </c>
      <c r="F8461" t="s">
        <v>4</v>
      </c>
      <c r="G8461">
        <v>2</v>
      </c>
      <c r="H8461">
        <v>1</v>
      </c>
      <c r="I8461" t="s">
        <v>5</v>
      </c>
      <c r="J8461">
        <v>1</v>
      </c>
    </row>
    <row r="8462" spans="2:10" x14ac:dyDescent="0.45">
      <c r="B8462">
        <v>5459</v>
      </c>
      <c r="C8462" t="s">
        <v>55</v>
      </c>
      <c r="D8462">
        <v>28</v>
      </c>
      <c r="E8462">
        <v>3</v>
      </c>
      <c r="F8462" t="s">
        <v>14</v>
      </c>
      <c r="G8462">
        <v>5</v>
      </c>
      <c r="H8462">
        <v>1</v>
      </c>
      <c r="I8462" t="s">
        <v>24</v>
      </c>
      <c r="J8462">
        <v>1</v>
      </c>
    </row>
    <row r="8463" spans="2:10" x14ac:dyDescent="0.45">
      <c r="B8463">
        <v>5460</v>
      </c>
      <c r="C8463" t="s">
        <v>55</v>
      </c>
      <c r="D8463">
        <v>28</v>
      </c>
      <c r="E8463">
        <v>3</v>
      </c>
      <c r="F8463" t="s">
        <v>0</v>
      </c>
      <c r="G8463">
        <v>0</v>
      </c>
      <c r="H8463">
        <v>0</v>
      </c>
      <c r="I8463" t="s">
        <v>11</v>
      </c>
      <c r="J8463">
        <v>0</v>
      </c>
    </row>
    <row r="8464" spans="2:10" x14ac:dyDescent="0.45">
      <c r="B8464">
        <v>5461</v>
      </c>
      <c r="C8464" t="s">
        <v>55</v>
      </c>
      <c r="D8464">
        <v>28</v>
      </c>
      <c r="E8464">
        <v>3</v>
      </c>
      <c r="F8464" t="s">
        <v>49</v>
      </c>
      <c r="G8464">
        <v>3</v>
      </c>
      <c r="H8464">
        <v>1</v>
      </c>
      <c r="I8464" t="s">
        <v>3</v>
      </c>
      <c r="J8464">
        <v>1</v>
      </c>
    </row>
    <row r="8465" spans="2:10" x14ac:dyDescent="0.45">
      <c r="B8465">
        <v>5462</v>
      </c>
      <c r="C8465" t="s">
        <v>55</v>
      </c>
      <c r="D8465">
        <v>28</v>
      </c>
      <c r="E8465">
        <v>3</v>
      </c>
      <c r="F8465" t="s">
        <v>9</v>
      </c>
      <c r="G8465">
        <v>6</v>
      </c>
      <c r="H8465">
        <v>1</v>
      </c>
      <c r="I8465" t="s">
        <v>56</v>
      </c>
      <c r="J8465">
        <v>1</v>
      </c>
    </row>
    <row r="8466" spans="2:10" x14ac:dyDescent="0.45">
      <c r="B8466">
        <v>5463</v>
      </c>
      <c r="C8466" t="s">
        <v>55</v>
      </c>
      <c r="D8466">
        <v>28</v>
      </c>
      <c r="E8466">
        <v>3</v>
      </c>
      <c r="F8466" t="s">
        <v>17</v>
      </c>
      <c r="G8466">
        <v>0</v>
      </c>
      <c r="H8466">
        <v>4</v>
      </c>
      <c r="I8466" t="s">
        <v>27</v>
      </c>
      <c r="J8466">
        <v>-1</v>
      </c>
    </row>
    <row r="8467" spans="2:10" x14ac:dyDescent="0.45">
      <c r="B8467">
        <v>5464</v>
      </c>
      <c r="C8467" t="s">
        <v>55</v>
      </c>
      <c r="D8467">
        <v>28</v>
      </c>
      <c r="E8467">
        <v>3</v>
      </c>
      <c r="F8467" t="s">
        <v>15</v>
      </c>
      <c r="G8467">
        <v>0</v>
      </c>
      <c r="H8467">
        <v>0</v>
      </c>
      <c r="I8467" t="s">
        <v>10</v>
      </c>
      <c r="J8467">
        <v>0</v>
      </c>
    </row>
    <row r="8468" spans="2:10" x14ac:dyDescent="0.45">
      <c r="B8468">
        <v>5465</v>
      </c>
      <c r="C8468" t="s">
        <v>55</v>
      </c>
      <c r="D8468">
        <v>28</v>
      </c>
      <c r="E8468">
        <v>3</v>
      </c>
      <c r="F8468" t="s">
        <v>1</v>
      </c>
      <c r="G8468">
        <v>1</v>
      </c>
      <c r="H8468">
        <v>1</v>
      </c>
      <c r="I8468" t="s">
        <v>6</v>
      </c>
      <c r="J8468">
        <v>0</v>
      </c>
    </row>
    <row r="8469" spans="2:10" x14ac:dyDescent="0.45">
      <c r="B8469">
        <v>5466</v>
      </c>
      <c r="C8469" t="s">
        <v>55</v>
      </c>
      <c r="D8469">
        <v>28</v>
      </c>
      <c r="E8469">
        <v>3</v>
      </c>
      <c r="F8469" t="s">
        <v>7</v>
      </c>
      <c r="G8469">
        <v>0</v>
      </c>
      <c r="H8469">
        <v>1</v>
      </c>
      <c r="I8469" t="s">
        <v>13</v>
      </c>
      <c r="J8469">
        <v>-1</v>
      </c>
    </row>
    <row r="8470" spans="2:10" x14ac:dyDescent="0.45">
      <c r="B8470">
        <v>5467</v>
      </c>
      <c r="C8470" t="s">
        <v>55</v>
      </c>
      <c r="D8470">
        <v>28</v>
      </c>
      <c r="E8470">
        <v>4</v>
      </c>
      <c r="F8470" t="s">
        <v>24</v>
      </c>
      <c r="G8470">
        <v>1</v>
      </c>
      <c r="H8470">
        <v>0</v>
      </c>
      <c r="I8470" t="s">
        <v>17</v>
      </c>
      <c r="J8470">
        <v>1</v>
      </c>
    </row>
    <row r="8471" spans="2:10" x14ac:dyDescent="0.45">
      <c r="B8471">
        <v>5468</v>
      </c>
      <c r="C8471" t="s">
        <v>55</v>
      </c>
      <c r="D8471">
        <v>28</v>
      </c>
      <c r="E8471">
        <v>4</v>
      </c>
      <c r="F8471" t="s">
        <v>10</v>
      </c>
      <c r="G8471">
        <v>0</v>
      </c>
      <c r="H8471">
        <v>1</v>
      </c>
      <c r="I8471" t="s">
        <v>1</v>
      </c>
      <c r="J8471">
        <v>-1</v>
      </c>
    </row>
    <row r="8472" spans="2:10" x14ac:dyDescent="0.45">
      <c r="B8472">
        <v>5469</v>
      </c>
      <c r="C8472" t="s">
        <v>55</v>
      </c>
      <c r="D8472">
        <v>28</v>
      </c>
      <c r="E8472">
        <v>4</v>
      </c>
      <c r="F8472" t="s">
        <v>6</v>
      </c>
      <c r="G8472">
        <v>4</v>
      </c>
      <c r="H8472">
        <v>0</v>
      </c>
      <c r="I8472" t="s">
        <v>7</v>
      </c>
      <c r="J8472">
        <v>1</v>
      </c>
    </row>
    <row r="8473" spans="2:10" x14ac:dyDescent="0.45">
      <c r="B8473">
        <v>5470</v>
      </c>
      <c r="C8473" t="s">
        <v>55</v>
      </c>
      <c r="D8473">
        <v>28</v>
      </c>
      <c r="E8473">
        <v>4</v>
      </c>
      <c r="F8473" t="s">
        <v>5</v>
      </c>
      <c r="G8473">
        <v>5</v>
      </c>
      <c r="H8473">
        <v>0</v>
      </c>
      <c r="I8473" t="s">
        <v>0</v>
      </c>
      <c r="J8473">
        <v>1</v>
      </c>
    </row>
    <row r="8474" spans="2:10" x14ac:dyDescent="0.45">
      <c r="B8474">
        <v>5471</v>
      </c>
      <c r="C8474" t="s">
        <v>55</v>
      </c>
      <c r="D8474">
        <v>28</v>
      </c>
      <c r="E8474">
        <v>4</v>
      </c>
      <c r="F8474" t="s">
        <v>13</v>
      </c>
      <c r="G8474">
        <v>3</v>
      </c>
      <c r="H8474">
        <v>6</v>
      </c>
      <c r="I8474" t="s">
        <v>4</v>
      </c>
      <c r="J8474">
        <v>-1</v>
      </c>
    </row>
    <row r="8475" spans="2:10" x14ac:dyDescent="0.45">
      <c r="B8475">
        <v>5472</v>
      </c>
      <c r="C8475" t="s">
        <v>55</v>
      </c>
      <c r="D8475">
        <v>28</v>
      </c>
      <c r="E8475">
        <v>4</v>
      </c>
      <c r="F8475" t="s">
        <v>56</v>
      </c>
      <c r="G8475">
        <v>4</v>
      </c>
      <c r="H8475">
        <v>3</v>
      </c>
      <c r="I8475" t="s">
        <v>49</v>
      </c>
      <c r="J8475">
        <v>1</v>
      </c>
    </row>
    <row r="8476" spans="2:10" x14ac:dyDescent="0.45">
      <c r="B8476">
        <v>5473</v>
      </c>
      <c r="C8476" t="s">
        <v>55</v>
      </c>
      <c r="D8476">
        <v>28</v>
      </c>
      <c r="E8476">
        <v>4</v>
      </c>
      <c r="F8476" t="s">
        <v>11</v>
      </c>
      <c r="G8476">
        <v>3</v>
      </c>
      <c r="H8476">
        <v>1</v>
      </c>
      <c r="I8476" t="s">
        <v>14</v>
      </c>
      <c r="J8476">
        <v>1</v>
      </c>
    </row>
    <row r="8477" spans="2:10" x14ac:dyDescent="0.45">
      <c r="B8477">
        <v>5474</v>
      </c>
      <c r="C8477" t="s">
        <v>55</v>
      </c>
      <c r="D8477">
        <v>28</v>
      </c>
      <c r="E8477">
        <v>4</v>
      </c>
      <c r="F8477" t="s">
        <v>3</v>
      </c>
      <c r="G8477">
        <v>4</v>
      </c>
      <c r="H8477">
        <v>2</v>
      </c>
      <c r="I8477" t="s">
        <v>15</v>
      </c>
      <c r="J8477">
        <v>1</v>
      </c>
    </row>
    <row r="8478" spans="2:10" x14ac:dyDescent="0.45">
      <c r="B8478">
        <v>5482</v>
      </c>
      <c r="C8478" t="s">
        <v>55</v>
      </c>
      <c r="D8478">
        <v>28</v>
      </c>
      <c r="E8478">
        <v>4</v>
      </c>
      <c r="F8478" t="s">
        <v>27</v>
      </c>
      <c r="G8478">
        <v>3</v>
      </c>
      <c r="H8478">
        <v>2</v>
      </c>
      <c r="I8478" t="s">
        <v>9</v>
      </c>
      <c r="J8478">
        <v>1</v>
      </c>
    </row>
    <row r="8479" spans="2:10" x14ac:dyDescent="0.45">
      <c r="B8479">
        <v>5475</v>
      </c>
      <c r="C8479" t="s">
        <v>55</v>
      </c>
      <c r="D8479">
        <v>28</v>
      </c>
      <c r="E8479">
        <v>5</v>
      </c>
      <c r="F8479" t="s">
        <v>24</v>
      </c>
      <c r="G8479">
        <v>4</v>
      </c>
      <c r="H8479">
        <v>1</v>
      </c>
      <c r="I8479" t="s">
        <v>27</v>
      </c>
      <c r="J8479">
        <v>1</v>
      </c>
    </row>
    <row r="8480" spans="2:10" x14ac:dyDescent="0.45">
      <c r="B8480">
        <v>5476</v>
      </c>
      <c r="C8480" t="s">
        <v>55</v>
      </c>
      <c r="D8480">
        <v>28</v>
      </c>
      <c r="E8480">
        <v>5</v>
      </c>
      <c r="F8480" t="s">
        <v>4</v>
      </c>
      <c r="G8480">
        <v>5</v>
      </c>
      <c r="H8480">
        <v>0</v>
      </c>
      <c r="I8480" t="s">
        <v>6</v>
      </c>
      <c r="J8480">
        <v>1</v>
      </c>
    </row>
    <row r="8481" spans="2:10" x14ac:dyDescent="0.45">
      <c r="B8481">
        <v>5477</v>
      </c>
      <c r="C8481" t="s">
        <v>55</v>
      </c>
      <c r="D8481">
        <v>28</v>
      </c>
      <c r="E8481">
        <v>5</v>
      </c>
      <c r="F8481" t="s">
        <v>0</v>
      </c>
      <c r="G8481">
        <v>3</v>
      </c>
      <c r="H8481">
        <v>2</v>
      </c>
      <c r="I8481" t="s">
        <v>13</v>
      </c>
      <c r="J8481">
        <v>1</v>
      </c>
    </row>
    <row r="8482" spans="2:10" x14ac:dyDescent="0.45">
      <c r="B8482">
        <v>5478</v>
      </c>
      <c r="C8482" t="s">
        <v>55</v>
      </c>
      <c r="D8482">
        <v>28</v>
      </c>
      <c r="E8482">
        <v>5</v>
      </c>
      <c r="F8482" t="s">
        <v>49</v>
      </c>
      <c r="G8482">
        <v>2</v>
      </c>
      <c r="H8482">
        <v>2</v>
      </c>
      <c r="I8482" t="s">
        <v>9</v>
      </c>
      <c r="J8482">
        <v>0</v>
      </c>
    </row>
    <row r="8483" spans="2:10" x14ac:dyDescent="0.45">
      <c r="B8483">
        <v>5479</v>
      </c>
      <c r="C8483" t="s">
        <v>55</v>
      </c>
      <c r="D8483">
        <v>28</v>
      </c>
      <c r="E8483">
        <v>5</v>
      </c>
      <c r="F8483" t="s">
        <v>15</v>
      </c>
      <c r="G8483">
        <v>1</v>
      </c>
      <c r="H8483">
        <v>2</v>
      </c>
      <c r="I8483" t="s">
        <v>56</v>
      </c>
      <c r="J8483">
        <v>-1</v>
      </c>
    </row>
    <row r="8484" spans="2:10" x14ac:dyDescent="0.45">
      <c r="B8484">
        <v>5480</v>
      </c>
      <c r="C8484" t="s">
        <v>55</v>
      </c>
      <c r="D8484">
        <v>28</v>
      </c>
      <c r="E8484">
        <v>5</v>
      </c>
      <c r="F8484" t="s">
        <v>17</v>
      </c>
      <c r="G8484">
        <v>1</v>
      </c>
      <c r="H8484">
        <v>1</v>
      </c>
      <c r="I8484" t="s">
        <v>11</v>
      </c>
      <c r="J8484">
        <v>0</v>
      </c>
    </row>
    <row r="8485" spans="2:10" x14ac:dyDescent="0.45">
      <c r="B8485">
        <v>5481</v>
      </c>
      <c r="C8485" t="s">
        <v>55</v>
      </c>
      <c r="D8485">
        <v>28</v>
      </c>
      <c r="E8485">
        <v>5</v>
      </c>
      <c r="F8485" t="s">
        <v>1</v>
      </c>
      <c r="G8485">
        <v>3</v>
      </c>
      <c r="H8485">
        <v>0</v>
      </c>
      <c r="I8485" t="s">
        <v>3</v>
      </c>
      <c r="J8485">
        <v>1</v>
      </c>
    </row>
    <row r="8486" spans="2:10" x14ac:dyDescent="0.45">
      <c r="B8486">
        <v>5498</v>
      </c>
      <c r="C8486" t="s">
        <v>55</v>
      </c>
      <c r="D8486">
        <v>28</v>
      </c>
      <c r="E8486">
        <v>5</v>
      </c>
      <c r="F8486" t="s">
        <v>14</v>
      </c>
      <c r="G8486">
        <v>1</v>
      </c>
      <c r="H8486">
        <v>1</v>
      </c>
      <c r="I8486" t="s">
        <v>5</v>
      </c>
      <c r="J8486">
        <v>0</v>
      </c>
    </row>
    <row r="8487" spans="2:10" x14ac:dyDescent="0.45">
      <c r="B8487">
        <v>5517</v>
      </c>
      <c r="C8487" t="s">
        <v>55</v>
      </c>
      <c r="D8487">
        <v>28</v>
      </c>
      <c r="E8487">
        <v>5</v>
      </c>
      <c r="F8487" t="s">
        <v>7</v>
      </c>
      <c r="G8487">
        <v>0</v>
      </c>
      <c r="H8487">
        <v>1</v>
      </c>
      <c r="I8487" t="s">
        <v>10</v>
      </c>
      <c r="J8487">
        <v>-1</v>
      </c>
    </row>
    <row r="8488" spans="2:10" x14ac:dyDescent="0.45">
      <c r="B8488">
        <v>5483</v>
      </c>
      <c r="C8488" t="s">
        <v>55</v>
      </c>
      <c r="D8488">
        <v>28</v>
      </c>
      <c r="E8488">
        <v>6</v>
      </c>
      <c r="F8488" t="s">
        <v>27</v>
      </c>
      <c r="G8488">
        <v>1</v>
      </c>
      <c r="H8488">
        <v>1</v>
      </c>
      <c r="I8488" t="s">
        <v>49</v>
      </c>
      <c r="J8488">
        <v>0</v>
      </c>
    </row>
    <row r="8489" spans="2:10" x14ac:dyDescent="0.45">
      <c r="B8489">
        <v>5484</v>
      </c>
      <c r="C8489" t="s">
        <v>55</v>
      </c>
      <c r="D8489">
        <v>28</v>
      </c>
      <c r="E8489">
        <v>6</v>
      </c>
      <c r="F8489" t="s">
        <v>6</v>
      </c>
      <c r="G8489">
        <v>4</v>
      </c>
      <c r="H8489">
        <v>2</v>
      </c>
      <c r="I8489" t="s">
        <v>0</v>
      </c>
      <c r="J8489">
        <v>1</v>
      </c>
    </row>
    <row r="8490" spans="2:10" x14ac:dyDescent="0.45">
      <c r="B8490">
        <v>5485</v>
      </c>
      <c r="C8490" t="s">
        <v>55</v>
      </c>
      <c r="D8490">
        <v>28</v>
      </c>
      <c r="E8490">
        <v>6</v>
      </c>
      <c r="F8490" t="s">
        <v>9</v>
      </c>
      <c r="G8490">
        <v>2</v>
      </c>
      <c r="H8490">
        <v>0</v>
      </c>
      <c r="I8490" t="s">
        <v>15</v>
      </c>
      <c r="J8490">
        <v>1</v>
      </c>
    </row>
    <row r="8491" spans="2:10" x14ac:dyDescent="0.45">
      <c r="B8491">
        <v>5486</v>
      </c>
      <c r="C8491" t="s">
        <v>55</v>
      </c>
      <c r="D8491">
        <v>28</v>
      </c>
      <c r="E8491">
        <v>6</v>
      </c>
      <c r="F8491" t="s">
        <v>56</v>
      </c>
      <c r="G8491">
        <v>1</v>
      </c>
      <c r="H8491">
        <v>3</v>
      </c>
      <c r="I8491" t="s">
        <v>1</v>
      </c>
      <c r="J8491">
        <v>-1</v>
      </c>
    </row>
    <row r="8492" spans="2:10" x14ac:dyDescent="0.45">
      <c r="B8492">
        <v>5487</v>
      </c>
      <c r="C8492" t="s">
        <v>55</v>
      </c>
      <c r="D8492">
        <v>28</v>
      </c>
      <c r="E8492">
        <v>6</v>
      </c>
      <c r="F8492" t="s">
        <v>5</v>
      </c>
      <c r="G8492">
        <v>1</v>
      </c>
      <c r="H8492">
        <v>1</v>
      </c>
      <c r="I8492" t="s">
        <v>17</v>
      </c>
      <c r="J8492">
        <v>0</v>
      </c>
    </row>
    <row r="8493" spans="2:10" x14ac:dyDescent="0.45">
      <c r="B8493">
        <v>5488</v>
      </c>
      <c r="C8493" t="s">
        <v>55</v>
      </c>
      <c r="D8493">
        <v>28</v>
      </c>
      <c r="E8493">
        <v>6</v>
      </c>
      <c r="F8493" t="s">
        <v>11</v>
      </c>
      <c r="G8493">
        <v>2</v>
      </c>
      <c r="H8493">
        <v>0</v>
      </c>
      <c r="I8493" t="s">
        <v>24</v>
      </c>
      <c r="J8493">
        <v>1</v>
      </c>
    </row>
    <row r="8494" spans="2:10" x14ac:dyDescent="0.45">
      <c r="B8494">
        <v>5489</v>
      </c>
      <c r="C8494" t="s">
        <v>55</v>
      </c>
      <c r="D8494">
        <v>28</v>
      </c>
      <c r="E8494">
        <v>6</v>
      </c>
      <c r="F8494" t="s">
        <v>3</v>
      </c>
      <c r="G8494">
        <v>1</v>
      </c>
      <c r="H8494">
        <v>1</v>
      </c>
      <c r="I8494" t="s">
        <v>7</v>
      </c>
      <c r="J8494">
        <v>0</v>
      </c>
    </row>
    <row r="8495" spans="2:10" x14ac:dyDescent="0.45">
      <c r="B8495">
        <v>5518</v>
      </c>
      <c r="C8495" t="s">
        <v>55</v>
      </c>
      <c r="D8495">
        <v>28</v>
      </c>
      <c r="E8495">
        <v>6</v>
      </c>
      <c r="F8495" t="s">
        <v>13</v>
      </c>
      <c r="G8495">
        <v>1</v>
      </c>
      <c r="H8495">
        <v>3</v>
      </c>
      <c r="I8495" t="s">
        <v>14</v>
      </c>
      <c r="J8495">
        <v>-1</v>
      </c>
    </row>
    <row r="8496" spans="2:10" x14ac:dyDescent="0.45">
      <c r="B8496">
        <v>5528</v>
      </c>
      <c r="C8496" t="s">
        <v>55</v>
      </c>
      <c r="D8496">
        <v>28</v>
      </c>
      <c r="E8496">
        <v>6</v>
      </c>
      <c r="F8496" t="s">
        <v>10</v>
      </c>
      <c r="G8496">
        <v>1</v>
      </c>
      <c r="H8496">
        <v>2</v>
      </c>
      <c r="I8496" t="s">
        <v>4</v>
      </c>
      <c r="J8496">
        <v>-1</v>
      </c>
    </row>
    <row r="8497" spans="2:10" x14ac:dyDescent="0.45">
      <c r="B8497">
        <v>5490</v>
      </c>
      <c r="C8497" t="s">
        <v>55</v>
      </c>
      <c r="D8497">
        <v>28</v>
      </c>
      <c r="E8497">
        <v>7</v>
      </c>
      <c r="F8497" t="s">
        <v>24</v>
      </c>
      <c r="G8497">
        <v>1</v>
      </c>
      <c r="H8497">
        <v>3</v>
      </c>
      <c r="I8497" t="s">
        <v>5</v>
      </c>
      <c r="J8497">
        <v>-1</v>
      </c>
    </row>
    <row r="8498" spans="2:10" x14ac:dyDescent="0.45">
      <c r="B8498">
        <v>5491</v>
      </c>
      <c r="C8498" t="s">
        <v>55</v>
      </c>
      <c r="D8498">
        <v>28</v>
      </c>
      <c r="E8498">
        <v>7</v>
      </c>
      <c r="F8498" t="s">
        <v>4</v>
      </c>
      <c r="G8498">
        <v>2</v>
      </c>
      <c r="H8498">
        <v>4</v>
      </c>
      <c r="I8498" t="s">
        <v>3</v>
      </c>
      <c r="J8498">
        <v>-1</v>
      </c>
    </row>
    <row r="8499" spans="2:10" x14ac:dyDescent="0.45">
      <c r="B8499">
        <v>5492</v>
      </c>
      <c r="C8499" t="s">
        <v>55</v>
      </c>
      <c r="D8499">
        <v>28</v>
      </c>
      <c r="E8499">
        <v>7</v>
      </c>
      <c r="F8499" t="s">
        <v>14</v>
      </c>
      <c r="G8499">
        <v>3</v>
      </c>
      <c r="H8499">
        <v>1</v>
      </c>
      <c r="I8499" t="s">
        <v>6</v>
      </c>
      <c r="J8499">
        <v>1</v>
      </c>
    </row>
    <row r="8500" spans="2:10" x14ac:dyDescent="0.45">
      <c r="B8500">
        <v>5493</v>
      </c>
      <c r="C8500" t="s">
        <v>55</v>
      </c>
      <c r="D8500">
        <v>28</v>
      </c>
      <c r="E8500">
        <v>7</v>
      </c>
      <c r="F8500" t="s">
        <v>1</v>
      </c>
      <c r="G8500">
        <v>1</v>
      </c>
      <c r="H8500">
        <v>3</v>
      </c>
      <c r="I8500" t="s">
        <v>9</v>
      </c>
      <c r="J8500">
        <v>-1</v>
      </c>
    </row>
    <row r="8501" spans="2:10" x14ac:dyDescent="0.45">
      <c r="B8501">
        <v>5494</v>
      </c>
      <c r="C8501" t="s">
        <v>55</v>
      </c>
      <c r="D8501">
        <v>28</v>
      </c>
      <c r="E8501">
        <v>7</v>
      </c>
      <c r="F8501" t="s">
        <v>17</v>
      </c>
      <c r="G8501">
        <v>2</v>
      </c>
      <c r="H8501">
        <v>2</v>
      </c>
      <c r="I8501" t="s">
        <v>13</v>
      </c>
      <c r="J8501">
        <v>0</v>
      </c>
    </row>
    <row r="8502" spans="2:10" x14ac:dyDescent="0.45">
      <c r="B8502">
        <v>5495</v>
      </c>
      <c r="C8502" t="s">
        <v>55</v>
      </c>
      <c r="D8502">
        <v>28</v>
      </c>
      <c r="E8502">
        <v>7</v>
      </c>
      <c r="F8502" t="s">
        <v>15</v>
      </c>
      <c r="G8502">
        <v>4</v>
      </c>
      <c r="H8502">
        <v>1</v>
      </c>
      <c r="I8502" t="s">
        <v>49</v>
      </c>
      <c r="J8502">
        <v>1</v>
      </c>
    </row>
    <row r="8503" spans="2:10" x14ac:dyDescent="0.45">
      <c r="B8503">
        <v>5496</v>
      </c>
      <c r="C8503" t="s">
        <v>55</v>
      </c>
      <c r="D8503">
        <v>28</v>
      </c>
      <c r="E8503">
        <v>7</v>
      </c>
      <c r="F8503" t="s">
        <v>11</v>
      </c>
      <c r="G8503">
        <v>2</v>
      </c>
      <c r="H8503">
        <v>2</v>
      </c>
      <c r="I8503" t="s">
        <v>27</v>
      </c>
      <c r="J8503">
        <v>0</v>
      </c>
    </row>
    <row r="8504" spans="2:10" x14ac:dyDescent="0.45">
      <c r="B8504">
        <v>5497</v>
      </c>
      <c r="C8504" t="s">
        <v>55</v>
      </c>
      <c r="D8504">
        <v>28</v>
      </c>
      <c r="E8504">
        <v>7</v>
      </c>
      <c r="F8504" t="s">
        <v>7</v>
      </c>
      <c r="G8504">
        <v>3</v>
      </c>
      <c r="H8504">
        <v>2</v>
      </c>
      <c r="I8504" t="s">
        <v>56</v>
      </c>
      <c r="J8504">
        <v>1</v>
      </c>
    </row>
    <row r="8505" spans="2:10" x14ac:dyDescent="0.45">
      <c r="B8505">
        <v>5546</v>
      </c>
      <c r="C8505" t="s">
        <v>55</v>
      </c>
      <c r="D8505">
        <v>28</v>
      </c>
      <c r="E8505">
        <v>7</v>
      </c>
      <c r="F8505" t="s">
        <v>0</v>
      </c>
      <c r="G8505">
        <v>0</v>
      </c>
      <c r="H8505">
        <v>0</v>
      </c>
      <c r="I8505" t="s">
        <v>10</v>
      </c>
      <c r="J8505">
        <v>0</v>
      </c>
    </row>
    <row r="8506" spans="2:10" x14ac:dyDescent="0.45">
      <c r="B8506">
        <v>5499</v>
      </c>
      <c r="C8506" t="s">
        <v>55</v>
      </c>
      <c r="D8506">
        <v>28</v>
      </c>
      <c r="E8506">
        <v>8</v>
      </c>
      <c r="F8506" t="s">
        <v>27</v>
      </c>
      <c r="G8506">
        <v>1</v>
      </c>
      <c r="H8506">
        <v>1</v>
      </c>
      <c r="I8506" t="s">
        <v>15</v>
      </c>
      <c r="J8506">
        <v>0</v>
      </c>
    </row>
    <row r="8507" spans="2:10" x14ac:dyDescent="0.45">
      <c r="B8507">
        <v>5500</v>
      </c>
      <c r="C8507" t="s">
        <v>55</v>
      </c>
      <c r="D8507">
        <v>28</v>
      </c>
      <c r="E8507">
        <v>8</v>
      </c>
      <c r="F8507" t="s">
        <v>10</v>
      </c>
      <c r="G8507">
        <v>3</v>
      </c>
      <c r="H8507">
        <v>2</v>
      </c>
      <c r="I8507" t="s">
        <v>14</v>
      </c>
      <c r="J8507">
        <v>1</v>
      </c>
    </row>
    <row r="8508" spans="2:10" x14ac:dyDescent="0.45">
      <c r="B8508">
        <v>5501</v>
      </c>
      <c r="C8508" t="s">
        <v>55</v>
      </c>
      <c r="D8508">
        <v>28</v>
      </c>
      <c r="E8508">
        <v>8</v>
      </c>
      <c r="F8508" t="s">
        <v>49</v>
      </c>
      <c r="G8508">
        <v>1</v>
      </c>
      <c r="H8508">
        <v>1</v>
      </c>
      <c r="I8508" t="s">
        <v>1</v>
      </c>
      <c r="J8508">
        <v>0</v>
      </c>
    </row>
    <row r="8509" spans="2:10" x14ac:dyDescent="0.45">
      <c r="B8509">
        <v>5502</v>
      </c>
      <c r="C8509" t="s">
        <v>55</v>
      </c>
      <c r="D8509">
        <v>28</v>
      </c>
      <c r="E8509">
        <v>8</v>
      </c>
      <c r="F8509" t="s">
        <v>6</v>
      </c>
      <c r="G8509">
        <v>0</v>
      </c>
      <c r="H8509">
        <v>0</v>
      </c>
      <c r="I8509" t="s">
        <v>17</v>
      </c>
      <c r="J8509">
        <v>0</v>
      </c>
    </row>
    <row r="8510" spans="2:10" x14ac:dyDescent="0.45">
      <c r="B8510">
        <v>5503</v>
      </c>
      <c r="C8510" t="s">
        <v>55</v>
      </c>
      <c r="D8510">
        <v>28</v>
      </c>
      <c r="E8510">
        <v>8</v>
      </c>
      <c r="F8510" t="s">
        <v>9</v>
      </c>
      <c r="G8510">
        <v>3</v>
      </c>
      <c r="H8510">
        <v>1</v>
      </c>
      <c r="I8510" t="s">
        <v>7</v>
      </c>
      <c r="J8510">
        <v>1</v>
      </c>
    </row>
    <row r="8511" spans="2:10" x14ac:dyDescent="0.45">
      <c r="B8511">
        <v>5504</v>
      </c>
      <c r="C8511" t="s">
        <v>55</v>
      </c>
      <c r="D8511">
        <v>28</v>
      </c>
      <c r="E8511">
        <v>8</v>
      </c>
      <c r="F8511" t="s">
        <v>13</v>
      </c>
      <c r="G8511">
        <v>2</v>
      </c>
      <c r="H8511">
        <v>1</v>
      </c>
      <c r="I8511" t="s">
        <v>24</v>
      </c>
      <c r="J8511">
        <v>1</v>
      </c>
    </row>
    <row r="8512" spans="2:10" x14ac:dyDescent="0.45">
      <c r="B8512">
        <v>5505</v>
      </c>
      <c r="C8512" t="s">
        <v>55</v>
      </c>
      <c r="D8512">
        <v>28</v>
      </c>
      <c r="E8512">
        <v>8</v>
      </c>
      <c r="F8512" t="s">
        <v>5</v>
      </c>
      <c r="G8512">
        <v>0</v>
      </c>
      <c r="H8512">
        <v>0</v>
      </c>
      <c r="I8512" t="s">
        <v>11</v>
      </c>
      <c r="J8512">
        <v>0</v>
      </c>
    </row>
    <row r="8513" spans="2:10" x14ac:dyDescent="0.45">
      <c r="B8513">
        <v>5506</v>
      </c>
      <c r="C8513" t="s">
        <v>55</v>
      </c>
      <c r="D8513">
        <v>28</v>
      </c>
      <c r="E8513">
        <v>8</v>
      </c>
      <c r="F8513" t="s">
        <v>56</v>
      </c>
      <c r="G8513">
        <v>0</v>
      </c>
      <c r="H8513">
        <v>1</v>
      </c>
      <c r="I8513" t="s">
        <v>4</v>
      </c>
      <c r="J8513">
        <v>-1</v>
      </c>
    </row>
    <row r="8514" spans="2:10" x14ac:dyDescent="0.45">
      <c r="B8514">
        <v>5507</v>
      </c>
      <c r="C8514" t="s">
        <v>55</v>
      </c>
      <c r="D8514">
        <v>28</v>
      </c>
      <c r="E8514">
        <v>8</v>
      </c>
      <c r="F8514" t="s">
        <v>3</v>
      </c>
      <c r="G8514">
        <v>1</v>
      </c>
      <c r="H8514">
        <v>1</v>
      </c>
      <c r="I8514" t="s">
        <v>0</v>
      </c>
      <c r="J8514">
        <v>0</v>
      </c>
    </row>
    <row r="8515" spans="2:10" x14ac:dyDescent="0.45">
      <c r="B8515">
        <v>5508</v>
      </c>
      <c r="C8515" t="s">
        <v>55</v>
      </c>
      <c r="D8515">
        <v>28</v>
      </c>
      <c r="E8515">
        <v>9</v>
      </c>
      <c r="F8515" t="s">
        <v>24</v>
      </c>
      <c r="G8515">
        <v>1</v>
      </c>
      <c r="H8515">
        <v>1</v>
      </c>
      <c r="I8515" t="s">
        <v>6</v>
      </c>
      <c r="J8515">
        <v>0</v>
      </c>
    </row>
    <row r="8516" spans="2:10" x14ac:dyDescent="0.45">
      <c r="B8516">
        <v>5509</v>
      </c>
      <c r="C8516" t="s">
        <v>55</v>
      </c>
      <c r="D8516">
        <v>28</v>
      </c>
      <c r="E8516">
        <v>9</v>
      </c>
      <c r="F8516" t="s">
        <v>4</v>
      </c>
      <c r="G8516">
        <v>2</v>
      </c>
      <c r="H8516">
        <v>1</v>
      </c>
      <c r="I8516" t="s">
        <v>9</v>
      </c>
      <c r="J8516">
        <v>1</v>
      </c>
    </row>
    <row r="8517" spans="2:10" x14ac:dyDescent="0.45">
      <c r="B8517">
        <v>5510</v>
      </c>
      <c r="C8517" t="s">
        <v>55</v>
      </c>
      <c r="D8517">
        <v>28</v>
      </c>
      <c r="E8517">
        <v>9</v>
      </c>
      <c r="F8517" t="s">
        <v>0</v>
      </c>
      <c r="G8517">
        <v>0</v>
      </c>
      <c r="H8517">
        <v>3</v>
      </c>
      <c r="I8517" t="s">
        <v>56</v>
      </c>
      <c r="J8517">
        <v>-1</v>
      </c>
    </row>
    <row r="8518" spans="2:10" x14ac:dyDescent="0.45">
      <c r="B8518">
        <v>5511</v>
      </c>
      <c r="C8518" t="s">
        <v>55</v>
      </c>
      <c r="D8518">
        <v>28</v>
      </c>
      <c r="E8518">
        <v>9</v>
      </c>
      <c r="F8518" t="s">
        <v>14</v>
      </c>
      <c r="G8518">
        <v>2</v>
      </c>
      <c r="H8518">
        <v>3</v>
      </c>
      <c r="I8518" t="s">
        <v>3</v>
      </c>
      <c r="J8518">
        <v>-1</v>
      </c>
    </row>
    <row r="8519" spans="2:10" x14ac:dyDescent="0.45">
      <c r="B8519">
        <v>5512</v>
      </c>
      <c r="C8519" t="s">
        <v>55</v>
      </c>
      <c r="D8519">
        <v>28</v>
      </c>
      <c r="E8519">
        <v>9</v>
      </c>
      <c r="F8519" t="s">
        <v>17</v>
      </c>
      <c r="G8519">
        <v>1</v>
      </c>
      <c r="H8519">
        <v>0</v>
      </c>
      <c r="I8519" t="s">
        <v>10</v>
      </c>
      <c r="J8519">
        <v>1</v>
      </c>
    </row>
    <row r="8520" spans="2:10" x14ac:dyDescent="0.45">
      <c r="B8520">
        <v>5513</v>
      </c>
      <c r="C8520" t="s">
        <v>55</v>
      </c>
      <c r="D8520">
        <v>28</v>
      </c>
      <c r="E8520">
        <v>9</v>
      </c>
      <c r="F8520" t="s">
        <v>1</v>
      </c>
      <c r="G8520">
        <v>1</v>
      </c>
      <c r="H8520">
        <v>0</v>
      </c>
      <c r="I8520" t="s">
        <v>15</v>
      </c>
      <c r="J8520">
        <v>1</v>
      </c>
    </row>
    <row r="8521" spans="2:10" x14ac:dyDescent="0.45">
      <c r="B8521">
        <v>5514</v>
      </c>
      <c r="C8521" t="s">
        <v>55</v>
      </c>
      <c r="D8521">
        <v>28</v>
      </c>
      <c r="E8521">
        <v>9</v>
      </c>
      <c r="F8521" t="s">
        <v>5</v>
      </c>
      <c r="G8521">
        <v>0</v>
      </c>
      <c r="H8521">
        <v>0</v>
      </c>
      <c r="I8521" t="s">
        <v>27</v>
      </c>
      <c r="J8521">
        <v>0</v>
      </c>
    </row>
    <row r="8522" spans="2:10" x14ac:dyDescent="0.45">
      <c r="B8522">
        <v>5515</v>
      </c>
      <c r="C8522" t="s">
        <v>55</v>
      </c>
      <c r="D8522">
        <v>28</v>
      </c>
      <c r="E8522">
        <v>9</v>
      </c>
      <c r="F8522" t="s">
        <v>7</v>
      </c>
      <c r="G8522">
        <v>1</v>
      </c>
      <c r="H8522">
        <v>1</v>
      </c>
      <c r="I8522" t="s">
        <v>49</v>
      </c>
      <c r="J8522">
        <v>0</v>
      </c>
    </row>
    <row r="8523" spans="2:10" x14ac:dyDescent="0.45">
      <c r="B8523">
        <v>5516</v>
      </c>
      <c r="C8523" t="s">
        <v>55</v>
      </c>
      <c r="D8523">
        <v>28</v>
      </c>
      <c r="E8523">
        <v>9</v>
      </c>
      <c r="F8523" t="s">
        <v>11</v>
      </c>
      <c r="G8523">
        <v>1</v>
      </c>
      <c r="H8523">
        <v>0</v>
      </c>
      <c r="I8523" t="s">
        <v>13</v>
      </c>
      <c r="J8523">
        <v>1</v>
      </c>
    </row>
    <row r="8524" spans="2:10" x14ac:dyDescent="0.45">
      <c r="B8524">
        <v>5519</v>
      </c>
      <c r="C8524" t="s">
        <v>55</v>
      </c>
      <c r="D8524">
        <v>28</v>
      </c>
      <c r="E8524">
        <v>10</v>
      </c>
      <c r="F8524" t="s">
        <v>27</v>
      </c>
      <c r="G8524">
        <v>0</v>
      </c>
      <c r="H8524">
        <v>0</v>
      </c>
      <c r="I8524" t="s">
        <v>1</v>
      </c>
      <c r="J8524">
        <v>0</v>
      </c>
    </row>
    <row r="8525" spans="2:10" x14ac:dyDescent="0.45">
      <c r="B8525">
        <v>5520</v>
      </c>
      <c r="C8525" t="s">
        <v>55</v>
      </c>
      <c r="D8525">
        <v>28</v>
      </c>
      <c r="E8525">
        <v>10</v>
      </c>
      <c r="F8525" t="s">
        <v>10</v>
      </c>
      <c r="G8525">
        <v>5</v>
      </c>
      <c r="H8525">
        <v>1</v>
      </c>
      <c r="I8525" t="s">
        <v>24</v>
      </c>
      <c r="J8525">
        <v>1</v>
      </c>
    </row>
    <row r="8526" spans="2:10" x14ac:dyDescent="0.45">
      <c r="B8526">
        <v>5521</v>
      </c>
      <c r="C8526" t="s">
        <v>55</v>
      </c>
      <c r="D8526">
        <v>28</v>
      </c>
      <c r="E8526">
        <v>10</v>
      </c>
      <c r="F8526" t="s">
        <v>6</v>
      </c>
      <c r="G8526">
        <v>3</v>
      </c>
      <c r="H8526">
        <v>1</v>
      </c>
      <c r="I8526" t="s">
        <v>11</v>
      </c>
      <c r="J8526">
        <v>1</v>
      </c>
    </row>
    <row r="8527" spans="2:10" x14ac:dyDescent="0.45">
      <c r="B8527">
        <v>5522</v>
      </c>
      <c r="C8527" t="s">
        <v>55</v>
      </c>
      <c r="D8527">
        <v>28</v>
      </c>
      <c r="E8527">
        <v>10</v>
      </c>
      <c r="F8527" t="s">
        <v>49</v>
      </c>
      <c r="G8527">
        <v>2</v>
      </c>
      <c r="H8527">
        <v>3</v>
      </c>
      <c r="I8527" t="s">
        <v>4</v>
      </c>
      <c r="J8527">
        <v>-1</v>
      </c>
    </row>
    <row r="8528" spans="2:10" x14ac:dyDescent="0.45">
      <c r="B8528">
        <v>5523</v>
      </c>
      <c r="C8528" t="s">
        <v>55</v>
      </c>
      <c r="D8528">
        <v>28</v>
      </c>
      <c r="E8528">
        <v>10</v>
      </c>
      <c r="F8528" t="s">
        <v>9</v>
      </c>
      <c r="G8528">
        <v>1</v>
      </c>
      <c r="H8528">
        <v>0</v>
      </c>
      <c r="I8528" t="s">
        <v>0</v>
      </c>
      <c r="J8528">
        <v>1</v>
      </c>
    </row>
    <row r="8529" spans="2:10" x14ac:dyDescent="0.45">
      <c r="B8529">
        <v>5524</v>
      </c>
      <c r="C8529" t="s">
        <v>55</v>
      </c>
      <c r="D8529">
        <v>28</v>
      </c>
      <c r="E8529">
        <v>10</v>
      </c>
      <c r="F8529" t="s">
        <v>13</v>
      </c>
      <c r="G8529">
        <v>2</v>
      </c>
      <c r="H8529">
        <v>0</v>
      </c>
      <c r="I8529" t="s">
        <v>5</v>
      </c>
      <c r="J8529">
        <v>1</v>
      </c>
    </row>
    <row r="8530" spans="2:10" x14ac:dyDescent="0.45">
      <c r="B8530">
        <v>5525</v>
      </c>
      <c r="C8530" t="s">
        <v>55</v>
      </c>
      <c r="D8530">
        <v>28</v>
      </c>
      <c r="E8530">
        <v>10</v>
      </c>
      <c r="F8530" t="s">
        <v>15</v>
      </c>
      <c r="G8530">
        <v>2</v>
      </c>
      <c r="H8530">
        <v>2</v>
      </c>
      <c r="I8530" t="s">
        <v>7</v>
      </c>
      <c r="J8530">
        <v>0</v>
      </c>
    </row>
    <row r="8531" spans="2:10" x14ac:dyDescent="0.45">
      <c r="B8531">
        <v>5526</v>
      </c>
      <c r="C8531" t="s">
        <v>55</v>
      </c>
      <c r="D8531">
        <v>28</v>
      </c>
      <c r="E8531">
        <v>10</v>
      </c>
      <c r="F8531" t="s">
        <v>56</v>
      </c>
      <c r="G8531">
        <v>1</v>
      </c>
      <c r="H8531">
        <v>0</v>
      </c>
      <c r="I8531" t="s">
        <v>14</v>
      </c>
      <c r="J8531">
        <v>1</v>
      </c>
    </row>
    <row r="8532" spans="2:10" x14ac:dyDescent="0.45">
      <c r="B8532">
        <v>5527</v>
      </c>
      <c r="C8532" t="s">
        <v>55</v>
      </c>
      <c r="D8532">
        <v>28</v>
      </c>
      <c r="E8532">
        <v>10</v>
      </c>
      <c r="F8532" t="s">
        <v>3</v>
      </c>
      <c r="G8532">
        <v>0</v>
      </c>
      <c r="H8532">
        <v>0</v>
      </c>
      <c r="I8532" t="s">
        <v>17</v>
      </c>
      <c r="J8532">
        <v>0</v>
      </c>
    </row>
    <row r="8533" spans="2:10" x14ac:dyDescent="0.45">
      <c r="B8533">
        <v>5529</v>
      </c>
      <c r="C8533" t="s">
        <v>55</v>
      </c>
      <c r="D8533">
        <v>28</v>
      </c>
      <c r="E8533">
        <v>11</v>
      </c>
      <c r="F8533" t="s">
        <v>24</v>
      </c>
      <c r="G8533">
        <v>3</v>
      </c>
      <c r="H8533">
        <v>2</v>
      </c>
      <c r="I8533" t="s">
        <v>3</v>
      </c>
      <c r="J8533">
        <v>1</v>
      </c>
    </row>
    <row r="8534" spans="2:10" x14ac:dyDescent="0.45">
      <c r="B8534">
        <v>5530</v>
      </c>
      <c r="C8534" t="s">
        <v>55</v>
      </c>
      <c r="D8534">
        <v>28</v>
      </c>
      <c r="E8534">
        <v>11</v>
      </c>
      <c r="F8534" t="s">
        <v>4</v>
      </c>
      <c r="G8534">
        <v>3</v>
      </c>
      <c r="H8534">
        <v>0</v>
      </c>
      <c r="I8534" t="s">
        <v>15</v>
      </c>
      <c r="J8534">
        <v>1</v>
      </c>
    </row>
    <row r="8535" spans="2:10" x14ac:dyDescent="0.45">
      <c r="B8535">
        <v>5531</v>
      </c>
      <c r="C8535" t="s">
        <v>55</v>
      </c>
      <c r="D8535">
        <v>28</v>
      </c>
      <c r="E8535">
        <v>11</v>
      </c>
      <c r="F8535" t="s">
        <v>0</v>
      </c>
      <c r="G8535">
        <v>2</v>
      </c>
      <c r="H8535">
        <v>2</v>
      </c>
      <c r="I8535" t="s">
        <v>49</v>
      </c>
      <c r="J8535">
        <v>0</v>
      </c>
    </row>
    <row r="8536" spans="2:10" x14ac:dyDescent="0.45">
      <c r="B8536">
        <v>5532</v>
      </c>
      <c r="C8536" t="s">
        <v>55</v>
      </c>
      <c r="D8536">
        <v>28</v>
      </c>
      <c r="E8536">
        <v>11</v>
      </c>
      <c r="F8536" t="s">
        <v>14</v>
      </c>
      <c r="G8536">
        <v>1</v>
      </c>
      <c r="H8536">
        <v>1</v>
      </c>
      <c r="I8536" t="s">
        <v>9</v>
      </c>
      <c r="J8536">
        <v>0</v>
      </c>
    </row>
    <row r="8537" spans="2:10" x14ac:dyDescent="0.45">
      <c r="B8537">
        <v>5533</v>
      </c>
      <c r="C8537" t="s">
        <v>55</v>
      </c>
      <c r="D8537">
        <v>28</v>
      </c>
      <c r="E8537">
        <v>11</v>
      </c>
      <c r="F8537" t="s">
        <v>13</v>
      </c>
      <c r="G8537">
        <v>3</v>
      </c>
      <c r="H8537">
        <v>0</v>
      </c>
      <c r="I8537" t="s">
        <v>27</v>
      </c>
      <c r="J8537">
        <v>1</v>
      </c>
    </row>
    <row r="8538" spans="2:10" x14ac:dyDescent="0.45">
      <c r="B8538">
        <v>5534</v>
      </c>
      <c r="C8538" t="s">
        <v>55</v>
      </c>
      <c r="D8538">
        <v>28</v>
      </c>
      <c r="E8538">
        <v>11</v>
      </c>
      <c r="F8538" t="s">
        <v>5</v>
      </c>
      <c r="G8538">
        <v>2</v>
      </c>
      <c r="H8538">
        <v>2</v>
      </c>
      <c r="I8538" t="s">
        <v>6</v>
      </c>
      <c r="J8538">
        <v>0</v>
      </c>
    </row>
    <row r="8539" spans="2:10" x14ac:dyDescent="0.45">
      <c r="B8539">
        <v>5535</v>
      </c>
      <c r="C8539" t="s">
        <v>55</v>
      </c>
      <c r="D8539">
        <v>28</v>
      </c>
      <c r="E8539">
        <v>11</v>
      </c>
      <c r="F8539" t="s">
        <v>17</v>
      </c>
      <c r="G8539">
        <v>0</v>
      </c>
      <c r="H8539">
        <v>1</v>
      </c>
      <c r="I8539" t="s">
        <v>56</v>
      </c>
      <c r="J8539">
        <v>-1</v>
      </c>
    </row>
    <row r="8540" spans="2:10" x14ac:dyDescent="0.45">
      <c r="B8540">
        <v>5536</v>
      </c>
      <c r="C8540" t="s">
        <v>55</v>
      </c>
      <c r="D8540">
        <v>28</v>
      </c>
      <c r="E8540">
        <v>11</v>
      </c>
      <c r="F8540" t="s">
        <v>11</v>
      </c>
      <c r="G8540">
        <v>5</v>
      </c>
      <c r="H8540">
        <v>0</v>
      </c>
      <c r="I8540" t="s">
        <v>10</v>
      </c>
      <c r="J8540">
        <v>1</v>
      </c>
    </row>
    <row r="8541" spans="2:10" x14ac:dyDescent="0.45">
      <c r="B8541">
        <v>5537</v>
      </c>
      <c r="C8541" t="s">
        <v>55</v>
      </c>
      <c r="D8541">
        <v>28</v>
      </c>
      <c r="E8541">
        <v>11</v>
      </c>
      <c r="F8541" t="s">
        <v>7</v>
      </c>
      <c r="G8541">
        <v>0</v>
      </c>
      <c r="H8541">
        <v>1</v>
      </c>
      <c r="I8541" t="s">
        <v>1</v>
      </c>
      <c r="J8541">
        <v>-1</v>
      </c>
    </row>
    <row r="8542" spans="2:10" x14ac:dyDescent="0.45">
      <c r="B8542">
        <v>5538</v>
      </c>
      <c r="C8542" t="s">
        <v>55</v>
      </c>
      <c r="D8542">
        <v>28</v>
      </c>
      <c r="E8542">
        <v>12</v>
      </c>
      <c r="F8542" t="s">
        <v>3</v>
      </c>
      <c r="G8542">
        <v>6</v>
      </c>
      <c r="H8542">
        <v>1</v>
      </c>
      <c r="I8542" t="s">
        <v>11</v>
      </c>
      <c r="J8542">
        <v>1</v>
      </c>
    </row>
    <row r="8543" spans="2:10" x14ac:dyDescent="0.45">
      <c r="B8543">
        <v>5539</v>
      </c>
      <c r="C8543" t="s">
        <v>55</v>
      </c>
      <c r="D8543">
        <v>28</v>
      </c>
      <c r="E8543">
        <v>12</v>
      </c>
      <c r="F8543" t="s">
        <v>1</v>
      </c>
      <c r="G8543">
        <v>1</v>
      </c>
      <c r="H8543">
        <v>1</v>
      </c>
      <c r="I8543" t="s">
        <v>4</v>
      </c>
      <c r="J8543">
        <v>0</v>
      </c>
    </row>
    <row r="8544" spans="2:10" x14ac:dyDescent="0.45">
      <c r="B8544">
        <v>5540</v>
      </c>
      <c r="C8544" t="s">
        <v>55</v>
      </c>
      <c r="D8544">
        <v>28</v>
      </c>
      <c r="E8544">
        <v>12</v>
      </c>
      <c r="F8544" t="s">
        <v>27</v>
      </c>
      <c r="G8544">
        <v>4</v>
      </c>
      <c r="H8544">
        <v>0</v>
      </c>
      <c r="I8544" t="s">
        <v>7</v>
      </c>
      <c r="J8544">
        <v>1</v>
      </c>
    </row>
    <row r="8545" spans="2:10" x14ac:dyDescent="0.45">
      <c r="B8545">
        <v>5541</v>
      </c>
      <c r="C8545" t="s">
        <v>55</v>
      </c>
      <c r="D8545">
        <v>28</v>
      </c>
      <c r="E8545">
        <v>12</v>
      </c>
      <c r="F8545" t="s">
        <v>56</v>
      </c>
      <c r="G8545">
        <v>1</v>
      </c>
      <c r="H8545">
        <v>2</v>
      </c>
      <c r="I8545" t="s">
        <v>24</v>
      </c>
      <c r="J8545">
        <v>-1</v>
      </c>
    </row>
    <row r="8546" spans="2:10" x14ac:dyDescent="0.45">
      <c r="B8546">
        <v>5542</v>
      </c>
      <c r="C8546" t="s">
        <v>55</v>
      </c>
      <c r="D8546">
        <v>28</v>
      </c>
      <c r="E8546">
        <v>12</v>
      </c>
      <c r="F8546" t="s">
        <v>10</v>
      </c>
      <c r="G8546">
        <v>3</v>
      </c>
      <c r="H8546">
        <v>3</v>
      </c>
      <c r="I8546" t="s">
        <v>5</v>
      </c>
      <c r="J8546">
        <v>0</v>
      </c>
    </row>
    <row r="8547" spans="2:10" x14ac:dyDescent="0.45">
      <c r="B8547">
        <v>5543</v>
      </c>
      <c r="C8547" t="s">
        <v>55</v>
      </c>
      <c r="D8547">
        <v>28</v>
      </c>
      <c r="E8547">
        <v>12</v>
      </c>
      <c r="F8547" t="s">
        <v>6</v>
      </c>
      <c r="G8547">
        <v>1</v>
      </c>
      <c r="H8547">
        <v>3</v>
      </c>
      <c r="I8547" t="s">
        <v>13</v>
      </c>
      <c r="J8547">
        <v>-1</v>
      </c>
    </row>
    <row r="8548" spans="2:10" x14ac:dyDescent="0.45">
      <c r="B8548">
        <v>5544</v>
      </c>
      <c r="C8548" t="s">
        <v>55</v>
      </c>
      <c r="D8548">
        <v>28</v>
      </c>
      <c r="E8548">
        <v>12</v>
      </c>
      <c r="F8548" t="s">
        <v>49</v>
      </c>
      <c r="G8548">
        <v>1</v>
      </c>
      <c r="H8548">
        <v>0</v>
      </c>
      <c r="I8548" t="s">
        <v>14</v>
      </c>
      <c r="J8548">
        <v>1</v>
      </c>
    </row>
    <row r="8549" spans="2:10" x14ac:dyDescent="0.45">
      <c r="B8549">
        <v>5545</v>
      </c>
      <c r="C8549" t="s">
        <v>55</v>
      </c>
      <c r="D8549">
        <v>28</v>
      </c>
      <c r="E8549">
        <v>12</v>
      </c>
      <c r="F8549" t="s">
        <v>15</v>
      </c>
      <c r="G8549">
        <v>4</v>
      </c>
      <c r="H8549">
        <v>0</v>
      </c>
      <c r="I8549" t="s">
        <v>0</v>
      </c>
      <c r="J8549">
        <v>1</v>
      </c>
    </row>
    <row r="8550" spans="2:10" x14ac:dyDescent="0.45">
      <c r="B8550">
        <v>5555</v>
      </c>
      <c r="C8550" t="s">
        <v>55</v>
      </c>
      <c r="D8550">
        <v>28</v>
      </c>
      <c r="E8550">
        <v>12</v>
      </c>
      <c r="F8550" t="s">
        <v>9</v>
      </c>
      <c r="G8550">
        <v>3</v>
      </c>
      <c r="H8550">
        <v>1</v>
      </c>
      <c r="I8550" t="s">
        <v>17</v>
      </c>
      <c r="J8550">
        <v>1</v>
      </c>
    </row>
    <row r="8551" spans="2:10" x14ac:dyDescent="0.45">
      <c r="B8551">
        <v>5547</v>
      </c>
      <c r="C8551" t="s">
        <v>55</v>
      </c>
      <c r="D8551">
        <v>28</v>
      </c>
      <c r="E8551">
        <v>13</v>
      </c>
      <c r="F8551" t="s">
        <v>4</v>
      </c>
      <c r="G8551">
        <v>2</v>
      </c>
      <c r="H8551">
        <v>0</v>
      </c>
      <c r="I8551" t="s">
        <v>7</v>
      </c>
      <c r="J8551">
        <v>1</v>
      </c>
    </row>
    <row r="8552" spans="2:10" x14ac:dyDescent="0.45">
      <c r="B8552">
        <v>5548</v>
      </c>
      <c r="C8552" t="s">
        <v>55</v>
      </c>
      <c r="D8552">
        <v>28</v>
      </c>
      <c r="E8552">
        <v>13</v>
      </c>
      <c r="F8552" t="s">
        <v>14</v>
      </c>
      <c r="G8552">
        <v>6</v>
      </c>
      <c r="H8552">
        <v>3</v>
      </c>
      <c r="I8552" t="s">
        <v>15</v>
      </c>
      <c r="J8552">
        <v>1</v>
      </c>
    </row>
    <row r="8553" spans="2:10" x14ac:dyDescent="0.45">
      <c r="B8553">
        <v>5549</v>
      </c>
      <c r="C8553" t="s">
        <v>55</v>
      </c>
      <c r="D8553">
        <v>28</v>
      </c>
      <c r="E8553">
        <v>13</v>
      </c>
      <c r="F8553" t="s">
        <v>0</v>
      </c>
      <c r="G8553">
        <v>1</v>
      </c>
      <c r="H8553">
        <v>1</v>
      </c>
      <c r="I8553" t="s">
        <v>1</v>
      </c>
      <c r="J8553">
        <v>0</v>
      </c>
    </row>
    <row r="8554" spans="2:10" x14ac:dyDescent="0.45">
      <c r="B8554">
        <v>5550</v>
      </c>
      <c r="C8554" t="s">
        <v>55</v>
      </c>
      <c r="D8554">
        <v>28</v>
      </c>
      <c r="E8554">
        <v>13</v>
      </c>
      <c r="F8554" t="s">
        <v>13</v>
      </c>
      <c r="G8554">
        <v>0</v>
      </c>
      <c r="H8554">
        <v>2</v>
      </c>
      <c r="I8554" t="s">
        <v>10</v>
      </c>
      <c r="J8554">
        <v>-1</v>
      </c>
    </row>
    <row r="8555" spans="2:10" x14ac:dyDescent="0.45">
      <c r="B8555">
        <v>5551</v>
      </c>
      <c r="C8555" t="s">
        <v>55</v>
      </c>
      <c r="D8555">
        <v>28</v>
      </c>
      <c r="E8555">
        <v>13</v>
      </c>
      <c r="F8555" t="s">
        <v>17</v>
      </c>
      <c r="G8555">
        <v>2</v>
      </c>
      <c r="H8555">
        <v>0</v>
      </c>
      <c r="I8555" t="s">
        <v>49</v>
      </c>
      <c r="J8555">
        <v>1</v>
      </c>
    </row>
    <row r="8556" spans="2:10" x14ac:dyDescent="0.45">
      <c r="B8556">
        <v>5552</v>
      </c>
      <c r="C8556" t="s">
        <v>55</v>
      </c>
      <c r="D8556">
        <v>28</v>
      </c>
      <c r="E8556">
        <v>13</v>
      </c>
      <c r="F8556" t="s">
        <v>5</v>
      </c>
      <c r="G8556">
        <v>2</v>
      </c>
      <c r="H8556">
        <v>0</v>
      </c>
      <c r="I8556" t="s">
        <v>3</v>
      </c>
      <c r="J8556">
        <v>1</v>
      </c>
    </row>
    <row r="8557" spans="2:10" x14ac:dyDescent="0.45">
      <c r="B8557">
        <v>5553</v>
      </c>
      <c r="C8557" t="s">
        <v>55</v>
      </c>
      <c r="D8557">
        <v>28</v>
      </c>
      <c r="E8557">
        <v>13</v>
      </c>
      <c r="F8557" t="s">
        <v>27</v>
      </c>
      <c r="G8557">
        <v>2</v>
      </c>
      <c r="H8557">
        <v>2</v>
      </c>
      <c r="I8557" t="s">
        <v>6</v>
      </c>
      <c r="J8557">
        <v>0</v>
      </c>
    </row>
    <row r="8558" spans="2:10" x14ac:dyDescent="0.45">
      <c r="B8558">
        <v>5554</v>
      </c>
      <c r="C8558" t="s">
        <v>55</v>
      </c>
      <c r="D8558">
        <v>28</v>
      </c>
      <c r="E8558">
        <v>13</v>
      </c>
      <c r="F8558" t="s">
        <v>11</v>
      </c>
      <c r="G8558">
        <v>2</v>
      </c>
      <c r="H8558">
        <v>2</v>
      </c>
      <c r="I8558" t="s">
        <v>56</v>
      </c>
      <c r="J8558">
        <v>0</v>
      </c>
    </row>
    <row r="8559" spans="2:10" x14ac:dyDescent="0.45">
      <c r="B8559">
        <v>5583</v>
      </c>
      <c r="C8559" t="s">
        <v>55</v>
      </c>
      <c r="D8559">
        <v>28</v>
      </c>
      <c r="E8559">
        <v>13</v>
      </c>
      <c r="F8559" t="s">
        <v>24</v>
      </c>
      <c r="G8559">
        <v>0</v>
      </c>
      <c r="H8559">
        <v>1</v>
      </c>
      <c r="I8559" t="s">
        <v>9</v>
      </c>
      <c r="J8559">
        <v>-1</v>
      </c>
    </row>
    <row r="8560" spans="2:10" x14ac:dyDescent="0.45">
      <c r="B8560">
        <v>5556</v>
      </c>
      <c r="C8560" t="s">
        <v>55</v>
      </c>
      <c r="D8560">
        <v>28</v>
      </c>
      <c r="E8560">
        <v>14</v>
      </c>
      <c r="F8560" t="s">
        <v>4</v>
      </c>
      <c r="G8560">
        <v>3</v>
      </c>
      <c r="H8560">
        <v>1</v>
      </c>
      <c r="I8560" t="s">
        <v>27</v>
      </c>
      <c r="J8560">
        <v>1</v>
      </c>
    </row>
    <row r="8561" spans="2:10" x14ac:dyDescent="0.45">
      <c r="B8561">
        <v>5557</v>
      </c>
      <c r="C8561" t="s">
        <v>55</v>
      </c>
      <c r="D8561">
        <v>28</v>
      </c>
      <c r="E8561">
        <v>14</v>
      </c>
      <c r="F8561" t="s">
        <v>10</v>
      </c>
      <c r="G8561">
        <v>0</v>
      </c>
      <c r="H8561">
        <v>1</v>
      </c>
      <c r="I8561" t="s">
        <v>6</v>
      </c>
      <c r="J8561">
        <v>-1</v>
      </c>
    </row>
    <row r="8562" spans="2:10" x14ac:dyDescent="0.45">
      <c r="B8562">
        <v>5558</v>
      </c>
      <c r="C8562" t="s">
        <v>55</v>
      </c>
      <c r="D8562">
        <v>28</v>
      </c>
      <c r="E8562">
        <v>14</v>
      </c>
      <c r="F8562" t="s">
        <v>49</v>
      </c>
      <c r="G8562">
        <v>3</v>
      </c>
      <c r="H8562">
        <v>2</v>
      </c>
      <c r="I8562" t="s">
        <v>24</v>
      </c>
      <c r="J8562">
        <v>1</v>
      </c>
    </row>
    <row r="8563" spans="2:10" x14ac:dyDescent="0.45">
      <c r="B8563">
        <v>5559</v>
      </c>
      <c r="C8563" t="s">
        <v>55</v>
      </c>
      <c r="D8563">
        <v>28</v>
      </c>
      <c r="E8563">
        <v>14</v>
      </c>
      <c r="F8563" t="s">
        <v>9</v>
      </c>
      <c r="G8563">
        <v>2</v>
      </c>
      <c r="H8563">
        <v>2</v>
      </c>
      <c r="I8563" t="s">
        <v>11</v>
      </c>
      <c r="J8563">
        <v>0</v>
      </c>
    </row>
    <row r="8564" spans="2:10" x14ac:dyDescent="0.45">
      <c r="B8564">
        <v>5560</v>
      </c>
      <c r="C8564" t="s">
        <v>55</v>
      </c>
      <c r="D8564">
        <v>28</v>
      </c>
      <c r="E8564">
        <v>14</v>
      </c>
      <c r="F8564" t="s">
        <v>1</v>
      </c>
      <c r="G8564">
        <v>3</v>
      </c>
      <c r="H8564">
        <v>4</v>
      </c>
      <c r="I8564" t="s">
        <v>14</v>
      </c>
      <c r="J8564">
        <v>-1</v>
      </c>
    </row>
    <row r="8565" spans="2:10" x14ac:dyDescent="0.45">
      <c r="B8565">
        <v>5561</v>
      </c>
      <c r="C8565" t="s">
        <v>55</v>
      </c>
      <c r="D8565">
        <v>28</v>
      </c>
      <c r="E8565">
        <v>14</v>
      </c>
      <c r="F8565" t="s">
        <v>13</v>
      </c>
      <c r="G8565">
        <v>4</v>
      </c>
      <c r="H8565">
        <v>1</v>
      </c>
      <c r="I8565" t="s">
        <v>3</v>
      </c>
      <c r="J8565">
        <v>1</v>
      </c>
    </row>
    <row r="8566" spans="2:10" x14ac:dyDescent="0.45">
      <c r="B8566">
        <v>5562</v>
      </c>
      <c r="C8566" t="s">
        <v>55</v>
      </c>
      <c r="D8566">
        <v>28</v>
      </c>
      <c r="E8566">
        <v>14</v>
      </c>
      <c r="F8566" t="s">
        <v>15</v>
      </c>
      <c r="G8566">
        <v>2</v>
      </c>
      <c r="H8566">
        <v>1</v>
      </c>
      <c r="I8566" t="s">
        <v>17</v>
      </c>
      <c r="J8566">
        <v>1</v>
      </c>
    </row>
    <row r="8567" spans="2:10" x14ac:dyDescent="0.45">
      <c r="B8567">
        <v>5563</v>
      </c>
      <c r="C8567" t="s">
        <v>55</v>
      </c>
      <c r="D8567">
        <v>28</v>
      </c>
      <c r="E8567">
        <v>14</v>
      </c>
      <c r="F8567" t="s">
        <v>56</v>
      </c>
      <c r="G8567">
        <v>1</v>
      </c>
      <c r="H8567">
        <v>3</v>
      </c>
      <c r="I8567" t="s">
        <v>5</v>
      </c>
      <c r="J8567">
        <v>-1</v>
      </c>
    </row>
    <row r="8568" spans="2:10" x14ac:dyDescent="0.45">
      <c r="B8568">
        <v>5564</v>
      </c>
      <c r="C8568" t="s">
        <v>55</v>
      </c>
      <c r="D8568">
        <v>28</v>
      </c>
      <c r="E8568">
        <v>14</v>
      </c>
      <c r="F8568" t="s">
        <v>7</v>
      </c>
      <c r="G8568">
        <v>1</v>
      </c>
      <c r="H8568">
        <v>1</v>
      </c>
      <c r="I8568" t="s">
        <v>0</v>
      </c>
      <c r="J8568">
        <v>0</v>
      </c>
    </row>
    <row r="8569" spans="2:10" x14ac:dyDescent="0.45">
      <c r="B8569">
        <v>5565</v>
      </c>
      <c r="C8569" t="s">
        <v>55</v>
      </c>
      <c r="D8569">
        <v>28</v>
      </c>
      <c r="E8569">
        <v>15</v>
      </c>
      <c r="F8569" t="s">
        <v>24</v>
      </c>
      <c r="G8569">
        <v>2</v>
      </c>
      <c r="H8569">
        <v>0</v>
      </c>
      <c r="I8569" t="s">
        <v>15</v>
      </c>
      <c r="J8569">
        <v>1</v>
      </c>
    </row>
    <row r="8570" spans="2:10" x14ac:dyDescent="0.45">
      <c r="B8570">
        <v>5566</v>
      </c>
      <c r="C8570" t="s">
        <v>55</v>
      </c>
      <c r="D8570">
        <v>28</v>
      </c>
      <c r="E8570">
        <v>15</v>
      </c>
      <c r="F8570" t="s">
        <v>0</v>
      </c>
      <c r="G8570">
        <v>6</v>
      </c>
      <c r="H8570">
        <v>2</v>
      </c>
      <c r="I8570" t="s">
        <v>4</v>
      </c>
      <c r="J8570">
        <v>1</v>
      </c>
    </row>
    <row r="8571" spans="2:10" x14ac:dyDescent="0.45">
      <c r="B8571">
        <v>5567</v>
      </c>
      <c r="C8571" t="s">
        <v>55</v>
      </c>
      <c r="D8571">
        <v>28</v>
      </c>
      <c r="E8571">
        <v>15</v>
      </c>
      <c r="F8571" t="s">
        <v>14</v>
      </c>
      <c r="G8571">
        <v>2</v>
      </c>
      <c r="H8571">
        <v>2</v>
      </c>
      <c r="I8571" t="s">
        <v>7</v>
      </c>
      <c r="J8571">
        <v>0</v>
      </c>
    </row>
    <row r="8572" spans="2:10" x14ac:dyDescent="0.45">
      <c r="B8572">
        <v>5568</v>
      </c>
      <c r="C8572" t="s">
        <v>55</v>
      </c>
      <c r="D8572">
        <v>28</v>
      </c>
      <c r="E8572">
        <v>15</v>
      </c>
      <c r="F8572" t="s">
        <v>6</v>
      </c>
      <c r="G8572">
        <v>2</v>
      </c>
      <c r="H8572">
        <v>2</v>
      </c>
      <c r="I8572" t="s">
        <v>3</v>
      </c>
      <c r="J8572">
        <v>0</v>
      </c>
    </row>
    <row r="8573" spans="2:10" x14ac:dyDescent="0.45">
      <c r="B8573">
        <v>5569</v>
      </c>
      <c r="C8573" t="s">
        <v>55</v>
      </c>
      <c r="D8573">
        <v>28</v>
      </c>
      <c r="E8573">
        <v>15</v>
      </c>
      <c r="F8573" t="s">
        <v>27</v>
      </c>
      <c r="G8573">
        <v>1</v>
      </c>
      <c r="H8573">
        <v>1</v>
      </c>
      <c r="I8573" t="s">
        <v>10</v>
      </c>
      <c r="J8573">
        <v>0</v>
      </c>
    </row>
    <row r="8574" spans="2:10" x14ac:dyDescent="0.45">
      <c r="B8574">
        <v>5570</v>
      </c>
      <c r="C8574" t="s">
        <v>55</v>
      </c>
      <c r="D8574">
        <v>28</v>
      </c>
      <c r="E8574">
        <v>15</v>
      </c>
      <c r="F8574" t="s">
        <v>5</v>
      </c>
      <c r="G8574">
        <v>2</v>
      </c>
      <c r="H8574">
        <v>2</v>
      </c>
      <c r="I8574" t="s">
        <v>9</v>
      </c>
      <c r="J8574">
        <v>0</v>
      </c>
    </row>
    <row r="8575" spans="2:10" x14ac:dyDescent="0.45">
      <c r="B8575">
        <v>5571</v>
      </c>
      <c r="C8575" t="s">
        <v>55</v>
      </c>
      <c r="D8575">
        <v>28</v>
      </c>
      <c r="E8575">
        <v>15</v>
      </c>
      <c r="F8575" t="s">
        <v>17</v>
      </c>
      <c r="G8575">
        <v>2</v>
      </c>
      <c r="H8575">
        <v>0</v>
      </c>
      <c r="I8575" t="s">
        <v>1</v>
      </c>
      <c r="J8575">
        <v>1</v>
      </c>
    </row>
    <row r="8576" spans="2:10" x14ac:dyDescent="0.45">
      <c r="B8576">
        <v>5572</v>
      </c>
      <c r="C8576" t="s">
        <v>55</v>
      </c>
      <c r="D8576">
        <v>28</v>
      </c>
      <c r="E8576">
        <v>15</v>
      </c>
      <c r="F8576" t="s">
        <v>11</v>
      </c>
      <c r="G8576">
        <v>1</v>
      </c>
      <c r="H8576">
        <v>0</v>
      </c>
      <c r="I8576" t="s">
        <v>49</v>
      </c>
      <c r="J8576">
        <v>1</v>
      </c>
    </row>
    <row r="8577" spans="2:10" x14ac:dyDescent="0.45">
      <c r="B8577">
        <v>5582</v>
      </c>
      <c r="C8577" t="s">
        <v>55</v>
      </c>
      <c r="D8577">
        <v>28</v>
      </c>
      <c r="E8577">
        <v>15</v>
      </c>
      <c r="F8577" t="s">
        <v>13</v>
      </c>
      <c r="G8577">
        <v>3</v>
      </c>
      <c r="H8577">
        <v>1</v>
      </c>
      <c r="I8577" t="s">
        <v>56</v>
      </c>
      <c r="J8577">
        <v>1</v>
      </c>
    </row>
    <row r="8578" spans="2:10" x14ac:dyDescent="0.45">
      <c r="B8578">
        <v>5573</v>
      </c>
      <c r="C8578" t="s">
        <v>55</v>
      </c>
      <c r="D8578">
        <v>28</v>
      </c>
      <c r="E8578">
        <v>16</v>
      </c>
      <c r="F8578" t="s">
        <v>4</v>
      </c>
      <c r="G8578">
        <v>3</v>
      </c>
      <c r="H8578">
        <v>2</v>
      </c>
      <c r="I8578" t="s">
        <v>14</v>
      </c>
      <c r="J8578">
        <v>1</v>
      </c>
    </row>
    <row r="8579" spans="2:10" x14ac:dyDescent="0.45">
      <c r="B8579">
        <v>5574</v>
      </c>
      <c r="C8579" t="s">
        <v>55</v>
      </c>
      <c r="D8579">
        <v>28</v>
      </c>
      <c r="E8579">
        <v>16</v>
      </c>
      <c r="F8579" t="s">
        <v>7</v>
      </c>
      <c r="G8579">
        <v>2</v>
      </c>
      <c r="H8579">
        <v>1</v>
      </c>
      <c r="I8579" t="s">
        <v>17</v>
      </c>
      <c r="J8579">
        <v>1</v>
      </c>
    </row>
    <row r="8580" spans="2:10" x14ac:dyDescent="0.45">
      <c r="B8580">
        <v>5575</v>
      </c>
      <c r="C8580" t="s">
        <v>55</v>
      </c>
      <c r="D8580">
        <v>28</v>
      </c>
      <c r="E8580">
        <v>16</v>
      </c>
      <c r="F8580" t="s">
        <v>0</v>
      </c>
      <c r="G8580">
        <v>1</v>
      </c>
      <c r="H8580">
        <v>0</v>
      </c>
      <c r="I8580" t="s">
        <v>27</v>
      </c>
      <c r="J8580">
        <v>1</v>
      </c>
    </row>
    <row r="8581" spans="2:10" x14ac:dyDescent="0.45">
      <c r="B8581">
        <v>5576</v>
      </c>
      <c r="C8581" t="s">
        <v>55</v>
      </c>
      <c r="D8581">
        <v>28</v>
      </c>
      <c r="E8581">
        <v>16</v>
      </c>
      <c r="F8581" t="s">
        <v>3</v>
      </c>
      <c r="G8581">
        <v>2</v>
      </c>
      <c r="H8581">
        <v>2</v>
      </c>
      <c r="I8581" t="s">
        <v>10</v>
      </c>
      <c r="J8581">
        <v>0</v>
      </c>
    </row>
    <row r="8582" spans="2:10" x14ac:dyDescent="0.45">
      <c r="B8582">
        <v>5577</v>
      </c>
      <c r="C8582" t="s">
        <v>55</v>
      </c>
      <c r="D8582">
        <v>28</v>
      </c>
      <c r="E8582">
        <v>16</v>
      </c>
      <c r="F8582" t="s">
        <v>49</v>
      </c>
      <c r="G8582">
        <v>1</v>
      </c>
      <c r="H8582">
        <v>1</v>
      </c>
      <c r="I8582" t="s">
        <v>5</v>
      </c>
      <c r="J8582">
        <v>0</v>
      </c>
    </row>
    <row r="8583" spans="2:10" x14ac:dyDescent="0.45">
      <c r="B8583">
        <v>5578</v>
      </c>
      <c r="C8583" t="s">
        <v>55</v>
      </c>
      <c r="D8583">
        <v>28</v>
      </c>
      <c r="E8583">
        <v>16</v>
      </c>
      <c r="F8583" t="s">
        <v>9</v>
      </c>
      <c r="G8583">
        <v>0</v>
      </c>
      <c r="H8583">
        <v>0</v>
      </c>
      <c r="I8583" t="s">
        <v>13</v>
      </c>
      <c r="J8583">
        <v>0</v>
      </c>
    </row>
    <row r="8584" spans="2:10" x14ac:dyDescent="0.45">
      <c r="B8584">
        <v>5579</v>
      </c>
      <c r="C8584" t="s">
        <v>55</v>
      </c>
      <c r="D8584">
        <v>28</v>
      </c>
      <c r="E8584">
        <v>16</v>
      </c>
      <c r="F8584" t="s">
        <v>1</v>
      </c>
      <c r="G8584">
        <v>4</v>
      </c>
      <c r="H8584">
        <v>0</v>
      </c>
      <c r="I8584" t="s">
        <v>24</v>
      </c>
      <c r="J8584">
        <v>1</v>
      </c>
    </row>
    <row r="8585" spans="2:10" x14ac:dyDescent="0.45">
      <c r="B8585">
        <v>5580</v>
      </c>
      <c r="C8585" t="s">
        <v>55</v>
      </c>
      <c r="D8585">
        <v>28</v>
      </c>
      <c r="E8585">
        <v>16</v>
      </c>
      <c r="F8585" t="s">
        <v>15</v>
      </c>
      <c r="G8585">
        <v>2</v>
      </c>
      <c r="H8585">
        <v>2</v>
      </c>
      <c r="I8585" t="s">
        <v>11</v>
      </c>
      <c r="J8585">
        <v>0</v>
      </c>
    </row>
    <row r="8586" spans="2:10" x14ac:dyDescent="0.45">
      <c r="B8586">
        <v>5581</v>
      </c>
      <c r="C8586" t="s">
        <v>55</v>
      </c>
      <c r="D8586">
        <v>28</v>
      </c>
      <c r="E8586">
        <v>16</v>
      </c>
      <c r="F8586" t="s">
        <v>56</v>
      </c>
      <c r="G8586">
        <v>1</v>
      </c>
      <c r="H8586">
        <v>0</v>
      </c>
      <c r="I8586" t="s">
        <v>6</v>
      </c>
      <c r="J8586">
        <v>1</v>
      </c>
    </row>
    <row r="8587" spans="2:10" x14ac:dyDescent="0.45">
      <c r="B8587">
        <v>5584</v>
      </c>
      <c r="C8587" t="s">
        <v>55</v>
      </c>
      <c r="D8587">
        <v>28</v>
      </c>
      <c r="E8587">
        <v>17</v>
      </c>
      <c r="F8587" t="s">
        <v>27</v>
      </c>
      <c r="G8587">
        <v>2</v>
      </c>
      <c r="H8587">
        <v>0</v>
      </c>
      <c r="I8587" t="s">
        <v>3</v>
      </c>
      <c r="J8587">
        <v>1</v>
      </c>
    </row>
    <row r="8588" spans="2:10" x14ac:dyDescent="0.45">
      <c r="B8588">
        <v>5585</v>
      </c>
      <c r="C8588" t="s">
        <v>55</v>
      </c>
      <c r="D8588">
        <v>28</v>
      </c>
      <c r="E8588">
        <v>17</v>
      </c>
      <c r="F8588" t="s">
        <v>10</v>
      </c>
      <c r="G8588">
        <v>3</v>
      </c>
      <c r="H8588">
        <v>3</v>
      </c>
      <c r="I8588" t="s">
        <v>56</v>
      </c>
      <c r="J8588">
        <v>0</v>
      </c>
    </row>
    <row r="8589" spans="2:10" x14ac:dyDescent="0.45">
      <c r="B8589">
        <v>5586</v>
      </c>
      <c r="C8589" t="s">
        <v>55</v>
      </c>
      <c r="D8589">
        <v>28</v>
      </c>
      <c r="E8589">
        <v>17</v>
      </c>
      <c r="F8589" t="s">
        <v>17</v>
      </c>
      <c r="G8589">
        <v>2</v>
      </c>
      <c r="H8589">
        <v>4</v>
      </c>
      <c r="I8589" t="s">
        <v>4</v>
      </c>
      <c r="J8589">
        <v>-1</v>
      </c>
    </row>
    <row r="8590" spans="2:10" x14ac:dyDescent="0.45">
      <c r="B8590">
        <v>5587</v>
      </c>
      <c r="C8590" t="s">
        <v>55</v>
      </c>
      <c r="D8590">
        <v>28</v>
      </c>
      <c r="E8590">
        <v>17</v>
      </c>
      <c r="F8590" t="s">
        <v>14</v>
      </c>
      <c r="G8590">
        <v>4</v>
      </c>
      <c r="H8590">
        <v>0</v>
      </c>
      <c r="I8590" t="s">
        <v>0</v>
      </c>
      <c r="J8590">
        <v>1</v>
      </c>
    </row>
    <row r="8591" spans="2:10" x14ac:dyDescent="0.45">
      <c r="B8591">
        <v>5588</v>
      </c>
      <c r="C8591" t="s">
        <v>55</v>
      </c>
      <c r="D8591">
        <v>28</v>
      </c>
      <c r="E8591">
        <v>17</v>
      </c>
      <c r="F8591" t="s">
        <v>13</v>
      </c>
      <c r="G8591">
        <v>2</v>
      </c>
      <c r="H8591">
        <v>0</v>
      </c>
      <c r="I8591" t="s">
        <v>49</v>
      </c>
      <c r="J8591">
        <v>1</v>
      </c>
    </row>
    <row r="8592" spans="2:10" x14ac:dyDescent="0.45">
      <c r="B8592">
        <v>5589</v>
      </c>
      <c r="C8592" t="s">
        <v>55</v>
      </c>
      <c r="D8592">
        <v>28</v>
      </c>
      <c r="E8592">
        <v>17</v>
      </c>
      <c r="F8592" t="s">
        <v>6</v>
      </c>
      <c r="G8592">
        <v>5</v>
      </c>
      <c r="H8592">
        <v>2</v>
      </c>
      <c r="I8592" t="s">
        <v>9</v>
      </c>
      <c r="J8592">
        <v>1</v>
      </c>
    </row>
    <row r="8593" spans="2:10" x14ac:dyDescent="0.45">
      <c r="B8593">
        <v>5590</v>
      </c>
      <c r="C8593" t="s">
        <v>55</v>
      </c>
      <c r="D8593">
        <v>28</v>
      </c>
      <c r="E8593">
        <v>17</v>
      </c>
      <c r="F8593" t="s">
        <v>11</v>
      </c>
      <c r="G8593">
        <v>2</v>
      </c>
      <c r="H8593">
        <v>0</v>
      </c>
      <c r="I8593" t="s">
        <v>1</v>
      </c>
      <c r="J8593">
        <v>1</v>
      </c>
    </row>
    <row r="8594" spans="2:10" x14ac:dyDescent="0.45">
      <c r="B8594">
        <v>5591</v>
      </c>
      <c r="C8594" t="s">
        <v>55</v>
      </c>
      <c r="D8594">
        <v>28</v>
      </c>
      <c r="E8594">
        <v>17</v>
      </c>
      <c r="F8594" t="s">
        <v>5</v>
      </c>
      <c r="G8594">
        <v>0</v>
      </c>
      <c r="H8594">
        <v>0</v>
      </c>
      <c r="I8594" t="s">
        <v>15</v>
      </c>
      <c r="J8594">
        <v>0</v>
      </c>
    </row>
    <row r="8595" spans="2:10" x14ac:dyDescent="0.45">
      <c r="B8595">
        <v>5592</v>
      </c>
      <c r="C8595" t="s">
        <v>55</v>
      </c>
      <c r="D8595">
        <v>28</v>
      </c>
      <c r="E8595">
        <v>17</v>
      </c>
      <c r="F8595" t="s">
        <v>24</v>
      </c>
      <c r="G8595">
        <v>3</v>
      </c>
      <c r="H8595">
        <v>1</v>
      </c>
      <c r="I8595" t="s">
        <v>7</v>
      </c>
      <c r="J8595">
        <v>1</v>
      </c>
    </row>
    <row r="8596" spans="2:10" x14ac:dyDescent="0.45">
      <c r="B8596">
        <v>5607</v>
      </c>
      <c r="C8596" t="s">
        <v>54</v>
      </c>
      <c r="D8596">
        <v>29</v>
      </c>
      <c r="E8596">
        <v>1</v>
      </c>
      <c r="F8596" t="s">
        <v>6</v>
      </c>
      <c r="G8596">
        <v>2</v>
      </c>
      <c r="H8596">
        <v>1</v>
      </c>
      <c r="I8596" t="s">
        <v>11</v>
      </c>
      <c r="J8596">
        <v>1</v>
      </c>
    </row>
    <row r="8597" spans="2:10" x14ac:dyDescent="0.45">
      <c r="B8597">
        <v>5608</v>
      </c>
      <c r="C8597" t="s">
        <v>54</v>
      </c>
      <c r="D8597">
        <v>29</v>
      </c>
      <c r="E8597">
        <v>1</v>
      </c>
      <c r="F8597" t="s">
        <v>49</v>
      </c>
      <c r="G8597">
        <v>2</v>
      </c>
      <c r="H8597">
        <v>0</v>
      </c>
      <c r="I8597" t="s">
        <v>9</v>
      </c>
      <c r="J8597">
        <v>1</v>
      </c>
    </row>
    <row r="8598" spans="2:10" x14ac:dyDescent="0.45">
      <c r="B8598">
        <v>5609</v>
      </c>
      <c r="C8598" t="s">
        <v>54</v>
      </c>
      <c r="D8598">
        <v>29</v>
      </c>
      <c r="E8598">
        <v>1</v>
      </c>
      <c r="F8598" t="s">
        <v>10</v>
      </c>
      <c r="G8598">
        <v>2</v>
      </c>
      <c r="H8598">
        <v>1</v>
      </c>
      <c r="I8598" t="s">
        <v>7</v>
      </c>
      <c r="J8598">
        <v>1</v>
      </c>
    </row>
    <row r="8599" spans="2:10" x14ac:dyDescent="0.45">
      <c r="B8599">
        <v>5610</v>
      </c>
      <c r="C8599" t="s">
        <v>54</v>
      </c>
      <c r="D8599">
        <v>29</v>
      </c>
      <c r="E8599">
        <v>1</v>
      </c>
      <c r="F8599" t="s">
        <v>1</v>
      </c>
      <c r="G8599">
        <v>0</v>
      </c>
      <c r="H8599">
        <v>0</v>
      </c>
      <c r="I8599" t="s">
        <v>44</v>
      </c>
      <c r="J8599">
        <v>0</v>
      </c>
    </row>
    <row r="8600" spans="2:10" x14ac:dyDescent="0.45">
      <c r="B8600">
        <v>5611</v>
      </c>
      <c r="C8600" t="s">
        <v>54</v>
      </c>
      <c r="D8600">
        <v>29</v>
      </c>
      <c r="E8600">
        <v>1</v>
      </c>
      <c r="F8600" t="s">
        <v>13</v>
      </c>
      <c r="G8600">
        <v>1</v>
      </c>
      <c r="H8600">
        <v>3</v>
      </c>
      <c r="I8600" t="s">
        <v>24</v>
      </c>
      <c r="J8600">
        <v>-1</v>
      </c>
    </row>
    <row r="8601" spans="2:10" x14ac:dyDescent="0.45">
      <c r="B8601">
        <v>5612</v>
      </c>
      <c r="C8601" t="s">
        <v>54</v>
      </c>
      <c r="D8601">
        <v>29</v>
      </c>
      <c r="E8601">
        <v>1</v>
      </c>
      <c r="F8601" t="s">
        <v>17</v>
      </c>
      <c r="G8601">
        <v>3</v>
      </c>
      <c r="H8601">
        <v>4</v>
      </c>
      <c r="I8601" t="s">
        <v>4</v>
      </c>
      <c r="J8601">
        <v>-1</v>
      </c>
    </row>
    <row r="8602" spans="2:10" x14ac:dyDescent="0.45">
      <c r="B8602">
        <v>5613</v>
      </c>
      <c r="C8602" t="s">
        <v>54</v>
      </c>
      <c r="D8602">
        <v>29</v>
      </c>
      <c r="E8602">
        <v>1</v>
      </c>
      <c r="F8602" t="s">
        <v>14</v>
      </c>
      <c r="G8602">
        <v>3</v>
      </c>
      <c r="H8602">
        <v>0</v>
      </c>
      <c r="I8602" t="s">
        <v>0</v>
      </c>
      <c r="J8602">
        <v>1</v>
      </c>
    </row>
    <row r="8603" spans="2:10" x14ac:dyDescent="0.45">
      <c r="B8603">
        <v>5614</v>
      </c>
      <c r="C8603" t="s">
        <v>54</v>
      </c>
      <c r="D8603">
        <v>29</v>
      </c>
      <c r="E8603">
        <v>1</v>
      </c>
      <c r="F8603" t="s">
        <v>15</v>
      </c>
      <c r="G8603">
        <v>2</v>
      </c>
      <c r="H8603">
        <v>2</v>
      </c>
      <c r="I8603" t="s">
        <v>27</v>
      </c>
      <c r="J8603">
        <v>0</v>
      </c>
    </row>
    <row r="8604" spans="2:10" x14ac:dyDescent="0.45">
      <c r="B8604">
        <v>5615</v>
      </c>
      <c r="C8604" t="s">
        <v>54</v>
      </c>
      <c r="D8604">
        <v>29</v>
      </c>
      <c r="E8604">
        <v>1</v>
      </c>
      <c r="F8604" t="s">
        <v>3</v>
      </c>
      <c r="G8604">
        <v>4</v>
      </c>
      <c r="H8604">
        <v>3</v>
      </c>
      <c r="I8604" t="s">
        <v>5</v>
      </c>
      <c r="J8604">
        <v>1</v>
      </c>
    </row>
    <row r="8605" spans="2:10" x14ac:dyDescent="0.45">
      <c r="B8605">
        <v>5616</v>
      </c>
      <c r="C8605" t="s">
        <v>54</v>
      </c>
      <c r="D8605">
        <v>29</v>
      </c>
      <c r="E8605">
        <v>2</v>
      </c>
      <c r="F8605" t="s">
        <v>7</v>
      </c>
      <c r="G8605">
        <v>5</v>
      </c>
      <c r="H8605">
        <v>1</v>
      </c>
      <c r="I8605" t="s">
        <v>13</v>
      </c>
      <c r="J8605">
        <v>1</v>
      </c>
    </row>
    <row r="8606" spans="2:10" x14ac:dyDescent="0.45">
      <c r="B8606">
        <v>5617</v>
      </c>
      <c r="C8606" t="s">
        <v>54</v>
      </c>
      <c r="D8606">
        <v>29</v>
      </c>
      <c r="E8606">
        <v>2</v>
      </c>
      <c r="F8606" t="s">
        <v>4</v>
      </c>
      <c r="G8606">
        <v>3</v>
      </c>
      <c r="H8606">
        <v>0</v>
      </c>
      <c r="I8606" t="s">
        <v>6</v>
      </c>
      <c r="J8606">
        <v>1</v>
      </c>
    </row>
    <row r="8607" spans="2:10" x14ac:dyDescent="0.45">
      <c r="B8607">
        <v>5618</v>
      </c>
      <c r="C8607" t="s">
        <v>54</v>
      </c>
      <c r="D8607">
        <v>29</v>
      </c>
      <c r="E8607">
        <v>2</v>
      </c>
      <c r="F8607" t="s">
        <v>0</v>
      </c>
      <c r="G8607">
        <v>1</v>
      </c>
      <c r="H8607">
        <v>1</v>
      </c>
      <c r="I8607" t="s">
        <v>15</v>
      </c>
      <c r="J8607">
        <v>0</v>
      </c>
    </row>
    <row r="8608" spans="2:10" x14ac:dyDescent="0.45">
      <c r="B8608">
        <v>5619</v>
      </c>
      <c r="C8608" t="s">
        <v>54</v>
      </c>
      <c r="D8608">
        <v>29</v>
      </c>
      <c r="E8608">
        <v>2</v>
      </c>
      <c r="F8608" t="s">
        <v>44</v>
      </c>
      <c r="G8608">
        <v>2</v>
      </c>
      <c r="H8608">
        <v>1</v>
      </c>
      <c r="I8608" t="s">
        <v>14</v>
      </c>
      <c r="J8608">
        <v>1</v>
      </c>
    </row>
    <row r="8609" spans="2:10" x14ac:dyDescent="0.45">
      <c r="B8609">
        <v>5620</v>
      </c>
      <c r="C8609" t="s">
        <v>54</v>
      </c>
      <c r="D8609">
        <v>29</v>
      </c>
      <c r="E8609">
        <v>2</v>
      </c>
      <c r="F8609" t="s">
        <v>24</v>
      </c>
      <c r="G8609">
        <v>3</v>
      </c>
      <c r="H8609">
        <v>2</v>
      </c>
      <c r="I8609" t="s">
        <v>49</v>
      </c>
      <c r="J8609">
        <v>1</v>
      </c>
    </row>
    <row r="8610" spans="2:10" x14ac:dyDescent="0.45">
      <c r="B8610">
        <v>5621</v>
      </c>
      <c r="C8610" t="s">
        <v>54</v>
      </c>
      <c r="D8610">
        <v>29</v>
      </c>
      <c r="E8610">
        <v>2</v>
      </c>
      <c r="F8610" t="s">
        <v>9</v>
      </c>
      <c r="G8610">
        <v>2</v>
      </c>
      <c r="H8610">
        <v>0</v>
      </c>
      <c r="I8610" t="s">
        <v>1</v>
      </c>
      <c r="J8610">
        <v>1</v>
      </c>
    </row>
    <row r="8611" spans="2:10" x14ac:dyDescent="0.45">
      <c r="B8611">
        <v>5622</v>
      </c>
      <c r="C8611" t="s">
        <v>54</v>
      </c>
      <c r="D8611">
        <v>29</v>
      </c>
      <c r="E8611">
        <v>2</v>
      </c>
      <c r="F8611" t="s">
        <v>5</v>
      </c>
      <c r="G8611">
        <v>2</v>
      </c>
      <c r="H8611">
        <v>1</v>
      </c>
      <c r="I8611" t="s">
        <v>10</v>
      </c>
      <c r="J8611">
        <v>1</v>
      </c>
    </row>
    <row r="8612" spans="2:10" x14ac:dyDescent="0.45">
      <c r="B8612">
        <v>5623</v>
      </c>
      <c r="C8612" t="s">
        <v>54</v>
      </c>
      <c r="D8612">
        <v>29</v>
      </c>
      <c r="E8612">
        <v>2</v>
      </c>
      <c r="F8612" t="s">
        <v>27</v>
      </c>
      <c r="G8612">
        <v>1</v>
      </c>
      <c r="H8612">
        <v>2</v>
      </c>
      <c r="I8612" t="s">
        <v>17</v>
      </c>
      <c r="J8612">
        <v>-1</v>
      </c>
    </row>
    <row r="8613" spans="2:10" x14ac:dyDescent="0.45">
      <c r="B8613">
        <v>5624</v>
      </c>
      <c r="C8613" t="s">
        <v>54</v>
      </c>
      <c r="D8613">
        <v>29</v>
      </c>
      <c r="E8613">
        <v>2</v>
      </c>
      <c r="F8613" t="s">
        <v>11</v>
      </c>
      <c r="G8613">
        <v>2</v>
      </c>
      <c r="H8613">
        <v>0</v>
      </c>
      <c r="I8613" t="s">
        <v>3</v>
      </c>
      <c r="J8613">
        <v>1</v>
      </c>
    </row>
    <row r="8614" spans="2:10" x14ac:dyDescent="0.45">
      <c r="B8614">
        <v>5625</v>
      </c>
      <c r="C8614" t="s">
        <v>54</v>
      </c>
      <c r="D8614">
        <v>29</v>
      </c>
      <c r="E8614">
        <v>3</v>
      </c>
      <c r="F8614" t="s">
        <v>10</v>
      </c>
      <c r="G8614">
        <v>2</v>
      </c>
      <c r="H8614">
        <v>1</v>
      </c>
      <c r="I8614" t="s">
        <v>11</v>
      </c>
      <c r="J8614">
        <v>1</v>
      </c>
    </row>
    <row r="8615" spans="2:10" x14ac:dyDescent="0.45">
      <c r="B8615">
        <v>5626</v>
      </c>
      <c r="C8615" t="s">
        <v>54</v>
      </c>
      <c r="D8615">
        <v>29</v>
      </c>
      <c r="E8615">
        <v>3</v>
      </c>
      <c r="F8615" t="s">
        <v>14</v>
      </c>
      <c r="G8615">
        <v>2</v>
      </c>
      <c r="H8615">
        <v>1</v>
      </c>
      <c r="I8615" t="s">
        <v>1</v>
      </c>
      <c r="J8615">
        <v>1</v>
      </c>
    </row>
    <row r="8616" spans="2:10" x14ac:dyDescent="0.45">
      <c r="B8616">
        <v>5627</v>
      </c>
      <c r="C8616" t="s">
        <v>54</v>
      </c>
      <c r="D8616">
        <v>29</v>
      </c>
      <c r="E8616">
        <v>3</v>
      </c>
      <c r="F8616" t="s">
        <v>24</v>
      </c>
      <c r="G8616">
        <v>1</v>
      </c>
      <c r="H8616">
        <v>1</v>
      </c>
      <c r="I8616" t="s">
        <v>9</v>
      </c>
      <c r="J8616">
        <v>0</v>
      </c>
    </row>
    <row r="8617" spans="2:10" x14ac:dyDescent="0.45">
      <c r="B8617">
        <v>5628</v>
      </c>
      <c r="C8617" t="s">
        <v>54</v>
      </c>
      <c r="D8617">
        <v>29</v>
      </c>
      <c r="E8617">
        <v>3</v>
      </c>
      <c r="F8617" t="s">
        <v>49</v>
      </c>
      <c r="G8617">
        <v>1</v>
      </c>
      <c r="H8617">
        <v>1</v>
      </c>
      <c r="I8617" t="s">
        <v>7</v>
      </c>
      <c r="J8617">
        <v>0</v>
      </c>
    </row>
    <row r="8618" spans="2:10" x14ac:dyDescent="0.45">
      <c r="B8618">
        <v>5629</v>
      </c>
      <c r="C8618" t="s">
        <v>54</v>
      </c>
      <c r="D8618">
        <v>29</v>
      </c>
      <c r="E8618">
        <v>3</v>
      </c>
      <c r="F8618" t="s">
        <v>6</v>
      </c>
      <c r="G8618">
        <v>0</v>
      </c>
      <c r="H8618">
        <v>1</v>
      </c>
      <c r="I8618" t="s">
        <v>27</v>
      </c>
      <c r="J8618">
        <v>-1</v>
      </c>
    </row>
    <row r="8619" spans="2:10" x14ac:dyDescent="0.45">
      <c r="B8619">
        <v>5630</v>
      </c>
      <c r="C8619" t="s">
        <v>54</v>
      </c>
      <c r="D8619">
        <v>29</v>
      </c>
      <c r="E8619">
        <v>3</v>
      </c>
      <c r="F8619" t="s">
        <v>13</v>
      </c>
      <c r="G8619">
        <v>1</v>
      </c>
      <c r="H8619">
        <v>1</v>
      </c>
      <c r="I8619" t="s">
        <v>5</v>
      </c>
      <c r="J8619">
        <v>0</v>
      </c>
    </row>
    <row r="8620" spans="2:10" x14ac:dyDescent="0.45">
      <c r="B8620">
        <v>5631</v>
      </c>
      <c r="C8620" t="s">
        <v>54</v>
      </c>
      <c r="D8620">
        <v>29</v>
      </c>
      <c r="E8620">
        <v>3</v>
      </c>
      <c r="F8620" t="s">
        <v>17</v>
      </c>
      <c r="G8620">
        <v>2</v>
      </c>
      <c r="H8620">
        <v>1</v>
      </c>
      <c r="I8620" t="s">
        <v>0</v>
      </c>
      <c r="J8620">
        <v>1</v>
      </c>
    </row>
    <row r="8621" spans="2:10" x14ac:dyDescent="0.45">
      <c r="B8621">
        <v>5632</v>
      </c>
      <c r="C8621" t="s">
        <v>54</v>
      </c>
      <c r="D8621">
        <v>29</v>
      </c>
      <c r="E8621">
        <v>3</v>
      </c>
      <c r="F8621" t="s">
        <v>15</v>
      </c>
      <c r="G8621">
        <v>0</v>
      </c>
      <c r="H8621">
        <v>1</v>
      </c>
      <c r="I8621" t="s">
        <v>44</v>
      </c>
      <c r="J8621">
        <v>-1</v>
      </c>
    </row>
    <row r="8622" spans="2:10" x14ac:dyDescent="0.45">
      <c r="B8622">
        <v>5633</v>
      </c>
      <c r="C8622" t="s">
        <v>54</v>
      </c>
      <c r="D8622">
        <v>29</v>
      </c>
      <c r="E8622">
        <v>3</v>
      </c>
      <c r="F8622" t="s">
        <v>3</v>
      </c>
      <c r="G8622">
        <v>0</v>
      </c>
      <c r="H8622">
        <v>2</v>
      </c>
      <c r="I8622" t="s">
        <v>4</v>
      </c>
      <c r="J8622">
        <v>-1</v>
      </c>
    </row>
    <row r="8623" spans="2:10" x14ac:dyDescent="0.45">
      <c r="B8623">
        <v>5634</v>
      </c>
      <c r="C8623" t="s">
        <v>54</v>
      </c>
      <c r="D8623">
        <v>29</v>
      </c>
      <c r="E8623">
        <v>4</v>
      </c>
      <c r="F8623" t="s">
        <v>7</v>
      </c>
      <c r="G8623">
        <v>1</v>
      </c>
      <c r="H8623">
        <v>1</v>
      </c>
      <c r="I8623" t="s">
        <v>24</v>
      </c>
      <c r="J8623">
        <v>0</v>
      </c>
    </row>
    <row r="8624" spans="2:10" x14ac:dyDescent="0.45">
      <c r="B8624">
        <v>5635</v>
      </c>
      <c r="C8624" t="s">
        <v>54</v>
      </c>
      <c r="D8624">
        <v>29</v>
      </c>
      <c r="E8624">
        <v>4</v>
      </c>
      <c r="F8624" t="s">
        <v>4</v>
      </c>
      <c r="G8624">
        <v>1</v>
      </c>
      <c r="H8624">
        <v>2</v>
      </c>
      <c r="I8624" t="s">
        <v>10</v>
      </c>
      <c r="J8624">
        <v>-1</v>
      </c>
    </row>
    <row r="8625" spans="2:10" x14ac:dyDescent="0.45">
      <c r="B8625">
        <v>5636</v>
      </c>
      <c r="C8625" t="s">
        <v>54</v>
      </c>
      <c r="D8625">
        <v>29</v>
      </c>
      <c r="E8625">
        <v>4</v>
      </c>
      <c r="F8625" t="s">
        <v>0</v>
      </c>
      <c r="G8625">
        <v>3</v>
      </c>
      <c r="H8625">
        <v>1</v>
      </c>
      <c r="I8625" t="s">
        <v>6</v>
      </c>
      <c r="J8625">
        <v>1</v>
      </c>
    </row>
    <row r="8626" spans="2:10" x14ac:dyDescent="0.45">
      <c r="B8626">
        <v>5637</v>
      </c>
      <c r="C8626" t="s">
        <v>54</v>
      </c>
      <c r="D8626">
        <v>29</v>
      </c>
      <c r="E8626">
        <v>4</v>
      </c>
      <c r="F8626" t="s">
        <v>44</v>
      </c>
      <c r="G8626">
        <v>2</v>
      </c>
      <c r="H8626">
        <v>0</v>
      </c>
      <c r="I8626" t="s">
        <v>17</v>
      </c>
      <c r="J8626">
        <v>1</v>
      </c>
    </row>
    <row r="8627" spans="2:10" x14ac:dyDescent="0.45">
      <c r="B8627">
        <v>5638</v>
      </c>
      <c r="C8627" t="s">
        <v>54</v>
      </c>
      <c r="D8627">
        <v>29</v>
      </c>
      <c r="E8627">
        <v>4</v>
      </c>
      <c r="F8627" t="s">
        <v>9</v>
      </c>
      <c r="G8627">
        <v>3</v>
      </c>
      <c r="H8627">
        <v>2</v>
      </c>
      <c r="I8627" t="s">
        <v>14</v>
      </c>
      <c r="J8627">
        <v>1</v>
      </c>
    </row>
    <row r="8628" spans="2:10" x14ac:dyDescent="0.45">
      <c r="B8628">
        <v>5639</v>
      </c>
      <c r="C8628" t="s">
        <v>54</v>
      </c>
      <c r="D8628">
        <v>29</v>
      </c>
      <c r="E8628">
        <v>4</v>
      </c>
      <c r="F8628" t="s">
        <v>1</v>
      </c>
      <c r="G8628">
        <v>1</v>
      </c>
      <c r="H8628">
        <v>3</v>
      </c>
      <c r="I8628" t="s">
        <v>15</v>
      </c>
      <c r="J8628">
        <v>-1</v>
      </c>
    </row>
    <row r="8629" spans="2:10" x14ac:dyDescent="0.45">
      <c r="B8629">
        <v>5640</v>
      </c>
      <c r="C8629" t="s">
        <v>54</v>
      </c>
      <c r="D8629">
        <v>29</v>
      </c>
      <c r="E8629">
        <v>4</v>
      </c>
      <c r="F8629" t="s">
        <v>5</v>
      </c>
      <c r="G8629">
        <v>1</v>
      </c>
      <c r="H8629">
        <v>0</v>
      </c>
      <c r="I8629" t="s">
        <v>49</v>
      </c>
      <c r="J8629">
        <v>1</v>
      </c>
    </row>
    <row r="8630" spans="2:10" x14ac:dyDescent="0.45">
      <c r="B8630">
        <v>5641</v>
      </c>
      <c r="C8630" t="s">
        <v>54</v>
      </c>
      <c r="D8630">
        <v>29</v>
      </c>
      <c r="E8630">
        <v>4</v>
      </c>
      <c r="F8630" t="s">
        <v>11</v>
      </c>
      <c r="G8630">
        <v>0</v>
      </c>
      <c r="H8630">
        <v>3</v>
      </c>
      <c r="I8630" t="s">
        <v>13</v>
      </c>
      <c r="J8630">
        <v>-1</v>
      </c>
    </row>
    <row r="8631" spans="2:10" x14ac:dyDescent="0.45">
      <c r="B8631">
        <v>5642</v>
      </c>
      <c r="C8631" t="s">
        <v>54</v>
      </c>
      <c r="D8631">
        <v>29</v>
      </c>
      <c r="E8631">
        <v>4</v>
      </c>
      <c r="F8631" t="s">
        <v>27</v>
      </c>
      <c r="G8631">
        <v>1</v>
      </c>
      <c r="H8631">
        <v>2</v>
      </c>
      <c r="I8631" t="s">
        <v>3</v>
      </c>
      <c r="J8631">
        <v>-1</v>
      </c>
    </row>
    <row r="8632" spans="2:10" x14ac:dyDescent="0.45">
      <c r="B8632">
        <v>5643</v>
      </c>
      <c r="C8632" t="s">
        <v>54</v>
      </c>
      <c r="D8632">
        <v>29</v>
      </c>
      <c r="E8632">
        <v>5</v>
      </c>
      <c r="F8632" t="s">
        <v>7</v>
      </c>
      <c r="G8632">
        <v>1</v>
      </c>
      <c r="H8632">
        <v>1</v>
      </c>
      <c r="I8632" t="s">
        <v>9</v>
      </c>
      <c r="J8632">
        <v>0</v>
      </c>
    </row>
    <row r="8633" spans="2:10" x14ac:dyDescent="0.45">
      <c r="B8633">
        <v>5644</v>
      </c>
      <c r="C8633" t="s">
        <v>54</v>
      </c>
      <c r="D8633">
        <v>29</v>
      </c>
      <c r="E8633">
        <v>5</v>
      </c>
      <c r="F8633" t="s">
        <v>13</v>
      </c>
      <c r="G8633">
        <v>1</v>
      </c>
      <c r="H8633">
        <v>2</v>
      </c>
      <c r="I8633" t="s">
        <v>4</v>
      </c>
      <c r="J8633">
        <v>-1</v>
      </c>
    </row>
    <row r="8634" spans="2:10" x14ac:dyDescent="0.45">
      <c r="B8634">
        <v>5645</v>
      </c>
      <c r="C8634" t="s">
        <v>54</v>
      </c>
      <c r="D8634">
        <v>29</v>
      </c>
      <c r="E8634">
        <v>5</v>
      </c>
      <c r="F8634" t="s">
        <v>24</v>
      </c>
      <c r="G8634">
        <v>0</v>
      </c>
      <c r="H8634">
        <v>3</v>
      </c>
      <c r="I8634" t="s">
        <v>5</v>
      </c>
      <c r="J8634">
        <v>-1</v>
      </c>
    </row>
    <row r="8635" spans="2:10" x14ac:dyDescent="0.45">
      <c r="B8635">
        <v>5646</v>
      </c>
      <c r="C8635" t="s">
        <v>54</v>
      </c>
      <c r="D8635">
        <v>29</v>
      </c>
      <c r="E8635">
        <v>5</v>
      </c>
      <c r="F8635" t="s">
        <v>10</v>
      </c>
      <c r="G8635">
        <v>0</v>
      </c>
      <c r="H8635">
        <v>2</v>
      </c>
      <c r="I8635" t="s">
        <v>27</v>
      </c>
      <c r="J8635">
        <v>-1</v>
      </c>
    </row>
    <row r="8636" spans="2:10" x14ac:dyDescent="0.45">
      <c r="B8636">
        <v>5647</v>
      </c>
      <c r="C8636" t="s">
        <v>54</v>
      </c>
      <c r="D8636">
        <v>29</v>
      </c>
      <c r="E8636">
        <v>5</v>
      </c>
      <c r="F8636" t="s">
        <v>6</v>
      </c>
      <c r="G8636">
        <v>2</v>
      </c>
      <c r="H8636">
        <v>1</v>
      </c>
      <c r="I8636" t="s">
        <v>44</v>
      </c>
      <c r="J8636">
        <v>1</v>
      </c>
    </row>
    <row r="8637" spans="2:10" x14ac:dyDescent="0.45">
      <c r="B8637">
        <v>5648</v>
      </c>
      <c r="C8637" t="s">
        <v>54</v>
      </c>
      <c r="D8637">
        <v>29</v>
      </c>
      <c r="E8637">
        <v>5</v>
      </c>
      <c r="F8637" t="s">
        <v>49</v>
      </c>
      <c r="G8637">
        <v>2</v>
      </c>
      <c r="H8637">
        <v>3</v>
      </c>
      <c r="I8637" t="s">
        <v>11</v>
      </c>
      <c r="J8637">
        <v>-1</v>
      </c>
    </row>
    <row r="8638" spans="2:10" x14ac:dyDescent="0.45">
      <c r="B8638">
        <v>5649</v>
      </c>
      <c r="C8638" t="s">
        <v>54</v>
      </c>
      <c r="D8638">
        <v>29</v>
      </c>
      <c r="E8638">
        <v>5</v>
      </c>
      <c r="F8638" t="s">
        <v>17</v>
      </c>
      <c r="G8638">
        <v>2</v>
      </c>
      <c r="H8638">
        <v>0</v>
      </c>
      <c r="I8638" t="s">
        <v>1</v>
      </c>
      <c r="J8638">
        <v>1</v>
      </c>
    </row>
    <row r="8639" spans="2:10" x14ac:dyDescent="0.45">
      <c r="B8639">
        <v>5650</v>
      </c>
      <c r="C8639" t="s">
        <v>54</v>
      </c>
      <c r="D8639">
        <v>29</v>
      </c>
      <c r="E8639">
        <v>5</v>
      </c>
      <c r="F8639" t="s">
        <v>15</v>
      </c>
      <c r="G8639">
        <v>1</v>
      </c>
      <c r="H8639">
        <v>0</v>
      </c>
      <c r="I8639" t="s">
        <v>14</v>
      </c>
      <c r="J8639">
        <v>1</v>
      </c>
    </row>
    <row r="8640" spans="2:10" x14ac:dyDescent="0.45">
      <c r="B8640">
        <v>5651</v>
      </c>
      <c r="C8640" t="s">
        <v>54</v>
      </c>
      <c r="D8640">
        <v>29</v>
      </c>
      <c r="E8640">
        <v>5</v>
      </c>
      <c r="F8640" t="s">
        <v>3</v>
      </c>
      <c r="G8640">
        <v>1</v>
      </c>
      <c r="H8640">
        <v>2</v>
      </c>
      <c r="I8640" t="s">
        <v>0</v>
      </c>
      <c r="J8640">
        <v>-1</v>
      </c>
    </row>
    <row r="8641" spans="2:10" x14ac:dyDescent="0.45">
      <c r="B8641">
        <v>5652</v>
      </c>
      <c r="C8641" t="s">
        <v>54</v>
      </c>
      <c r="D8641">
        <v>29</v>
      </c>
      <c r="E8641">
        <v>6</v>
      </c>
      <c r="F8641" t="s">
        <v>4</v>
      </c>
      <c r="G8641">
        <v>3</v>
      </c>
      <c r="H8641">
        <v>2</v>
      </c>
      <c r="I8641" t="s">
        <v>49</v>
      </c>
      <c r="J8641">
        <v>1</v>
      </c>
    </row>
    <row r="8642" spans="2:10" x14ac:dyDescent="0.45">
      <c r="B8642">
        <v>5653</v>
      </c>
      <c r="C8642" t="s">
        <v>54</v>
      </c>
      <c r="D8642">
        <v>29</v>
      </c>
      <c r="E8642">
        <v>6</v>
      </c>
      <c r="F8642" t="s">
        <v>5</v>
      </c>
      <c r="G8642">
        <v>1</v>
      </c>
      <c r="H8642">
        <v>1</v>
      </c>
      <c r="I8642" t="s">
        <v>7</v>
      </c>
      <c r="J8642">
        <v>0</v>
      </c>
    </row>
    <row r="8643" spans="2:10" x14ac:dyDescent="0.45">
      <c r="B8643">
        <v>5654</v>
      </c>
      <c r="C8643" t="s">
        <v>54</v>
      </c>
      <c r="D8643">
        <v>29</v>
      </c>
      <c r="E8643">
        <v>6</v>
      </c>
      <c r="F8643" t="s">
        <v>14</v>
      </c>
      <c r="G8643">
        <v>1</v>
      </c>
      <c r="H8643">
        <v>1</v>
      </c>
      <c r="I8643" t="s">
        <v>17</v>
      </c>
      <c r="J8643">
        <v>0</v>
      </c>
    </row>
    <row r="8644" spans="2:10" x14ac:dyDescent="0.45">
      <c r="B8644">
        <v>5655</v>
      </c>
      <c r="C8644" t="s">
        <v>54</v>
      </c>
      <c r="D8644">
        <v>29</v>
      </c>
      <c r="E8644">
        <v>6</v>
      </c>
      <c r="F8644" t="s">
        <v>0</v>
      </c>
      <c r="G8644">
        <v>1</v>
      </c>
      <c r="H8644">
        <v>0</v>
      </c>
      <c r="I8644" t="s">
        <v>10</v>
      </c>
      <c r="J8644">
        <v>1</v>
      </c>
    </row>
    <row r="8645" spans="2:10" x14ac:dyDescent="0.45">
      <c r="B8645">
        <v>5656</v>
      </c>
      <c r="C8645" t="s">
        <v>54</v>
      </c>
      <c r="D8645">
        <v>29</v>
      </c>
      <c r="E8645">
        <v>6</v>
      </c>
      <c r="F8645" t="s">
        <v>44</v>
      </c>
      <c r="G8645">
        <v>1</v>
      </c>
      <c r="H8645">
        <v>1</v>
      </c>
      <c r="I8645" t="s">
        <v>3</v>
      </c>
      <c r="J8645">
        <v>0</v>
      </c>
    </row>
    <row r="8646" spans="2:10" x14ac:dyDescent="0.45">
      <c r="B8646">
        <v>5657</v>
      </c>
      <c r="C8646" t="s">
        <v>54</v>
      </c>
      <c r="D8646">
        <v>29</v>
      </c>
      <c r="E8646">
        <v>6</v>
      </c>
      <c r="F8646" t="s">
        <v>9</v>
      </c>
      <c r="G8646">
        <v>4</v>
      </c>
      <c r="H8646">
        <v>1</v>
      </c>
      <c r="I8646" t="s">
        <v>15</v>
      </c>
      <c r="J8646">
        <v>1</v>
      </c>
    </row>
    <row r="8647" spans="2:10" x14ac:dyDescent="0.45">
      <c r="B8647">
        <v>5658</v>
      </c>
      <c r="C8647" t="s">
        <v>54</v>
      </c>
      <c r="D8647">
        <v>29</v>
      </c>
      <c r="E8647">
        <v>6</v>
      </c>
      <c r="F8647" t="s">
        <v>1</v>
      </c>
      <c r="G8647">
        <v>1</v>
      </c>
      <c r="H8647">
        <v>0</v>
      </c>
      <c r="I8647" t="s">
        <v>6</v>
      </c>
      <c r="J8647">
        <v>1</v>
      </c>
    </row>
    <row r="8648" spans="2:10" x14ac:dyDescent="0.45">
      <c r="B8648">
        <v>5659</v>
      </c>
      <c r="C8648" t="s">
        <v>54</v>
      </c>
      <c r="D8648">
        <v>29</v>
      </c>
      <c r="E8648">
        <v>6</v>
      </c>
      <c r="F8648" t="s">
        <v>11</v>
      </c>
      <c r="G8648">
        <v>3</v>
      </c>
      <c r="H8648">
        <v>1</v>
      </c>
      <c r="I8648" t="s">
        <v>24</v>
      </c>
      <c r="J8648">
        <v>1</v>
      </c>
    </row>
    <row r="8649" spans="2:10" x14ac:dyDescent="0.45">
      <c r="B8649">
        <v>5660</v>
      </c>
      <c r="C8649" t="s">
        <v>54</v>
      </c>
      <c r="D8649">
        <v>29</v>
      </c>
      <c r="E8649">
        <v>6</v>
      </c>
      <c r="F8649" t="s">
        <v>27</v>
      </c>
      <c r="G8649">
        <v>3</v>
      </c>
      <c r="H8649">
        <v>2</v>
      </c>
      <c r="I8649" t="s">
        <v>13</v>
      </c>
      <c r="J8649">
        <v>1</v>
      </c>
    </row>
    <row r="8650" spans="2:10" x14ac:dyDescent="0.45">
      <c r="B8650">
        <v>5661</v>
      </c>
      <c r="C8650" t="s">
        <v>54</v>
      </c>
      <c r="D8650">
        <v>29</v>
      </c>
      <c r="E8650">
        <v>7</v>
      </c>
      <c r="F8650" t="s">
        <v>7</v>
      </c>
      <c r="G8650">
        <v>2</v>
      </c>
      <c r="H8650">
        <v>2</v>
      </c>
      <c r="I8650" t="s">
        <v>11</v>
      </c>
      <c r="J8650">
        <v>0</v>
      </c>
    </row>
    <row r="8651" spans="2:10" x14ac:dyDescent="0.45">
      <c r="B8651">
        <v>5662</v>
      </c>
      <c r="C8651" t="s">
        <v>54</v>
      </c>
      <c r="D8651">
        <v>29</v>
      </c>
      <c r="E8651">
        <v>7</v>
      </c>
      <c r="F8651" t="s">
        <v>10</v>
      </c>
      <c r="G8651">
        <v>1</v>
      </c>
      <c r="H8651">
        <v>1</v>
      </c>
      <c r="I8651" t="s">
        <v>44</v>
      </c>
      <c r="J8651">
        <v>0</v>
      </c>
    </row>
    <row r="8652" spans="2:10" x14ac:dyDescent="0.45">
      <c r="B8652">
        <v>5663</v>
      </c>
      <c r="C8652" t="s">
        <v>54</v>
      </c>
      <c r="D8652">
        <v>29</v>
      </c>
      <c r="E8652">
        <v>7</v>
      </c>
      <c r="F8652" t="s">
        <v>24</v>
      </c>
      <c r="G8652">
        <v>3</v>
      </c>
      <c r="H8652">
        <v>1</v>
      </c>
      <c r="I8652" t="s">
        <v>4</v>
      </c>
      <c r="J8652">
        <v>1</v>
      </c>
    </row>
    <row r="8653" spans="2:10" x14ac:dyDescent="0.45">
      <c r="B8653">
        <v>5664</v>
      </c>
      <c r="C8653" t="s">
        <v>54</v>
      </c>
      <c r="D8653">
        <v>29</v>
      </c>
      <c r="E8653">
        <v>7</v>
      </c>
      <c r="F8653" t="s">
        <v>49</v>
      </c>
      <c r="G8653">
        <v>2</v>
      </c>
      <c r="H8653">
        <v>1</v>
      </c>
      <c r="I8653" t="s">
        <v>27</v>
      </c>
      <c r="J8653">
        <v>1</v>
      </c>
    </row>
    <row r="8654" spans="2:10" x14ac:dyDescent="0.45">
      <c r="B8654">
        <v>5665</v>
      </c>
      <c r="C8654" t="s">
        <v>54</v>
      </c>
      <c r="D8654">
        <v>29</v>
      </c>
      <c r="E8654">
        <v>7</v>
      </c>
      <c r="F8654" t="s">
        <v>6</v>
      </c>
      <c r="G8654">
        <v>2</v>
      </c>
      <c r="H8654">
        <v>4</v>
      </c>
      <c r="I8654" t="s">
        <v>14</v>
      </c>
      <c r="J8654">
        <v>-1</v>
      </c>
    </row>
    <row r="8655" spans="2:10" x14ac:dyDescent="0.45">
      <c r="B8655">
        <v>5666</v>
      </c>
      <c r="C8655" t="s">
        <v>54</v>
      </c>
      <c r="D8655">
        <v>29</v>
      </c>
      <c r="E8655">
        <v>7</v>
      </c>
      <c r="F8655" t="s">
        <v>17</v>
      </c>
      <c r="G8655">
        <v>2</v>
      </c>
      <c r="H8655">
        <v>1</v>
      </c>
      <c r="I8655" t="s">
        <v>15</v>
      </c>
      <c r="J8655">
        <v>1</v>
      </c>
    </row>
    <row r="8656" spans="2:10" x14ac:dyDescent="0.45">
      <c r="B8656">
        <v>5667</v>
      </c>
      <c r="C8656" t="s">
        <v>54</v>
      </c>
      <c r="D8656">
        <v>29</v>
      </c>
      <c r="E8656">
        <v>7</v>
      </c>
      <c r="F8656" t="s">
        <v>13</v>
      </c>
      <c r="G8656">
        <v>0</v>
      </c>
      <c r="H8656">
        <v>0</v>
      </c>
      <c r="I8656" t="s">
        <v>0</v>
      </c>
      <c r="J8656">
        <v>0</v>
      </c>
    </row>
    <row r="8657" spans="2:10" x14ac:dyDescent="0.45">
      <c r="B8657">
        <v>5668</v>
      </c>
      <c r="C8657" t="s">
        <v>54</v>
      </c>
      <c r="D8657">
        <v>29</v>
      </c>
      <c r="E8657">
        <v>7</v>
      </c>
      <c r="F8657" t="s">
        <v>5</v>
      </c>
      <c r="G8657">
        <v>3</v>
      </c>
      <c r="H8657">
        <v>1</v>
      </c>
      <c r="I8657" t="s">
        <v>9</v>
      </c>
      <c r="J8657">
        <v>1</v>
      </c>
    </row>
    <row r="8658" spans="2:10" x14ac:dyDescent="0.45">
      <c r="B8658">
        <v>5669</v>
      </c>
      <c r="C8658" t="s">
        <v>54</v>
      </c>
      <c r="D8658">
        <v>29</v>
      </c>
      <c r="E8658">
        <v>7</v>
      </c>
      <c r="F8658" t="s">
        <v>3</v>
      </c>
      <c r="G8658">
        <v>0</v>
      </c>
      <c r="H8658">
        <v>3</v>
      </c>
      <c r="I8658" t="s">
        <v>1</v>
      </c>
      <c r="J8658">
        <v>-1</v>
      </c>
    </row>
    <row r="8659" spans="2:10" x14ac:dyDescent="0.45">
      <c r="B8659">
        <v>5670</v>
      </c>
      <c r="C8659" t="s">
        <v>54</v>
      </c>
      <c r="D8659">
        <v>29</v>
      </c>
      <c r="E8659">
        <v>8</v>
      </c>
      <c r="F8659" t="s">
        <v>4</v>
      </c>
      <c r="G8659">
        <v>1</v>
      </c>
      <c r="H8659">
        <v>0</v>
      </c>
      <c r="I8659" t="s">
        <v>7</v>
      </c>
      <c r="J8659">
        <v>1</v>
      </c>
    </row>
    <row r="8660" spans="2:10" x14ac:dyDescent="0.45">
      <c r="B8660">
        <v>5671</v>
      </c>
      <c r="C8660" t="s">
        <v>54</v>
      </c>
      <c r="D8660">
        <v>29</v>
      </c>
      <c r="E8660">
        <v>8</v>
      </c>
      <c r="F8660" t="s">
        <v>14</v>
      </c>
      <c r="G8660">
        <v>1</v>
      </c>
      <c r="H8660">
        <v>0</v>
      </c>
      <c r="I8660" t="s">
        <v>3</v>
      </c>
      <c r="J8660">
        <v>1</v>
      </c>
    </row>
    <row r="8661" spans="2:10" x14ac:dyDescent="0.45">
      <c r="B8661">
        <v>5672</v>
      </c>
      <c r="C8661" t="s">
        <v>54</v>
      </c>
      <c r="D8661">
        <v>29</v>
      </c>
      <c r="E8661">
        <v>8</v>
      </c>
      <c r="F8661" t="s">
        <v>0</v>
      </c>
      <c r="G8661">
        <v>3</v>
      </c>
      <c r="H8661">
        <v>1</v>
      </c>
      <c r="I8661" t="s">
        <v>49</v>
      </c>
      <c r="J8661">
        <v>1</v>
      </c>
    </row>
    <row r="8662" spans="2:10" x14ac:dyDescent="0.45">
      <c r="B8662">
        <v>5673</v>
      </c>
      <c r="C8662" t="s">
        <v>54</v>
      </c>
      <c r="D8662">
        <v>29</v>
      </c>
      <c r="E8662">
        <v>8</v>
      </c>
      <c r="F8662" t="s">
        <v>44</v>
      </c>
      <c r="G8662">
        <v>1</v>
      </c>
      <c r="H8662">
        <v>4</v>
      </c>
      <c r="I8662" t="s">
        <v>13</v>
      </c>
      <c r="J8662">
        <v>-1</v>
      </c>
    </row>
    <row r="8663" spans="2:10" x14ac:dyDescent="0.45">
      <c r="B8663">
        <v>5674</v>
      </c>
      <c r="C8663" t="s">
        <v>54</v>
      </c>
      <c r="D8663">
        <v>29</v>
      </c>
      <c r="E8663">
        <v>8</v>
      </c>
      <c r="F8663" t="s">
        <v>9</v>
      </c>
      <c r="G8663">
        <v>1</v>
      </c>
      <c r="H8663">
        <v>1</v>
      </c>
      <c r="I8663" t="s">
        <v>17</v>
      </c>
      <c r="J8663">
        <v>0</v>
      </c>
    </row>
    <row r="8664" spans="2:10" x14ac:dyDescent="0.45">
      <c r="B8664">
        <v>5675</v>
      </c>
      <c r="C8664" t="s">
        <v>54</v>
      </c>
      <c r="D8664">
        <v>29</v>
      </c>
      <c r="E8664">
        <v>8</v>
      </c>
      <c r="F8664" t="s">
        <v>1</v>
      </c>
      <c r="G8664">
        <v>0</v>
      </c>
      <c r="H8664">
        <v>1</v>
      </c>
      <c r="I8664" t="s">
        <v>10</v>
      </c>
      <c r="J8664">
        <v>-1</v>
      </c>
    </row>
    <row r="8665" spans="2:10" x14ac:dyDescent="0.45">
      <c r="B8665">
        <v>5676</v>
      </c>
      <c r="C8665" t="s">
        <v>54</v>
      </c>
      <c r="D8665">
        <v>29</v>
      </c>
      <c r="E8665">
        <v>8</v>
      </c>
      <c r="F8665" t="s">
        <v>15</v>
      </c>
      <c r="G8665">
        <v>4</v>
      </c>
      <c r="H8665">
        <v>1</v>
      </c>
      <c r="I8665" t="s">
        <v>6</v>
      </c>
      <c r="J8665">
        <v>1</v>
      </c>
    </row>
    <row r="8666" spans="2:10" x14ac:dyDescent="0.45">
      <c r="B8666">
        <v>5677</v>
      </c>
      <c r="C8666" t="s">
        <v>54</v>
      </c>
      <c r="D8666">
        <v>29</v>
      </c>
      <c r="E8666">
        <v>8</v>
      </c>
      <c r="F8666" t="s">
        <v>11</v>
      </c>
      <c r="G8666">
        <v>3</v>
      </c>
      <c r="H8666">
        <v>1</v>
      </c>
      <c r="I8666" t="s">
        <v>5</v>
      </c>
      <c r="J8666">
        <v>1</v>
      </c>
    </row>
    <row r="8667" spans="2:10" x14ac:dyDescent="0.45">
      <c r="B8667">
        <v>5678</v>
      </c>
      <c r="C8667" t="s">
        <v>54</v>
      </c>
      <c r="D8667">
        <v>29</v>
      </c>
      <c r="E8667">
        <v>8</v>
      </c>
      <c r="F8667" t="s">
        <v>27</v>
      </c>
      <c r="G8667">
        <v>3</v>
      </c>
      <c r="H8667">
        <v>1</v>
      </c>
      <c r="I8667" t="s">
        <v>24</v>
      </c>
      <c r="J8667">
        <v>1</v>
      </c>
    </row>
    <row r="8668" spans="2:10" x14ac:dyDescent="0.45">
      <c r="B8668">
        <v>5679</v>
      </c>
      <c r="C8668" t="s">
        <v>54</v>
      </c>
      <c r="D8668">
        <v>29</v>
      </c>
      <c r="E8668">
        <v>9</v>
      </c>
      <c r="F8668" t="s">
        <v>7</v>
      </c>
      <c r="G8668">
        <v>1</v>
      </c>
      <c r="H8668">
        <v>4</v>
      </c>
      <c r="I8668" t="s">
        <v>27</v>
      </c>
      <c r="J8668">
        <v>-1</v>
      </c>
    </row>
    <row r="8669" spans="2:10" x14ac:dyDescent="0.45">
      <c r="B8669">
        <v>5680</v>
      </c>
      <c r="C8669" t="s">
        <v>54</v>
      </c>
      <c r="D8669">
        <v>29</v>
      </c>
      <c r="E8669">
        <v>9</v>
      </c>
      <c r="F8669" t="s">
        <v>10</v>
      </c>
      <c r="G8669">
        <v>1</v>
      </c>
      <c r="H8669">
        <v>0</v>
      </c>
      <c r="I8669" t="s">
        <v>14</v>
      </c>
      <c r="J8669">
        <v>1</v>
      </c>
    </row>
    <row r="8670" spans="2:10" x14ac:dyDescent="0.45">
      <c r="B8670">
        <v>5681</v>
      </c>
      <c r="C8670" t="s">
        <v>54</v>
      </c>
      <c r="D8670">
        <v>29</v>
      </c>
      <c r="E8670">
        <v>9</v>
      </c>
      <c r="F8670" t="s">
        <v>24</v>
      </c>
      <c r="G8670">
        <v>2</v>
      </c>
      <c r="H8670">
        <v>1</v>
      </c>
      <c r="I8670" t="s">
        <v>0</v>
      </c>
      <c r="J8670">
        <v>1</v>
      </c>
    </row>
    <row r="8671" spans="2:10" x14ac:dyDescent="0.45">
      <c r="B8671">
        <v>5682</v>
      </c>
      <c r="C8671" t="s">
        <v>54</v>
      </c>
      <c r="D8671">
        <v>29</v>
      </c>
      <c r="E8671">
        <v>9</v>
      </c>
      <c r="F8671" t="s">
        <v>49</v>
      </c>
      <c r="G8671">
        <v>1</v>
      </c>
      <c r="H8671">
        <v>1</v>
      </c>
      <c r="I8671" t="s">
        <v>44</v>
      </c>
      <c r="J8671">
        <v>0</v>
      </c>
    </row>
    <row r="8672" spans="2:10" x14ac:dyDescent="0.45">
      <c r="B8672">
        <v>5683</v>
      </c>
      <c r="C8672" t="s">
        <v>54</v>
      </c>
      <c r="D8672">
        <v>29</v>
      </c>
      <c r="E8672">
        <v>9</v>
      </c>
      <c r="F8672" t="s">
        <v>6</v>
      </c>
      <c r="G8672">
        <v>0</v>
      </c>
      <c r="H8672">
        <v>2</v>
      </c>
      <c r="I8672" t="s">
        <v>17</v>
      </c>
      <c r="J8672">
        <v>-1</v>
      </c>
    </row>
    <row r="8673" spans="2:10" x14ac:dyDescent="0.45">
      <c r="B8673">
        <v>5684</v>
      </c>
      <c r="C8673" t="s">
        <v>54</v>
      </c>
      <c r="D8673">
        <v>29</v>
      </c>
      <c r="E8673">
        <v>9</v>
      </c>
      <c r="F8673" t="s">
        <v>13</v>
      </c>
      <c r="G8673">
        <v>0</v>
      </c>
      <c r="H8673">
        <v>0</v>
      </c>
      <c r="I8673" t="s">
        <v>1</v>
      </c>
      <c r="J8673">
        <v>0</v>
      </c>
    </row>
    <row r="8674" spans="2:10" x14ac:dyDescent="0.45">
      <c r="B8674">
        <v>5685</v>
      </c>
      <c r="C8674" t="s">
        <v>54</v>
      </c>
      <c r="D8674">
        <v>29</v>
      </c>
      <c r="E8674">
        <v>9</v>
      </c>
      <c r="F8674" t="s">
        <v>5</v>
      </c>
      <c r="G8674">
        <v>1</v>
      </c>
      <c r="H8674">
        <v>0</v>
      </c>
      <c r="I8674" t="s">
        <v>4</v>
      </c>
      <c r="J8674">
        <v>1</v>
      </c>
    </row>
    <row r="8675" spans="2:10" x14ac:dyDescent="0.45">
      <c r="B8675">
        <v>5686</v>
      </c>
      <c r="C8675" t="s">
        <v>54</v>
      </c>
      <c r="D8675">
        <v>29</v>
      </c>
      <c r="E8675">
        <v>9</v>
      </c>
      <c r="F8675" t="s">
        <v>11</v>
      </c>
      <c r="G8675">
        <v>2</v>
      </c>
      <c r="H8675">
        <v>1</v>
      </c>
      <c r="I8675" t="s">
        <v>9</v>
      </c>
      <c r="J8675">
        <v>1</v>
      </c>
    </row>
    <row r="8676" spans="2:10" x14ac:dyDescent="0.45">
      <c r="B8676">
        <v>5687</v>
      </c>
      <c r="C8676" t="s">
        <v>54</v>
      </c>
      <c r="D8676">
        <v>29</v>
      </c>
      <c r="E8676">
        <v>9</v>
      </c>
      <c r="F8676" t="s">
        <v>3</v>
      </c>
      <c r="G8676">
        <v>5</v>
      </c>
      <c r="H8676">
        <v>1</v>
      </c>
      <c r="I8676" t="s">
        <v>15</v>
      </c>
      <c r="J8676">
        <v>1</v>
      </c>
    </row>
    <row r="8677" spans="2:10" x14ac:dyDescent="0.45">
      <c r="B8677">
        <v>5688</v>
      </c>
      <c r="C8677" t="s">
        <v>54</v>
      </c>
      <c r="D8677">
        <v>29</v>
      </c>
      <c r="E8677">
        <v>10</v>
      </c>
      <c r="F8677" t="s">
        <v>4</v>
      </c>
      <c r="G8677">
        <v>0</v>
      </c>
      <c r="H8677">
        <v>0</v>
      </c>
      <c r="I8677" t="s">
        <v>11</v>
      </c>
      <c r="J8677">
        <v>0</v>
      </c>
    </row>
    <row r="8678" spans="2:10" x14ac:dyDescent="0.45">
      <c r="B8678">
        <v>5689</v>
      </c>
      <c r="C8678" t="s">
        <v>54</v>
      </c>
      <c r="D8678">
        <v>29</v>
      </c>
      <c r="E8678">
        <v>10</v>
      </c>
      <c r="F8678" t="s">
        <v>14</v>
      </c>
      <c r="G8678">
        <v>3</v>
      </c>
      <c r="H8678">
        <v>1</v>
      </c>
      <c r="I8678" t="s">
        <v>13</v>
      </c>
      <c r="J8678">
        <v>1</v>
      </c>
    </row>
    <row r="8679" spans="2:10" x14ac:dyDescent="0.45">
      <c r="B8679">
        <v>5690</v>
      </c>
      <c r="C8679" t="s">
        <v>54</v>
      </c>
      <c r="D8679">
        <v>29</v>
      </c>
      <c r="E8679">
        <v>10</v>
      </c>
      <c r="F8679" t="s">
        <v>0</v>
      </c>
      <c r="G8679">
        <v>3</v>
      </c>
      <c r="H8679">
        <v>3</v>
      </c>
      <c r="I8679" t="s">
        <v>7</v>
      </c>
      <c r="J8679">
        <v>0</v>
      </c>
    </row>
    <row r="8680" spans="2:10" x14ac:dyDescent="0.45">
      <c r="B8680">
        <v>5691</v>
      </c>
      <c r="C8680" t="s">
        <v>54</v>
      </c>
      <c r="D8680">
        <v>29</v>
      </c>
      <c r="E8680">
        <v>10</v>
      </c>
      <c r="F8680" t="s">
        <v>44</v>
      </c>
      <c r="G8680">
        <v>4</v>
      </c>
      <c r="H8680">
        <v>5</v>
      </c>
      <c r="I8680" t="s">
        <v>24</v>
      </c>
      <c r="J8680">
        <v>-1</v>
      </c>
    </row>
    <row r="8681" spans="2:10" x14ac:dyDescent="0.45">
      <c r="B8681">
        <v>5692</v>
      </c>
      <c r="C8681" t="s">
        <v>54</v>
      </c>
      <c r="D8681">
        <v>29</v>
      </c>
      <c r="E8681">
        <v>10</v>
      </c>
      <c r="F8681" t="s">
        <v>9</v>
      </c>
      <c r="G8681">
        <v>3</v>
      </c>
      <c r="H8681">
        <v>3</v>
      </c>
      <c r="I8681" t="s">
        <v>6</v>
      </c>
      <c r="J8681">
        <v>0</v>
      </c>
    </row>
    <row r="8682" spans="2:10" x14ac:dyDescent="0.45">
      <c r="B8682">
        <v>5693</v>
      </c>
      <c r="C8682" t="s">
        <v>54</v>
      </c>
      <c r="D8682">
        <v>29</v>
      </c>
      <c r="E8682">
        <v>10</v>
      </c>
      <c r="F8682" t="s">
        <v>15</v>
      </c>
      <c r="G8682">
        <v>2</v>
      </c>
      <c r="H8682">
        <v>2</v>
      </c>
      <c r="I8682" t="s">
        <v>10</v>
      </c>
      <c r="J8682">
        <v>0</v>
      </c>
    </row>
    <row r="8683" spans="2:10" x14ac:dyDescent="0.45">
      <c r="B8683">
        <v>5694</v>
      </c>
      <c r="C8683" t="s">
        <v>54</v>
      </c>
      <c r="D8683">
        <v>29</v>
      </c>
      <c r="E8683">
        <v>10</v>
      </c>
      <c r="F8683" t="s">
        <v>1</v>
      </c>
      <c r="G8683">
        <v>1</v>
      </c>
      <c r="H8683">
        <v>3</v>
      </c>
      <c r="I8683" t="s">
        <v>49</v>
      </c>
      <c r="J8683">
        <v>-1</v>
      </c>
    </row>
    <row r="8684" spans="2:10" x14ac:dyDescent="0.45">
      <c r="B8684">
        <v>5695</v>
      </c>
      <c r="C8684" t="s">
        <v>54</v>
      </c>
      <c r="D8684">
        <v>29</v>
      </c>
      <c r="E8684">
        <v>10</v>
      </c>
      <c r="F8684" t="s">
        <v>17</v>
      </c>
      <c r="G8684">
        <v>0</v>
      </c>
      <c r="H8684">
        <v>1</v>
      </c>
      <c r="I8684" t="s">
        <v>3</v>
      </c>
      <c r="J8684">
        <v>-1</v>
      </c>
    </row>
    <row r="8685" spans="2:10" x14ac:dyDescent="0.45">
      <c r="B8685">
        <v>5696</v>
      </c>
      <c r="C8685" t="s">
        <v>54</v>
      </c>
      <c r="D8685">
        <v>29</v>
      </c>
      <c r="E8685">
        <v>10</v>
      </c>
      <c r="F8685" t="s">
        <v>27</v>
      </c>
      <c r="G8685">
        <v>1</v>
      </c>
      <c r="H8685">
        <v>1</v>
      </c>
      <c r="I8685" t="s">
        <v>5</v>
      </c>
      <c r="J8685">
        <v>0</v>
      </c>
    </row>
    <row r="8686" spans="2:10" x14ac:dyDescent="0.45">
      <c r="B8686">
        <v>5697</v>
      </c>
      <c r="C8686" t="s">
        <v>54</v>
      </c>
      <c r="D8686">
        <v>29</v>
      </c>
      <c r="E8686">
        <v>11</v>
      </c>
      <c r="F8686" t="s">
        <v>7</v>
      </c>
      <c r="G8686">
        <v>0</v>
      </c>
      <c r="H8686">
        <v>1</v>
      </c>
      <c r="I8686" t="s">
        <v>44</v>
      </c>
      <c r="J8686">
        <v>-1</v>
      </c>
    </row>
    <row r="8687" spans="2:10" x14ac:dyDescent="0.45">
      <c r="B8687">
        <v>5698</v>
      </c>
      <c r="C8687" t="s">
        <v>54</v>
      </c>
      <c r="D8687">
        <v>29</v>
      </c>
      <c r="E8687">
        <v>11</v>
      </c>
      <c r="F8687" t="s">
        <v>4</v>
      </c>
      <c r="G8687">
        <v>4</v>
      </c>
      <c r="H8687">
        <v>3</v>
      </c>
      <c r="I8687" t="s">
        <v>9</v>
      </c>
      <c r="J8687">
        <v>1</v>
      </c>
    </row>
    <row r="8688" spans="2:10" x14ac:dyDescent="0.45">
      <c r="B8688">
        <v>5699</v>
      </c>
      <c r="C8688" t="s">
        <v>54</v>
      </c>
      <c r="D8688">
        <v>29</v>
      </c>
      <c r="E8688">
        <v>11</v>
      </c>
      <c r="F8688" t="s">
        <v>24</v>
      </c>
      <c r="G8688">
        <v>2</v>
      </c>
      <c r="H8688">
        <v>3</v>
      </c>
      <c r="I8688" t="s">
        <v>1</v>
      </c>
      <c r="J8688">
        <v>-1</v>
      </c>
    </row>
    <row r="8689" spans="2:10" x14ac:dyDescent="0.45">
      <c r="B8689">
        <v>5700</v>
      </c>
      <c r="C8689" t="s">
        <v>54</v>
      </c>
      <c r="D8689">
        <v>29</v>
      </c>
      <c r="E8689">
        <v>11</v>
      </c>
      <c r="F8689" t="s">
        <v>10</v>
      </c>
      <c r="G8689">
        <v>1</v>
      </c>
      <c r="H8689">
        <v>1</v>
      </c>
      <c r="I8689" t="s">
        <v>17</v>
      </c>
      <c r="J8689">
        <v>0</v>
      </c>
    </row>
    <row r="8690" spans="2:10" x14ac:dyDescent="0.45">
      <c r="B8690">
        <v>5701</v>
      </c>
      <c r="C8690" t="s">
        <v>54</v>
      </c>
      <c r="D8690">
        <v>29</v>
      </c>
      <c r="E8690">
        <v>11</v>
      </c>
      <c r="F8690" t="s">
        <v>13</v>
      </c>
      <c r="G8690">
        <v>2</v>
      </c>
      <c r="H8690">
        <v>1</v>
      </c>
      <c r="I8690" t="s">
        <v>15</v>
      </c>
      <c r="J8690">
        <v>1</v>
      </c>
    </row>
    <row r="8691" spans="2:10" x14ac:dyDescent="0.45">
      <c r="B8691">
        <v>5702</v>
      </c>
      <c r="C8691" t="s">
        <v>54</v>
      </c>
      <c r="D8691">
        <v>29</v>
      </c>
      <c r="E8691">
        <v>11</v>
      </c>
      <c r="F8691" t="s">
        <v>5</v>
      </c>
      <c r="G8691">
        <v>3</v>
      </c>
      <c r="H8691">
        <v>0</v>
      </c>
      <c r="I8691" t="s">
        <v>0</v>
      </c>
      <c r="J8691">
        <v>1</v>
      </c>
    </row>
    <row r="8692" spans="2:10" x14ac:dyDescent="0.45">
      <c r="B8692">
        <v>5703</v>
      </c>
      <c r="C8692" t="s">
        <v>54</v>
      </c>
      <c r="D8692">
        <v>29</v>
      </c>
      <c r="E8692">
        <v>11</v>
      </c>
      <c r="F8692" t="s">
        <v>49</v>
      </c>
      <c r="G8692">
        <v>0</v>
      </c>
      <c r="H8692">
        <v>1</v>
      </c>
      <c r="I8692" t="s">
        <v>14</v>
      </c>
      <c r="J8692">
        <v>-1</v>
      </c>
    </row>
    <row r="8693" spans="2:10" x14ac:dyDescent="0.45">
      <c r="B8693">
        <v>5704</v>
      </c>
      <c r="C8693" t="s">
        <v>54</v>
      </c>
      <c r="D8693">
        <v>29</v>
      </c>
      <c r="E8693">
        <v>11</v>
      </c>
      <c r="F8693" t="s">
        <v>3</v>
      </c>
      <c r="G8693">
        <v>0</v>
      </c>
      <c r="H8693">
        <v>0</v>
      </c>
      <c r="I8693" t="s">
        <v>6</v>
      </c>
      <c r="J8693">
        <v>0</v>
      </c>
    </row>
    <row r="8694" spans="2:10" x14ac:dyDescent="0.45">
      <c r="B8694">
        <v>5705</v>
      </c>
      <c r="C8694" t="s">
        <v>54</v>
      </c>
      <c r="D8694">
        <v>29</v>
      </c>
      <c r="E8694">
        <v>11</v>
      </c>
      <c r="F8694" t="s">
        <v>11</v>
      </c>
      <c r="G8694">
        <v>1</v>
      </c>
      <c r="H8694">
        <v>2</v>
      </c>
      <c r="I8694" t="s">
        <v>27</v>
      </c>
      <c r="J8694">
        <v>-1</v>
      </c>
    </row>
    <row r="8695" spans="2:10" x14ac:dyDescent="0.45">
      <c r="B8695">
        <v>5706</v>
      </c>
      <c r="C8695" t="s">
        <v>54</v>
      </c>
      <c r="D8695">
        <v>29</v>
      </c>
      <c r="E8695">
        <v>12</v>
      </c>
      <c r="F8695" t="s">
        <v>6</v>
      </c>
      <c r="G8695">
        <v>0</v>
      </c>
      <c r="H8695">
        <v>0</v>
      </c>
      <c r="I8695" t="s">
        <v>10</v>
      </c>
      <c r="J8695">
        <v>0</v>
      </c>
    </row>
    <row r="8696" spans="2:10" x14ac:dyDescent="0.45">
      <c r="B8696">
        <v>5707</v>
      </c>
      <c r="C8696" t="s">
        <v>54</v>
      </c>
      <c r="D8696">
        <v>29</v>
      </c>
      <c r="E8696">
        <v>12</v>
      </c>
      <c r="F8696" t="s">
        <v>17</v>
      </c>
      <c r="G8696">
        <v>1</v>
      </c>
      <c r="H8696">
        <v>0</v>
      </c>
      <c r="I8696" t="s">
        <v>13</v>
      </c>
      <c r="J8696">
        <v>1</v>
      </c>
    </row>
    <row r="8697" spans="2:10" x14ac:dyDescent="0.45">
      <c r="B8697">
        <v>5708</v>
      </c>
      <c r="C8697" t="s">
        <v>54</v>
      </c>
      <c r="D8697">
        <v>29</v>
      </c>
      <c r="E8697">
        <v>12</v>
      </c>
      <c r="F8697" t="s">
        <v>44</v>
      </c>
      <c r="G8697">
        <v>3</v>
      </c>
      <c r="H8697">
        <v>3</v>
      </c>
      <c r="I8697" t="s">
        <v>5</v>
      </c>
      <c r="J8697">
        <v>0</v>
      </c>
    </row>
    <row r="8698" spans="2:10" x14ac:dyDescent="0.45">
      <c r="B8698">
        <v>5709</v>
      </c>
      <c r="C8698" t="s">
        <v>54</v>
      </c>
      <c r="D8698">
        <v>29</v>
      </c>
      <c r="E8698">
        <v>12</v>
      </c>
      <c r="F8698" t="s">
        <v>15</v>
      </c>
      <c r="G8698">
        <v>2</v>
      </c>
      <c r="H8698">
        <v>1</v>
      </c>
      <c r="I8698" t="s">
        <v>49</v>
      </c>
      <c r="J8698">
        <v>1</v>
      </c>
    </row>
    <row r="8699" spans="2:10" x14ac:dyDescent="0.45">
      <c r="B8699">
        <v>5710</v>
      </c>
      <c r="C8699" t="s">
        <v>54</v>
      </c>
      <c r="D8699">
        <v>29</v>
      </c>
      <c r="E8699">
        <v>12</v>
      </c>
      <c r="F8699" t="s">
        <v>14</v>
      </c>
      <c r="G8699">
        <v>4</v>
      </c>
      <c r="H8699">
        <v>1</v>
      </c>
      <c r="I8699" t="s">
        <v>24</v>
      </c>
      <c r="J8699">
        <v>1</v>
      </c>
    </row>
    <row r="8700" spans="2:10" x14ac:dyDescent="0.45">
      <c r="B8700">
        <v>5711</v>
      </c>
      <c r="C8700" t="s">
        <v>54</v>
      </c>
      <c r="D8700">
        <v>29</v>
      </c>
      <c r="E8700">
        <v>12</v>
      </c>
      <c r="F8700" t="s">
        <v>27</v>
      </c>
      <c r="G8700">
        <v>0</v>
      </c>
      <c r="H8700">
        <v>1</v>
      </c>
      <c r="I8700" t="s">
        <v>4</v>
      </c>
      <c r="J8700">
        <v>-1</v>
      </c>
    </row>
    <row r="8701" spans="2:10" x14ac:dyDescent="0.45">
      <c r="B8701">
        <v>5712</v>
      </c>
      <c r="C8701" t="s">
        <v>54</v>
      </c>
      <c r="D8701">
        <v>29</v>
      </c>
      <c r="E8701">
        <v>12</v>
      </c>
      <c r="F8701" t="s">
        <v>0</v>
      </c>
      <c r="G8701">
        <v>3</v>
      </c>
      <c r="H8701">
        <v>3</v>
      </c>
      <c r="I8701" t="s">
        <v>11</v>
      </c>
      <c r="J8701">
        <v>0</v>
      </c>
    </row>
    <row r="8702" spans="2:10" x14ac:dyDescent="0.45">
      <c r="B8702">
        <v>5731</v>
      </c>
      <c r="C8702" t="s">
        <v>54</v>
      </c>
      <c r="D8702">
        <v>29</v>
      </c>
      <c r="E8702">
        <v>12</v>
      </c>
      <c r="F8702" t="s">
        <v>9</v>
      </c>
      <c r="G8702">
        <v>1</v>
      </c>
      <c r="H8702">
        <v>1</v>
      </c>
      <c r="I8702" t="s">
        <v>3</v>
      </c>
      <c r="J8702">
        <v>0</v>
      </c>
    </row>
    <row r="8703" spans="2:10" x14ac:dyDescent="0.45">
      <c r="B8703">
        <v>5750</v>
      </c>
      <c r="C8703" t="s">
        <v>54</v>
      </c>
      <c r="D8703">
        <v>29</v>
      </c>
      <c r="E8703">
        <v>12</v>
      </c>
      <c r="F8703" t="s">
        <v>1</v>
      </c>
      <c r="G8703">
        <v>1</v>
      </c>
      <c r="H8703">
        <v>3</v>
      </c>
      <c r="I8703" t="s">
        <v>7</v>
      </c>
      <c r="J8703">
        <v>-1</v>
      </c>
    </row>
    <row r="8704" spans="2:10" x14ac:dyDescent="0.45">
      <c r="B8704">
        <v>5713</v>
      </c>
      <c r="C8704" t="s">
        <v>54</v>
      </c>
      <c r="D8704">
        <v>29</v>
      </c>
      <c r="E8704">
        <v>13</v>
      </c>
      <c r="F8704" t="s">
        <v>7</v>
      </c>
      <c r="G8704">
        <v>1</v>
      </c>
      <c r="H8704">
        <v>1</v>
      </c>
      <c r="I8704" t="s">
        <v>14</v>
      </c>
      <c r="J8704">
        <v>0</v>
      </c>
    </row>
    <row r="8705" spans="2:10" x14ac:dyDescent="0.45">
      <c r="B8705">
        <v>5714</v>
      </c>
      <c r="C8705" t="s">
        <v>54</v>
      </c>
      <c r="D8705">
        <v>29</v>
      </c>
      <c r="E8705">
        <v>13</v>
      </c>
      <c r="F8705" t="s">
        <v>4</v>
      </c>
      <c r="G8705">
        <v>0</v>
      </c>
      <c r="H8705">
        <v>0</v>
      </c>
      <c r="I8705" t="s">
        <v>0</v>
      </c>
      <c r="J8705">
        <v>0</v>
      </c>
    </row>
    <row r="8706" spans="2:10" x14ac:dyDescent="0.45">
      <c r="B8706">
        <v>5715</v>
      </c>
      <c r="C8706" t="s">
        <v>54</v>
      </c>
      <c r="D8706">
        <v>29</v>
      </c>
      <c r="E8706">
        <v>13</v>
      </c>
      <c r="F8706" t="s">
        <v>10</v>
      </c>
      <c r="G8706">
        <v>3</v>
      </c>
      <c r="H8706">
        <v>3</v>
      </c>
      <c r="I8706" t="s">
        <v>3</v>
      </c>
      <c r="J8706">
        <v>0</v>
      </c>
    </row>
    <row r="8707" spans="2:10" x14ac:dyDescent="0.45">
      <c r="B8707">
        <v>5716</v>
      </c>
      <c r="C8707" t="s">
        <v>54</v>
      </c>
      <c r="D8707">
        <v>29</v>
      </c>
      <c r="E8707">
        <v>13</v>
      </c>
      <c r="F8707" t="s">
        <v>49</v>
      </c>
      <c r="G8707">
        <v>0</v>
      </c>
      <c r="H8707">
        <v>0</v>
      </c>
      <c r="I8707" t="s">
        <v>17</v>
      </c>
      <c r="J8707">
        <v>0</v>
      </c>
    </row>
    <row r="8708" spans="2:10" x14ac:dyDescent="0.45">
      <c r="B8708">
        <v>5717</v>
      </c>
      <c r="C8708" t="s">
        <v>54</v>
      </c>
      <c r="D8708">
        <v>29</v>
      </c>
      <c r="E8708">
        <v>13</v>
      </c>
      <c r="F8708" t="s">
        <v>5</v>
      </c>
      <c r="G8708">
        <v>1</v>
      </c>
      <c r="H8708">
        <v>1</v>
      </c>
      <c r="I8708" t="s">
        <v>1</v>
      </c>
      <c r="J8708">
        <v>0</v>
      </c>
    </row>
    <row r="8709" spans="2:10" x14ac:dyDescent="0.45">
      <c r="B8709">
        <v>5718</v>
      </c>
      <c r="C8709" t="s">
        <v>54</v>
      </c>
      <c r="D8709">
        <v>29</v>
      </c>
      <c r="E8709">
        <v>13</v>
      </c>
      <c r="F8709" t="s">
        <v>13</v>
      </c>
      <c r="G8709">
        <v>1</v>
      </c>
      <c r="H8709">
        <v>0</v>
      </c>
      <c r="I8709" t="s">
        <v>6</v>
      </c>
      <c r="J8709">
        <v>1</v>
      </c>
    </row>
    <row r="8710" spans="2:10" x14ac:dyDescent="0.45">
      <c r="B8710">
        <v>5719</v>
      </c>
      <c r="C8710" t="s">
        <v>54</v>
      </c>
      <c r="D8710">
        <v>29</v>
      </c>
      <c r="E8710">
        <v>13</v>
      </c>
      <c r="F8710" t="s">
        <v>27</v>
      </c>
      <c r="G8710">
        <v>2</v>
      </c>
      <c r="H8710">
        <v>3</v>
      </c>
      <c r="I8710" t="s">
        <v>9</v>
      </c>
      <c r="J8710">
        <v>-1</v>
      </c>
    </row>
    <row r="8711" spans="2:10" x14ac:dyDescent="0.45">
      <c r="B8711">
        <v>5720</v>
      </c>
      <c r="C8711" t="s">
        <v>54</v>
      </c>
      <c r="D8711">
        <v>29</v>
      </c>
      <c r="E8711">
        <v>13</v>
      </c>
      <c r="F8711" t="s">
        <v>11</v>
      </c>
      <c r="G8711">
        <v>3</v>
      </c>
      <c r="H8711">
        <v>2</v>
      </c>
      <c r="I8711" t="s">
        <v>44</v>
      </c>
      <c r="J8711">
        <v>1</v>
      </c>
    </row>
    <row r="8712" spans="2:10" x14ac:dyDescent="0.45">
      <c r="B8712">
        <v>5721</v>
      </c>
      <c r="C8712" t="s">
        <v>54</v>
      </c>
      <c r="D8712">
        <v>29</v>
      </c>
      <c r="E8712">
        <v>13</v>
      </c>
      <c r="F8712" t="s">
        <v>24</v>
      </c>
      <c r="G8712">
        <v>3</v>
      </c>
      <c r="H8712">
        <v>1</v>
      </c>
      <c r="I8712" t="s">
        <v>15</v>
      </c>
      <c r="J8712">
        <v>1</v>
      </c>
    </row>
    <row r="8713" spans="2:10" x14ac:dyDescent="0.45">
      <c r="B8713">
        <v>5722</v>
      </c>
      <c r="C8713" t="s">
        <v>54</v>
      </c>
      <c r="D8713">
        <v>29</v>
      </c>
      <c r="E8713">
        <v>14</v>
      </c>
      <c r="F8713" t="s">
        <v>0</v>
      </c>
      <c r="G8713">
        <v>1</v>
      </c>
      <c r="H8713">
        <v>2</v>
      </c>
      <c r="I8713" t="s">
        <v>27</v>
      </c>
      <c r="J8713">
        <v>-1</v>
      </c>
    </row>
    <row r="8714" spans="2:10" x14ac:dyDescent="0.45">
      <c r="B8714">
        <v>5723</v>
      </c>
      <c r="C8714" t="s">
        <v>54</v>
      </c>
      <c r="D8714">
        <v>29</v>
      </c>
      <c r="E8714">
        <v>14</v>
      </c>
      <c r="F8714" t="s">
        <v>14</v>
      </c>
      <c r="G8714">
        <v>3</v>
      </c>
      <c r="H8714">
        <v>1</v>
      </c>
      <c r="I8714" t="s">
        <v>5</v>
      </c>
      <c r="J8714">
        <v>1</v>
      </c>
    </row>
    <row r="8715" spans="2:10" x14ac:dyDescent="0.45">
      <c r="B8715">
        <v>5724</v>
      </c>
      <c r="C8715" t="s">
        <v>54</v>
      </c>
      <c r="D8715">
        <v>29</v>
      </c>
      <c r="E8715">
        <v>14</v>
      </c>
      <c r="F8715" t="s">
        <v>6</v>
      </c>
      <c r="G8715">
        <v>2</v>
      </c>
      <c r="H8715">
        <v>1</v>
      </c>
      <c r="I8715" t="s">
        <v>49</v>
      </c>
      <c r="J8715">
        <v>1</v>
      </c>
    </row>
    <row r="8716" spans="2:10" x14ac:dyDescent="0.45">
      <c r="B8716">
        <v>5725</v>
      </c>
      <c r="C8716" t="s">
        <v>54</v>
      </c>
      <c r="D8716">
        <v>29</v>
      </c>
      <c r="E8716">
        <v>14</v>
      </c>
      <c r="F8716" t="s">
        <v>9</v>
      </c>
      <c r="G8716">
        <v>1</v>
      </c>
      <c r="H8716">
        <v>1</v>
      </c>
      <c r="I8716" t="s">
        <v>10</v>
      </c>
      <c r="J8716">
        <v>0</v>
      </c>
    </row>
    <row r="8717" spans="2:10" x14ac:dyDescent="0.45">
      <c r="B8717">
        <v>5726</v>
      </c>
      <c r="C8717" t="s">
        <v>54</v>
      </c>
      <c r="D8717">
        <v>29</v>
      </c>
      <c r="E8717">
        <v>14</v>
      </c>
      <c r="F8717" t="s">
        <v>44</v>
      </c>
      <c r="G8717">
        <v>3</v>
      </c>
      <c r="H8717">
        <v>2</v>
      </c>
      <c r="I8717" t="s">
        <v>4</v>
      </c>
      <c r="J8717">
        <v>1</v>
      </c>
    </row>
    <row r="8718" spans="2:10" x14ac:dyDescent="0.45">
      <c r="B8718">
        <v>5727</v>
      </c>
      <c r="C8718" t="s">
        <v>54</v>
      </c>
      <c r="D8718">
        <v>29</v>
      </c>
      <c r="E8718">
        <v>14</v>
      </c>
      <c r="F8718" t="s">
        <v>17</v>
      </c>
      <c r="G8718">
        <v>3</v>
      </c>
      <c r="H8718">
        <v>1</v>
      </c>
      <c r="I8718" t="s">
        <v>24</v>
      </c>
      <c r="J8718">
        <v>1</v>
      </c>
    </row>
    <row r="8719" spans="2:10" x14ac:dyDescent="0.45">
      <c r="B8719">
        <v>5728</v>
      </c>
      <c r="C8719" t="s">
        <v>54</v>
      </c>
      <c r="D8719">
        <v>29</v>
      </c>
      <c r="E8719">
        <v>14</v>
      </c>
      <c r="F8719" t="s">
        <v>1</v>
      </c>
      <c r="G8719">
        <v>3</v>
      </c>
      <c r="H8719">
        <v>3</v>
      </c>
      <c r="I8719" t="s">
        <v>11</v>
      </c>
      <c r="J8719">
        <v>0</v>
      </c>
    </row>
    <row r="8720" spans="2:10" x14ac:dyDescent="0.45">
      <c r="B8720">
        <v>5729</v>
      </c>
      <c r="C8720" t="s">
        <v>54</v>
      </c>
      <c r="D8720">
        <v>29</v>
      </c>
      <c r="E8720">
        <v>14</v>
      </c>
      <c r="F8720" t="s">
        <v>15</v>
      </c>
      <c r="G8720">
        <v>1</v>
      </c>
      <c r="H8720">
        <v>1</v>
      </c>
      <c r="I8720" t="s">
        <v>7</v>
      </c>
      <c r="J8720">
        <v>0</v>
      </c>
    </row>
    <row r="8721" spans="2:10" x14ac:dyDescent="0.45">
      <c r="B8721">
        <v>5730</v>
      </c>
      <c r="C8721" t="s">
        <v>54</v>
      </c>
      <c r="D8721">
        <v>29</v>
      </c>
      <c r="E8721">
        <v>14</v>
      </c>
      <c r="F8721" t="s">
        <v>3</v>
      </c>
      <c r="G8721">
        <v>2</v>
      </c>
      <c r="H8721">
        <v>1</v>
      </c>
      <c r="I8721" t="s">
        <v>13</v>
      </c>
      <c r="J8721">
        <v>1</v>
      </c>
    </row>
    <row r="8722" spans="2:10" x14ac:dyDescent="0.45">
      <c r="B8722">
        <v>5732</v>
      </c>
      <c r="C8722" t="s">
        <v>54</v>
      </c>
      <c r="D8722">
        <v>29</v>
      </c>
      <c r="E8722">
        <v>15</v>
      </c>
      <c r="F8722" t="s">
        <v>7</v>
      </c>
      <c r="G8722">
        <v>1</v>
      </c>
      <c r="H8722">
        <v>0</v>
      </c>
      <c r="I8722" t="s">
        <v>17</v>
      </c>
      <c r="J8722">
        <v>1</v>
      </c>
    </row>
    <row r="8723" spans="2:10" x14ac:dyDescent="0.45">
      <c r="B8723">
        <v>5733</v>
      </c>
      <c r="C8723" t="s">
        <v>54</v>
      </c>
      <c r="D8723">
        <v>29</v>
      </c>
      <c r="E8723">
        <v>15</v>
      </c>
      <c r="F8723" t="s">
        <v>4</v>
      </c>
      <c r="G8723">
        <v>2</v>
      </c>
      <c r="H8723">
        <v>2</v>
      </c>
      <c r="I8723" t="s">
        <v>1</v>
      </c>
      <c r="J8723">
        <v>0</v>
      </c>
    </row>
    <row r="8724" spans="2:10" x14ac:dyDescent="0.45">
      <c r="B8724">
        <v>5734</v>
      </c>
      <c r="C8724" t="s">
        <v>54</v>
      </c>
      <c r="D8724">
        <v>29</v>
      </c>
      <c r="E8724">
        <v>15</v>
      </c>
      <c r="F8724" t="s">
        <v>0</v>
      </c>
      <c r="G8724">
        <v>2</v>
      </c>
      <c r="H8724">
        <v>5</v>
      </c>
      <c r="I8724" t="s">
        <v>9</v>
      </c>
      <c r="J8724">
        <v>-1</v>
      </c>
    </row>
    <row r="8725" spans="2:10" x14ac:dyDescent="0.45">
      <c r="B8725">
        <v>5735</v>
      </c>
      <c r="C8725" t="s">
        <v>54</v>
      </c>
      <c r="D8725">
        <v>29</v>
      </c>
      <c r="E8725">
        <v>15</v>
      </c>
      <c r="F8725" t="s">
        <v>24</v>
      </c>
      <c r="G8725">
        <v>2</v>
      </c>
      <c r="H8725">
        <v>2</v>
      </c>
      <c r="I8725" t="s">
        <v>6</v>
      </c>
      <c r="J8725">
        <v>0</v>
      </c>
    </row>
    <row r="8726" spans="2:10" x14ac:dyDescent="0.45">
      <c r="B8726">
        <v>5736</v>
      </c>
      <c r="C8726" t="s">
        <v>54</v>
      </c>
      <c r="D8726">
        <v>29</v>
      </c>
      <c r="E8726">
        <v>15</v>
      </c>
      <c r="F8726" t="s">
        <v>49</v>
      </c>
      <c r="G8726">
        <v>0</v>
      </c>
      <c r="H8726">
        <v>1</v>
      </c>
      <c r="I8726" t="s">
        <v>3</v>
      </c>
      <c r="J8726">
        <v>-1</v>
      </c>
    </row>
    <row r="8727" spans="2:10" x14ac:dyDescent="0.45">
      <c r="B8727">
        <v>5737</v>
      </c>
      <c r="C8727" t="s">
        <v>54</v>
      </c>
      <c r="D8727">
        <v>29</v>
      </c>
      <c r="E8727">
        <v>15</v>
      </c>
      <c r="F8727" t="s">
        <v>5</v>
      </c>
      <c r="G8727">
        <v>2</v>
      </c>
      <c r="H8727">
        <v>2</v>
      </c>
      <c r="I8727" t="s">
        <v>15</v>
      </c>
      <c r="J8727">
        <v>0</v>
      </c>
    </row>
    <row r="8728" spans="2:10" x14ac:dyDescent="0.45">
      <c r="B8728">
        <v>5738</v>
      </c>
      <c r="C8728" t="s">
        <v>54</v>
      </c>
      <c r="D8728">
        <v>29</v>
      </c>
      <c r="E8728">
        <v>15</v>
      </c>
      <c r="F8728" t="s">
        <v>13</v>
      </c>
      <c r="G8728">
        <v>3</v>
      </c>
      <c r="H8728">
        <v>2</v>
      </c>
      <c r="I8728" t="s">
        <v>10</v>
      </c>
      <c r="J8728">
        <v>1</v>
      </c>
    </row>
    <row r="8729" spans="2:10" x14ac:dyDescent="0.45">
      <c r="B8729">
        <v>5739</v>
      </c>
      <c r="C8729" t="s">
        <v>54</v>
      </c>
      <c r="D8729">
        <v>29</v>
      </c>
      <c r="E8729">
        <v>15</v>
      </c>
      <c r="F8729" t="s">
        <v>27</v>
      </c>
      <c r="G8729">
        <v>1</v>
      </c>
      <c r="H8729">
        <v>1</v>
      </c>
      <c r="I8729" t="s">
        <v>44</v>
      </c>
      <c r="J8729">
        <v>0</v>
      </c>
    </row>
    <row r="8730" spans="2:10" x14ac:dyDescent="0.45">
      <c r="B8730">
        <v>5740</v>
      </c>
      <c r="C8730" t="s">
        <v>54</v>
      </c>
      <c r="D8730">
        <v>29</v>
      </c>
      <c r="E8730">
        <v>15</v>
      </c>
      <c r="F8730" t="s">
        <v>11</v>
      </c>
      <c r="G8730">
        <v>2</v>
      </c>
      <c r="H8730">
        <v>3</v>
      </c>
      <c r="I8730" t="s">
        <v>14</v>
      </c>
      <c r="J8730">
        <v>-1</v>
      </c>
    </row>
    <row r="8731" spans="2:10" x14ac:dyDescent="0.45">
      <c r="B8731">
        <v>5741</v>
      </c>
      <c r="C8731" t="s">
        <v>54</v>
      </c>
      <c r="D8731">
        <v>29</v>
      </c>
      <c r="E8731">
        <v>16</v>
      </c>
      <c r="F8731" t="s">
        <v>44</v>
      </c>
      <c r="G8731">
        <v>2</v>
      </c>
      <c r="H8731">
        <v>0</v>
      </c>
      <c r="I8731" t="s">
        <v>0</v>
      </c>
      <c r="J8731">
        <v>1</v>
      </c>
    </row>
    <row r="8732" spans="2:10" x14ac:dyDescent="0.45">
      <c r="B8732">
        <v>5742</v>
      </c>
      <c r="C8732" t="s">
        <v>54</v>
      </c>
      <c r="D8732">
        <v>29</v>
      </c>
      <c r="E8732">
        <v>16</v>
      </c>
      <c r="F8732" t="s">
        <v>9</v>
      </c>
      <c r="G8732">
        <v>3</v>
      </c>
      <c r="H8732">
        <v>1</v>
      </c>
      <c r="I8732" t="s">
        <v>13</v>
      </c>
      <c r="J8732">
        <v>1</v>
      </c>
    </row>
    <row r="8733" spans="2:10" x14ac:dyDescent="0.45">
      <c r="B8733">
        <v>5743</v>
      </c>
      <c r="C8733" t="s">
        <v>54</v>
      </c>
      <c r="D8733">
        <v>29</v>
      </c>
      <c r="E8733">
        <v>16</v>
      </c>
      <c r="F8733" t="s">
        <v>6</v>
      </c>
      <c r="G8733">
        <v>3</v>
      </c>
      <c r="H8733">
        <v>1</v>
      </c>
      <c r="I8733" t="s">
        <v>7</v>
      </c>
      <c r="J8733">
        <v>1</v>
      </c>
    </row>
    <row r="8734" spans="2:10" x14ac:dyDescent="0.45">
      <c r="B8734">
        <v>5744</v>
      </c>
      <c r="C8734" t="s">
        <v>54</v>
      </c>
      <c r="D8734">
        <v>29</v>
      </c>
      <c r="E8734">
        <v>16</v>
      </c>
      <c r="F8734" t="s">
        <v>17</v>
      </c>
      <c r="G8734">
        <v>3</v>
      </c>
      <c r="H8734">
        <v>1</v>
      </c>
      <c r="I8734" t="s">
        <v>5</v>
      </c>
      <c r="J8734">
        <v>1</v>
      </c>
    </row>
    <row r="8735" spans="2:10" x14ac:dyDescent="0.45">
      <c r="B8735">
        <v>5745</v>
      </c>
      <c r="C8735" t="s">
        <v>54</v>
      </c>
      <c r="D8735">
        <v>29</v>
      </c>
      <c r="E8735">
        <v>16</v>
      </c>
      <c r="F8735" t="s">
        <v>3</v>
      </c>
      <c r="G8735">
        <v>1</v>
      </c>
      <c r="H8735">
        <v>1</v>
      </c>
      <c r="I8735" t="s">
        <v>24</v>
      </c>
      <c r="J8735">
        <v>0</v>
      </c>
    </row>
    <row r="8736" spans="2:10" x14ac:dyDescent="0.45">
      <c r="B8736">
        <v>5746</v>
      </c>
      <c r="C8736" t="s">
        <v>54</v>
      </c>
      <c r="D8736">
        <v>29</v>
      </c>
      <c r="E8736">
        <v>16</v>
      </c>
      <c r="F8736" t="s">
        <v>14</v>
      </c>
      <c r="G8736">
        <v>3</v>
      </c>
      <c r="H8736">
        <v>2</v>
      </c>
      <c r="I8736" t="s">
        <v>4</v>
      </c>
      <c r="J8736">
        <v>1</v>
      </c>
    </row>
    <row r="8737" spans="2:10" x14ac:dyDescent="0.45">
      <c r="B8737">
        <v>5747</v>
      </c>
      <c r="C8737" t="s">
        <v>54</v>
      </c>
      <c r="D8737">
        <v>29</v>
      </c>
      <c r="E8737">
        <v>16</v>
      </c>
      <c r="F8737" t="s">
        <v>15</v>
      </c>
      <c r="G8737">
        <v>1</v>
      </c>
      <c r="H8737">
        <v>1</v>
      </c>
      <c r="I8737" t="s">
        <v>11</v>
      </c>
      <c r="J8737">
        <v>0</v>
      </c>
    </row>
    <row r="8738" spans="2:10" x14ac:dyDescent="0.45">
      <c r="B8738">
        <v>5748</v>
      </c>
      <c r="C8738" t="s">
        <v>54</v>
      </c>
      <c r="D8738">
        <v>29</v>
      </c>
      <c r="E8738">
        <v>16</v>
      </c>
      <c r="F8738" t="s">
        <v>10</v>
      </c>
      <c r="G8738">
        <v>2</v>
      </c>
      <c r="H8738">
        <v>1</v>
      </c>
      <c r="I8738" t="s">
        <v>49</v>
      </c>
      <c r="J8738">
        <v>1</v>
      </c>
    </row>
    <row r="8739" spans="2:10" x14ac:dyDescent="0.45">
      <c r="B8739">
        <v>5749</v>
      </c>
      <c r="C8739" t="s">
        <v>54</v>
      </c>
      <c r="D8739">
        <v>29</v>
      </c>
      <c r="E8739">
        <v>16</v>
      </c>
      <c r="F8739" t="s">
        <v>1</v>
      </c>
      <c r="G8739">
        <v>0</v>
      </c>
      <c r="H8739">
        <v>1</v>
      </c>
      <c r="I8739" t="s">
        <v>27</v>
      </c>
      <c r="J8739">
        <v>-1</v>
      </c>
    </row>
    <row r="8740" spans="2:10" x14ac:dyDescent="0.45">
      <c r="B8740">
        <v>5751</v>
      </c>
      <c r="C8740" t="s">
        <v>54</v>
      </c>
      <c r="D8740">
        <v>29</v>
      </c>
      <c r="E8740">
        <v>17</v>
      </c>
      <c r="F8740" t="s">
        <v>0</v>
      </c>
      <c r="G8740">
        <v>2</v>
      </c>
      <c r="H8740">
        <v>1</v>
      </c>
      <c r="I8740" t="s">
        <v>1</v>
      </c>
      <c r="J8740">
        <v>1</v>
      </c>
    </row>
    <row r="8741" spans="2:10" x14ac:dyDescent="0.45">
      <c r="B8741">
        <v>5752</v>
      </c>
      <c r="C8741" t="s">
        <v>54</v>
      </c>
      <c r="D8741">
        <v>29</v>
      </c>
      <c r="E8741">
        <v>17</v>
      </c>
      <c r="F8741" t="s">
        <v>49</v>
      </c>
      <c r="G8741">
        <v>2</v>
      </c>
      <c r="H8741">
        <v>2</v>
      </c>
      <c r="I8741" t="s">
        <v>13</v>
      </c>
      <c r="J8741">
        <v>0</v>
      </c>
    </row>
    <row r="8742" spans="2:10" x14ac:dyDescent="0.45">
      <c r="B8742">
        <v>5753</v>
      </c>
      <c r="C8742" t="s">
        <v>54</v>
      </c>
      <c r="D8742">
        <v>29</v>
      </c>
      <c r="E8742">
        <v>17</v>
      </c>
      <c r="F8742" t="s">
        <v>11</v>
      </c>
      <c r="G8742">
        <v>2</v>
      </c>
      <c r="H8742">
        <v>1</v>
      </c>
      <c r="I8742" t="s">
        <v>17</v>
      </c>
      <c r="J8742">
        <v>1</v>
      </c>
    </row>
    <row r="8743" spans="2:10" x14ac:dyDescent="0.45">
      <c r="B8743">
        <v>5754</v>
      </c>
      <c r="C8743" t="s">
        <v>54</v>
      </c>
      <c r="D8743">
        <v>29</v>
      </c>
      <c r="E8743">
        <v>17</v>
      </c>
      <c r="F8743" t="s">
        <v>5</v>
      </c>
      <c r="G8743">
        <v>1</v>
      </c>
      <c r="H8743">
        <v>0</v>
      </c>
      <c r="I8743" t="s">
        <v>6</v>
      </c>
      <c r="J8743">
        <v>1</v>
      </c>
    </row>
    <row r="8744" spans="2:10" x14ac:dyDescent="0.45">
      <c r="B8744">
        <v>5755</v>
      </c>
      <c r="C8744" t="s">
        <v>54</v>
      </c>
      <c r="D8744">
        <v>29</v>
      </c>
      <c r="E8744">
        <v>17</v>
      </c>
      <c r="F8744" t="s">
        <v>27</v>
      </c>
      <c r="G8744">
        <v>2</v>
      </c>
      <c r="H8744">
        <v>2</v>
      </c>
      <c r="I8744" t="s">
        <v>14</v>
      </c>
      <c r="J8744">
        <v>0</v>
      </c>
    </row>
    <row r="8745" spans="2:10" x14ac:dyDescent="0.45">
      <c r="B8745">
        <v>5756</v>
      </c>
      <c r="C8745" t="s">
        <v>54</v>
      </c>
      <c r="D8745">
        <v>29</v>
      </c>
      <c r="E8745">
        <v>17</v>
      </c>
      <c r="F8745" t="s">
        <v>7</v>
      </c>
      <c r="G8745">
        <v>1</v>
      </c>
      <c r="H8745">
        <v>4</v>
      </c>
      <c r="I8745" t="s">
        <v>3</v>
      </c>
      <c r="J8745">
        <v>-1</v>
      </c>
    </row>
    <row r="8746" spans="2:10" x14ac:dyDescent="0.45">
      <c r="B8746">
        <v>5757</v>
      </c>
      <c r="C8746" t="s">
        <v>54</v>
      </c>
      <c r="D8746">
        <v>29</v>
      </c>
      <c r="E8746">
        <v>17</v>
      </c>
      <c r="F8746" t="s">
        <v>44</v>
      </c>
      <c r="G8746">
        <v>2</v>
      </c>
      <c r="H8746">
        <v>2</v>
      </c>
      <c r="I8746" t="s">
        <v>9</v>
      </c>
      <c r="J8746">
        <v>0</v>
      </c>
    </row>
    <row r="8747" spans="2:10" x14ac:dyDescent="0.45">
      <c r="B8747">
        <v>5758</v>
      </c>
      <c r="C8747" t="s">
        <v>54</v>
      </c>
      <c r="D8747">
        <v>29</v>
      </c>
      <c r="E8747">
        <v>17</v>
      </c>
      <c r="F8747" t="s">
        <v>4</v>
      </c>
      <c r="G8747">
        <v>4</v>
      </c>
      <c r="H8747">
        <v>3</v>
      </c>
      <c r="I8747" t="s">
        <v>15</v>
      </c>
      <c r="J8747">
        <v>1</v>
      </c>
    </row>
    <row r="8748" spans="2:10" x14ac:dyDescent="0.45">
      <c r="B8748">
        <v>5759</v>
      </c>
      <c r="C8748" t="s">
        <v>54</v>
      </c>
      <c r="D8748">
        <v>29</v>
      </c>
      <c r="E8748">
        <v>17</v>
      </c>
      <c r="F8748" t="s">
        <v>24</v>
      </c>
      <c r="G8748">
        <v>3</v>
      </c>
      <c r="H8748">
        <v>2</v>
      </c>
      <c r="I8748" t="s">
        <v>10</v>
      </c>
      <c r="J8748">
        <v>1</v>
      </c>
    </row>
    <row r="8749" spans="2:10" x14ac:dyDescent="0.45">
      <c r="B8749">
        <v>5776</v>
      </c>
      <c r="C8749" t="s">
        <v>53</v>
      </c>
      <c r="D8749">
        <v>30</v>
      </c>
      <c r="E8749">
        <v>1</v>
      </c>
      <c r="F8749" t="s">
        <v>7</v>
      </c>
      <c r="G8749">
        <v>1</v>
      </c>
      <c r="H8749">
        <v>1</v>
      </c>
      <c r="I8749" t="s">
        <v>10</v>
      </c>
      <c r="J8749">
        <v>0</v>
      </c>
    </row>
    <row r="8750" spans="2:10" x14ac:dyDescent="0.45">
      <c r="B8750">
        <v>5777</v>
      </c>
      <c r="C8750" t="s">
        <v>53</v>
      </c>
      <c r="D8750">
        <v>30</v>
      </c>
      <c r="E8750">
        <v>1</v>
      </c>
      <c r="F8750" t="s">
        <v>4</v>
      </c>
      <c r="G8750">
        <v>3</v>
      </c>
      <c r="H8750">
        <v>5</v>
      </c>
      <c r="I8750" t="s">
        <v>17</v>
      </c>
      <c r="J8750">
        <v>-1</v>
      </c>
    </row>
    <row r="8751" spans="2:10" x14ac:dyDescent="0.45">
      <c r="B8751">
        <v>5778</v>
      </c>
      <c r="C8751" t="s">
        <v>53</v>
      </c>
      <c r="D8751">
        <v>30</v>
      </c>
      <c r="E8751">
        <v>1</v>
      </c>
      <c r="F8751" t="s">
        <v>24</v>
      </c>
      <c r="G8751">
        <v>2</v>
      </c>
      <c r="H8751">
        <v>1</v>
      </c>
      <c r="I8751" t="s">
        <v>13</v>
      </c>
      <c r="J8751">
        <v>1</v>
      </c>
    </row>
    <row r="8752" spans="2:10" x14ac:dyDescent="0.45">
      <c r="B8752">
        <v>5779</v>
      </c>
      <c r="C8752" t="s">
        <v>53</v>
      </c>
      <c r="D8752">
        <v>30</v>
      </c>
      <c r="E8752">
        <v>1</v>
      </c>
      <c r="F8752" t="s">
        <v>0</v>
      </c>
      <c r="G8752">
        <v>1</v>
      </c>
      <c r="H8752">
        <v>1</v>
      </c>
      <c r="I8752" t="s">
        <v>14</v>
      </c>
      <c r="J8752">
        <v>0</v>
      </c>
    </row>
    <row r="8753" spans="2:10" x14ac:dyDescent="0.45">
      <c r="B8753">
        <v>5780</v>
      </c>
      <c r="C8753" t="s">
        <v>53</v>
      </c>
      <c r="D8753">
        <v>30</v>
      </c>
      <c r="E8753">
        <v>1</v>
      </c>
      <c r="F8753" t="s">
        <v>44</v>
      </c>
      <c r="G8753">
        <v>0</v>
      </c>
      <c r="H8753">
        <v>0</v>
      </c>
      <c r="I8753" t="s">
        <v>1</v>
      </c>
      <c r="J8753">
        <v>0</v>
      </c>
    </row>
    <row r="8754" spans="2:10" x14ac:dyDescent="0.45">
      <c r="B8754">
        <v>5781</v>
      </c>
      <c r="C8754" t="s">
        <v>53</v>
      </c>
      <c r="D8754">
        <v>30</v>
      </c>
      <c r="E8754">
        <v>1</v>
      </c>
      <c r="F8754" t="s">
        <v>9</v>
      </c>
      <c r="G8754">
        <v>2</v>
      </c>
      <c r="H8754">
        <v>2</v>
      </c>
      <c r="I8754" t="s">
        <v>49</v>
      </c>
      <c r="J8754">
        <v>0</v>
      </c>
    </row>
    <row r="8755" spans="2:10" x14ac:dyDescent="0.45">
      <c r="B8755">
        <v>5782</v>
      </c>
      <c r="C8755" t="s">
        <v>53</v>
      </c>
      <c r="D8755">
        <v>30</v>
      </c>
      <c r="E8755">
        <v>1</v>
      </c>
      <c r="F8755" t="s">
        <v>5</v>
      </c>
      <c r="G8755">
        <v>2</v>
      </c>
      <c r="H8755">
        <v>0</v>
      </c>
      <c r="I8755" t="s">
        <v>3</v>
      </c>
      <c r="J8755">
        <v>1</v>
      </c>
    </row>
    <row r="8756" spans="2:10" x14ac:dyDescent="0.45">
      <c r="B8756">
        <v>5783</v>
      </c>
      <c r="C8756" t="s">
        <v>53</v>
      </c>
      <c r="D8756">
        <v>30</v>
      </c>
      <c r="E8756">
        <v>1</v>
      </c>
      <c r="F8756" t="s">
        <v>11</v>
      </c>
      <c r="G8756">
        <v>3</v>
      </c>
      <c r="H8756">
        <v>1</v>
      </c>
      <c r="I8756" t="s">
        <v>6</v>
      </c>
      <c r="J8756">
        <v>1</v>
      </c>
    </row>
    <row r="8757" spans="2:10" x14ac:dyDescent="0.45">
      <c r="B8757">
        <v>5784</v>
      </c>
      <c r="C8757" t="s">
        <v>53</v>
      </c>
      <c r="D8757">
        <v>30</v>
      </c>
      <c r="E8757">
        <v>1</v>
      </c>
      <c r="F8757" t="s">
        <v>27</v>
      </c>
      <c r="G8757">
        <v>0</v>
      </c>
      <c r="H8757">
        <v>1</v>
      </c>
      <c r="I8757" t="s">
        <v>15</v>
      </c>
      <c r="J8757">
        <v>-1</v>
      </c>
    </row>
    <row r="8758" spans="2:10" x14ac:dyDescent="0.45">
      <c r="B8758">
        <v>5785</v>
      </c>
      <c r="C8758" t="s">
        <v>53</v>
      </c>
      <c r="D8758">
        <v>30</v>
      </c>
      <c r="E8758">
        <v>2</v>
      </c>
      <c r="F8758" t="s">
        <v>17</v>
      </c>
      <c r="G8758">
        <v>1</v>
      </c>
      <c r="H8758">
        <v>1</v>
      </c>
      <c r="I8758" t="s">
        <v>27</v>
      </c>
      <c r="J8758">
        <v>0</v>
      </c>
    </row>
    <row r="8759" spans="2:10" x14ac:dyDescent="0.45">
      <c r="B8759">
        <v>5786</v>
      </c>
      <c r="C8759" t="s">
        <v>53</v>
      </c>
      <c r="D8759">
        <v>30</v>
      </c>
      <c r="E8759">
        <v>2</v>
      </c>
      <c r="F8759" t="s">
        <v>6</v>
      </c>
      <c r="G8759">
        <v>0</v>
      </c>
      <c r="H8759">
        <v>0</v>
      </c>
      <c r="I8759" t="s">
        <v>4</v>
      </c>
      <c r="J8759">
        <v>0</v>
      </c>
    </row>
    <row r="8760" spans="2:10" x14ac:dyDescent="0.45">
      <c r="B8760">
        <v>5787</v>
      </c>
      <c r="C8760" t="s">
        <v>53</v>
      </c>
      <c r="D8760">
        <v>30</v>
      </c>
      <c r="E8760">
        <v>2</v>
      </c>
      <c r="F8760" t="s">
        <v>14</v>
      </c>
      <c r="G8760">
        <v>4</v>
      </c>
      <c r="H8760">
        <v>2</v>
      </c>
      <c r="I8760" t="s">
        <v>44</v>
      </c>
      <c r="J8760">
        <v>1</v>
      </c>
    </row>
    <row r="8761" spans="2:10" x14ac:dyDescent="0.45">
      <c r="B8761">
        <v>5788</v>
      </c>
      <c r="C8761" t="s">
        <v>53</v>
      </c>
      <c r="D8761">
        <v>30</v>
      </c>
      <c r="E8761">
        <v>2</v>
      </c>
      <c r="F8761" t="s">
        <v>10</v>
      </c>
      <c r="G8761">
        <v>2</v>
      </c>
      <c r="H8761">
        <v>0</v>
      </c>
      <c r="I8761" t="s">
        <v>5</v>
      </c>
      <c r="J8761">
        <v>1</v>
      </c>
    </row>
    <row r="8762" spans="2:10" x14ac:dyDescent="0.45">
      <c r="B8762">
        <v>5789</v>
      </c>
      <c r="C8762" t="s">
        <v>53</v>
      </c>
      <c r="D8762">
        <v>30</v>
      </c>
      <c r="E8762">
        <v>2</v>
      </c>
      <c r="F8762" t="s">
        <v>49</v>
      </c>
      <c r="G8762">
        <v>0</v>
      </c>
      <c r="H8762">
        <v>0</v>
      </c>
      <c r="I8762" t="s">
        <v>24</v>
      </c>
      <c r="J8762">
        <v>0</v>
      </c>
    </row>
    <row r="8763" spans="2:10" x14ac:dyDescent="0.45">
      <c r="B8763">
        <v>5790</v>
      </c>
      <c r="C8763" t="s">
        <v>53</v>
      </c>
      <c r="D8763">
        <v>30</v>
      </c>
      <c r="E8763">
        <v>2</v>
      </c>
      <c r="F8763" t="s">
        <v>1</v>
      </c>
      <c r="G8763">
        <v>2</v>
      </c>
      <c r="H8763">
        <v>3</v>
      </c>
      <c r="I8763" t="s">
        <v>9</v>
      </c>
      <c r="J8763">
        <v>-1</v>
      </c>
    </row>
    <row r="8764" spans="2:10" x14ac:dyDescent="0.45">
      <c r="B8764">
        <v>5791</v>
      </c>
      <c r="C8764" t="s">
        <v>53</v>
      </c>
      <c r="D8764">
        <v>30</v>
      </c>
      <c r="E8764">
        <v>2</v>
      </c>
      <c r="F8764" t="s">
        <v>13</v>
      </c>
      <c r="G8764">
        <v>1</v>
      </c>
      <c r="H8764">
        <v>1</v>
      </c>
      <c r="I8764" t="s">
        <v>7</v>
      </c>
      <c r="J8764">
        <v>0</v>
      </c>
    </row>
    <row r="8765" spans="2:10" x14ac:dyDescent="0.45">
      <c r="B8765">
        <v>5792</v>
      </c>
      <c r="C8765" t="s">
        <v>53</v>
      </c>
      <c r="D8765">
        <v>30</v>
      </c>
      <c r="E8765">
        <v>2</v>
      </c>
      <c r="F8765" t="s">
        <v>15</v>
      </c>
      <c r="G8765">
        <v>1</v>
      </c>
      <c r="H8765">
        <v>1</v>
      </c>
      <c r="I8765" t="s">
        <v>0</v>
      </c>
      <c r="J8765">
        <v>0</v>
      </c>
    </row>
    <row r="8766" spans="2:10" x14ac:dyDescent="0.45">
      <c r="B8766">
        <v>5793</v>
      </c>
      <c r="C8766" t="s">
        <v>53</v>
      </c>
      <c r="D8766">
        <v>30</v>
      </c>
      <c r="E8766">
        <v>2</v>
      </c>
      <c r="F8766" t="s">
        <v>3</v>
      </c>
      <c r="G8766">
        <v>5</v>
      </c>
      <c r="H8766">
        <v>1</v>
      </c>
      <c r="I8766" t="s">
        <v>11</v>
      </c>
      <c r="J8766">
        <v>1</v>
      </c>
    </row>
    <row r="8767" spans="2:10" x14ac:dyDescent="0.45">
      <c r="B8767">
        <v>5794</v>
      </c>
      <c r="C8767" t="s">
        <v>53</v>
      </c>
      <c r="D8767">
        <v>30</v>
      </c>
      <c r="E8767">
        <v>3</v>
      </c>
      <c r="F8767" t="s">
        <v>7</v>
      </c>
      <c r="G8767">
        <v>2</v>
      </c>
      <c r="H8767">
        <v>1</v>
      </c>
      <c r="I8767" t="s">
        <v>49</v>
      </c>
      <c r="J8767">
        <v>1</v>
      </c>
    </row>
    <row r="8768" spans="2:10" x14ac:dyDescent="0.45">
      <c r="B8768">
        <v>5795</v>
      </c>
      <c r="C8768" t="s">
        <v>53</v>
      </c>
      <c r="D8768">
        <v>30</v>
      </c>
      <c r="E8768">
        <v>3</v>
      </c>
      <c r="F8768" t="s">
        <v>44</v>
      </c>
      <c r="G8768">
        <v>2</v>
      </c>
      <c r="H8768">
        <v>2</v>
      </c>
      <c r="I8768" t="s">
        <v>15</v>
      </c>
      <c r="J8768">
        <v>0</v>
      </c>
    </row>
    <row r="8769" spans="2:10" x14ac:dyDescent="0.45">
      <c r="B8769">
        <v>5796</v>
      </c>
      <c r="C8769" t="s">
        <v>53</v>
      </c>
      <c r="D8769">
        <v>30</v>
      </c>
      <c r="E8769">
        <v>3</v>
      </c>
      <c r="F8769" t="s">
        <v>9</v>
      </c>
      <c r="G8769">
        <v>4</v>
      </c>
      <c r="H8769">
        <v>1</v>
      </c>
      <c r="I8769" t="s">
        <v>24</v>
      </c>
      <c r="J8769">
        <v>1</v>
      </c>
    </row>
    <row r="8770" spans="2:10" x14ac:dyDescent="0.45">
      <c r="B8770">
        <v>5797</v>
      </c>
      <c r="C8770" t="s">
        <v>53</v>
      </c>
      <c r="D8770">
        <v>30</v>
      </c>
      <c r="E8770">
        <v>3</v>
      </c>
      <c r="F8770" t="s">
        <v>1</v>
      </c>
      <c r="G8770">
        <v>2</v>
      </c>
      <c r="H8770">
        <v>1</v>
      </c>
      <c r="I8770" t="s">
        <v>14</v>
      </c>
      <c r="J8770">
        <v>1</v>
      </c>
    </row>
    <row r="8771" spans="2:10" x14ac:dyDescent="0.45">
      <c r="B8771">
        <v>5798</v>
      </c>
      <c r="C8771" t="s">
        <v>53</v>
      </c>
      <c r="D8771">
        <v>30</v>
      </c>
      <c r="E8771">
        <v>3</v>
      </c>
      <c r="F8771" t="s">
        <v>4</v>
      </c>
      <c r="G8771">
        <v>1</v>
      </c>
      <c r="H8771">
        <v>1</v>
      </c>
      <c r="I8771" t="s">
        <v>3</v>
      </c>
      <c r="J8771">
        <v>0</v>
      </c>
    </row>
    <row r="8772" spans="2:10" x14ac:dyDescent="0.45">
      <c r="B8772">
        <v>5799</v>
      </c>
      <c r="C8772" t="s">
        <v>53</v>
      </c>
      <c r="D8772">
        <v>30</v>
      </c>
      <c r="E8772">
        <v>3</v>
      </c>
      <c r="F8772" t="s">
        <v>11</v>
      </c>
      <c r="G8772">
        <v>0</v>
      </c>
      <c r="H8772">
        <v>0</v>
      </c>
      <c r="I8772" t="s">
        <v>10</v>
      </c>
      <c r="J8772">
        <v>0</v>
      </c>
    </row>
    <row r="8773" spans="2:10" x14ac:dyDescent="0.45">
      <c r="B8773">
        <v>5800</v>
      </c>
      <c r="C8773" t="s">
        <v>53</v>
      </c>
      <c r="D8773">
        <v>30</v>
      </c>
      <c r="E8773">
        <v>3</v>
      </c>
      <c r="F8773" t="s">
        <v>27</v>
      </c>
      <c r="G8773">
        <v>1</v>
      </c>
      <c r="H8773">
        <v>2</v>
      </c>
      <c r="I8773" t="s">
        <v>6</v>
      </c>
      <c r="J8773">
        <v>-1</v>
      </c>
    </row>
    <row r="8774" spans="2:10" x14ac:dyDescent="0.45">
      <c r="B8774">
        <v>5801</v>
      </c>
      <c r="C8774" t="s">
        <v>53</v>
      </c>
      <c r="D8774">
        <v>30</v>
      </c>
      <c r="E8774">
        <v>3</v>
      </c>
      <c r="F8774" t="s">
        <v>5</v>
      </c>
      <c r="G8774">
        <v>2</v>
      </c>
      <c r="H8774">
        <v>1</v>
      </c>
      <c r="I8774" t="s">
        <v>13</v>
      </c>
      <c r="J8774">
        <v>1</v>
      </c>
    </row>
    <row r="8775" spans="2:10" x14ac:dyDescent="0.45">
      <c r="B8775">
        <v>5847</v>
      </c>
      <c r="C8775" t="s">
        <v>53</v>
      </c>
      <c r="D8775">
        <v>30</v>
      </c>
      <c r="E8775">
        <v>3</v>
      </c>
      <c r="F8775" t="s">
        <v>0</v>
      </c>
      <c r="G8775">
        <v>2</v>
      </c>
      <c r="H8775">
        <v>0</v>
      </c>
      <c r="I8775" t="s">
        <v>17</v>
      </c>
      <c r="J8775">
        <v>1</v>
      </c>
    </row>
    <row r="8776" spans="2:10" x14ac:dyDescent="0.45">
      <c r="B8776">
        <v>5802</v>
      </c>
      <c r="C8776" t="s">
        <v>53</v>
      </c>
      <c r="D8776">
        <v>30</v>
      </c>
      <c r="E8776">
        <v>4</v>
      </c>
      <c r="F8776" t="s">
        <v>24</v>
      </c>
      <c r="G8776">
        <v>0</v>
      </c>
      <c r="H8776">
        <v>2</v>
      </c>
      <c r="I8776" t="s">
        <v>7</v>
      </c>
      <c r="J8776">
        <v>-1</v>
      </c>
    </row>
    <row r="8777" spans="2:10" x14ac:dyDescent="0.45">
      <c r="B8777">
        <v>5803</v>
      </c>
      <c r="C8777" t="s">
        <v>53</v>
      </c>
      <c r="D8777">
        <v>30</v>
      </c>
      <c r="E8777">
        <v>4</v>
      </c>
      <c r="F8777" t="s">
        <v>10</v>
      </c>
      <c r="G8777">
        <v>0</v>
      </c>
      <c r="H8777">
        <v>0</v>
      </c>
      <c r="I8777" t="s">
        <v>4</v>
      </c>
      <c r="J8777">
        <v>0</v>
      </c>
    </row>
    <row r="8778" spans="2:10" x14ac:dyDescent="0.45">
      <c r="B8778">
        <v>5804</v>
      </c>
      <c r="C8778" t="s">
        <v>53</v>
      </c>
      <c r="D8778">
        <v>30</v>
      </c>
      <c r="E8778">
        <v>4</v>
      </c>
      <c r="F8778" t="s">
        <v>14</v>
      </c>
      <c r="G8778">
        <v>2</v>
      </c>
      <c r="H8778">
        <v>1</v>
      </c>
      <c r="I8778" t="s">
        <v>9</v>
      </c>
      <c r="J8778">
        <v>1</v>
      </c>
    </row>
    <row r="8779" spans="2:10" x14ac:dyDescent="0.45">
      <c r="B8779">
        <v>5805</v>
      </c>
      <c r="C8779" t="s">
        <v>53</v>
      </c>
      <c r="D8779">
        <v>30</v>
      </c>
      <c r="E8779">
        <v>4</v>
      </c>
      <c r="F8779" t="s">
        <v>6</v>
      </c>
      <c r="G8779">
        <v>0</v>
      </c>
      <c r="H8779">
        <v>0</v>
      </c>
      <c r="I8779" t="s">
        <v>0</v>
      </c>
      <c r="J8779">
        <v>0</v>
      </c>
    </row>
    <row r="8780" spans="2:10" x14ac:dyDescent="0.45">
      <c r="B8780">
        <v>5806</v>
      </c>
      <c r="C8780" t="s">
        <v>53</v>
      </c>
      <c r="D8780">
        <v>30</v>
      </c>
      <c r="E8780">
        <v>4</v>
      </c>
      <c r="F8780" t="s">
        <v>49</v>
      </c>
      <c r="G8780">
        <v>5</v>
      </c>
      <c r="H8780">
        <v>0</v>
      </c>
      <c r="I8780" t="s">
        <v>5</v>
      </c>
      <c r="J8780">
        <v>1</v>
      </c>
    </row>
    <row r="8781" spans="2:10" x14ac:dyDescent="0.45">
      <c r="B8781">
        <v>5807</v>
      </c>
      <c r="C8781" t="s">
        <v>53</v>
      </c>
      <c r="D8781">
        <v>30</v>
      </c>
      <c r="E8781">
        <v>4</v>
      </c>
      <c r="F8781" t="s">
        <v>17</v>
      </c>
      <c r="G8781">
        <v>2</v>
      </c>
      <c r="H8781">
        <v>0</v>
      </c>
      <c r="I8781" t="s">
        <v>44</v>
      </c>
      <c r="J8781">
        <v>1</v>
      </c>
    </row>
    <row r="8782" spans="2:10" x14ac:dyDescent="0.45">
      <c r="B8782">
        <v>5808</v>
      </c>
      <c r="C8782" t="s">
        <v>53</v>
      </c>
      <c r="D8782">
        <v>30</v>
      </c>
      <c r="E8782">
        <v>4</v>
      </c>
      <c r="F8782" t="s">
        <v>13</v>
      </c>
      <c r="G8782">
        <v>1</v>
      </c>
      <c r="H8782">
        <v>1</v>
      </c>
      <c r="I8782" t="s">
        <v>11</v>
      </c>
      <c r="J8782">
        <v>0</v>
      </c>
    </row>
    <row r="8783" spans="2:10" x14ac:dyDescent="0.45">
      <c r="B8783">
        <v>5809</v>
      </c>
      <c r="C8783" t="s">
        <v>53</v>
      </c>
      <c r="D8783">
        <v>30</v>
      </c>
      <c r="E8783">
        <v>4</v>
      </c>
      <c r="F8783" t="s">
        <v>15</v>
      </c>
      <c r="G8783">
        <v>1</v>
      </c>
      <c r="H8783">
        <v>1</v>
      </c>
      <c r="I8783" t="s">
        <v>1</v>
      </c>
      <c r="J8783">
        <v>0</v>
      </c>
    </row>
    <row r="8784" spans="2:10" x14ac:dyDescent="0.45">
      <c r="B8784">
        <v>5810</v>
      </c>
      <c r="C8784" t="s">
        <v>53</v>
      </c>
      <c r="D8784">
        <v>30</v>
      </c>
      <c r="E8784">
        <v>4</v>
      </c>
      <c r="F8784" t="s">
        <v>3</v>
      </c>
      <c r="G8784">
        <v>2</v>
      </c>
      <c r="H8784">
        <v>1</v>
      </c>
      <c r="I8784" t="s">
        <v>27</v>
      </c>
      <c r="J8784">
        <v>1</v>
      </c>
    </row>
    <row r="8785" spans="2:10" x14ac:dyDescent="0.45">
      <c r="B8785">
        <v>5811</v>
      </c>
      <c r="C8785" t="s">
        <v>53</v>
      </c>
      <c r="D8785">
        <v>30</v>
      </c>
      <c r="E8785">
        <v>5</v>
      </c>
      <c r="F8785" t="s">
        <v>4</v>
      </c>
      <c r="G8785">
        <v>2</v>
      </c>
      <c r="H8785">
        <v>2</v>
      </c>
      <c r="I8785" t="s">
        <v>13</v>
      </c>
      <c r="J8785">
        <v>0</v>
      </c>
    </row>
    <row r="8786" spans="2:10" x14ac:dyDescent="0.45">
      <c r="B8786">
        <v>5812</v>
      </c>
      <c r="C8786" t="s">
        <v>53</v>
      </c>
      <c r="D8786">
        <v>30</v>
      </c>
      <c r="E8786">
        <v>5</v>
      </c>
      <c r="F8786" t="s">
        <v>0</v>
      </c>
      <c r="G8786">
        <v>3</v>
      </c>
      <c r="H8786">
        <v>1</v>
      </c>
      <c r="I8786" t="s">
        <v>3</v>
      </c>
      <c r="J8786">
        <v>1</v>
      </c>
    </row>
    <row r="8787" spans="2:10" x14ac:dyDescent="0.45">
      <c r="B8787">
        <v>5813</v>
      </c>
      <c r="C8787" t="s">
        <v>53</v>
      </c>
      <c r="D8787">
        <v>30</v>
      </c>
      <c r="E8787">
        <v>5</v>
      </c>
      <c r="F8787" t="s">
        <v>14</v>
      </c>
      <c r="G8787">
        <v>1</v>
      </c>
      <c r="H8787">
        <v>3</v>
      </c>
      <c r="I8787" t="s">
        <v>15</v>
      </c>
      <c r="J8787">
        <v>-1</v>
      </c>
    </row>
    <row r="8788" spans="2:10" x14ac:dyDescent="0.45">
      <c r="B8788">
        <v>5814</v>
      </c>
      <c r="C8788" t="s">
        <v>53</v>
      </c>
      <c r="D8788">
        <v>30</v>
      </c>
      <c r="E8788">
        <v>5</v>
      </c>
      <c r="F8788" t="s">
        <v>44</v>
      </c>
      <c r="G8788">
        <v>2</v>
      </c>
      <c r="H8788">
        <v>2</v>
      </c>
      <c r="I8788" t="s">
        <v>6</v>
      </c>
      <c r="J8788">
        <v>0</v>
      </c>
    </row>
    <row r="8789" spans="2:10" x14ac:dyDescent="0.45">
      <c r="B8789">
        <v>5815</v>
      </c>
      <c r="C8789" t="s">
        <v>53</v>
      </c>
      <c r="D8789">
        <v>30</v>
      </c>
      <c r="E8789">
        <v>5</v>
      </c>
      <c r="F8789" t="s">
        <v>9</v>
      </c>
      <c r="G8789">
        <v>1</v>
      </c>
      <c r="H8789">
        <v>1</v>
      </c>
      <c r="I8789" t="s">
        <v>7</v>
      </c>
      <c r="J8789">
        <v>0</v>
      </c>
    </row>
    <row r="8790" spans="2:10" x14ac:dyDescent="0.45">
      <c r="B8790">
        <v>5816</v>
      </c>
      <c r="C8790" t="s">
        <v>53</v>
      </c>
      <c r="D8790">
        <v>30</v>
      </c>
      <c r="E8790">
        <v>5</v>
      </c>
      <c r="F8790" t="s">
        <v>5</v>
      </c>
      <c r="G8790">
        <v>2</v>
      </c>
      <c r="H8790">
        <v>3</v>
      </c>
      <c r="I8790" t="s">
        <v>24</v>
      </c>
      <c r="J8790">
        <v>-1</v>
      </c>
    </row>
    <row r="8791" spans="2:10" x14ac:dyDescent="0.45">
      <c r="B8791">
        <v>5817</v>
      </c>
      <c r="C8791" t="s">
        <v>53</v>
      </c>
      <c r="D8791">
        <v>30</v>
      </c>
      <c r="E8791">
        <v>5</v>
      </c>
      <c r="F8791" t="s">
        <v>1</v>
      </c>
      <c r="G8791">
        <v>0</v>
      </c>
      <c r="H8791">
        <v>2</v>
      </c>
      <c r="I8791" t="s">
        <v>17</v>
      </c>
      <c r="J8791">
        <v>-1</v>
      </c>
    </row>
    <row r="8792" spans="2:10" x14ac:dyDescent="0.45">
      <c r="B8792">
        <v>5818</v>
      </c>
      <c r="C8792" t="s">
        <v>53</v>
      </c>
      <c r="D8792">
        <v>30</v>
      </c>
      <c r="E8792">
        <v>5</v>
      </c>
      <c r="F8792" t="s">
        <v>11</v>
      </c>
      <c r="G8792">
        <v>5</v>
      </c>
      <c r="H8792">
        <v>2</v>
      </c>
      <c r="I8792" t="s">
        <v>49</v>
      </c>
      <c r="J8792">
        <v>1</v>
      </c>
    </row>
    <row r="8793" spans="2:10" x14ac:dyDescent="0.45">
      <c r="B8793">
        <v>5819</v>
      </c>
      <c r="C8793" t="s">
        <v>53</v>
      </c>
      <c r="D8793">
        <v>30</v>
      </c>
      <c r="E8793">
        <v>5</v>
      </c>
      <c r="F8793" t="s">
        <v>27</v>
      </c>
      <c r="G8793">
        <v>1</v>
      </c>
      <c r="H8793">
        <v>0</v>
      </c>
      <c r="I8793" t="s">
        <v>10</v>
      </c>
      <c r="J8793">
        <v>1</v>
      </c>
    </row>
    <row r="8794" spans="2:10" x14ac:dyDescent="0.45">
      <c r="B8794">
        <v>5820</v>
      </c>
      <c r="C8794" t="s">
        <v>53</v>
      </c>
      <c r="D8794">
        <v>30</v>
      </c>
      <c r="E8794">
        <v>6</v>
      </c>
      <c r="F8794" t="s">
        <v>7</v>
      </c>
      <c r="G8794">
        <v>0</v>
      </c>
      <c r="H8794">
        <v>1</v>
      </c>
      <c r="I8794" t="s">
        <v>5</v>
      </c>
      <c r="J8794">
        <v>-1</v>
      </c>
    </row>
    <row r="8795" spans="2:10" x14ac:dyDescent="0.45">
      <c r="B8795">
        <v>5821</v>
      </c>
      <c r="C8795" t="s">
        <v>53</v>
      </c>
      <c r="D8795">
        <v>30</v>
      </c>
      <c r="E8795">
        <v>6</v>
      </c>
      <c r="F8795" t="s">
        <v>10</v>
      </c>
      <c r="G8795">
        <v>2</v>
      </c>
      <c r="H8795">
        <v>0</v>
      </c>
      <c r="I8795" t="s">
        <v>0</v>
      </c>
      <c r="J8795">
        <v>1</v>
      </c>
    </row>
    <row r="8796" spans="2:10" x14ac:dyDescent="0.45">
      <c r="B8796">
        <v>5822</v>
      </c>
      <c r="C8796" t="s">
        <v>53</v>
      </c>
      <c r="D8796">
        <v>30</v>
      </c>
      <c r="E8796">
        <v>6</v>
      </c>
      <c r="F8796" t="s">
        <v>24</v>
      </c>
      <c r="G8796">
        <v>2</v>
      </c>
      <c r="H8796">
        <v>0</v>
      </c>
      <c r="I8796" t="s">
        <v>11</v>
      </c>
      <c r="J8796">
        <v>1</v>
      </c>
    </row>
    <row r="8797" spans="2:10" x14ac:dyDescent="0.45">
      <c r="B8797">
        <v>5823</v>
      </c>
      <c r="C8797" t="s">
        <v>53</v>
      </c>
      <c r="D8797">
        <v>30</v>
      </c>
      <c r="E8797">
        <v>6</v>
      </c>
      <c r="F8797" t="s">
        <v>6</v>
      </c>
      <c r="G8797">
        <v>0</v>
      </c>
      <c r="H8797">
        <v>0</v>
      </c>
      <c r="I8797" t="s">
        <v>1</v>
      </c>
      <c r="J8797">
        <v>0</v>
      </c>
    </row>
    <row r="8798" spans="2:10" x14ac:dyDescent="0.45">
      <c r="B8798">
        <v>5824</v>
      </c>
      <c r="C8798" t="s">
        <v>53</v>
      </c>
      <c r="D8798">
        <v>30</v>
      </c>
      <c r="E8798">
        <v>6</v>
      </c>
      <c r="F8798" t="s">
        <v>49</v>
      </c>
      <c r="G8798">
        <v>2</v>
      </c>
      <c r="H8798">
        <v>1</v>
      </c>
      <c r="I8798" t="s">
        <v>4</v>
      </c>
      <c r="J8798">
        <v>1</v>
      </c>
    </row>
    <row r="8799" spans="2:10" x14ac:dyDescent="0.45">
      <c r="B8799">
        <v>5825</v>
      </c>
      <c r="C8799" t="s">
        <v>53</v>
      </c>
      <c r="D8799">
        <v>30</v>
      </c>
      <c r="E8799">
        <v>6</v>
      </c>
      <c r="F8799" t="s">
        <v>17</v>
      </c>
      <c r="G8799">
        <v>2</v>
      </c>
      <c r="H8799">
        <v>3</v>
      </c>
      <c r="I8799" t="s">
        <v>14</v>
      </c>
      <c r="J8799">
        <v>-1</v>
      </c>
    </row>
    <row r="8800" spans="2:10" x14ac:dyDescent="0.45">
      <c r="B8800">
        <v>5826</v>
      </c>
      <c r="C8800" t="s">
        <v>53</v>
      </c>
      <c r="D8800">
        <v>30</v>
      </c>
      <c r="E8800">
        <v>6</v>
      </c>
      <c r="F8800" t="s">
        <v>13</v>
      </c>
      <c r="G8800">
        <v>2</v>
      </c>
      <c r="H8800">
        <v>1</v>
      </c>
      <c r="I8800" t="s">
        <v>27</v>
      </c>
      <c r="J8800">
        <v>1</v>
      </c>
    </row>
    <row r="8801" spans="2:10" x14ac:dyDescent="0.45">
      <c r="B8801">
        <v>5827</v>
      </c>
      <c r="C8801" t="s">
        <v>53</v>
      </c>
      <c r="D8801">
        <v>30</v>
      </c>
      <c r="E8801">
        <v>6</v>
      </c>
      <c r="F8801" t="s">
        <v>3</v>
      </c>
      <c r="G8801">
        <v>2</v>
      </c>
      <c r="H8801">
        <v>2</v>
      </c>
      <c r="I8801" t="s">
        <v>44</v>
      </c>
      <c r="J8801">
        <v>0</v>
      </c>
    </row>
    <row r="8802" spans="2:10" x14ac:dyDescent="0.45">
      <c r="B8802">
        <v>5828</v>
      </c>
      <c r="C8802" t="s">
        <v>53</v>
      </c>
      <c r="D8802">
        <v>30</v>
      </c>
      <c r="E8802">
        <v>6</v>
      </c>
      <c r="F8802" t="s">
        <v>15</v>
      </c>
      <c r="G8802">
        <v>1</v>
      </c>
      <c r="H8802">
        <v>0</v>
      </c>
      <c r="I8802" t="s">
        <v>9</v>
      </c>
      <c r="J8802">
        <v>1</v>
      </c>
    </row>
    <row r="8803" spans="2:10" x14ac:dyDescent="0.45">
      <c r="B8803">
        <v>5829</v>
      </c>
      <c r="C8803" t="s">
        <v>53</v>
      </c>
      <c r="D8803">
        <v>30</v>
      </c>
      <c r="E8803">
        <v>7</v>
      </c>
      <c r="F8803" t="s">
        <v>11</v>
      </c>
      <c r="G8803">
        <v>1</v>
      </c>
      <c r="H8803">
        <v>0</v>
      </c>
      <c r="I8803" t="s">
        <v>7</v>
      </c>
      <c r="J8803">
        <v>1</v>
      </c>
    </row>
    <row r="8804" spans="2:10" x14ac:dyDescent="0.45">
      <c r="B8804">
        <v>5830</v>
      </c>
      <c r="C8804" t="s">
        <v>53</v>
      </c>
      <c r="D8804">
        <v>30</v>
      </c>
      <c r="E8804">
        <v>7</v>
      </c>
      <c r="F8804" t="s">
        <v>4</v>
      </c>
      <c r="G8804">
        <v>1</v>
      </c>
      <c r="H8804">
        <v>3</v>
      </c>
      <c r="I8804" t="s">
        <v>24</v>
      </c>
      <c r="J8804">
        <v>-1</v>
      </c>
    </row>
    <row r="8805" spans="2:10" x14ac:dyDescent="0.45">
      <c r="B8805">
        <v>5831</v>
      </c>
      <c r="C8805" t="s">
        <v>53</v>
      </c>
      <c r="D8805">
        <v>30</v>
      </c>
      <c r="E8805">
        <v>7</v>
      </c>
      <c r="F8805" t="s">
        <v>27</v>
      </c>
      <c r="G8805">
        <v>1</v>
      </c>
      <c r="H8805">
        <v>1</v>
      </c>
      <c r="I8805" t="s">
        <v>49</v>
      </c>
      <c r="J8805">
        <v>0</v>
      </c>
    </row>
    <row r="8806" spans="2:10" x14ac:dyDescent="0.45">
      <c r="B8806">
        <v>5832</v>
      </c>
      <c r="C8806" t="s">
        <v>53</v>
      </c>
      <c r="D8806">
        <v>30</v>
      </c>
      <c r="E8806">
        <v>7</v>
      </c>
      <c r="F8806" t="s">
        <v>14</v>
      </c>
      <c r="G8806">
        <v>2</v>
      </c>
      <c r="H8806">
        <v>3</v>
      </c>
      <c r="I8806" t="s">
        <v>6</v>
      </c>
      <c r="J8806">
        <v>-1</v>
      </c>
    </row>
    <row r="8807" spans="2:10" x14ac:dyDescent="0.45">
      <c r="B8807">
        <v>5833</v>
      </c>
      <c r="C8807" t="s">
        <v>53</v>
      </c>
      <c r="D8807">
        <v>30</v>
      </c>
      <c r="E8807">
        <v>7</v>
      </c>
      <c r="F8807" t="s">
        <v>44</v>
      </c>
      <c r="G8807">
        <v>4</v>
      </c>
      <c r="H8807">
        <v>1</v>
      </c>
      <c r="I8807" t="s">
        <v>10</v>
      </c>
      <c r="J8807">
        <v>1</v>
      </c>
    </row>
    <row r="8808" spans="2:10" x14ac:dyDescent="0.45">
      <c r="B8808">
        <v>5834</v>
      </c>
      <c r="C8808" t="s">
        <v>53</v>
      </c>
      <c r="D8808">
        <v>30</v>
      </c>
      <c r="E8808">
        <v>7</v>
      </c>
      <c r="F8808" t="s">
        <v>15</v>
      </c>
      <c r="G8808">
        <v>0</v>
      </c>
      <c r="H8808">
        <v>0</v>
      </c>
      <c r="I8808" t="s">
        <v>17</v>
      </c>
      <c r="J8808">
        <v>0</v>
      </c>
    </row>
    <row r="8809" spans="2:10" x14ac:dyDescent="0.45">
      <c r="B8809">
        <v>5835</v>
      </c>
      <c r="C8809" t="s">
        <v>53</v>
      </c>
      <c r="D8809">
        <v>30</v>
      </c>
      <c r="E8809">
        <v>7</v>
      </c>
      <c r="F8809" t="s">
        <v>0</v>
      </c>
      <c r="G8809">
        <v>3</v>
      </c>
      <c r="H8809">
        <v>0</v>
      </c>
      <c r="I8809" t="s">
        <v>13</v>
      </c>
      <c r="J8809">
        <v>1</v>
      </c>
    </row>
    <row r="8810" spans="2:10" x14ac:dyDescent="0.45">
      <c r="B8810">
        <v>5836</v>
      </c>
      <c r="C8810" t="s">
        <v>53</v>
      </c>
      <c r="D8810">
        <v>30</v>
      </c>
      <c r="E8810">
        <v>7</v>
      </c>
      <c r="F8810" t="s">
        <v>1</v>
      </c>
      <c r="G8810">
        <v>1</v>
      </c>
      <c r="H8810">
        <v>2</v>
      </c>
      <c r="I8810" t="s">
        <v>3</v>
      </c>
      <c r="J8810">
        <v>-1</v>
      </c>
    </row>
    <row r="8811" spans="2:10" x14ac:dyDescent="0.45">
      <c r="B8811">
        <v>5837</v>
      </c>
      <c r="C8811" t="s">
        <v>53</v>
      </c>
      <c r="D8811">
        <v>30</v>
      </c>
      <c r="E8811">
        <v>7</v>
      </c>
      <c r="F8811" t="s">
        <v>9</v>
      </c>
      <c r="G8811">
        <v>3</v>
      </c>
      <c r="H8811">
        <v>0</v>
      </c>
      <c r="I8811" t="s">
        <v>5</v>
      </c>
      <c r="J8811">
        <v>1</v>
      </c>
    </row>
    <row r="8812" spans="2:10" x14ac:dyDescent="0.45">
      <c r="B8812">
        <v>5838</v>
      </c>
      <c r="C8812" t="s">
        <v>53</v>
      </c>
      <c r="D8812">
        <v>30</v>
      </c>
      <c r="E8812">
        <v>8</v>
      </c>
      <c r="F8812" t="s">
        <v>7</v>
      </c>
      <c r="G8812">
        <v>0</v>
      </c>
      <c r="H8812">
        <v>1</v>
      </c>
      <c r="I8812" t="s">
        <v>4</v>
      </c>
      <c r="J8812">
        <v>-1</v>
      </c>
    </row>
    <row r="8813" spans="2:10" x14ac:dyDescent="0.45">
      <c r="B8813">
        <v>5839</v>
      </c>
      <c r="C8813" t="s">
        <v>53</v>
      </c>
      <c r="D8813">
        <v>30</v>
      </c>
      <c r="E8813">
        <v>8</v>
      </c>
      <c r="F8813" t="s">
        <v>10</v>
      </c>
      <c r="G8813">
        <v>0</v>
      </c>
      <c r="H8813">
        <v>0</v>
      </c>
      <c r="I8813" t="s">
        <v>1</v>
      </c>
      <c r="J8813">
        <v>0</v>
      </c>
    </row>
    <row r="8814" spans="2:10" x14ac:dyDescent="0.45">
      <c r="B8814">
        <v>5840</v>
      </c>
      <c r="C8814" t="s">
        <v>53</v>
      </c>
      <c r="D8814">
        <v>30</v>
      </c>
      <c r="E8814">
        <v>8</v>
      </c>
      <c r="F8814" t="s">
        <v>24</v>
      </c>
      <c r="G8814">
        <v>0</v>
      </c>
      <c r="H8814">
        <v>0</v>
      </c>
      <c r="I8814" t="s">
        <v>27</v>
      </c>
      <c r="J8814">
        <v>0</v>
      </c>
    </row>
    <row r="8815" spans="2:10" x14ac:dyDescent="0.45">
      <c r="B8815">
        <v>5841</v>
      </c>
      <c r="C8815" t="s">
        <v>53</v>
      </c>
      <c r="D8815">
        <v>30</v>
      </c>
      <c r="E8815">
        <v>8</v>
      </c>
      <c r="F8815" t="s">
        <v>3</v>
      </c>
      <c r="G8815">
        <v>0</v>
      </c>
      <c r="H8815">
        <v>0</v>
      </c>
      <c r="I8815" t="s">
        <v>14</v>
      </c>
      <c r="J8815">
        <v>0</v>
      </c>
    </row>
    <row r="8816" spans="2:10" x14ac:dyDescent="0.45">
      <c r="B8816">
        <v>5842</v>
      </c>
      <c r="C8816" t="s">
        <v>53</v>
      </c>
      <c r="D8816">
        <v>30</v>
      </c>
      <c r="E8816">
        <v>8</v>
      </c>
      <c r="F8816" t="s">
        <v>6</v>
      </c>
      <c r="G8816">
        <v>1</v>
      </c>
      <c r="H8816">
        <v>0</v>
      </c>
      <c r="I8816" t="s">
        <v>15</v>
      </c>
      <c r="J8816">
        <v>1</v>
      </c>
    </row>
    <row r="8817" spans="2:10" x14ac:dyDescent="0.45">
      <c r="B8817">
        <v>5843</v>
      </c>
      <c r="C8817" t="s">
        <v>53</v>
      </c>
      <c r="D8817">
        <v>30</v>
      </c>
      <c r="E8817">
        <v>8</v>
      </c>
      <c r="F8817" t="s">
        <v>49</v>
      </c>
      <c r="G8817">
        <v>1</v>
      </c>
      <c r="H8817">
        <v>3</v>
      </c>
      <c r="I8817" t="s">
        <v>0</v>
      </c>
      <c r="J8817">
        <v>-1</v>
      </c>
    </row>
    <row r="8818" spans="2:10" x14ac:dyDescent="0.45">
      <c r="B8818">
        <v>5844</v>
      </c>
      <c r="C8818" t="s">
        <v>53</v>
      </c>
      <c r="D8818">
        <v>30</v>
      </c>
      <c r="E8818">
        <v>8</v>
      </c>
      <c r="F8818" t="s">
        <v>13</v>
      </c>
      <c r="G8818">
        <v>3</v>
      </c>
      <c r="H8818">
        <v>1</v>
      </c>
      <c r="I8818" t="s">
        <v>44</v>
      </c>
      <c r="J8818">
        <v>1</v>
      </c>
    </row>
    <row r="8819" spans="2:10" x14ac:dyDescent="0.45">
      <c r="B8819">
        <v>5845</v>
      </c>
      <c r="C8819" t="s">
        <v>53</v>
      </c>
      <c r="D8819">
        <v>30</v>
      </c>
      <c r="E8819">
        <v>8</v>
      </c>
      <c r="F8819" t="s">
        <v>17</v>
      </c>
      <c r="G8819">
        <v>1</v>
      </c>
      <c r="H8819">
        <v>3</v>
      </c>
      <c r="I8819" t="s">
        <v>9</v>
      </c>
      <c r="J8819">
        <v>-1</v>
      </c>
    </row>
    <row r="8820" spans="2:10" x14ac:dyDescent="0.45">
      <c r="B8820">
        <v>5846</v>
      </c>
      <c r="C8820" t="s">
        <v>53</v>
      </c>
      <c r="D8820">
        <v>30</v>
      </c>
      <c r="E8820">
        <v>8</v>
      </c>
      <c r="F8820" t="s">
        <v>5</v>
      </c>
      <c r="G8820">
        <v>3</v>
      </c>
      <c r="H8820">
        <v>3</v>
      </c>
      <c r="I8820" t="s">
        <v>11</v>
      </c>
      <c r="J8820">
        <v>0</v>
      </c>
    </row>
    <row r="8821" spans="2:10" x14ac:dyDescent="0.45">
      <c r="B8821">
        <v>5848</v>
      </c>
      <c r="C8821" t="s">
        <v>53</v>
      </c>
      <c r="D8821">
        <v>30</v>
      </c>
      <c r="E8821">
        <v>9</v>
      </c>
      <c r="F8821" t="s">
        <v>14</v>
      </c>
      <c r="G8821">
        <v>2</v>
      </c>
      <c r="H8821">
        <v>1</v>
      </c>
      <c r="I8821" t="s">
        <v>10</v>
      </c>
      <c r="J8821">
        <v>1</v>
      </c>
    </row>
    <row r="8822" spans="2:10" x14ac:dyDescent="0.45">
      <c r="B8822">
        <v>5849</v>
      </c>
      <c r="C8822" t="s">
        <v>53</v>
      </c>
      <c r="D8822">
        <v>30</v>
      </c>
      <c r="E8822">
        <v>9</v>
      </c>
      <c r="F8822" t="s">
        <v>4</v>
      </c>
      <c r="G8822">
        <v>2</v>
      </c>
      <c r="H8822">
        <v>2</v>
      </c>
      <c r="I8822" t="s">
        <v>5</v>
      </c>
      <c r="J8822">
        <v>0</v>
      </c>
    </row>
    <row r="8823" spans="2:10" x14ac:dyDescent="0.45">
      <c r="B8823">
        <v>5850</v>
      </c>
      <c r="C8823" t="s">
        <v>53</v>
      </c>
      <c r="D8823">
        <v>30</v>
      </c>
      <c r="E8823">
        <v>9</v>
      </c>
      <c r="F8823" t="s">
        <v>0</v>
      </c>
      <c r="G8823">
        <v>1</v>
      </c>
      <c r="H8823">
        <v>0</v>
      </c>
      <c r="I8823" t="s">
        <v>24</v>
      </c>
      <c r="J8823">
        <v>1</v>
      </c>
    </row>
    <row r="8824" spans="2:10" x14ac:dyDescent="0.45">
      <c r="B8824">
        <v>5851</v>
      </c>
      <c r="C8824" t="s">
        <v>53</v>
      </c>
      <c r="D8824">
        <v>30</v>
      </c>
      <c r="E8824">
        <v>9</v>
      </c>
      <c r="F8824" t="s">
        <v>27</v>
      </c>
      <c r="G8824">
        <v>1</v>
      </c>
      <c r="H8824">
        <v>2</v>
      </c>
      <c r="I8824" t="s">
        <v>7</v>
      </c>
      <c r="J8824">
        <v>-1</v>
      </c>
    </row>
    <row r="8825" spans="2:10" x14ac:dyDescent="0.45">
      <c r="B8825">
        <v>5852</v>
      </c>
      <c r="C8825" t="s">
        <v>53</v>
      </c>
      <c r="D8825">
        <v>30</v>
      </c>
      <c r="E8825">
        <v>9</v>
      </c>
      <c r="F8825" t="s">
        <v>44</v>
      </c>
      <c r="G8825">
        <v>2</v>
      </c>
      <c r="H8825">
        <v>1</v>
      </c>
      <c r="I8825" t="s">
        <v>49</v>
      </c>
      <c r="J8825">
        <v>1</v>
      </c>
    </row>
    <row r="8826" spans="2:10" x14ac:dyDescent="0.45">
      <c r="B8826">
        <v>5853</v>
      </c>
      <c r="C8826" t="s">
        <v>53</v>
      </c>
      <c r="D8826">
        <v>30</v>
      </c>
      <c r="E8826">
        <v>9</v>
      </c>
      <c r="F8826" t="s">
        <v>9</v>
      </c>
      <c r="G8826">
        <v>2</v>
      </c>
      <c r="H8826">
        <v>4</v>
      </c>
      <c r="I8826" t="s">
        <v>11</v>
      </c>
      <c r="J8826">
        <v>-1</v>
      </c>
    </row>
    <row r="8827" spans="2:10" x14ac:dyDescent="0.45">
      <c r="B8827">
        <v>5854</v>
      </c>
      <c r="C8827" t="s">
        <v>53</v>
      </c>
      <c r="D8827">
        <v>30</v>
      </c>
      <c r="E8827">
        <v>9</v>
      </c>
      <c r="F8827" t="s">
        <v>17</v>
      </c>
      <c r="G8827">
        <v>1</v>
      </c>
      <c r="H8827">
        <v>4</v>
      </c>
      <c r="I8827" t="s">
        <v>6</v>
      </c>
      <c r="J8827">
        <v>-1</v>
      </c>
    </row>
    <row r="8828" spans="2:10" x14ac:dyDescent="0.45">
      <c r="B8828">
        <v>5855</v>
      </c>
      <c r="C8828" t="s">
        <v>53</v>
      </c>
      <c r="D8828">
        <v>30</v>
      </c>
      <c r="E8828">
        <v>9</v>
      </c>
      <c r="F8828" t="s">
        <v>1</v>
      </c>
      <c r="G8828">
        <v>0</v>
      </c>
      <c r="H8828">
        <v>0</v>
      </c>
      <c r="I8828" t="s">
        <v>13</v>
      </c>
      <c r="J8828">
        <v>0</v>
      </c>
    </row>
    <row r="8829" spans="2:10" x14ac:dyDescent="0.45">
      <c r="B8829">
        <v>5856</v>
      </c>
      <c r="C8829" t="s">
        <v>53</v>
      </c>
      <c r="D8829">
        <v>30</v>
      </c>
      <c r="E8829">
        <v>9</v>
      </c>
      <c r="F8829" t="s">
        <v>15</v>
      </c>
      <c r="G8829">
        <v>1</v>
      </c>
      <c r="H8829">
        <v>1</v>
      </c>
      <c r="I8829" t="s">
        <v>3</v>
      </c>
      <c r="J8829">
        <v>0</v>
      </c>
    </row>
    <row r="8830" spans="2:10" x14ac:dyDescent="0.45">
      <c r="B8830">
        <v>5857</v>
      </c>
      <c r="C8830" t="s">
        <v>53</v>
      </c>
      <c r="D8830">
        <v>30</v>
      </c>
      <c r="E8830">
        <v>10</v>
      </c>
      <c r="F8830" t="s">
        <v>7</v>
      </c>
      <c r="G8830">
        <v>1</v>
      </c>
      <c r="H8830">
        <v>1</v>
      </c>
      <c r="I8830" t="s">
        <v>0</v>
      </c>
      <c r="J8830">
        <v>0</v>
      </c>
    </row>
    <row r="8831" spans="2:10" x14ac:dyDescent="0.45">
      <c r="B8831">
        <v>5858</v>
      </c>
      <c r="C8831" t="s">
        <v>53</v>
      </c>
      <c r="D8831">
        <v>30</v>
      </c>
      <c r="E8831">
        <v>10</v>
      </c>
      <c r="F8831" t="s">
        <v>24</v>
      </c>
      <c r="G8831">
        <v>4</v>
      </c>
      <c r="H8831">
        <v>3</v>
      </c>
      <c r="I8831" t="s">
        <v>44</v>
      </c>
      <c r="J8831">
        <v>1</v>
      </c>
    </row>
    <row r="8832" spans="2:10" x14ac:dyDescent="0.45">
      <c r="B8832">
        <v>5859</v>
      </c>
      <c r="C8832" t="s">
        <v>53</v>
      </c>
      <c r="D8832">
        <v>30</v>
      </c>
      <c r="E8832">
        <v>10</v>
      </c>
      <c r="F8832" t="s">
        <v>10</v>
      </c>
      <c r="G8832">
        <v>2</v>
      </c>
      <c r="H8832">
        <v>0</v>
      </c>
      <c r="I8832" t="s">
        <v>15</v>
      </c>
      <c r="J8832">
        <v>1</v>
      </c>
    </row>
    <row r="8833" spans="2:10" x14ac:dyDescent="0.45">
      <c r="B8833">
        <v>5860</v>
      </c>
      <c r="C8833" t="s">
        <v>53</v>
      </c>
      <c r="D8833">
        <v>30</v>
      </c>
      <c r="E8833">
        <v>10</v>
      </c>
      <c r="F8833" t="s">
        <v>6</v>
      </c>
      <c r="G8833">
        <v>2</v>
      </c>
      <c r="H8833">
        <v>0</v>
      </c>
      <c r="I8833" t="s">
        <v>9</v>
      </c>
      <c r="J8833">
        <v>1</v>
      </c>
    </row>
    <row r="8834" spans="2:10" x14ac:dyDescent="0.45">
      <c r="B8834">
        <v>5861</v>
      </c>
      <c r="C8834" t="s">
        <v>53</v>
      </c>
      <c r="D8834">
        <v>30</v>
      </c>
      <c r="E8834">
        <v>10</v>
      </c>
      <c r="F8834" t="s">
        <v>49</v>
      </c>
      <c r="G8834">
        <v>3</v>
      </c>
      <c r="H8834">
        <v>2</v>
      </c>
      <c r="I8834" t="s">
        <v>1</v>
      </c>
      <c r="J8834">
        <v>1</v>
      </c>
    </row>
    <row r="8835" spans="2:10" x14ac:dyDescent="0.45">
      <c r="B8835">
        <v>5862</v>
      </c>
      <c r="C8835" t="s">
        <v>53</v>
      </c>
      <c r="D8835">
        <v>30</v>
      </c>
      <c r="E8835">
        <v>10</v>
      </c>
      <c r="F8835" t="s">
        <v>3</v>
      </c>
      <c r="G8835">
        <v>0</v>
      </c>
      <c r="H8835">
        <v>1</v>
      </c>
      <c r="I8835" t="s">
        <v>17</v>
      </c>
      <c r="J8835">
        <v>-1</v>
      </c>
    </row>
    <row r="8836" spans="2:10" x14ac:dyDescent="0.45">
      <c r="B8836">
        <v>5863</v>
      </c>
      <c r="C8836" t="s">
        <v>53</v>
      </c>
      <c r="D8836">
        <v>30</v>
      </c>
      <c r="E8836">
        <v>10</v>
      </c>
      <c r="F8836" t="s">
        <v>5</v>
      </c>
      <c r="G8836">
        <v>1</v>
      </c>
      <c r="H8836">
        <v>1</v>
      </c>
      <c r="I8836" t="s">
        <v>27</v>
      </c>
      <c r="J8836">
        <v>0</v>
      </c>
    </row>
    <row r="8837" spans="2:10" x14ac:dyDescent="0.45">
      <c r="B8837">
        <v>5864</v>
      </c>
      <c r="C8837" t="s">
        <v>53</v>
      </c>
      <c r="D8837">
        <v>30</v>
      </c>
      <c r="E8837">
        <v>10</v>
      </c>
      <c r="F8837" t="s">
        <v>11</v>
      </c>
      <c r="G8837">
        <v>2</v>
      </c>
      <c r="H8837">
        <v>2</v>
      </c>
      <c r="I8837" t="s">
        <v>4</v>
      </c>
      <c r="J8837">
        <v>0</v>
      </c>
    </row>
    <row r="8838" spans="2:10" x14ac:dyDescent="0.45">
      <c r="B8838">
        <v>5874</v>
      </c>
      <c r="C8838" t="s">
        <v>53</v>
      </c>
      <c r="D8838">
        <v>30</v>
      </c>
      <c r="E8838">
        <v>10</v>
      </c>
      <c r="F8838" t="s">
        <v>13</v>
      </c>
      <c r="G8838">
        <v>0</v>
      </c>
      <c r="H8838">
        <v>0</v>
      </c>
      <c r="I8838" t="s">
        <v>14</v>
      </c>
      <c r="J8838">
        <v>0</v>
      </c>
    </row>
    <row r="8839" spans="2:10" x14ac:dyDescent="0.45">
      <c r="B8839">
        <v>5865</v>
      </c>
      <c r="C8839" t="s">
        <v>53</v>
      </c>
      <c r="D8839">
        <v>30</v>
      </c>
      <c r="E8839">
        <v>11</v>
      </c>
      <c r="F8839" t="s">
        <v>0</v>
      </c>
      <c r="G8839">
        <v>2</v>
      </c>
      <c r="H8839">
        <v>2</v>
      </c>
      <c r="I8839" t="s">
        <v>5</v>
      </c>
      <c r="J8839">
        <v>0</v>
      </c>
    </row>
    <row r="8840" spans="2:10" x14ac:dyDescent="0.45">
      <c r="B8840">
        <v>5866</v>
      </c>
      <c r="C8840" t="s">
        <v>53</v>
      </c>
      <c r="D8840">
        <v>30</v>
      </c>
      <c r="E8840">
        <v>11</v>
      </c>
      <c r="F8840" t="s">
        <v>14</v>
      </c>
      <c r="G8840">
        <v>2</v>
      </c>
      <c r="H8840">
        <v>0</v>
      </c>
      <c r="I8840" t="s">
        <v>49</v>
      </c>
      <c r="J8840">
        <v>1</v>
      </c>
    </row>
    <row r="8841" spans="2:10" x14ac:dyDescent="0.45">
      <c r="B8841">
        <v>5867</v>
      </c>
      <c r="C8841" t="s">
        <v>53</v>
      </c>
      <c r="D8841">
        <v>30</v>
      </c>
      <c r="E8841">
        <v>11</v>
      </c>
      <c r="F8841" t="s">
        <v>44</v>
      </c>
      <c r="G8841">
        <v>1</v>
      </c>
      <c r="H8841">
        <v>2</v>
      </c>
      <c r="I8841" t="s">
        <v>7</v>
      </c>
      <c r="J8841">
        <v>-1</v>
      </c>
    </row>
    <row r="8842" spans="2:10" x14ac:dyDescent="0.45">
      <c r="B8842">
        <v>5868</v>
      </c>
      <c r="C8842" t="s">
        <v>53</v>
      </c>
      <c r="D8842">
        <v>30</v>
      </c>
      <c r="E8842">
        <v>11</v>
      </c>
      <c r="F8842" t="s">
        <v>6</v>
      </c>
      <c r="G8842">
        <v>0</v>
      </c>
      <c r="H8842">
        <v>0</v>
      </c>
      <c r="I8842" t="s">
        <v>3</v>
      </c>
      <c r="J8842">
        <v>0</v>
      </c>
    </row>
    <row r="8843" spans="2:10" x14ac:dyDescent="0.45">
      <c r="B8843">
        <v>5869</v>
      </c>
      <c r="C8843" t="s">
        <v>53</v>
      </c>
      <c r="D8843">
        <v>30</v>
      </c>
      <c r="E8843">
        <v>11</v>
      </c>
      <c r="F8843" t="s">
        <v>9</v>
      </c>
      <c r="G8843">
        <v>4</v>
      </c>
      <c r="H8843">
        <v>4</v>
      </c>
      <c r="I8843" t="s">
        <v>4</v>
      </c>
      <c r="J8843">
        <v>0</v>
      </c>
    </row>
    <row r="8844" spans="2:10" x14ac:dyDescent="0.45">
      <c r="B8844">
        <v>5870</v>
      </c>
      <c r="C8844" t="s">
        <v>53</v>
      </c>
      <c r="D8844">
        <v>30</v>
      </c>
      <c r="E8844">
        <v>11</v>
      </c>
      <c r="F8844" t="s">
        <v>1</v>
      </c>
      <c r="G8844">
        <v>1</v>
      </c>
      <c r="H8844">
        <v>1</v>
      </c>
      <c r="I8844" t="s">
        <v>24</v>
      </c>
      <c r="J8844">
        <v>0</v>
      </c>
    </row>
    <row r="8845" spans="2:10" x14ac:dyDescent="0.45">
      <c r="B8845">
        <v>5871</v>
      </c>
      <c r="C8845" t="s">
        <v>53</v>
      </c>
      <c r="D8845">
        <v>30</v>
      </c>
      <c r="E8845">
        <v>11</v>
      </c>
      <c r="F8845" t="s">
        <v>17</v>
      </c>
      <c r="G8845">
        <v>1</v>
      </c>
      <c r="H8845">
        <v>1</v>
      </c>
      <c r="I8845" t="s">
        <v>10</v>
      </c>
      <c r="J8845">
        <v>0</v>
      </c>
    </row>
    <row r="8846" spans="2:10" x14ac:dyDescent="0.45">
      <c r="B8846">
        <v>5872</v>
      </c>
      <c r="C8846" t="s">
        <v>53</v>
      </c>
      <c r="D8846">
        <v>30</v>
      </c>
      <c r="E8846">
        <v>11</v>
      </c>
      <c r="F8846" t="s">
        <v>15</v>
      </c>
      <c r="G8846">
        <v>1</v>
      </c>
      <c r="H8846">
        <v>2</v>
      </c>
      <c r="I8846" t="s">
        <v>13</v>
      </c>
      <c r="J8846">
        <v>-1</v>
      </c>
    </row>
    <row r="8847" spans="2:10" x14ac:dyDescent="0.45">
      <c r="B8847">
        <v>5873</v>
      </c>
      <c r="C8847" t="s">
        <v>53</v>
      </c>
      <c r="D8847">
        <v>30</v>
      </c>
      <c r="E8847">
        <v>11</v>
      </c>
      <c r="F8847" t="s">
        <v>27</v>
      </c>
      <c r="G8847">
        <v>1</v>
      </c>
      <c r="H8847">
        <v>4</v>
      </c>
      <c r="I8847" t="s">
        <v>11</v>
      </c>
      <c r="J8847">
        <v>-1</v>
      </c>
    </row>
    <row r="8848" spans="2:10" x14ac:dyDescent="0.45">
      <c r="B8848">
        <v>5875</v>
      </c>
      <c r="C8848" t="s">
        <v>53</v>
      </c>
      <c r="D8848">
        <v>30</v>
      </c>
      <c r="E8848">
        <v>12</v>
      </c>
      <c r="F8848" t="s">
        <v>7</v>
      </c>
      <c r="G8848">
        <v>0</v>
      </c>
      <c r="H8848">
        <v>1</v>
      </c>
      <c r="I8848" t="s">
        <v>1</v>
      </c>
      <c r="J8848">
        <v>-1</v>
      </c>
    </row>
    <row r="8849" spans="2:10" x14ac:dyDescent="0.45">
      <c r="B8849">
        <v>5876</v>
      </c>
      <c r="C8849" t="s">
        <v>53</v>
      </c>
      <c r="D8849">
        <v>30</v>
      </c>
      <c r="E8849">
        <v>12</v>
      </c>
      <c r="F8849" t="s">
        <v>4</v>
      </c>
      <c r="G8849">
        <v>1</v>
      </c>
      <c r="H8849">
        <v>2</v>
      </c>
      <c r="I8849" t="s">
        <v>27</v>
      </c>
      <c r="J8849">
        <v>-1</v>
      </c>
    </row>
    <row r="8850" spans="2:10" x14ac:dyDescent="0.45">
      <c r="B8850">
        <v>5877</v>
      </c>
      <c r="C8850" t="s">
        <v>53</v>
      </c>
      <c r="D8850">
        <v>30</v>
      </c>
      <c r="E8850">
        <v>12</v>
      </c>
      <c r="F8850" t="s">
        <v>10</v>
      </c>
      <c r="G8850">
        <v>1</v>
      </c>
      <c r="H8850">
        <v>2</v>
      </c>
      <c r="I8850" t="s">
        <v>6</v>
      </c>
      <c r="J8850">
        <v>-1</v>
      </c>
    </row>
    <row r="8851" spans="2:10" x14ac:dyDescent="0.45">
      <c r="B8851">
        <v>5878</v>
      </c>
      <c r="C8851" t="s">
        <v>53</v>
      </c>
      <c r="D8851">
        <v>30</v>
      </c>
      <c r="E8851">
        <v>12</v>
      </c>
      <c r="F8851" t="s">
        <v>24</v>
      </c>
      <c r="G8851">
        <v>2</v>
      </c>
      <c r="H8851">
        <v>0</v>
      </c>
      <c r="I8851" t="s">
        <v>14</v>
      </c>
      <c r="J8851">
        <v>1</v>
      </c>
    </row>
    <row r="8852" spans="2:10" x14ac:dyDescent="0.45">
      <c r="B8852">
        <v>5879</v>
      </c>
      <c r="C8852" t="s">
        <v>53</v>
      </c>
      <c r="D8852">
        <v>30</v>
      </c>
      <c r="E8852">
        <v>12</v>
      </c>
      <c r="F8852" t="s">
        <v>49</v>
      </c>
      <c r="G8852">
        <v>4</v>
      </c>
      <c r="H8852">
        <v>1</v>
      </c>
      <c r="I8852" t="s">
        <v>15</v>
      </c>
      <c r="J8852">
        <v>1</v>
      </c>
    </row>
    <row r="8853" spans="2:10" x14ac:dyDescent="0.45">
      <c r="B8853">
        <v>5880</v>
      </c>
      <c r="C8853" t="s">
        <v>53</v>
      </c>
      <c r="D8853">
        <v>30</v>
      </c>
      <c r="E8853">
        <v>12</v>
      </c>
      <c r="F8853" t="s">
        <v>13</v>
      </c>
      <c r="G8853">
        <v>2</v>
      </c>
      <c r="H8853">
        <v>2</v>
      </c>
      <c r="I8853" t="s">
        <v>17</v>
      </c>
      <c r="J8853">
        <v>0</v>
      </c>
    </row>
    <row r="8854" spans="2:10" x14ac:dyDescent="0.45">
      <c r="B8854">
        <v>5881</v>
      </c>
      <c r="C8854" t="s">
        <v>53</v>
      </c>
      <c r="D8854">
        <v>30</v>
      </c>
      <c r="E8854">
        <v>12</v>
      </c>
      <c r="F8854" t="s">
        <v>5</v>
      </c>
      <c r="G8854">
        <v>3</v>
      </c>
      <c r="H8854">
        <v>2</v>
      </c>
      <c r="I8854" t="s">
        <v>44</v>
      </c>
      <c r="J8854">
        <v>1</v>
      </c>
    </row>
    <row r="8855" spans="2:10" x14ac:dyDescent="0.45">
      <c r="B8855">
        <v>5882</v>
      </c>
      <c r="C8855" t="s">
        <v>53</v>
      </c>
      <c r="D8855">
        <v>30</v>
      </c>
      <c r="E8855">
        <v>12</v>
      </c>
      <c r="F8855" t="s">
        <v>11</v>
      </c>
      <c r="G8855">
        <v>0</v>
      </c>
      <c r="H8855">
        <v>1</v>
      </c>
      <c r="I8855" t="s">
        <v>0</v>
      </c>
      <c r="J8855">
        <v>-1</v>
      </c>
    </row>
    <row r="8856" spans="2:10" x14ac:dyDescent="0.45">
      <c r="B8856">
        <v>5883</v>
      </c>
      <c r="C8856" t="s">
        <v>53</v>
      </c>
      <c r="D8856">
        <v>30</v>
      </c>
      <c r="E8856">
        <v>12</v>
      </c>
      <c r="F8856" t="s">
        <v>3</v>
      </c>
      <c r="G8856">
        <v>3</v>
      </c>
      <c r="H8856">
        <v>0</v>
      </c>
      <c r="I8856" t="s">
        <v>9</v>
      </c>
      <c r="J8856">
        <v>1</v>
      </c>
    </row>
    <row r="8857" spans="2:10" x14ac:dyDescent="0.45">
      <c r="B8857">
        <v>5884</v>
      </c>
      <c r="C8857" t="s">
        <v>53</v>
      </c>
      <c r="D8857">
        <v>30</v>
      </c>
      <c r="E8857">
        <v>13</v>
      </c>
      <c r="F8857" t="s">
        <v>17</v>
      </c>
      <c r="G8857">
        <v>1</v>
      </c>
      <c r="H8857">
        <v>0</v>
      </c>
      <c r="I8857" t="s">
        <v>49</v>
      </c>
      <c r="J8857">
        <v>1</v>
      </c>
    </row>
    <row r="8858" spans="2:10" x14ac:dyDescent="0.45">
      <c r="B8858">
        <v>5885</v>
      </c>
      <c r="C8858" t="s">
        <v>53</v>
      </c>
      <c r="D8858">
        <v>30</v>
      </c>
      <c r="E8858">
        <v>13</v>
      </c>
      <c r="F8858" t="s">
        <v>0</v>
      </c>
      <c r="G8858">
        <v>1</v>
      </c>
      <c r="H8858">
        <v>1</v>
      </c>
      <c r="I8858" t="s">
        <v>4</v>
      </c>
      <c r="J8858">
        <v>0</v>
      </c>
    </row>
    <row r="8859" spans="2:10" x14ac:dyDescent="0.45">
      <c r="B8859">
        <v>5886</v>
      </c>
      <c r="C8859" t="s">
        <v>53</v>
      </c>
      <c r="D8859">
        <v>30</v>
      </c>
      <c r="E8859">
        <v>13</v>
      </c>
      <c r="F8859" t="s">
        <v>3</v>
      </c>
      <c r="G8859">
        <v>0</v>
      </c>
      <c r="H8859">
        <v>0</v>
      </c>
      <c r="I8859" t="s">
        <v>10</v>
      </c>
      <c r="J8859">
        <v>0</v>
      </c>
    </row>
    <row r="8860" spans="2:10" x14ac:dyDescent="0.45">
      <c r="B8860">
        <v>5887</v>
      </c>
      <c r="C8860" t="s">
        <v>53</v>
      </c>
      <c r="D8860">
        <v>30</v>
      </c>
      <c r="E8860">
        <v>13</v>
      </c>
      <c r="F8860" t="s">
        <v>6</v>
      </c>
      <c r="G8860">
        <v>1</v>
      </c>
      <c r="H8860">
        <v>2</v>
      </c>
      <c r="I8860" t="s">
        <v>13</v>
      </c>
      <c r="J8860">
        <v>-1</v>
      </c>
    </row>
    <row r="8861" spans="2:10" x14ac:dyDescent="0.45">
      <c r="B8861">
        <v>5888</v>
      </c>
      <c r="C8861" t="s">
        <v>53</v>
      </c>
      <c r="D8861">
        <v>30</v>
      </c>
      <c r="E8861">
        <v>13</v>
      </c>
      <c r="F8861" t="s">
        <v>14</v>
      </c>
      <c r="G8861">
        <v>1</v>
      </c>
      <c r="H8861">
        <v>1</v>
      </c>
      <c r="I8861" t="s">
        <v>7</v>
      </c>
      <c r="J8861">
        <v>0</v>
      </c>
    </row>
    <row r="8862" spans="2:10" x14ac:dyDescent="0.45">
      <c r="B8862">
        <v>5889</v>
      </c>
      <c r="C8862" t="s">
        <v>53</v>
      </c>
      <c r="D8862">
        <v>30</v>
      </c>
      <c r="E8862">
        <v>13</v>
      </c>
      <c r="F8862" t="s">
        <v>15</v>
      </c>
      <c r="G8862">
        <v>2</v>
      </c>
      <c r="H8862">
        <v>1</v>
      </c>
      <c r="I8862" t="s">
        <v>24</v>
      </c>
      <c r="J8862">
        <v>1</v>
      </c>
    </row>
    <row r="8863" spans="2:10" x14ac:dyDescent="0.45">
      <c r="B8863">
        <v>5890</v>
      </c>
      <c r="C8863" t="s">
        <v>53</v>
      </c>
      <c r="D8863">
        <v>30</v>
      </c>
      <c r="E8863">
        <v>13</v>
      </c>
      <c r="F8863" t="s">
        <v>44</v>
      </c>
      <c r="G8863">
        <v>1</v>
      </c>
      <c r="H8863">
        <v>4</v>
      </c>
      <c r="I8863" t="s">
        <v>11</v>
      </c>
      <c r="J8863">
        <v>-1</v>
      </c>
    </row>
    <row r="8864" spans="2:10" x14ac:dyDescent="0.45">
      <c r="B8864">
        <v>5891</v>
      </c>
      <c r="C8864" t="s">
        <v>53</v>
      </c>
      <c r="D8864">
        <v>30</v>
      </c>
      <c r="E8864">
        <v>13</v>
      </c>
      <c r="F8864" t="s">
        <v>9</v>
      </c>
      <c r="G8864">
        <v>2</v>
      </c>
      <c r="H8864">
        <v>3</v>
      </c>
      <c r="I8864" t="s">
        <v>27</v>
      </c>
      <c r="J8864">
        <v>-1</v>
      </c>
    </row>
    <row r="8865" spans="2:10" x14ac:dyDescent="0.45">
      <c r="B8865">
        <v>5892</v>
      </c>
      <c r="C8865" t="s">
        <v>53</v>
      </c>
      <c r="D8865">
        <v>30</v>
      </c>
      <c r="E8865">
        <v>13</v>
      </c>
      <c r="F8865" t="s">
        <v>1</v>
      </c>
      <c r="G8865">
        <v>1</v>
      </c>
      <c r="H8865">
        <v>1</v>
      </c>
      <c r="I8865" t="s">
        <v>5</v>
      </c>
      <c r="J8865">
        <v>0</v>
      </c>
    </row>
    <row r="8866" spans="2:10" x14ac:dyDescent="0.45">
      <c r="B8866">
        <v>5893</v>
      </c>
      <c r="C8866" t="s">
        <v>53</v>
      </c>
      <c r="D8866">
        <v>30</v>
      </c>
      <c r="E8866">
        <v>14</v>
      </c>
      <c r="F8866" t="s">
        <v>7</v>
      </c>
      <c r="G8866">
        <v>1</v>
      </c>
      <c r="H8866">
        <v>0</v>
      </c>
      <c r="I8866" t="s">
        <v>15</v>
      </c>
      <c r="J8866">
        <v>1</v>
      </c>
    </row>
    <row r="8867" spans="2:10" x14ac:dyDescent="0.45">
      <c r="B8867">
        <v>5894</v>
      </c>
      <c r="C8867" t="s">
        <v>53</v>
      </c>
      <c r="D8867">
        <v>30</v>
      </c>
      <c r="E8867">
        <v>14</v>
      </c>
      <c r="F8867" t="s">
        <v>4</v>
      </c>
      <c r="G8867">
        <v>4</v>
      </c>
      <c r="H8867">
        <v>2</v>
      </c>
      <c r="I8867" t="s">
        <v>44</v>
      </c>
      <c r="J8867">
        <v>1</v>
      </c>
    </row>
    <row r="8868" spans="2:10" x14ac:dyDescent="0.45">
      <c r="B8868">
        <v>5895</v>
      </c>
      <c r="C8868" t="s">
        <v>53</v>
      </c>
      <c r="D8868">
        <v>30</v>
      </c>
      <c r="E8868">
        <v>14</v>
      </c>
      <c r="F8868" t="s">
        <v>10</v>
      </c>
      <c r="G8868">
        <v>3</v>
      </c>
      <c r="H8868">
        <v>0</v>
      </c>
      <c r="I8868" t="s">
        <v>9</v>
      </c>
      <c r="J8868">
        <v>1</v>
      </c>
    </row>
    <row r="8869" spans="2:10" x14ac:dyDescent="0.45">
      <c r="B8869">
        <v>5896</v>
      </c>
      <c r="C8869" t="s">
        <v>53</v>
      </c>
      <c r="D8869">
        <v>30</v>
      </c>
      <c r="E8869">
        <v>14</v>
      </c>
      <c r="F8869" t="s">
        <v>24</v>
      </c>
      <c r="G8869">
        <v>1</v>
      </c>
      <c r="H8869">
        <v>0</v>
      </c>
      <c r="I8869" t="s">
        <v>17</v>
      </c>
      <c r="J8869">
        <v>1</v>
      </c>
    </row>
    <row r="8870" spans="2:10" x14ac:dyDescent="0.45">
      <c r="B8870">
        <v>5897</v>
      </c>
      <c r="C8870" t="s">
        <v>53</v>
      </c>
      <c r="D8870">
        <v>30</v>
      </c>
      <c r="E8870">
        <v>14</v>
      </c>
      <c r="F8870" t="s">
        <v>49</v>
      </c>
      <c r="G8870">
        <v>1</v>
      </c>
      <c r="H8870">
        <v>0</v>
      </c>
      <c r="I8870" t="s">
        <v>6</v>
      </c>
      <c r="J8870">
        <v>1</v>
      </c>
    </row>
    <row r="8871" spans="2:10" x14ac:dyDescent="0.45">
      <c r="B8871">
        <v>5898</v>
      </c>
      <c r="C8871" t="s">
        <v>53</v>
      </c>
      <c r="D8871">
        <v>30</v>
      </c>
      <c r="E8871">
        <v>14</v>
      </c>
      <c r="F8871" t="s">
        <v>5</v>
      </c>
      <c r="G8871">
        <v>1</v>
      </c>
      <c r="H8871">
        <v>0</v>
      </c>
      <c r="I8871" t="s">
        <v>14</v>
      </c>
      <c r="J8871">
        <v>1</v>
      </c>
    </row>
    <row r="8872" spans="2:10" x14ac:dyDescent="0.45">
      <c r="B8872">
        <v>5899</v>
      </c>
      <c r="C8872" t="s">
        <v>53</v>
      </c>
      <c r="D8872">
        <v>30</v>
      </c>
      <c r="E8872">
        <v>14</v>
      </c>
      <c r="F8872" t="s">
        <v>13</v>
      </c>
      <c r="G8872">
        <v>1</v>
      </c>
      <c r="H8872">
        <v>1</v>
      </c>
      <c r="I8872" t="s">
        <v>3</v>
      </c>
      <c r="J8872">
        <v>0</v>
      </c>
    </row>
    <row r="8873" spans="2:10" x14ac:dyDescent="0.45">
      <c r="B8873">
        <v>5900</v>
      </c>
      <c r="C8873" t="s">
        <v>53</v>
      </c>
      <c r="D8873">
        <v>30</v>
      </c>
      <c r="E8873">
        <v>14</v>
      </c>
      <c r="F8873" t="s">
        <v>27</v>
      </c>
      <c r="G8873">
        <v>1</v>
      </c>
      <c r="H8873">
        <v>0</v>
      </c>
      <c r="I8873" t="s">
        <v>0</v>
      </c>
      <c r="J8873">
        <v>1</v>
      </c>
    </row>
    <row r="8874" spans="2:10" x14ac:dyDescent="0.45">
      <c r="B8874">
        <v>5901</v>
      </c>
      <c r="C8874" t="s">
        <v>53</v>
      </c>
      <c r="D8874">
        <v>30</v>
      </c>
      <c r="E8874">
        <v>14</v>
      </c>
      <c r="F8874" t="s">
        <v>11</v>
      </c>
      <c r="G8874">
        <v>1</v>
      </c>
      <c r="H8874">
        <v>0</v>
      </c>
      <c r="I8874" t="s">
        <v>1</v>
      </c>
      <c r="J8874">
        <v>1</v>
      </c>
    </row>
    <row r="8875" spans="2:10" x14ac:dyDescent="0.45">
      <c r="B8875">
        <v>5902</v>
      </c>
      <c r="C8875" t="s">
        <v>53</v>
      </c>
      <c r="D8875">
        <v>30</v>
      </c>
      <c r="E8875">
        <v>15</v>
      </c>
      <c r="F8875" t="s">
        <v>10</v>
      </c>
      <c r="G8875">
        <v>2</v>
      </c>
      <c r="H8875">
        <v>0</v>
      </c>
      <c r="I8875" t="s">
        <v>13</v>
      </c>
      <c r="J8875">
        <v>1</v>
      </c>
    </row>
    <row r="8876" spans="2:10" x14ac:dyDescent="0.45">
      <c r="B8876">
        <v>5903</v>
      </c>
      <c r="C8876" t="s">
        <v>53</v>
      </c>
      <c r="D8876">
        <v>30</v>
      </c>
      <c r="E8876">
        <v>15</v>
      </c>
      <c r="F8876" t="s">
        <v>14</v>
      </c>
      <c r="G8876">
        <v>4</v>
      </c>
      <c r="H8876">
        <v>0</v>
      </c>
      <c r="I8876" t="s">
        <v>11</v>
      </c>
      <c r="J8876">
        <v>1</v>
      </c>
    </row>
    <row r="8877" spans="2:10" x14ac:dyDescent="0.45">
      <c r="B8877">
        <v>5904</v>
      </c>
      <c r="C8877" t="s">
        <v>53</v>
      </c>
      <c r="D8877">
        <v>30</v>
      </c>
      <c r="E8877">
        <v>15</v>
      </c>
      <c r="F8877" t="s">
        <v>6</v>
      </c>
      <c r="G8877">
        <v>2</v>
      </c>
      <c r="H8877">
        <v>2</v>
      </c>
      <c r="I8877" t="s">
        <v>24</v>
      </c>
      <c r="J8877">
        <v>0</v>
      </c>
    </row>
    <row r="8878" spans="2:10" x14ac:dyDescent="0.45">
      <c r="B8878">
        <v>5905</v>
      </c>
      <c r="C8878" t="s">
        <v>53</v>
      </c>
      <c r="D8878">
        <v>30</v>
      </c>
      <c r="E8878">
        <v>15</v>
      </c>
      <c r="F8878" t="s">
        <v>3</v>
      </c>
      <c r="G8878">
        <v>1</v>
      </c>
      <c r="H8878">
        <v>0</v>
      </c>
      <c r="I8878" t="s">
        <v>49</v>
      </c>
      <c r="J8878">
        <v>1</v>
      </c>
    </row>
    <row r="8879" spans="2:10" x14ac:dyDescent="0.45">
      <c r="B8879">
        <v>5906</v>
      </c>
      <c r="C8879" t="s">
        <v>53</v>
      </c>
      <c r="D8879">
        <v>30</v>
      </c>
      <c r="E8879">
        <v>15</v>
      </c>
      <c r="F8879" t="s">
        <v>44</v>
      </c>
      <c r="G8879">
        <v>1</v>
      </c>
      <c r="H8879">
        <v>0</v>
      </c>
      <c r="I8879" t="s">
        <v>27</v>
      </c>
      <c r="J8879">
        <v>1</v>
      </c>
    </row>
    <row r="8880" spans="2:10" x14ac:dyDescent="0.45">
      <c r="B8880">
        <v>5907</v>
      </c>
      <c r="C8880" t="s">
        <v>53</v>
      </c>
      <c r="D8880">
        <v>30</v>
      </c>
      <c r="E8880">
        <v>15</v>
      </c>
      <c r="F8880" t="s">
        <v>9</v>
      </c>
      <c r="G8880">
        <v>3</v>
      </c>
      <c r="H8880">
        <v>3</v>
      </c>
      <c r="I8880" t="s">
        <v>0</v>
      </c>
      <c r="J8880">
        <v>0</v>
      </c>
    </row>
    <row r="8881" spans="2:10" x14ac:dyDescent="0.45">
      <c r="B8881">
        <v>5908</v>
      </c>
      <c r="C8881" t="s">
        <v>53</v>
      </c>
      <c r="D8881">
        <v>30</v>
      </c>
      <c r="E8881">
        <v>15</v>
      </c>
      <c r="F8881" t="s">
        <v>17</v>
      </c>
      <c r="G8881">
        <v>1</v>
      </c>
      <c r="H8881">
        <v>0</v>
      </c>
      <c r="I8881" t="s">
        <v>7</v>
      </c>
      <c r="J8881">
        <v>1</v>
      </c>
    </row>
    <row r="8882" spans="2:10" x14ac:dyDescent="0.45">
      <c r="B8882">
        <v>5909</v>
      </c>
      <c r="C8882" t="s">
        <v>53</v>
      </c>
      <c r="D8882">
        <v>30</v>
      </c>
      <c r="E8882">
        <v>15</v>
      </c>
      <c r="F8882" t="s">
        <v>1</v>
      </c>
      <c r="G8882">
        <v>4</v>
      </c>
      <c r="H8882">
        <v>0</v>
      </c>
      <c r="I8882" t="s">
        <v>4</v>
      </c>
      <c r="J8882">
        <v>1</v>
      </c>
    </row>
    <row r="8883" spans="2:10" x14ac:dyDescent="0.45">
      <c r="B8883">
        <v>5910</v>
      </c>
      <c r="C8883" t="s">
        <v>53</v>
      </c>
      <c r="D8883">
        <v>30</v>
      </c>
      <c r="E8883">
        <v>15</v>
      </c>
      <c r="F8883" t="s">
        <v>15</v>
      </c>
      <c r="G8883">
        <v>1</v>
      </c>
      <c r="H8883">
        <v>0</v>
      </c>
      <c r="I8883" t="s">
        <v>5</v>
      </c>
      <c r="J8883">
        <v>1</v>
      </c>
    </row>
    <row r="8884" spans="2:10" x14ac:dyDescent="0.45">
      <c r="B8884">
        <v>5911</v>
      </c>
      <c r="C8884" t="s">
        <v>53</v>
      </c>
      <c r="D8884">
        <v>30</v>
      </c>
      <c r="E8884">
        <v>16</v>
      </c>
      <c r="F8884" t="s">
        <v>7</v>
      </c>
      <c r="G8884">
        <v>2</v>
      </c>
      <c r="H8884">
        <v>0</v>
      </c>
      <c r="I8884" t="s">
        <v>6</v>
      </c>
      <c r="J8884">
        <v>1</v>
      </c>
    </row>
    <row r="8885" spans="2:10" x14ac:dyDescent="0.45">
      <c r="B8885">
        <v>5912</v>
      </c>
      <c r="C8885" t="s">
        <v>53</v>
      </c>
      <c r="D8885">
        <v>30</v>
      </c>
      <c r="E8885">
        <v>16</v>
      </c>
      <c r="F8885" t="s">
        <v>13</v>
      </c>
      <c r="G8885">
        <v>1</v>
      </c>
      <c r="H8885">
        <v>3</v>
      </c>
      <c r="I8885" t="s">
        <v>9</v>
      </c>
      <c r="J8885">
        <v>-1</v>
      </c>
    </row>
    <row r="8886" spans="2:10" x14ac:dyDescent="0.45">
      <c r="B8886">
        <v>5913</v>
      </c>
      <c r="C8886" t="s">
        <v>53</v>
      </c>
      <c r="D8886">
        <v>30</v>
      </c>
      <c r="E8886">
        <v>16</v>
      </c>
      <c r="F8886" t="s">
        <v>0</v>
      </c>
      <c r="G8886">
        <v>3</v>
      </c>
      <c r="H8886">
        <v>2</v>
      </c>
      <c r="I8886" t="s">
        <v>44</v>
      </c>
      <c r="J8886">
        <v>1</v>
      </c>
    </row>
    <row r="8887" spans="2:10" x14ac:dyDescent="0.45">
      <c r="B8887">
        <v>5914</v>
      </c>
      <c r="C8887" t="s">
        <v>53</v>
      </c>
      <c r="D8887">
        <v>30</v>
      </c>
      <c r="E8887">
        <v>16</v>
      </c>
      <c r="F8887" t="s">
        <v>24</v>
      </c>
      <c r="G8887">
        <v>1</v>
      </c>
      <c r="H8887">
        <v>3</v>
      </c>
      <c r="I8887" t="s">
        <v>3</v>
      </c>
      <c r="J8887">
        <v>-1</v>
      </c>
    </row>
    <row r="8888" spans="2:10" x14ac:dyDescent="0.45">
      <c r="B8888">
        <v>5915</v>
      </c>
      <c r="C8888" t="s">
        <v>53</v>
      </c>
      <c r="D8888">
        <v>30</v>
      </c>
      <c r="E8888">
        <v>16</v>
      </c>
      <c r="F8888" t="s">
        <v>49</v>
      </c>
      <c r="G8888">
        <v>1</v>
      </c>
      <c r="H8888">
        <v>2</v>
      </c>
      <c r="I8888" t="s">
        <v>10</v>
      </c>
      <c r="J8888">
        <v>-1</v>
      </c>
    </row>
    <row r="8889" spans="2:10" x14ac:dyDescent="0.45">
      <c r="B8889">
        <v>5916</v>
      </c>
      <c r="C8889" t="s">
        <v>53</v>
      </c>
      <c r="D8889">
        <v>30</v>
      </c>
      <c r="E8889">
        <v>16</v>
      </c>
      <c r="F8889" t="s">
        <v>5</v>
      </c>
      <c r="G8889">
        <v>1</v>
      </c>
      <c r="H8889">
        <v>0</v>
      </c>
      <c r="I8889" t="s">
        <v>17</v>
      </c>
      <c r="J8889">
        <v>1</v>
      </c>
    </row>
    <row r="8890" spans="2:10" x14ac:dyDescent="0.45">
      <c r="B8890">
        <v>5917</v>
      </c>
      <c r="C8890" t="s">
        <v>53</v>
      </c>
      <c r="D8890">
        <v>30</v>
      </c>
      <c r="E8890">
        <v>16</v>
      </c>
      <c r="F8890" t="s">
        <v>4</v>
      </c>
      <c r="G8890">
        <v>5</v>
      </c>
      <c r="H8890">
        <v>1</v>
      </c>
      <c r="I8890" t="s">
        <v>14</v>
      </c>
      <c r="J8890">
        <v>1</v>
      </c>
    </row>
    <row r="8891" spans="2:10" x14ac:dyDescent="0.45">
      <c r="B8891">
        <v>5918</v>
      </c>
      <c r="C8891" t="s">
        <v>53</v>
      </c>
      <c r="D8891">
        <v>30</v>
      </c>
      <c r="E8891">
        <v>16</v>
      </c>
      <c r="F8891" t="s">
        <v>11</v>
      </c>
      <c r="G8891">
        <v>5</v>
      </c>
      <c r="H8891">
        <v>0</v>
      </c>
      <c r="I8891" t="s">
        <v>15</v>
      </c>
      <c r="J8891">
        <v>1</v>
      </c>
    </row>
    <row r="8892" spans="2:10" x14ac:dyDescent="0.45">
      <c r="B8892">
        <v>5919</v>
      </c>
      <c r="C8892" t="s">
        <v>53</v>
      </c>
      <c r="D8892">
        <v>30</v>
      </c>
      <c r="E8892">
        <v>16</v>
      </c>
      <c r="F8892" t="s">
        <v>27</v>
      </c>
      <c r="G8892">
        <v>2</v>
      </c>
      <c r="H8892">
        <v>4</v>
      </c>
      <c r="I8892" t="s">
        <v>1</v>
      </c>
      <c r="J8892">
        <v>-1</v>
      </c>
    </row>
    <row r="8893" spans="2:10" x14ac:dyDescent="0.45">
      <c r="B8893">
        <v>5920</v>
      </c>
      <c r="C8893" t="s">
        <v>53</v>
      </c>
      <c r="D8893">
        <v>30</v>
      </c>
      <c r="E8893">
        <v>17</v>
      </c>
      <c r="F8893" t="s">
        <v>1</v>
      </c>
      <c r="G8893">
        <v>2</v>
      </c>
      <c r="H8893">
        <v>0</v>
      </c>
      <c r="I8893" t="s">
        <v>0</v>
      </c>
      <c r="J8893">
        <v>1</v>
      </c>
    </row>
    <row r="8894" spans="2:10" x14ac:dyDescent="0.45">
      <c r="B8894">
        <v>5921</v>
      </c>
      <c r="C8894" t="s">
        <v>53</v>
      </c>
      <c r="D8894">
        <v>30</v>
      </c>
      <c r="E8894">
        <v>17</v>
      </c>
      <c r="F8894" t="s">
        <v>13</v>
      </c>
      <c r="G8894">
        <v>2</v>
      </c>
      <c r="H8894">
        <v>1</v>
      </c>
      <c r="I8894" t="s">
        <v>49</v>
      </c>
      <c r="J8894">
        <v>1</v>
      </c>
    </row>
    <row r="8895" spans="2:10" x14ac:dyDescent="0.45">
      <c r="B8895">
        <v>5922</v>
      </c>
      <c r="C8895" t="s">
        <v>53</v>
      </c>
      <c r="D8895">
        <v>30</v>
      </c>
      <c r="E8895">
        <v>17</v>
      </c>
      <c r="F8895" t="s">
        <v>17</v>
      </c>
      <c r="G8895">
        <v>2</v>
      </c>
      <c r="H8895">
        <v>1</v>
      </c>
      <c r="I8895" t="s">
        <v>11</v>
      </c>
      <c r="J8895">
        <v>1</v>
      </c>
    </row>
    <row r="8896" spans="2:10" x14ac:dyDescent="0.45">
      <c r="B8896">
        <v>5923</v>
      </c>
      <c r="C8896" t="s">
        <v>53</v>
      </c>
      <c r="D8896">
        <v>30</v>
      </c>
      <c r="E8896">
        <v>17</v>
      </c>
      <c r="F8896" t="s">
        <v>6</v>
      </c>
      <c r="G8896">
        <v>1</v>
      </c>
      <c r="H8896">
        <v>0</v>
      </c>
      <c r="I8896" t="s">
        <v>5</v>
      </c>
      <c r="J8896">
        <v>1</v>
      </c>
    </row>
    <row r="8897" spans="2:10" x14ac:dyDescent="0.45">
      <c r="B8897">
        <v>5924</v>
      </c>
      <c r="C8897" t="s">
        <v>53</v>
      </c>
      <c r="D8897">
        <v>30</v>
      </c>
      <c r="E8897">
        <v>17</v>
      </c>
      <c r="F8897" t="s">
        <v>14</v>
      </c>
      <c r="G8897">
        <v>1</v>
      </c>
      <c r="H8897">
        <v>3</v>
      </c>
      <c r="I8897" t="s">
        <v>27</v>
      </c>
      <c r="J8897">
        <v>-1</v>
      </c>
    </row>
    <row r="8898" spans="2:10" x14ac:dyDescent="0.45">
      <c r="B8898">
        <v>5925</v>
      </c>
      <c r="C8898" t="s">
        <v>53</v>
      </c>
      <c r="D8898">
        <v>30</v>
      </c>
      <c r="E8898">
        <v>17</v>
      </c>
      <c r="F8898" t="s">
        <v>3</v>
      </c>
      <c r="G8898">
        <v>3</v>
      </c>
      <c r="H8898">
        <v>0</v>
      </c>
      <c r="I8898" t="s">
        <v>7</v>
      </c>
      <c r="J8898">
        <v>1</v>
      </c>
    </row>
    <row r="8899" spans="2:10" x14ac:dyDescent="0.45">
      <c r="B8899">
        <v>5926</v>
      </c>
      <c r="C8899" t="s">
        <v>53</v>
      </c>
      <c r="D8899">
        <v>30</v>
      </c>
      <c r="E8899">
        <v>17</v>
      </c>
      <c r="F8899" t="s">
        <v>9</v>
      </c>
      <c r="G8899">
        <v>1</v>
      </c>
      <c r="H8899">
        <v>0</v>
      </c>
      <c r="I8899" t="s">
        <v>44</v>
      </c>
      <c r="J8899">
        <v>1</v>
      </c>
    </row>
    <row r="8900" spans="2:10" x14ac:dyDescent="0.45">
      <c r="B8900">
        <v>5927</v>
      </c>
      <c r="C8900" t="s">
        <v>53</v>
      </c>
      <c r="D8900">
        <v>30</v>
      </c>
      <c r="E8900">
        <v>17</v>
      </c>
      <c r="F8900" t="s">
        <v>15</v>
      </c>
      <c r="G8900">
        <v>2</v>
      </c>
      <c r="H8900">
        <v>0</v>
      </c>
      <c r="I8900" t="s">
        <v>4</v>
      </c>
      <c r="J8900">
        <v>1</v>
      </c>
    </row>
    <row r="8901" spans="2:10" x14ac:dyDescent="0.45">
      <c r="B8901">
        <v>5928</v>
      </c>
      <c r="C8901" t="s">
        <v>53</v>
      </c>
      <c r="D8901">
        <v>30</v>
      </c>
      <c r="E8901">
        <v>17</v>
      </c>
      <c r="F8901" t="s">
        <v>10</v>
      </c>
      <c r="G8901">
        <v>5</v>
      </c>
      <c r="H8901">
        <v>1</v>
      </c>
      <c r="I8901" t="s">
        <v>24</v>
      </c>
      <c r="J8901">
        <v>1</v>
      </c>
    </row>
    <row r="8902" spans="2:10" x14ac:dyDescent="0.45">
      <c r="B8902">
        <v>5947</v>
      </c>
      <c r="C8902" t="s">
        <v>52</v>
      </c>
      <c r="D8902">
        <v>31</v>
      </c>
      <c r="E8902">
        <v>1</v>
      </c>
      <c r="F8902" t="s">
        <v>5</v>
      </c>
      <c r="G8902">
        <v>3</v>
      </c>
      <c r="H8902">
        <v>1</v>
      </c>
      <c r="I8902" t="s">
        <v>10</v>
      </c>
      <c r="J8902">
        <v>1</v>
      </c>
    </row>
    <row r="8903" spans="2:10" x14ac:dyDescent="0.45">
      <c r="B8903">
        <v>5948</v>
      </c>
      <c r="C8903" t="s">
        <v>52</v>
      </c>
      <c r="D8903">
        <v>31</v>
      </c>
      <c r="E8903">
        <v>1</v>
      </c>
      <c r="F8903" t="s">
        <v>4</v>
      </c>
      <c r="G8903">
        <v>3</v>
      </c>
      <c r="H8903">
        <v>1</v>
      </c>
      <c r="I8903" t="s">
        <v>15</v>
      </c>
      <c r="J8903">
        <v>1</v>
      </c>
    </row>
    <row r="8904" spans="2:10" x14ac:dyDescent="0.45">
      <c r="B8904">
        <v>5949</v>
      </c>
      <c r="C8904" t="s">
        <v>52</v>
      </c>
      <c r="D8904">
        <v>31</v>
      </c>
      <c r="E8904">
        <v>1</v>
      </c>
      <c r="F8904" t="s">
        <v>0</v>
      </c>
      <c r="G8904">
        <v>1</v>
      </c>
      <c r="H8904">
        <v>0</v>
      </c>
      <c r="I8904" t="s">
        <v>13</v>
      </c>
      <c r="J8904">
        <v>1</v>
      </c>
    </row>
    <row r="8905" spans="2:10" x14ac:dyDescent="0.45">
      <c r="B8905">
        <v>5950</v>
      </c>
      <c r="C8905" t="s">
        <v>52</v>
      </c>
      <c r="D8905">
        <v>31</v>
      </c>
      <c r="E8905">
        <v>1</v>
      </c>
      <c r="F8905" t="s">
        <v>7</v>
      </c>
      <c r="G8905">
        <v>1</v>
      </c>
      <c r="H8905">
        <v>0</v>
      </c>
      <c r="I8905" t="s">
        <v>44</v>
      </c>
      <c r="J8905">
        <v>1</v>
      </c>
    </row>
    <row r="8906" spans="2:10" x14ac:dyDescent="0.45">
      <c r="B8906">
        <v>5951</v>
      </c>
      <c r="C8906" t="s">
        <v>52</v>
      </c>
      <c r="D8906">
        <v>31</v>
      </c>
      <c r="E8906">
        <v>1</v>
      </c>
      <c r="F8906" t="s">
        <v>6</v>
      </c>
      <c r="G8906">
        <v>1</v>
      </c>
      <c r="H8906">
        <v>1</v>
      </c>
      <c r="I8906" t="s">
        <v>27</v>
      </c>
      <c r="J8906">
        <v>0</v>
      </c>
    </row>
    <row r="8907" spans="2:10" x14ac:dyDescent="0.45">
      <c r="B8907">
        <v>5952</v>
      </c>
      <c r="C8907" t="s">
        <v>52</v>
      </c>
      <c r="D8907">
        <v>31</v>
      </c>
      <c r="E8907">
        <v>1</v>
      </c>
      <c r="F8907" t="s">
        <v>49</v>
      </c>
      <c r="G8907">
        <v>0</v>
      </c>
      <c r="H8907">
        <v>2</v>
      </c>
      <c r="I8907" t="s">
        <v>14</v>
      </c>
      <c r="J8907">
        <v>-1</v>
      </c>
    </row>
    <row r="8908" spans="2:10" x14ac:dyDescent="0.45">
      <c r="B8908">
        <v>5953</v>
      </c>
      <c r="C8908" t="s">
        <v>52</v>
      </c>
      <c r="D8908">
        <v>31</v>
      </c>
      <c r="E8908">
        <v>1</v>
      </c>
      <c r="F8908" t="s">
        <v>1</v>
      </c>
      <c r="G8908">
        <v>1</v>
      </c>
      <c r="H8908">
        <v>1</v>
      </c>
      <c r="I8908" t="s">
        <v>51</v>
      </c>
      <c r="J8908">
        <v>0</v>
      </c>
    </row>
    <row r="8909" spans="2:10" x14ac:dyDescent="0.45">
      <c r="B8909">
        <v>5954</v>
      </c>
      <c r="C8909" t="s">
        <v>52</v>
      </c>
      <c r="D8909">
        <v>31</v>
      </c>
      <c r="E8909">
        <v>1</v>
      </c>
      <c r="F8909" t="s">
        <v>11</v>
      </c>
      <c r="G8909">
        <v>3</v>
      </c>
      <c r="H8909">
        <v>1</v>
      </c>
      <c r="I8909" t="s">
        <v>9</v>
      </c>
      <c r="J8909">
        <v>1</v>
      </c>
    </row>
    <row r="8910" spans="2:10" x14ac:dyDescent="0.45">
      <c r="B8910">
        <v>5955</v>
      </c>
      <c r="C8910" t="s">
        <v>52</v>
      </c>
      <c r="D8910">
        <v>31</v>
      </c>
      <c r="E8910">
        <v>1</v>
      </c>
      <c r="F8910" t="s">
        <v>3</v>
      </c>
      <c r="G8910">
        <v>0</v>
      </c>
      <c r="H8910">
        <v>0</v>
      </c>
      <c r="I8910" t="s">
        <v>17</v>
      </c>
      <c r="J8910">
        <v>0</v>
      </c>
    </row>
    <row r="8911" spans="2:10" x14ac:dyDescent="0.45">
      <c r="B8911">
        <v>5956</v>
      </c>
      <c r="C8911" t="s">
        <v>52</v>
      </c>
      <c r="D8911">
        <v>31</v>
      </c>
      <c r="E8911">
        <v>2</v>
      </c>
      <c r="F8911" t="s">
        <v>27</v>
      </c>
      <c r="G8911">
        <v>2</v>
      </c>
      <c r="H8911">
        <v>2</v>
      </c>
      <c r="I8911" t="s">
        <v>4</v>
      </c>
      <c r="J8911">
        <v>0</v>
      </c>
    </row>
    <row r="8912" spans="2:10" x14ac:dyDescent="0.45">
      <c r="B8912">
        <v>5957</v>
      </c>
      <c r="C8912" t="s">
        <v>52</v>
      </c>
      <c r="D8912">
        <v>31</v>
      </c>
      <c r="E8912">
        <v>2</v>
      </c>
      <c r="F8912" t="s">
        <v>9</v>
      </c>
      <c r="G8912">
        <v>2</v>
      </c>
      <c r="H8912">
        <v>0</v>
      </c>
      <c r="I8912" t="s">
        <v>7</v>
      </c>
      <c r="J8912">
        <v>1</v>
      </c>
    </row>
    <row r="8913" spans="2:10" x14ac:dyDescent="0.45">
      <c r="B8913">
        <v>5958</v>
      </c>
      <c r="C8913" t="s">
        <v>52</v>
      </c>
      <c r="D8913">
        <v>31</v>
      </c>
      <c r="E8913">
        <v>2</v>
      </c>
      <c r="F8913" t="s">
        <v>10</v>
      </c>
      <c r="G8913">
        <v>2</v>
      </c>
      <c r="H8913">
        <v>0</v>
      </c>
      <c r="I8913" t="s">
        <v>3</v>
      </c>
      <c r="J8913">
        <v>1</v>
      </c>
    </row>
    <row r="8914" spans="2:10" x14ac:dyDescent="0.45">
      <c r="B8914">
        <v>5959</v>
      </c>
      <c r="C8914" t="s">
        <v>52</v>
      </c>
      <c r="D8914">
        <v>31</v>
      </c>
      <c r="E8914">
        <v>2</v>
      </c>
      <c r="F8914" t="s">
        <v>14</v>
      </c>
      <c r="G8914">
        <v>2</v>
      </c>
      <c r="H8914">
        <v>3</v>
      </c>
      <c r="I8914" t="s">
        <v>1</v>
      </c>
      <c r="J8914">
        <v>-1</v>
      </c>
    </row>
    <row r="8915" spans="2:10" x14ac:dyDescent="0.45">
      <c r="B8915">
        <v>5960</v>
      </c>
      <c r="C8915" t="s">
        <v>52</v>
      </c>
      <c r="D8915">
        <v>31</v>
      </c>
      <c r="E8915">
        <v>2</v>
      </c>
      <c r="F8915" t="s">
        <v>17</v>
      </c>
      <c r="G8915">
        <v>0</v>
      </c>
      <c r="H8915">
        <v>3</v>
      </c>
      <c r="I8915" t="s">
        <v>6</v>
      </c>
      <c r="J8915">
        <v>-1</v>
      </c>
    </row>
    <row r="8916" spans="2:10" x14ac:dyDescent="0.45">
      <c r="B8916">
        <v>5961</v>
      </c>
      <c r="C8916" t="s">
        <v>52</v>
      </c>
      <c r="D8916">
        <v>31</v>
      </c>
      <c r="E8916">
        <v>2</v>
      </c>
      <c r="F8916" t="s">
        <v>13</v>
      </c>
      <c r="G8916">
        <v>5</v>
      </c>
      <c r="H8916">
        <v>0</v>
      </c>
      <c r="I8916" t="s">
        <v>49</v>
      </c>
      <c r="J8916">
        <v>1</v>
      </c>
    </row>
    <row r="8917" spans="2:10" x14ac:dyDescent="0.45">
      <c r="B8917">
        <v>5962</v>
      </c>
      <c r="C8917" t="s">
        <v>52</v>
      </c>
      <c r="D8917">
        <v>31</v>
      </c>
      <c r="E8917">
        <v>2</v>
      </c>
      <c r="F8917" t="s">
        <v>44</v>
      </c>
      <c r="G8917">
        <v>2</v>
      </c>
      <c r="H8917">
        <v>4</v>
      </c>
      <c r="I8917" t="s">
        <v>5</v>
      </c>
      <c r="J8917">
        <v>-1</v>
      </c>
    </row>
    <row r="8918" spans="2:10" x14ac:dyDescent="0.45">
      <c r="B8918">
        <v>5963</v>
      </c>
      <c r="C8918" t="s">
        <v>52</v>
      </c>
      <c r="D8918">
        <v>31</v>
      </c>
      <c r="E8918">
        <v>2</v>
      </c>
      <c r="F8918" t="s">
        <v>51</v>
      </c>
      <c r="G8918">
        <v>1</v>
      </c>
      <c r="H8918">
        <v>1</v>
      </c>
      <c r="I8918" t="s">
        <v>24</v>
      </c>
      <c r="J8918">
        <v>0</v>
      </c>
    </row>
    <row r="8919" spans="2:10" x14ac:dyDescent="0.45">
      <c r="B8919">
        <v>5964</v>
      </c>
      <c r="C8919" t="s">
        <v>52</v>
      </c>
      <c r="D8919">
        <v>31</v>
      </c>
      <c r="E8919">
        <v>2</v>
      </c>
      <c r="F8919" t="s">
        <v>15</v>
      </c>
      <c r="G8919">
        <v>1</v>
      </c>
      <c r="H8919">
        <v>0</v>
      </c>
      <c r="I8919" t="s">
        <v>0</v>
      </c>
      <c r="J8919">
        <v>1</v>
      </c>
    </row>
    <row r="8920" spans="2:10" x14ac:dyDescent="0.45">
      <c r="B8920">
        <v>5965</v>
      </c>
      <c r="C8920" t="s">
        <v>52</v>
      </c>
      <c r="D8920">
        <v>31</v>
      </c>
      <c r="E8920">
        <v>3</v>
      </c>
      <c r="F8920" t="s">
        <v>0</v>
      </c>
      <c r="G8920">
        <v>1</v>
      </c>
      <c r="H8920">
        <v>1</v>
      </c>
      <c r="I8920" t="s">
        <v>27</v>
      </c>
      <c r="J8920">
        <v>0</v>
      </c>
    </row>
    <row r="8921" spans="2:10" x14ac:dyDescent="0.45">
      <c r="B8921">
        <v>5966</v>
      </c>
      <c r="C8921" t="s">
        <v>52</v>
      </c>
      <c r="D8921">
        <v>31</v>
      </c>
      <c r="E8921">
        <v>3</v>
      </c>
      <c r="F8921" t="s">
        <v>24</v>
      </c>
      <c r="G8921">
        <v>1</v>
      </c>
      <c r="H8921">
        <v>2</v>
      </c>
      <c r="I8921" t="s">
        <v>14</v>
      </c>
      <c r="J8921">
        <v>-1</v>
      </c>
    </row>
    <row r="8922" spans="2:10" x14ac:dyDescent="0.45">
      <c r="B8922">
        <v>5967</v>
      </c>
      <c r="C8922" t="s">
        <v>52</v>
      </c>
      <c r="D8922">
        <v>31</v>
      </c>
      <c r="E8922">
        <v>3</v>
      </c>
      <c r="F8922" t="s">
        <v>6</v>
      </c>
      <c r="G8922">
        <v>0</v>
      </c>
      <c r="H8922">
        <v>0</v>
      </c>
      <c r="I8922" t="s">
        <v>4</v>
      </c>
      <c r="J8922">
        <v>0</v>
      </c>
    </row>
    <row r="8923" spans="2:10" x14ac:dyDescent="0.45">
      <c r="B8923">
        <v>5968</v>
      </c>
      <c r="C8923" t="s">
        <v>52</v>
      </c>
      <c r="D8923">
        <v>31</v>
      </c>
      <c r="E8923">
        <v>3</v>
      </c>
      <c r="F8923" t="s">
        <v>49</v>
      </c>
      <c r="G8923">
        <v>2</v>
      </c>
      <c r="H8923">
        <v>1</v>
      </c>
      <c r="I8923" t="s">
        <v>15</v>
      </c>
      <c r="J8923">
        <v>1</v>
      </c>
    </row>
    <row r="8924" spans="2:10" x14ac:dyDescent="0.45">
      <c r="B8924">
        <v>5969</v>
      </c>
      <c r="C8924" t="s">
        <v>52</v>
      </c>
      <c r="D8924">
        <v>31</v>
      </c>
      <c r="E8924">
        <v>3</v>
      </c>
      <c r="F8924" t="s">
        <v>5</v>
      </c>
      <c r="G8924">
        <v>0</v>
      </c>
      <c r="H8924">
        <v>3</v>
      </c>
      <c r="I8924" t="s">
        <v>9</v>
      </c>
      <c r="J8924">
        <v>-1</v>
      </c>
    </row>
    <row r="8925" spans="2:10" x14ac:dyDescent="0.45">
      <c r="B8925">
        <v>5970</v>
      </c>
      <c r="C8925" t="s">
        <v>52</v>
      </c>
      <c r="D8925">
        <v>31</v>
      </c>
      <c r="E8925">
        <v>3</v>
      </c>
      <c r="F8925" t="s">
        <v>17</v>
      </c>
      <c r="G8925">
        <v>1</v>
      </c>
      <c r="H8925">
        <v>0</v>
      </c>
      <c r="I8925" t="s">
        <v>10</v>
      </c>
      <c r="J8925">
        <v>1</v>
      </c>
    </row>
    <row r="8926" spans="2:10" x14ac:dyDescent="0.45">
      <c r="B8926">
        <v>5971</v>
      </c>
      <c r="C8926" t="s">
        <v>52</v>
      </c>
      <c r="D8926">
        <v>31</v>
      </c>
      <c r="E8926">
        <v>3</v>
      </c>
      <c r="F8926" t="s">
        <v>1</v>
      </c>
      <c r="G8926">
        <v>2</v>
      </c>
      <c r="H8926">
        <v>2</v>
      </c>
      <c r="I8926" t="s">
        <v>13</v>
      </c>
      <c r="J8926">
        <v>0</v>
      </c>
    </row>
    <row r="8927" spans="2:10" x14ac:dyDescent="0.45">
      <c r="B8927">
        <v>5972</v>
      </c>
      <c r="C8927" t="s">
        <v>52</v>
      </c>
      <c r="D8927">
        <v>31</v>
      </c>
      <c r="E8927">
        <v>3</v>
      </c>
      <c r="F8927" t="s">
        <v>11</v>
      </c>
      <c r="G8927">
        <v>6</v>
      </c>
      <c r="H8927">
        <v>4</v>
      </c>
      <c r="I8927" t="s">
        <v>51</v>
      </c>
      <c r="J8927">
        <v>1</v>
      </c>
    </row>
    <row r="8928" spans="2:10" x14ac:dyDescent="0.45">
      <c r="B8928">
        <v>6006</v>
      </c>
      <c r="C8928" t="s">
        <v>52</v>
      </c>
      <c r="D8928">
        <v>31</v>
      </c>
      <c r="E8928">
        <v>3</v>
      </c>
      <c r="F8928" t="s">
        <v>3</v>
      </c>
      <c r="G8928">
        <v>1</v>
      </c>
      <c r="H8928">
        <v>1</v>
      </c>
      <c r="I8928" t="s">
        <v>44</v>
      </c>
      <c r="J8928">
        <v>0</v>
      </c>
    </row>
    <row r="8929" spans="2:10" x14ac:dyDescent="0.45">
      <c r="B8929">
        <v>5973</v>
      </c>
      <c r="C8929" t="s">
        <v>52</v>
      </c>
      <c r="D8929">
        <v>31</v>
      </c>
      <c r="E8929">
        <v>4</v>
      </c>
      <c r="F8929" t="s">
        <v>51</v>
      </c>
      <c r="G8929">
        <v>2</v>
      </c>
      <c r="H8929">
        <v>2</v>
      </c>
      <c r="I8929" t="s">
        <v>7</v>
      </c>
      <c r="J8929">
        <v>0</v>
      </c>
    </row>
    <row r="8930" spans="2:10" x14ac:dyDescent="0.45">
      <c r="B8930">
        <v>5974</v>
      </c>
      <c r="C8930" t="s">
        <v>52</v>
      </c>
      <c r="D8930">
        <v>31</v>
      </c>
      <c r="E8930">
        <v>4</v>
      </c>
      <c r="F8930" t="s">
        <v>4</v>
      </c>
      <c r="G8930">
        <v>1</v>
      </c>
      <c r="H8930">
        <v>1</v>
      </c>
      <c r="I8930" t="s">
        <v>0</v>
      </c>
      <c r="J8930">
        <v>0</v>
      </c>
    </row>
    <row r="8931" spans="2:10" x14ac:dyDescent="0.45">
      <c r="B8931">
        <v>5975</v>
      </c>
      <c r="C8931" t="s">
        <v>52</v>
      </c>
      <c r="D8931">
        <v>31</v>
      </c>
      <c r="E8931">
        <v>4</v>
      </c>
      <c r="F8931" t="s">
        <v>10</v>
      </c>
      <c r="G8931">
        <v>2</v>
      </c>
      <c r="H8931">
        <v>0</v>
      </c>
      <c r="I8931" t="s">
        <v>6</v>
      </c>
      <c r="J8931">
        <v>1</v>
      </c>
    </row>
    <row r="8932" spans="2:10" x14ac:dyDescent="0.45">
      <c r="B8932">
        <v>5976</v>
      </c>
      <c r="C8932" t="s">
        <v>52</v>
      </c>
      <c r="D8932">
        <v>31</v>
      </c>
      <c r="E8932">
        <v>4</v>
      </c>
      <c r="F8932" t="s">
        <v>9</v>
      </c>
      <c r="G8932">
        <v>0</v>
      </c>
      <c r="H8932">
        <v>2</v>
      </c>
      <c r="I8932" t="s">
        <v>3</v>
      </c>
      <c r="J8932">
        <v>-1</v>
      </c>
    </row>
    <row r="8933" spans="2:10" x14ac:dyDescent="0.45">
      <c r="B8933">
        <v>5977</v>
      </c>
      <c r="C8933" t="s">
        <v>52</v>
      </c>
      <c r="D8933">
        <v>31</v>
      </c>
      <c r="E8933">
        <v>4</v>
      </c>
      <c r="F8933" t="s">
        <v>13</v>
      </c>
      <c r="G8933">
        <v>1</v>
      </c>
      <c r="H8933">
        <v>2</v>
      </c>
      <c r="I8933" t="s">
        <v>24</v>
      </c>
      <c r="J8933">
        <v>-1</v>
      </c>
    </row>
    <row r="8934" spans="2:10" x14ac:dyDescent="0.45">
      <c r="B8934">
        <v>5978</v>
      </c>
      <c r="C8934" t="s">
        <v>52</v>
      </c>
      <c r="D8934">
        <v>31</v>
      </c>
      <c r="E8934">
        <v>4</v>
      </c>
      <c r="F8934" t="s">
        <v>44</v>
      </c>
      <c r="G8934">
        <v>0</v>
      </c>
      <c r="H8934">
        <v>1</v>
      </c>
      <c r="I8934" t="s">
        <v>17</v>
      </c>
      <c r="J8934">
        <v>-1</v>
      </c>
    </row>
    <row r="8935" spans="2:10" x14ac:dyDescent="0.45">
      <c r="B8935">
        <v>5979</v>
      </c>
      <c r="C8935" t="s">
        <v>52</v>
      </c>
      <c r="D8935">
        <v>31</v>
      </c>
      <c r="E8935">
        <v>4</v>
      </c>
      <c r="F8935" t="s">
        <v>15</v>
      </c>
      <c r="G8935">
        <v>1</v>
      </c>
      <c r="H8935">
        <v>2</v>
      </c>
      <c r="I8935" t="s">
        <v>1</v>
      </c>
      <c r="J8935">
        <v>-1</v>
      </c>
    </row>
    <row r="8936" spans="2:10" x14ac:dyDescent="0.45">
      <c r="B8936">
        <v>5980</v>
      </c>
      <c r="C8936" t="s">
        <v>52</v>
      </c>
      <c r="D8936">
        <v>31</v>
      </c>
      <c r="E8936">
        <v>4</v>
      </c>
      <c r="F8936" t="s">
        <v>27</v>
      </c>
      <c r="G8936">
        <v>2</v>
      </c>
      <c r="H8936">
        <v>2</v>
      </c>
      <c r="I8936" t="s">
        <v>49</v>
      </c>
      <c r="J8936">
        <v>0</v>
      </c>
    </row>
    <row r="8937" spans="2:10" x14ac:dyDescent="0.45">
      <c r="B8937">
        <v>6036</v>
      </c>
      <c r="C8937" t="s">
        <v>52</v>
      </c>
      <c r="D8937">
        <v>31</v>
      </c>
      <c r="E8937">
        <v>4</v>
      </c>
      <c r="F8937" t="s">
        <v>14</v>
      </c>
      <c r="G8937">
        <v>0</v>
      </c>
      <c r="H8937">
        <v>0</v>
      </c>
      <c r="I8937" t="s">
        <v>11</v>
      </c>
      <c r="J8937">
        <v>0</v>
      </c>
    </row>
    <row r="8938" spans="2:10" x14ac:dyDescent="0.45">
      <c r="B8938">
        <v>5981</v>
      </c>
      <c r="C8938" t="s">
        <v>52</v>
      </c>
      <c r="D8938">
        <v>31</v>
      </c>
      <c r="E8938">
        <v>5</v>
      </c>
      <c r="F8938" t="s">
        <v>5</v>
      </c>
      <c r="G8938">
        <v>2</v>
      </c>
      <c r="H8938">
        <v>2</v>
      </c>
      <c r="I8938" t="s">
        <v>51</v>
      </c>
      <c r="J8938">
        <v>0</v>
      </c>
    </row>
    <row r="8939" spans="2:10" x14ac:dyDescent="0.45">
      <c r="B8939">
        <v>5982</v>
      </c>
      <c r="C8939" t="s">
        <v>52</v>
      </c>
      <c r="D8939">
        <v>31</v>
      </c>
      <c r="E8939">
        <v>5</v>
      </c>
      <c r="F8939" t="s">
        <v>6</v>
      </c>
      <c r="G8939">
        <v>2</v>
      </c>
      <c r="H8939">
        <v>1</v>
      </c>
      <c r="I8939" t="s">
        <v>0</v>
      </c>
      <c r="J8939">
        <v>1</v>
      </c>
    </row>
    <row r="8940" spans="2:10" x14ac:dyDescent="0.45">
      <c r="B8940">
        <v>5983</v>
      </c>
      <c r="C8940" t="s">
        <v>52</v>
      </c>
      <c r="D8940">
        <v>31</v>
      </c>
      <c r="E8940">
        <v>5</v>
      </c>
      <c r="F8940" t="s">
        <v>49</v>
      </c>
      <c r="G8940">
        <v>0</v>
      </c>
      <c r="H8940">
        <v>1</v>
      </c>
      <c r="I8940" t="s">
        <v>4</v>
      </c>
      <c r="J8940">
        <v>-1</v>
      </c>
    </row>
    <row r="8941" spans="2:10" x14ac:dyDescent="0.45">
      <c r="B8941">
        <v>5984</v>
      </c>
      <c r="C8941" t="s">
        <v>52</v>
      </c>
      <c r="D8941">
        <v>31</v>
      </c>
      <c r="E8941">
        <v>5</v>
      </c>
      <c r="F8941" t="s">
        <v>17</v>
      </c>
      <c r="G8941">
        <v>2</v>
      </c>
      <c r="H8941">
        <v>1</v>
      </c>
      <c r="I8941" t="s">
        <v>9</v>
      </c>
      <c r="J8941">
        <v>1</v>
      </c>
    </row>
    <row r="8942" spans="2:10" x14ac:dyDescent="0.45">
      <c r="B8942">
        <v>5985</v>
      </c>
      <c r="C8942" t="s">
        <v>52</v>
      </c>
      <c r="D8942">
        <v>31</v>
      </c>
      <c r="E8942">
        <v>5</v>
      </c>
      <c r="F8942" t="s">
        <v>1</v>
      </c>
      <c r="G8942">
        <v>0</v>
      </c>
      <c r="H8942">
        <v>0</v>
      </c>
      <c r="I8942" t="s">
        <v>27</v>
      </c>
      <c r="J8942">
        <v>0</v>
      </c>
    </row>
    <row r="8943" spans="2:10" x14ac:dyDescent="0.45">
      <c r="B8943">
        <v>5986</v>
      </c>
      <c r="C8943" t="s">
        <v>52</v>
      </c>
      <c r="D8943">
        <v>31</v>
      </c>
      <c r="E8943">
        <v>5</v>
      </c>
      <c r="F8943" t="s">
        <v>10</v>
      </c>
      <c r="G8943">
        <v>2</v>
      </c>
      <c r="H8943">
        <v>0</v>
      </c>
      <c r="I8943" t="s">
        <v>44</v>
      </c>
      <c r="J8943">
        <v>1</v>
      </c>
    </row>
    <row r="8944" spans="2:10" x14ac:dyDescent="0.45">
      <c r="B8944">
        <v>5987</v>
      </c>
      <c r="C8944" t="s">
        <v>52</v>
      </c>
      <c r="D8944">
        <v>31</v>
      </c>
      <c r="E8944">
        <v>5</v>
      </c>
      <c r="F8944" t="s">
        <v>7</v>
      </c>
      <c r="G8944">
        <v>2</v>
      </c>
      <c r="H8944">
        <v>2</v>
      </c>
      <c r="I8944" t="s">
        <v>14</v>
      </c>
      <c r="J8944">
        <v>0</v>
      </c>
    </row>
    <row r="8945" spans="2:10" x14ac:dyDescent="0.45">
      <c r="B8945">
        <v>5988</v>
      </c>
      <c r="C8945" t="s">
        <v>52</v>
      </c>
      <c r="D8945">
        <v>31</v>
      </c>
      <c r="E8945">
        <v>5</v>
      </c>
      <c r="F8945" t="s">
        <v>24</v>
      </c>
      <c r="G8945">
        <v>2</v>
      </c>
      <c r="H8945">
        <v>1</v>
      </c>
      <c r="I8945" t="s">
        <v>15</v>
      </c>
      <c r="J8945">
        <v>1</v>
      </c>
    </row>
    <row r="8946" spans="2:10" x14ac:dyDescent="0.45">
      <c r="B8946">
        <v>6016</v>
      </c>
      <c r="C8946" t="s">
        <v>52</v>
      </c>
      <c r="D8946">
        <v>31</v>
      </c>
      <c r="E8946">
        <v>5</v>
      </c>
      <c r="F8946" t="s">
        <v>11</v>
      </c>
      <c r="G8946">
        <v>1</v>
      </c>
      <c r="H8946">
        <v>0</v>
      </c>
      <c r="I8946" t="s">
        <v>13</v>
      </c>
      <c r="J8946">
        <v>1</v>
      </c>
    </row>
    <row r="8947" spans="2:10" x14ac:dyDescent="0.45">
      <c r="B8947">
        <v>5989</v>
      </c>
      <c r="C8947" t="s">
        <v>52</v>
      </c>
      <c r="D8947">
        <v>31</v>
      </c>
      <c r="E8947">
        <v>6</v>
      </c>
      <c r="F8947" t="s">
        <v>4</v>
      </c>
      <c r="G8947">
        <v>1</v>
      </c>
      <c r="H8947">
        <v>1</v>
      </c>
      <c r="I8947" t="s">
        <v>1</v>
      </c>
      <c r="J8947">
        <v>0</v>
      </c>
    </row>
    <row r="8948" spans="2:10" x14ac:dyDescent="0.45">
      <c r="B8948">
        <v>5990</v>
      </c>
      <c r="C8948" t="s">
        <v>52</v>
      </c>
      <c r="D8948">
        <v>31</v>
      </c>
      <c r="E8948">
        <v>6</v>
      </c>
      <c r="F8948" t="s">
        <v>0</v>
      </c>
      <c r="G8948">
        <v>2</v>
      </c>
      <c r="H8948">
        <v>1</v>
      </c>
      <c r="I8948" t="s">
        <v>49</v>
      </c>
      <c r="J8948">
        <v>1</v>
      </c>
    </row>
    <row r="8949" spans="2:10" x14ac:dyDescent="0.45">
      <c r="B8949">
        <v>5991</v>
      </c>
      <c r="C8949" t="s">
        <v>52</v>
      </c>
      <c r="D8949">
        <v>31</v>
      </c>
      <c r="E8949">
        <v>6</v>
      </c>
      <c r="F8949" t="s">
        <v>9</v>
      </c>
      <c r="G8949">
        <v>0</v>
      </c>
      <c r="H8949">
        <v>0</v>
      </c>
      <c r="I8949" t="s">
        <v>10</v>
      </c>
      <c r="J8949">
        <v>0</v>
      </c>
    </row>
    <row r="8950" spans="2:10" x14ac:dyDescent="0.45">
      <c r="B8950">
        <v>5992</v>
      </c>
      <c r="C8950" t="s">
        <v>52</v>
      </c>
      <c r="D8950">
        <v>31</v>
      </c>
      <c r="E8950">
        <v>6</v>
      </c>
      <c r="F8950" t="s">
        <v>14</v>
      </c>
      <c r="G8950">
        <v>2</v>
      </c>
      <c r="H8950">
        <v>2</v>
      </c>
      <c r="I8950" t="s">
        <v>5</v>
      </c>
      <c r="J8950">
        <v>0</v>
      </c>
    </row>
    <row r="8951" spans="2:10" x14ac:dyDescent="0.45">
      <c r="B8951">
        <v>5993</v>
      </c>
      <c r="C8951" t="s">
        <v>52</v>
      </c>
      <c r="D8951">
        <v>31</v>
      </c>
      <c r="E8951">
        <v>6</v>
      </c>
      <c r="F8951" t="s">
        <v>13</v>
      </c>
      <c r="G8951">
        <v>0</v>
      </c>
      <c r="H8951">
        <v>2</v>
      </c>
      <c r="I8951" t="s">
        <v>7</v>
      </c>
      <c r="J8951">
        <v>-1</v>
      </c>
    </row>
    <row r="8952" spans="2:10" x14ac:dyDescent="0.45">
      <c r="B8952">
        <v>5994</v>
      </c>
      <c r="C8952" t="s">
        <v>52</v>
      </c>
      <c r="D8952">
        <v>31</v>
      </c>
      <c r="E8952">
        <v>6</v>
      </c>
      <c r="F8952" t="s">
        <v>44</v>
      </c>
      <c r="G8952">
        <v>2</v>
      </c>
      <c r="H8952">
        <v>3</v>
      </c>
      <c r="I8952" t="s">
        <v>6</v>
      </c>
      <c r="J8952">
        <v>-1</v>
      </c>
    </row>
    <row r="8953" spans="2:10" x14ac:dyDescent="0.45">
      <c r="B8953">
        <v>5995</v>
      </c>
      <c r="C8953" t="s">
        <v>52</v>
      </c>
      <c r="D8953">
        <v>31</v>
      </c>
      <c r="E8953">
        <v>6</v>
      </c>
      <c r="F8953" t="s">
        <v>51</v>
      </c>
      <c r="G8953">
        <v>1</v>
      </c>
      <c r="H8953">
        <v>1</v>
      </c>
      <c r="I8953" t="s">
        <v>3</v>
      </c>
      <c r="J8953">
        <v>0</v>
      </c>
    </row>
    <row r="8954" spans="2:10" x14ac:dyDescent="0.45">
      <c r="B8954">
        <v>5996</v>
      </c>
      <c r="C8954" t="s">
        <v>52</v>
      </c>
      <c r="D8954">
        <v>31</v>
      </c>
      <c r="E8954">
        <v>6</v>
      </c>
      <c r="F8954" t="s">
        <v>15</v>
      </c>
      <c r="G8954">
        <v>4</v>
      </c>
      <c r="H8954">
        <v>2</v>
      </c>
      <c r="I8954" t="s">
        <v>11</v>
      </c>
      <c r="J8954">
        <v>1</v>
      </c>
    </row>
    <row r="8955" spans="2:10" x14ac:dyDescent="0.45">
      <c r="B8955">
        <v>5997</v>
      </c>
      <c r="C8955" t="s">
        <v>52</v>
      </c>
      <c r="D8955">
        <v>31</v>
      </c>
      <c r="E8955">
        <v>6</v>
      </c>
      <c r="F8955" t="s">
        <v>27</v>
      </c>
      <c r="G8955">
        <v>1</v>
      </c>
      <c r="H8955">
        <v>0</v>
      </c>
      <c r="I8955" t="s">
        <v>24</v>
      </c>
      <c r="J8955">
        <v>1</v>
      </c>
    </row>
    <row r="8956" spans="2:10" x14ac:dyDescent="0.45">
      <c r="B8956">
        <v>5998</v>
      </c>
      <c r="C8956" t="s">
        <v>52</v>
      </c>
      <c r="D8956">
        <v>31</v>
      </c>
      <c r="E8956">
        <v>7</v>
      </c>
      <c r="F8956" t="s">
        <v>11</v>
      </c>
      <c r="G8956">
        <v>2</v>
      </c>
      <c r="H8956">
        <v>2</v>
      </c>
      <c r="I8956" t="s">
        <v>27</v>
      </c>
      <c r="J8956">
        <v>0</v>
      </c>
    </row>
    <row r="8957" spans="2:10" x14ac:dyDescent="0.45">
      <c r="B8957">
        <v>5999</v>
      </c>
      <c r="C8957" t="s">
        <v>52</v>
      </c>
      <c r="D8957">
        <v>31</v>
      </c>
      <c r="E8957">
        <v>7</v>
      </c>
      <c r="F8957" t="s">
        <v>7</v>
      </c>
      <c r="G8957">
        <v>3</v>
      </c>
      <c r="H8957">
        <v>1</v>
      </c>
      <c r="I8957" t="s">
        <v>15</v>
      </c>
      <c r="J8957">
        <v>1</v>
      </c>
    </row>
    <row r="8958" spans="2:10" x14ac:dyDescent="0.45">
      <c r="B8958">
        <v>6000</v>
      </c>
      <c r="C8958" t="s">
        <v>52</v>
      </c>
      <c r="D8958">
        <v>31</v>
      </c>
      <c r="E8958">
        <v>7</v>
      </c>
      <c r="F8958" t="s">
        <v>6</v>
      </c>
      <c r="G8958">
        <v>1</v>
      </c>
      <c r="H8958">
        <v>1</v>
      </c>
      <c r="I8958" t="s">
        <v>49</v>
      </c>
      <c r="J8958">
        <v>0</v>
      </c>
    </row>
    <row r="8959" spans="2:10" x14ac:dyDescent="0.45">
      <c r="B8959">
        <v>6001</v>
      </c>
      <c r="C8959" t="s">
        <v>52</v>
      </c>
      <c r="D8959">
        <v>31</v>
      </c>
      <c r="E8959">
        <v>7</v>
      </c>
      <c r="F8959" t="s">
        <v>24</v>
      </c>
      <c r="G8959">
        <v>0</v>
      </c>
      <c r="H8959">
        <v>1</v>
      </c>
      <c r="I8959" t="s">
        <v>4</v>
      </c>
      <c r="J8959">
        <v>-1</v>
      </c>
    </row>
    <row r="8960" spans="2:10" x14ac:dyDescent="0.45">
      <c r="B8960">
        <v>6002</v>
      </c>
      <c r="C8960" t="s">
        <v>52</v>
      </c>
      <c r="D8960">
        <v>31</v>
      </c>
      <c r="E8960">
        <v>7</v>
      </c>
      <c r="F8960" t="s">
        <v>5</v>
      </c>
      <c r="G8960">
        <v>1</v>
      </c>
      <c r="H8960">
        <v>1</v>
      </c>
      <c r="I8960" t="s">
        <v>13</v>
      </c>
      <c r="J8960">
        <v>0</v>
      </c>
    </row>
    <row r="8961" spans="2:10" x14ac:dyDescent="0.45">
      <c r="B8961">
        <v>6003</v>
      </c>
      <c r="C8961" t="s">
        <v>52</v>
      </c>
      <c r="D8961">
        <v>31</v>
      </c>
      <c r="E8961">
        <v>7</v>
      </c>
      <c r="F8961" t="s">
        <v>17</v>
      </c>
      <c r="G8961">
        <v>3</v>
      </c>
      <c r="H8961">
        <v>1</v>
      </c>
      <c r="I8961" t="s">
        <v>51</v>
      </c>
      <c r="J8961">
        <v>1</v>
      </c>
    </row>
    <row r="8962" spans="2:10" x14ac:dyDescent="0.45">
      <c r="B8962">
        <v>6004</v>
      </c>
      <c r="C8962" t="s">
        <v>52</v>
      </c>
      <c r="D8962">
        <v>31</v>
      </c>
      <c r="E8962">
        <v>7</v>
      </c>
      <c r="F8962" t="s">
        <v>1</v>
      </c>
      <c r="G8962">
        <v>3</v>
      </c>
      <c r="H8962">
        <v>1</v>
      </c>
      <c r="I8962" t="s">
        <v>0</v>
      </c>
      <c r="J8962">
        <v>1</v>
      </c>
    </row>
    <row r="8963" spans="2:10" x14ac:dyDescent="0.45">
      <c r="B8963">
        <v>6005</v>
      </c>
      <c r="C8963" t="s">
        <v>52</v>
      </c>
      <c r="D8963">
        <v>31</v>
      </c>
      <c r="E8963">
        <v>7</v>
      </c>
      <c r="F8963" t="s">
        <v>44</v>
      </c>
      <c r="G8963">
        <v>3</v>
      </c>
      <c r="H8963">
        <v>0</v>
      </c>
      <c r="I8963" t="s">
        <v>9</v>
      </c>
      <c r="J8963">
        <v>1</v>
      </c>
    </row>
    <row r="8964" spans="2:10" x14ac:dyDescent="0.45">
      <c r="B8964">
        <v>6017</v>
      </c>
      <c r="C8964" t="s">
        <v>52</v>
      </c>
      <c r="D8964">
        <v>31</v>
      </c>
      <c r="E8964">
        <v>7</v>
      </c>
      <c r="F8964" t="s">
        <v>3</v>
      </c>
      <c r="G8964">
        <v>1</v>
      </c>
      <c r="H8964">
        <v>2</v>
      </c>
      <c r="I8964" t="s">
        <v>14</v>
      </c>
      <c r="J8964">
        <v>-1</v>
      </c>
    </row>
    <row r="8965" spans="2:10" x14ac:dyDescent="0.45">
      <c r="B8965">
        <v>6007</v>
      </c>
      <c r="C8965" t="s">
        <v>52</v>
      </c>
      <c r="D8965">
        <v>31</v>
      </c>
      <c r="E8965">
        <v>8</v>
      </c>
      <c r="F8965" t="s">
        <v>4</v>
      </c>
      <c r="G8965">
        <v>6</v>
      </c>
      <c r="H8965">
        <v>2</v>
      </c>
      <c r="I8965" t="s">
        <v>11</v>
      </c>
      <c r="J8965">
        <v>1</v>
      </c>
    </row>
    <row r="8966" spans="2:10" x14ac:dyDescent="0.45">
      <c r="B8966">
        <v>6008</v>
      </c>
      <c r="C8966" t="s">
        <v>52</v>
      </c>
      <c r="D8966">
        <v>31</v>
      </c>
      <c r="E8966">
        <v>8</v>
      </c>
      <c r="F8966" t="s">
        <v>0</v>
      </c>
      <c r="G8966">
        <v>3</v>
      </c>
      <c r="H8966">
        <v>3</v>
      </c>
      <c r="I8966" t="s">
        <v>24</v>
      </c>
      <c r="J8966">
        <v>0</v>
      </c>
    </row>
    <row r="8967" spans="2:10" x14ac:dyDescent="0.45">
      <c r="B8967">
        <v>6009</v>
      </c>
      <c r="C8967" t="s">
        <v>52</v>
      </c>
      <c r="D8967">
        <v>31</v>
      </c>
      <c r="E8967">
        <v>8</v>
      </c>
      <c r="F8967" t="s">
        <v>14</v>
      </c>
      <c r="G8967">
        <v>3</v>
      </c>
      <c r="H8967">
        <v>2</v>
      </c>
      <c r="I8967" t="s">
        <v>17</v>
      </c>
      <c r="J8967">
        <v>1</v>
      </c>
    </row>
    <row r="8968" spans="2:10" x14ac:dyDescent="0.45">
      <c r="B8968">
        <v>6010</v>
      </c>
      <c r="C8968" t="s">
        <v>52</v>
      </c>
      <c r="D8968">
        <v>31</v>
      </c>
      <c r="E8968">
        <v>8</v>
      </c>
      <c r="F8968" t="s">
        <v>27</v>
      </c>
      <c r="G8968">
        <v>0</v>
      </c>
      <c r="H8968">
        <v>0</v>
      </c>
      <c r="I8968" t="s">
        <v>7</v>
      </c>
      <c r="J8968">
        <v>0</v>
      </c>
    </row>
    <row r="8969" spans="2:10" x14ac:dyDescent="0.45">
      <c r="B8969">
        <v>6011</v>
      </c>
      <c r="C8969" t="s">
        <v>52</v>
      </c>
      <c r="D8969">
        <v>31</v>
      </c>
      <c r="E8969">
        <v>8</v>
      </c>
      <c r="F8969" t="s">
        <v>49</v>
      </c>
      <c r="G8969">
        <v>2</v>
      </c>
      <c r="H8969">
        <v>2</v>
      </c>
      <c r="I8969" t="s">
        <v>1</v>
      </c>
      <c r="J8969">
        <v>0</v>
      </c>
    </row>
    <row r="8970" spans="2:10" x14ac:dyDescent="0.45">
      <c r="B8970">
        <v>6012</v>
      </c>
      <c r="C8970" t="s">
        <v>52</v>
      </c>
      <c r="D8970">
        <v>31</v>
      </c>
      <c r="E8970">
        <v>8</v>
      </c>
      <c r="F8970" t="s">
        <v>9</v>
      </c>
      <c r="G8970">
        <v>3</v>
      </c>
      <c r="H8970">
        <v>1</v>
      </c>
      <c r="I8970" t="s">
        <v>6</v>
      </c>
      <c r="J8970">
        <v>1</v>
      </c>
    </row>
    <row r="8971" spans="2:10" x14ac:dyDescent="0.45">
      <c r="B8971">
        <v>6013</v>
      </c>
      <c r="C8971" t="s">
        <v>52</v>
      </c>
      <c r="D8971">
        <v>31</v>
      </c>
      <c r="E8971">
        <v>8</v>
      </c>
      <c r="F8971" t="s">
        <v>13</v>
      </c>
      <c r="G8971">
        <v>1</v>
      </c>
      <c r="H8971">
        <v>1</v>
      </c>
      <c r="I8971" t="s">
        <v>3</v>
      </c>
      <c r="J8971">
        <v>0</v>
      </c>
    </row>
    <row r="8972" spans="2:10" x14ac:dyDescent="0.45">
      <c r="B8972">
        <v>6014</v>
      </c>
      <c r="C8972" t="s">
        <v>52</v>
      </c>
      <c r="D8972">
        <v>31</v>
      </c>
      <c r="E8972">
        <v>8</v>
      </c>
      <c r="F8972" t="s">
        <v>51</v>
      </c>
      <c r="G8972">
        <v>2</v>
      </c>
      <c r="H8972">
        <v>0</v>
      </c>
      <c r="I8972" t="s">
        <v>10</v>
      </c>
      <c r="J8972">
        <v>1</v>
      </c>
    </row>
    <row r="8973" spans="2:10" x14ac:dyDescent="0.45">
      <c r="B8973">
        <v>6015</v>
      </c>
      <c r="C8973" t="s">
        <v>52</v>
      </c>
      <c r="D8973">
        <v>31</v>
      </c>
      <c r="E8973">
        <v>8</v>
      </c>
      <c r="F8973" t="s">
        <v>15</v>
      </c>
      <c r="G8973">
        <v>1</v>
      </c>
      <c r="H8973">
        <v>1</v>
      </c>
      <c r="I8973" t="s">
        <v>5</v>
      </c>
      <c r="J8973">
        <v>0</v>
      </c>
    </row>
    <row r="8974" spans="2:10" x14ac:dyDescent="0.45">
      <c r="B8974">
        <v>6018</v>
      </c>
      <c r="C8974" t="s">
        <v>52</v>
      </c>
      <c r="D8974">
        <v>31</v>
      </c>
      <c r="E8974">
        <v>9</v>
      </c>
      <c r="F8974" t="s">
        <v>10</v>
      </c>
      <c r="G8974">
        <v>3</v>
      </c>
      <c r="H8974">
        <v>2</v>
      </c>
      <c r="I8974" t="s">
        <v>14</v>
      </c>
      <c r="J8974">
        <v>1</v>
      </c>
    </row>
    <row r="8975" spans="2:10" x14ac:dyDescent="0.45">
      <c r="B8975">
        <v>6019</v>
      </c>
      <c r="C8975" t="s">
        <v>52</v>
      </c>
      <c r="D8975">
        <v>31</v>
      </c>
      <c r="E8975">
        <v>9</v>
      </c>
      <c r="F8975" t="s">
        <v>7</v>
      </c>
      <c r="G8975">
        <v>2</v>
      </c>
      <c r="H8975">
        <v>2</v>
      </c>
      <c r="I8975" t="s">
        <v>4</v>
      </c>
      <c r="J8975">
        <v>0</v>
      </c>
    </row>
    <row r="8976" spans="2:10" x14ac:dyDescent="0.45">
      <c r="B8976">
        <v>6020</v>
      </c>
      <c r="C8976" t="s">
        <v>52</v>
      </c>
      <c r="D8976">
        <v>31</v>
      </c>
      <c r="E8976">
        <v>9</v>
      </c>
      <c r="F8976" t="s">
        <v>6</v>
      </c>
      <c r="G8976">
        <v>1</v>
      </c>
      <c r="H8976">
        <v>1</v>
      </c>
      <c r="I8976" t="s">
        <v>1</v>
      </c>
      <c r="J8976">
        <v>0</v>
      </c>
    </row>
    <row r="8977" spans="2:10" x14ac:dyDescent="0.45">
      <c r="B8977">
        <v>6021</v>
      </c>
      <c r="C8977" t="s">
        <v>52</v>
      </c>
      <c r="D8977">
        <v>31</v>
      </c>
      <c r="E8977">
        <v>9</v>
      </c>
      <c r="F8977" t="s">
        <v>24</v>
      </c>
      <c r="G8977">
        <v>1</v>
      </c>
      <c r="H8977">
        <v>1</v>
      </c>
      <c r="I8977" t="s">
        <v>49</v>
      </c>
      <c r="J8977">
        <v>0</v>
      </c>
    </row>
    <row r="8978" spans="2:10" x14ac:dyDescent="0.45">
      <c r="B8978">
        <v>6022</v>
      </c>
      <c r="C8978" t="s">
        <v>52</v>
      </c>
      <c r="D8978">
        <v>31</v>
      </c>
      <c r="E8978">
        <v>9</v>
      </c>
      <c r="F8978" t="s">
        <v>3</v>
      </c>
      <c r="G8978">
        <v>1</v>
      </c>
      <c r="H8978">
        <v>2</v>
      </c>
      <c r="I8978" t="s">
        <v>15</v>
      </c>
      <c r="J8978">
        <v>-1</v>
      </c>
    </row>
    <row r="8979" spans="2:10" x14ac:dyDescent="0.45">
      <c r="B8979">
        <v>6023</v>
      </c>
      <c r="C8979" t="s">
        <v>52</v>
      </c>
      <c r="D8979">
        <v>31</v>
      </c>
      <c r="E8979">
        <v>9</v>
      </c>
      <c r="F8979" t="s">
        <v>5</v>
      </c>
      <c r="G8979">
        <v>0</v>
      </c>
      <c r="H8979">
        <v>1</v>
      </c>
      <c r="I8979" t="s">
        <v>27</v>
      </c>
      <c r="J8979">
        <v>-1</v>
      </c>
    </row>
    <row r="8980" spans="2:10" x14ac:dyDescent="0.45">
      <c r="B8980">
        <v>6024</v>
      </c>
      <c r="C8980" t="s">
        <v>52</v>
      </c>
      <c r="D8980">
        <v>31</v>
      </c>
      <c r="E8980">
        <v>9</v>
      </c>
      <c r="F8980" t="s">
        <v>17</v>
      </c>
      <c r="G8980">
        <v>2</v>
      </c>
      <c r="H8980">
        <v>0</v>
      </c>
      <c r="I8980" t="s">
        <v>13</v>
      </c>
      <c r="J8980">
        <v>1</v>
      </c>
    </row>
    <row r="8981" spans="2:10" x14ac:dyDescent="0.45">
      <c r="B8981">
        <v>6025</v>
      </c>
      <c r="C8981" t="s">
        <v>52</v>
      </c>
      <c r="D8981">
        <v>31</v>
      </c>
      <c r="E8981">
        <v>9</v>
      </c>
      <c r="F8981" t="s">
        <v>44</v>
      </c>
      <c r="G8981">
        <v>6</v>
      </c>
      <c r="H8981">
        <v>1</v>
      </c>
      <c r="I8981" t="s">
        <v>51</v>
      </c>
      <c r="J8981">
        <v>1</v>
      </c>
    </row>
    <row r="8982" spans="2:10" x14ac:dyDescent="0.45">
      <c r="B8982">
        <v>6026</v>
      </c>
      <c r="C8982" t="s">
        <v>52</v>
      </c>
      <c r="D8982">
        <v>31</v>
      </c>
      <c r="E8982">
        <v>9</v>
      </c>
      <c r="F8982" t="s">
        <v>11</v>
      </c>
      <c r="G8982">
        <v>5</v>
      </c>
      <c r="H8982">
        <v>0</v>
      </c>
      <c r="I8982" t="s">
        <v>0</v>
      </c>
      <c r="J8982">
        <v>1</v>
      </c>
    </row>
    <row r="8983" spans="2:10" x14ac:dyDescent="0.45">
      <c r="B8983">
        <v>6027</v>
      </c>
      <c r="C8983" t="s">
        <v>52</v>
      </c>
      <c r="D8983">
        <v>31</v>
      </c>
      <c r="E8983">
        <v>10</v>
      </c>
      <c r="F8983" t="s">
        <v>4</v>
      </c>
      <c r="G8983">
        <v>3</v>
      </c>
      <c r="H8983">
        <v>1</v>
      </c>
      <c r="I8983" t="s">
        <v>5</v>
      </c>
      <c r="J8983">
        <v>1</v>
      </c>
    </row>
    <row r="8984" spans="2:10" x14ac:dyDescent="0.45">
      <c r="B8984">
        <v>6028</v>
      </c>
      <c r="C8984" t="s">
        <v>52</v>
      </c>
      <c r="D8984">
        <v>31</v>
      </c>
      <c r="E8984">
        <v>10</v>
      </c>
      <c r="F8984" t="s">
        <v>0</v>
      </c>
      <c r="G8984">
        <v>2</v>
      </c>
      <c r="H8984">
        <v>2</v>
      </c>
      <c r="I8984" t="s">
        <v>7</v>
      </c>
      <c r="J8984">
        <v>0</v>
      </c>
    </row>
    <row r="8985" spans="2:10" x14ac:dyDescent="0.45">
      <c r="B8985">
        <v>6029</v>
      </c>
      <c r="C8985" t="s">
        <v>52</v>
      </c>
      <c r="D8985">
        <v>31</v>
      </c>
      <c r="E8985">
        <v>10</v>
      </c>
      <c r="F8985" t="s">
        <v>14</v>
      </c>
      <c r="G8985">
        <v>2</v>
      </c>
      <c r="H8985">
        <v>3</v>
      </c>
      <c r="I8985" t="s">
        <v>44</v>
      </c>
      <c r="J8985">
        <v>-1</v>
      </c>
    </row>
    <row r="8986" spans="2:10" x14ac:dyDescent="0.45">
      <c r="B8986">
        <v>6030</v>
      </c>
      <c r="C8986" t="s">
        <v>52</v>
      </c>
      <c r="D8986">
        <v>31</v>
      </c>
      <c r="E8986">
        <v>10</v>
      </c>
      <c r="F8986" t="s">
        <v>27</v>
      </c>
      <c r="G8986">
        <v>0</v>
      </c>
      <c r="H8986">
        <v>1</v>
      </c>
      <c r="I8986" t="s">
        <v>3</v>
      </c>
      <c r="J8986">
        <v>-1</v>
      </c>
    </row>
    <row r="8987" spans="2:10" x14ac:dyDescent="0.45">
      <c r="B8987">
        <v>6031</v>
      </c>
      <c r="C8987" t="s">
        <v>52</v>
      </c>
      <c r="D8987">
        <v>31</v>
      </c>
      <c r="E8987">
        <v>10</v>
      </c>
      <c r="F8987" t="s">
        <v>49</v>
      </c>
      <c r="G8987">
        <v>1</v>
      </c>
      <c r="H8987">
        <v>3</v>
      </c>
      <c r="I8987" t="s">
        <v>11</v>
      </c>
      <c r="J8987">
        <v>-1</v>
      </c>
    </row>
    <row r="8988" spans="2:10" x14ac:dyDescent="0.45">
      <c r="B8988">
        <v>6032</v>
      </c>
      <c r="C8988" t="s">
        <v>52</v>
      </c>
      <c r="D8988">
        <v>31</v>
      </c>
      <c r="E8988">
        <v>10</v>
      </c>
      <c r="F8988" t="s">
        <v>13</v>
      </c>
      <c r="G8988">
        <v>1</v>
      </c>
      <c r="H8988">
        <v>0</v>
      </c>
      <c r="I8988" t="s">
        <v>10</v>
      </c>
      <c r="J8988">
        <v>1</v>
      </c>
    </row>
    <row r="8989" spans="2:10" x14ac:dyDescent="0.45">
      <c r="B8989">
        <v>6033</v>
      </c>
      <c r="C8989" t="s">
        <v>52</v>
      </c>
      <c r="D8989">
        <v>31</v>
      </c>
      <c r="E8989">
        <v>10</v>
      </c>
      <c r="F8989" t="s">
        <v>1</v>
      </c>
      <c r="G8989">
        <v>1</v>
      </c>
      <c r="H8989">
        <v>0</v>
      </c>
      <c r="I8989" t="s">
        <v>24</v>
      </c>
      <c r="J8989">
        <v>1</v>
      </c>
    </row>
    <row r="8990" spans="2:10" x14ac:dyDescent="0.45">
      <c r="B8990">
        <v>6034</v>
      </c>
      <c r="C8990" t="s">
        <v>52</v>
      </c>
      <c r="D8990">
        <v>31</v>
      </c>
      <c r="E8990">
        <v>10</v>
      </c>
      <c r="F8990" t="s">
        <v>51</v>
      </c>
      <c r="G8990">
        <v>2</v>
      </c>
      <c r="H8990">
        <v>4</v>
      </c>
      <c r="I8990" t="s">
        <v>9</v>
      </c>
      <c r="J8990">
        <v>-1</v>
      </c>
    </row>
    <row r="8991" spans="2:10" x14ac:dyDescent="0.45">
      <c r="B8991">
        <v>6035</v>
      </c>
      <c r="C8991" t="s">
        <v>52</v>
      </c>
      <c r="D8991">
        <v>31</v>
      </c>
      <c r="E8991">
        <v>10</v>
      </c>
      <c r="F8991" t="s">
        <v>15</v>
      </c>
      <c r="G8991">
        <v>1</v>
      </c>
      <c r="H8991">
        <v>1</v>
      </c>
      <c r="I8991" t="s">
        <v>17</v>
      </c>
      <c r="J8991">
        <v>0</v>
      </c>
    </row>
    <row r="8992" spans="2:10" x14ac:dyDescent="0.45">
      <c r="B8992">
        <v>6037</v>
      </c>
      <c r="C8992" t="s">
        <v>52</v>
      </c>
      <c r="D8992">
        <v>31</v>
      </c>
      <c r="E8992">
        <v>11</v>
      </c>
      <c r="F8992" t="s">
        <v>5</v>
      </c>
      <c r="G8992">
        <v>2</v>
      </c>
      <c r="H8992">
        <v>0</v>
      </c>
      <c r="I8992" t="s">
        <v>0</v>
      </c>
      <c r="J8992">
        <v>1</v>
      </c>
    </row>
    <row r="8993" spans="2:10" x14ac:dyDescent="0.45">
      <c r="B8993">
        <v>6038</v>
      </c>
      <c r="C8993" t="s">
        <v>52</v>
      </c>
      <c r="D8993">
        <v>31</v>
      </c>
      <c r="E8993">
        <v>11</v>
      </c>
      <c r="F8993" t="s">
        <v>10</v>
      </c>
      <c r="G8993">
        <v>1</v>
      </c>
      <c r="H8993">
        <v>0</v>
      </c>
      <c r="I8993" t="s">
        <v>15</v>
      </c>
      <c r="J8993">
        <v>1</v>
      </c>
    </row>
    <row r="8994" spans="2:10" x14ac:dyDescent="0.45">
      <c r="B8994">
        <v>6039</v>
      </c>
      <c r="C8994" t="s">
        <v>52</v>
      </c>
      <c r="D8994">
        <v>31</v>
      </c>
      <c r="E8994">
        <v>11</v>
      </c>
      <c r="F8994" t="s">
        <v>7</v>
      </c>
      <c r="G8994">
        <v>2</v>
      </c>
      <c r="H8994">
        <v>1</v>
      </c>
      <c r="I8994" t="s">
        <v>49</v>
      </c>
      <c r="J8994">
        <v>1</v>
      </c>
    </row>
    <row r="8995" spans="2:10" x14ac:dyDescent="0.45">
      <c r="B8995">
        <v>6040</v>
      </c>
      <c r="C8995" t="s">
        <v>52</v>
      </c>
      <c r="D8995">
        <v>31</v>
      </c>
      <c r="E8995">
        <v>11</v>
      </c>
      <c r="F8995" t="s">
        <v>6</v>
      </c>
      <c r="G8995">
        <v>1</v>
      </c>
      <c r="H8995">
        <v>1</v>
      </c>
      <c r="I8995" t="s">
        <v>24</v>
      </c>
      <c r="J8995">
        <v>0</v>
      </c>
    </row>
    <row r="8996" spans="2:10" x14ac:dyDescent="0.45">
      <c r="B8996">
        <v>6041</v>
      </c>
      <c r="C8996" t="s">
        <v>52</v>
      </c>
      <c r="D8996">
        <v>31</v>
      </c>
      <c r="E8996">
        <v>11</v>
      </c>
      <c r="F8996" t="s">
        <v>3</v>
      </c>
      <c r="G8996">
        <v>3</v>
      </c>
      <c r="H8996">
        <v>1</v>
      </c>
      <c r="I8996" t="s">
        <v>4</v>
      </c>
      <c r="J8996">
        <v>1</v>
      </c>
    </row>
    <row r="8997" spans="2:10" x14ac:dyDescent="0.45">
      <c r="B8997">
        <v>6042</v>
      </c>
      <c r="C8997" t="s">
        <v>52</v>
      </c>
      <c r="D8997">
        <v>31</v>
      </c>
      <c r="E8997">
        <v>11</v>
      </c>
      <c r="F8997" t="s">
        <v>9</v>
      </c>
      <c r="G8997">
        <v>0</v>
      </c>
      <c r="H8997">
        <v>0</v>
      </c>
      <c r="I8997" t="s">
        <v>14</v>
      </c>
      <c r="J8997">
        <v>0</v>
      </c>
    </row>
    <row r="8998" spans="2:10" x14ac:dyDescent="0.45">
      <c r="B8998">
        <v>6043</v>
      </c>
      <c r="C8998" t="s">
        <v>52</v>
      </c>
      <c r="D8998">
        <v>31</v>
      </c>
      <c r="E8998">
        <v>11</v>
      </c>
      <c r="F8998" t="s">
        <v>17</v>
      </c>
      <c r="G8998">
        <v>2</v>
      </c>
      <c r="H8998">
        <v>2</v>
      </c>
      <c r="I8998" t="s">
        <v>27</v>
      </c>
      <c r="J8998">
        <v>0</v>
      </c>
    </row>
    <row r="8999" spans="2:10" x14ac:dyDescent="0.45">
      <c r="B8999">
        <v>6044</v>
      </c>
      <c r="C8999" t="s">
        <v>52</v>
      </c>
      <c r="D8999">
        <v>31</v>
      </c>
      <c r="E8999">
        <v>11</v>
      </c>
      <c r="F8999" t="s">
        <v>44</v>
      </c>
      <c r="G8999">
        <v>0</v>
      </c>
      <c r="H8999">
        <v>0</v>
      </c>
      <c r="I8999" t="s">
        <v>13</v>
      </c>
      <c r="J8999">
        <v>0</v>
      </c>
    </row>
    <row r="9000" spans="2:10" x14ac:dyDescent="0.45">
      <c r="B9000">
        <v>6045</v>
      </c>
      <c r="C9000" t="s">
        <v>52</v>
      </c>
      <c r="D9000">
        <v>31</v>
      </c>
      <c r="E9000">
        <v>11</v>
      </c>
      <c r="F9000" t="s">
        <v>11</v>
      </c>
      <c r="G9000">
        <v>0</v>
      </c>
      <c r="H9000">
        <v>1</v>
      </c>
      <c r="I9000" t="s">
        <v>1</v>
      </c>
      <c r="J9000">
        <v>-1</v>
      </c>
    </row>
    <row r="9001" spans="2:10" x14ac:dyDescent="0.45">
      <c r="B9001">
        <v>6046</v>
      </c>
      <c r="C9001" t="s">
        <v>52</v>
      </c>
      <c r="D9001">
        <v>31</v>
      </c>
      <c r="E9001">
        <v>12</v>
      </c>
      <c r="F9001" t="s">
        <v>1</v>
      </c>
      <c r="G9001">
        <v>0</v>
      </c>
      <c r="H9001">
        <v>0</v>
      </c>
      <c r="I9001" t="s">
        <v>7</v>
      </c>
      <c r="J9001">
        <v>0</v>
      </c>
    </row>
    <row r="9002" spans="2:10" x14ac:dyDescent="0.45">
      <c r="B9002">
        <v>6047</v>
      </c>
      <c r="C9002" t="s">
        <v>52</v>
      </c>
      <c r="D9002">
        <v>31</v>
      </c>
      <c r="E9002">
        <v>12</v>
      </c>
      <c r="F9002" t="s">
        <v>13</v>
      </c>
      <c r="G9002">
        <v>2</v>
      </c>
      <c r="H9002">
        <v>2</v>
      </c>
      <c r="I9002" t="s">
        <v>9</v>
      </c>
      <c r="J9002">
        <v>0</v>
      </c>
    </row>
    <row r="9003" spans="2:10" x14ac:dyDescent="0.45">
      <c r="B9003">
        <v>6048</v>
      </c>
      <c r="C9003" t="s">
        <v>52</v>
      </c>
      <c r="D9003">
        <v>31</v>
      </c>
      <c r="E9003">
        <v>12</v>
      </c>
      <c r="F9003" t="s">
        <v>51</v>
      </c>
      <c r="G9003">
        <v>3</v>
      </c>
      <c r="H9003">
        <v>2</v>
      </c>
      <c r="I9003" t="s">
        <v>6</v>
      </c>
      <c r="J9003">
        <v>1</v>
      </c>
    </row>
    <row r="9004" spans="2:10" x14ac:dyDescent="0.45">
      <c r="B9004">
        <v>6049</v>
      </c>
      <c r="C9004" t="s">
        <v>52</v>
      </c>
      <c r="D9004">
        <v>31</v>
      </c>
      <c r="E9004">
        <v>12</v>
      </c>
      <c r="F9004" t="s">
        <v>4</v>
      </c>
      <c r="G9004">
        <v>4</v>
      </c>
      <c r="H9004">
        <v>3</v>
      </c>
      <c r="I9004" t="s">
        <v>17</v>
      </c>
      <c r="J9004">
        <v>1</v>
      </c>
    </row>
    <row r="9005" spans="2:10" x14ac:dyDescent="0.45">
      <c r="B9005">
        <v>6050</v>
      </c>
      <c r="C9005" t="s">
        <v>52</v>
      </c>
      <c r="D9005">
        <v>31</v>
      </c>
      <c r="E9005">
        <v>12</v>
      </c>
      <c r="F9005" t="s">
        <v>0</v>
      </c>
      <c r="G9005">
        <v>1</v>
      </c>
      <c r="H9005">
        <v>0</v>
      </c>
      <c r="I9005" t="s">
        <v>3</v>
      </c>
      <c r="J9005">
        <v>1</v>
      </c>
    </row>
    <row r="9006" spans="2:10" x14ac:dyDescent="0.45">
      <c r="B9006">
        <v>6051</v>
      </c>
      <c r="C9006" t="s">
        <v>52</v>
      </c>
      <c r="D9006">
        <v>31</v>
      </c>
      <c r="E9006">
        <v>12</v>
      </c>
      <c r="F9006" t="s">
        <v>49</v>
      </c>
      <c r="G9006">
        <v>5</v>
      </c>
      <c r="H9006">
        <v>2</v>
      </c>
      <c r="I9006" t="s">
        <v>5</v>
      </c>
      <c r="J9006">
        <v>1</v>
      </c>
    </row>
    <row r="9007" spans="2:10" x14ac:dyDescent="0.45">
      <c r="B9007">
        <v>6052</v>
      </c>
      <c r="C9007" t="s">
        <v>52</v>
      </c>
      <c r="D9007">
        <v>31</v>
      </c>
      <c r="E9007">
        <v>12</v>
      </c>
      <c r="F9007" t="s">
        <v>24</v>
      </c>
      <c r="G9007">
        <v>1</v>
      </c>
      <c r="H9007">
        <v>2</v>
      </c>
      <c r="I9007" t="s">
        <v>11</v>
      </c>
      <c r="J9007">
        <v>-1</v>
      </c>
    </row>
    <row r="9008" spans="2:10" x14ac:dyDescent="0.45">
      <c r="B9008">
        <v>6053</v>
      </c>
      <c r="C9008" t="s">
        <v>52</v>
      </c>
      <c r="D9008">
        <v>31</v>
      </c>
      <c r="E9008">
        <v>12</v>
      </c>
      <c r="F9008" t="s">
        <v>27</v>
      </c>
      <c r="G9008">
        <v>0</v>
      </c>
      <c r="H9008">
        <v>4</v>
      </c>
      <c r="I9008" t="s">
        <v>10</v>
      </c>
      <c r="J9008">
        <v>-1</v>
      </c>
    </row>
    <row r="9009" spans="2:10" x14ac:dyDescent="0.45">
      <c r="B9009">
        <v>6054</v>
      </c>
      <c r="C9009" t="s">
        <v>52</v>
      </c>
      <c r="D9009">
        <v>31</v>
      </c>
      <c r="E9009">
        <v>12</v>
      </c>
      <c r="F9009" t="s">
        <v>15</v>
      </c>
      <c r="G9009">
        <v>2</v>
      </c>
      <c r="H9009">
        <v>2</v>
      </c>
      <c r="I9009" t="s">
        <v>44</v>
      </c>
      <c r="J9009">
        <v>0</v>
      </c>
    </row>
    <row r="9010" spans="2:10" x14ac:dyDescent="0.45">
      <c r="B9010">
        <v>6055</v>
      </c>
      <c r="C9010" t="s">
        <v>52</v>
      </c>
      <c r="D9010">
        <v>31</v>
      </c>
      <c r="E9010">
        <v>13</v>
      </c>
      <c r="F9010" t="s">
        <v>5</v>
      </c>
      <c r="G9010">
        <v>0</v>
      </c>
      <c r="H9010">
        <v>1</v>
      </c>
      <c r="I9010" t="s">
        <v>1</v>
      </c>
      <c r="J9010">
        <v>-1</v>
      </c>
    </row>
    <row r="9011" spans="2:10" x14ac:dyDescent="0.45">
      <c r="B9011">
        <v>6056</v>
      </c>
      <c r="C9011" t="s">
        <v>52</v>
      </c>
      <c r="D9011">
        <v>31</v>
      </c>
      <c r="E9011">
        <v>13</v>
      </c>
      <c r="F9011" t="s">
        <v>10</v>
      </c>
      <c r="G9011">
        <v>1</v>
      </c>
      <c r="H9011">
        <v>1</v>
      </c>
      <c r="I9011" t="s">
        <v>4</v>
      </c>
      <c r="J9011">
        <v>0</v>
      </c>
    </row>
    <row r="9012" spans="2:10" x14ac:dyDescent="0.45">
      <c r="B9012">
        <v>6057</v>
      </c>
      <c r="C9012" t="s">
        <v>52</v>
      </c>
      <c r="D9012">
        <v>31</v>
      </c>
      <c r="E9012">
        <v>13</v>
      </c>
      <c r="F9012" t="s">
        <v>7</v>
      </c>
      <c r="G9012">
        <v>2</v>
      </c>
      <c r="H9012">
        <v>1</v>
      </c>
      <c r="I9012" t="s">
        <v>24</v>
      </c>
      <c r="J9012">
        <v>1</v>
      </c>
    </row>
    <row r="9013" spans="2:10" x14ac:dyDescent="0.45">
      <c r="B9013">
        <v>6058</v>
      </c>
      <c r="C9013" t="s">
        <v>52</v>
      </c>
      <c r="D9013">
        <v>31</v>
      </c>
      <c r="E9013">
        <v>13</v>
      </c>
      <c r="F9013" t="s">
        <v>3</v>
      </c>
      <c r="G9013">
        <v>1</v>
      </c>
      <c r="H9013">
        <v>2</v>
      </c>
      <c r="I9013" t="s">
        <v>49</v>
      </c>
      <c r="J9013">
        <v>-1</v>
      </c>
    </row>
    <row r="9014" spans="2:10" x14ac:dyDescent="0.45">
      <c r="B9014">
        <v>6059</v>
      </c>
      <c r="C9014" t="s">
        <v>52</v>
      </c>
      <c r="D9014">
        <v>31</v>
      </c>
      <c r="E9014">
        <v>13</v>
      </c>
      <c r="F9014" t="s">
        <v>9</v>
      </c>
      <c r="G9014">
        <v>4</v>
      </c>
      <c r="H9014">
        <v>1</v>
      </c>
      <c r="I9014" t="s">
        <v>15</v>
      </c>
      <c r="J9014">
        <v>1</v>
      </c>
    </row>
    <row r="9015" spans="2:10" x14ac:dyDescent="0.45">
      <c r="B9015">
        <v>6060</v>
      </c>
      <c r="C9015" t="s">
        <v>52</v>
      </c>
      <c r="D9015">
        <v>31</v>
      </c>
      <c r="E9015">
        <v>13</v>
      </c>
      <c r="F9015" t="s">
        <v>6</v>
      </c>
      <c r="G9015">
        <v>2</v>
      </c>
      <c r="H9015">
        <v>1</v>
      </c>
      <c r="I9015" t="s">
        <v>11</v>
      </c>
      <c r="J9015">
        <v>1</v>
      </c>
    </row>
    <row r="9016" spans="2:10" x14ac:dyDescent="0.45">
      <c r="B9016">
        <v>6061</v>
      </c>
      <c r="C9016" t="s">
        <v>52</v>
      </c>
      <c r="D9016">
        <v>31</v>
      </c>
      <c r="E9016">
        <v>13</v>
      </c>
      <c r="F9016" t="s">
        <v>17</v>
      </c>
      <c r="G9016">
        <v>3</v>
      </c>
      <c r="H9016">
        <v>3</v>
      </c>
      <c r="I9016" t="s">
        <v>0</v>
      </c>
      <c r="J9016">
        <v>0</v>
      </c>
    </row>
    <row r="9017" spans="2:10" x14ac:dyDescent="0.45">
      <c r="B9017">
        <v>6062</v>
      </c>
      <c r="C9017" t="s">
        <v>52</v>
      </c>
      <c r="D9017">
        <v>31</v>
      </c>
      <c r="E9017">
        <v>13</v>
      </c>
      <c r="F9017" t="s">
        <v>44</v>
      </c>
      <c r="G9017">
        <v>2</v>
      </c>
      <c r="H9017">
        <v>3</v>
      </c>
      <c r="I9017" t="s">
        <v>27</v>
      </c>
      <c r="J9017">
        <v>-1</v>
      </c>
    </row>
    <row r="9018" spans="2:10" x14ac:dyDescent="0.45">
      <c r="B9018">
        <v>6063</v>
      </c>
      <c r="C9018" t="s">
        <v>52</v>
      </c>
      <c r="D9018">
        <v>31</v>
      </c>
      <c r="E9018">
        <v>13</v>
      </c>
      <c r="F9018" t="s">
        <v>51</v>
      </c>
      <c r="G9018">
        <v>1</v>
      </c>
      <c r="H9018">
        <v>5</v>
      </c>
      <c r="I9018" t="s">
        <v>14</v>
      </c>
      <c r="J9018">
        <v>-1</v>
      </c>
    </row>
    <row r="9019" spans="2:10" x14ac:dyDescent="0.45">
      <c r="B9019">
        <v>6064</v>
      </c>
      <c r="C9019" t="s">
        <v>52</v>
      </c>
      <c r="D9019">
        <v>31</v>
      </c>
      <c r="E9019">
        <v>14</v>
      </c>
      <c r="F9019" t="s">
        <v>4</v>
      </c>
      <c r="G9019">
        <v>1</v>
      </c>
      <c r="H9019">
        <v>1</v>
      </c>
      <c r="I9019" t="s">
        <v>44</v>
      </c>
      <c r="J9019">
        <v>0</v>
      </c>
    </row>
    <row r="9020" spans="2:10" x14ac:dyDescent="0.45">
      <c r="B9020">
        <v>6065</v>
      </c>
      <c r="C9020" t="s">
        <v>52</v>
      </c>
      <c r="D9020">
        <v>31</v>
      </c>
      <c r="E9020">
        <v>14</v>
      </c>
      <c r="F9020" t="s">
        <v>11</v>
      </c>
      <c r="G9020">
        <v>2</v>
      </c>
      <c r="H9020">
        <v>1</v>
      </c>
      <c r="I9020" t="s">
        <v>7</v>
      </c>
      <c r="J9020">
        <v>1</v>
      </c>
    </row>
    <row r="9021" spans="2:10" x14ac:dyDescent="0.45">
      <c r="B9021">
        <v>6066</v>
      </c>
      <c r="C9021" t="s">
        <v>52</v>
      </c>
      <c r="D9021">
        <v>31</v>
      </c>
      <c r="E9021">
        <v>14</v>
      </c>
      <c r="F9021" t="s">
        <v>0</v>
      </c>
      <c r="G9021">
        <v>0</v>
      </c>
      <c r="H9021">
        <v>0</v>
      </c>
      <c r="I9021" t="s">
        <v>10</v>
      </c>
      <c r="J9021">
        <v>0</v>
      </c>
    </row>
    <row r="9022" spans="2:10" x14ac:dyDescent="0.45">
      <c r="B9022">
        <v>6067</v>
      </c>
      <c r="C9022" t="s">
        <v>52</v>
      </c>
      <c r="D9022">
        <v>31</v>
      </c>
      <c r="E9022">
        <v>14</v>
      </c>
      <c r="F9022" t="s">
        <v>14</v>
      </c>
      <c r="G9022">
        <v>1</v>
      </c>
      <c r="H9022">
        <v>0</v>
      </c>
      <c r="I9022" t="s">
        <v>6</v>
      </c>
      <c r="J9022">
        <v>1</v>
      </c>
    </row>
    <row r="9023" spans="2:10" x14ac:dyDescent="0.45">
      <c r="B9023">
        <v>6068</v>
      </c>
      <c r="C9023" t="s">
        <v>52</v>
      </c>
      <c r="D9023">
        <v>31</v>
      </c>
      <c r="E9023">
        <v>14</v>
      </c>
      <c r="F9023" t="s">
        <v>27</v>
      </c>
      <c r="G9023">
        <v>1</v>
      </c>
      <c r="H9023">
        <v>0</v>
      </c>
      <c r="I9023" t="s">
        <v>9</v>
      </c>
      <c r="J9023">
        <v>1</v>
      </c>
    </row>
    <row r="9024" spans="2:10" x14ac:dyDescent="0.45">
      <c r="B9024">
        <v>6069</v>
      </c>
      <c r="C9024" t="s">
        <v>52</v>
      </c>
      <c r="D9024">
        <v>31</v>
      </c>
      <c r="E9024">
        <v>14</v>
      </c>
      <c r="F9024" t="s">
        <v>1</v>
      </c>
      <c r="G9024">
        <v>1</v>
      </c>
      <c r="H9024">
        <v>1</v>
      </c>
      <c r="I9024" t="s">
        <v>3</v>
      </c>
      <c r="J9024">
        <v>0</v>
      </c>
    </row>
    <row r="9025" spans="2:10" x14ac:dyDescent="0.45">
      <c r="B9025">
        <v>6070</v>
      </c>
      <c r="C9025" t="s">
        <v>52</v>
      </c>
      <c r="D9025">
        <v>31</v>
      </c>
      <c r="E9025">
        <v>14</v>
      </c>
      <c r="F9025" t="s">
        <v>13</v>
      </c>
      <c r="G9025">
        <v>2</v>
      </c>
      <c r="H9025">
        <v>1</v>
      </c>
      <c r="I9025" t="s">
        <v>51</v>
      </c>
      <c r="J9025">
        <v>1</v>
      </c>
    </row>
    <row r="9026" spans="2:10" x14ac:dyDescent="0.45">
      <c r="B9026">
        <v>6071</v>
      </c>
      <c r="C9026" t="s">
        <v>52</v>
      </c>
      <c r="D9026">
        <v>31</v>
      </c>
      <c r="E9026">
        <v>14</v>
      </c>
      <c r="F9026" t="s">
        <v>49</v>
      </c>
      <c r="G9026">
        <v>1</v>
      </c>
      <c r="H9026">
        <v>3</v>
      </c>
      <c r="I9026" t="s">
        <v>17</v>
      </c>
      <c r="J9026">
        <v>-1</v>
      </c>
    </row>
    <row r="9027" spans="2:10" x14ac:dyDescent="0.45">
      <c r="B9027">
        <v>6072</v>
      </c>
      <c r="C9027" t="s">
        <v>52</v>
      </c>
      <c r="D9027">
        <v>31</v>
      </c>
      <c r="E9027">
        <v>14</v>
      </c>
      <c r="F9027" t="s">
        <v>24</v>
      </c>
      <c r="G9027">
        <v>3</v>
      </c>
      <c r="H9027">
        <v>0</v>
      </c>
      <c r="I9027" t="s">
        <v>5</v>
      </c>
      <c r="J9027">
        <v>1</v>
      </c>
    </row>
    <row r="9028" spans="2:10" x14ac:dyDescent="0.45">
      <c r="B9028">
        <v>6073</v>
      </c>
      <c r="C9028" t="s">
        <v>52</v>
      </c>
      <c r="D9028">
        <v>31</v>
      </c>
      <c r="E9028">
        <v>15</v>
      </c>
      <c r="F9028" t="s">
        <v>14</v>
      </c>
      <c r="G9028">
        <v>1</v>
      </c>
      <c r="H9028">
        <v>0</v>
      </c>
      <c r="I9028" t="s">
        <v>13</v>
      </c>
      <c r="J9028">
        <v>1</v>
      </c>
    </row>
    <row r="9029" spans="2:10" x14ac:dyDescent="0.45">
      <c r="B9029">
        <v>6074</v>
      </c>
      <c r="C9029" t="s">
        <v>52</v>
      </c>
      <c r="D9029">
        <v>31</v>
      </c>
      <c r="E9029">
        <v>15</v>
      </c>
      <c r="F9029" t="s">
        <v>10</v>
      </c>
      <c r="G9029">
        <v>1</v>
      </c>
      <c r="H9029">
        <v>0</v>
      </c>
      <c r="I9029" t="s">
        <v>49</v>
      </c>
      <c r="J9029">
        <v>1</v>
      </c>
    </row>
    <row r="9030" spans="2:10" x14ac:dyDescent="0.45">
      <c r="B9030">
        <v>6075</v>
      </c>
      <c r="C9030" t="s">
        <v>52</v>
      </c>
      <c r="D9030">
        <v>31</v>
      </c>
      <c r="E9030">
        <v>15</v>
      </c>
      <c r="F9030" t="s">
        <v>6</v>
      </c>
      <c r="G9030">
        <v>0</v>
      </c>
      <c r="H9030">
        <v>0</v>
      </c>
      <c r="I9030" t="s">
        <v>7</v>
      </c>
      <c r="J9030">
        <v>0</v>
      </c>
    </row>
    <row r="9031" spans="2:10" x14ac:dyDescent="0.45">
      <c r="B9031">
        <v>6076</v>
      </c>
      <c r="C9031" t="s">
        <v>52</v>
      </c>
      <c r="D9031">
        <v>31</v>
      </c>
      <c r="E9031">
        <v>15</v>
      </c>
      <c r="F9031" t="s">
        <v>9</v>
      </c>
      <c r="G9031">
        <v>0</v>
      </c>
      <c r="H9031">
        <v>3</v>
      </c>
      <c r="I9031" t="s">
        <v>4</v>
      </c>
      <c r="J9031">
        <v>-1</v>
      </c>
    </row>
    <row r="9032" spans="2:10" x14ac:dyDescent="0.45">
      <c r="B9032">
        <v>6077</v>
      </c>
      <c r="C9032" t="s">
        <v>52</v>
      </c>
      <c r="D9032">
        <v>31</v>
      </c>
      <c r="E9032">
        <v>15</v>
      </c>
      <c r="F9032" t="s">
        <v>17</v>
      </c>
      <c r="G9032">
        <v>2</v>
      </c>
      <c r="H9032">
        <v>1</v>
      </c>
      <c r="I9032" t="s">
        <v>1</v>
      </c>
      <c r="J9032">
        <v>1</v>
      </c>
    </row>
    <row r="9033" spans="2:10" x14ac:dyDescent="0.45">
      <c r="B9033">
        <v>6078</v>
      </c>
      <c r="C9033" t="s">
        <v>52</v>
      </c>
      <c r="D9033">
        <v>31</v>
      </c>
      <c r="E9033">
        <v>15</v>
      </c>
      <c r="F9033" t="s">
        <v>5</v>
      </c>
      <c r="G9033">
        <v>3</v>
      </c>
      <c r="H9033">
        <v>2</v>
      </c>
      <c r="I9033" t="s">
        <v>11</v>
      </c>
      <c r="J9033">
        <v>1</v>
      </c>
    </row>
    <row r="9034" spans="2:10" x14ac:dyDescent="0.45">
      <c r="B9034">
        <v>6079</v>
      </c>
      <c r="C9034" t="s">
        <v>52</v>
      </c>
      <c r="D9034">
        <v>31</v>
      </c>
      <c r="E9034">
        <v>15</v>
      </c>
      <c r="F9034" t="s">
        <v>44</v>
      </c>
      <c r="G9034">
        <v>1</v>
      </c>
      <c r="H9034">
        <v>1</v>
      </c>
      <c r="I9034" t="s">
        <v>0</v>
      </c>
      <c r="J9034">
        <v>0</v>
      </c>
    </row>
    <row r="9035" spans="2:10" x14ac:dyDescent="0.45">
      <c r="B9035">
        <v>6080</v>
      </c>
      <c r="C9035" t="s">
        <v>52</v>
      </c>
      <c r="D9035">
        <v>31</v>
      </c>
      <c r="E9035">
        <v>15</v>
      </c>
      <c r="F9035" t="s">
        <v>51</v>
      </c>
      <c r="G9035">
        <v>1</v>
      </c>
      <c r="H9035">
        <v>1</v>
      </c>
      <c r="I9035" t="s">
        <v>15</v>
      </c>
      <c r="J9035">
        <v>0</v>
      </c>
    </row>
    <row r="9036" spans="2:10" x14ac:dyDescent="0.45">
      <c r="B9036">
        <v>6081</v>
      </c>
      <c r="C9036" t="s">
        <v>52</v>
      </c>
      <c r="D9036">
        <v>31</v>
      </c>
      <c r="E9036">
        <v>15</v>
      </c>
      <c r="F9036" t="s">
        <v>3</v>
      </c>
      <c r="G9036">
        <v>1</v>
      </c>
      <c r="H9036">
        <v>1</v>
      </c>
      <c r="I9036" t="s">
        <v>24</v>
      </c>
      <c r="J9036">
        <v>0</v>
      </c>
    </row>
    <row r="9037" spans="2:10" x14ac:dyDescent="0.45">
      <c r="B9037">
        <v>6082</v>
      </c>
      <c r="C9037" t="s">
        <v>52</v>
      </c>
      <c r="D9037">
        <v>31</v>
      </c>
      <c r="E9037">
        <v>16</v>
      </c>
      <c r="F9037" t="s">
        <v>27</v>
      </c>
      <c r="G9037">
        <v>2</v>
      </c>
      <c r="H9037">
        <v>0</v>
      </c>
      <c r="I9037" t="s">
        <v>51</v>
      </c>
      <c r="J9037">
        <v>1</v>
      </c>
    </row>
    <row r="9038" spans="2:10" x14ac:dyDescent="0.45">
      <c r="B9038">
        <v>6083</v>
      </c>
      <c r="C9038" t="s">
        <v>52</v>
      </c>
      <c r="D9038">
        <v>31</v>
      </c>
      <c r="E9038">
        <v>16</v>
      </c>
      <c r="F9038" t="s">
        <v>0</v>
      </c>
      <c r="G9038">
        <v>3</v>
      </c>
      <c r="H9038">
        <v>1</v>
      </c>
      <c r="I9038" t="s">
        <v>9</v>
      </c>
      <c r="J9038">
        <v>1</v>
      </c>
    </row>
    <row r="9039" spans="2:10" x14ac:dyDescent="0.45">
      <c r="B9039">
        <v>6084</v>
      </c>
      <c r="C9039" t="s">
        <v>52</v>
      </c>
      <c r="D9039">
        <v>31</v>
      </c>
      <c r="E9039">
        <v>16</v>
      </c>
      <c r="F9039" t="s">
        <v>7</v>
      </c>
      <c r="G9039">
        <v>1</v>
      </c>
      <c r="H9039">
        <v>1</v>
      </c>
      <c r="I9039" t="s">
        <v>5</v>
      </c>
      <c r="J9039">
        <v>0</v>
      </c>
    </row>
    <row r="9040" spans="2:10" x14ac:dyDescent="0.45">
      <c r="B9040">
        <v>6085</v>
      </c>
      <c r="C9040" t="s">
        <v>52</v>
      </c>
      <c r="D9040">
        <v>31</v>
      </c>
      <c r="E9040">
        <v>16</v>
      </c>
      <c r="F9040" t="s">
        <v>24</v>
      </c>
      <c r="G9040">
        <v>1</v>
      </c>
      <c r="H9040">
        <v>1</v>
      </c>
      <c r="I9040" t="s">
        <v>17</v>
      </c>
      <c r="J9040">
        <v>0</v>
      </c>
    </row>
    <row r="9041" spans="2:10" x14ac:dyDescent="0.45">
      <c r="B9041">
        <v>6086</v>
      </c>
      <c r="C9041" t="s">
        <v>52</v>
      </c>
      <c r="D9041">
        <v>31</v>
      </c>
      <c r="E9041">
        <v>16</v>
      </c>
      <c r="F9041" t="s">
        <v>49</v>
      </c>
      <c r="G9041">
        <v>2</v>
      </c>
      <c r="H9041">
        <v>1</v>
      </c>
      <c r="I9041" t="s">
        <v>44</v>
      </c>
      <c r="J9041">
        <v>1</v>
      </c>
    </row>
    <row r="9042" spans="2:10" x14ac:dyDescent="0.45">
      <c r="B9042">
        <v>6087</v>
      </c>
      <c r="C9042" t="s">
        <v>52</v>
      </c>
      <c r="D9042">
        <v>31</v>
      </c>
      <c r="E9042">
        <v>16</v>
      </c>
      <c r="F9042" t="s">
        <v>13</v>
      </c>
      <c r="G9042">
        <v>2</v>
      </c>
      <c r="H9042">
        <v>2</v>
      </c>
      <c r="I9042" t="s">
        <v>6</v>
      </c>
      <c r="J9042">
        <v>0</v>
      </c>
    </row>
    <row r="9043" spans="2:10" x14ac:dyDescent="0.45">
      <c r="B9043">
        <v>6088</v>
      </c>
      <c r="C9043" t="s">
        <v>52</v>
      </c>
      <c r="D9043">
        <v>31</v>
      </c>
      <c r="E9043">
        <v>16</v>
      </c>
      <c r="F9043" t="s">
        <v>1</v>
      </c>
      <c r="G9043">
        <v>0</v>
      </c>
      <c r="H9043">
        <v>2</v>
      </c>
      <c r="I9043" t="s">
        <v>10</v>
      </c>
      <c r="J9043">
        <v>-1</v>
      </c>
    </row>
    <row r="9044" spans="2:10" x14ac:dyDescent="0.45">
      <c r="B9044">
        <v>6089</v>
      </c>
      <c r="C9044" t="s">
        <v>52</v>
      </c>
      <c r="D9044">
        <v>31</v>
      </c>
      <c r="E9044">
        <v>16</v>
      </c>
      <c r="F9044" t="s">
        <v>15</v>
      </c>
      <c r="G9044">
        <v>2</v>
      </c>
      <c r="H9044">
        <v>2</v>
      </c>
      <c r="I9044" t="s">
        <v>14</v>
      </c>
      <c r="J9044">
        <v>0</v>
      </c>
    </row>
    <row r="9045" spans="2:10" x14ac:dyDescent="0.45">
      <c r="B9045">
        <v>6090</v>
      </c>
      <c r="C9045" t="s">
        <v>52</v>
      </c>
      <c r="D9045">
        <v>31</v>
      </c>
      <c r="E9045">
        <v>16</v>
      </c>
      <c r="F9045" t="s">
        <v>11</v>
      </c>
      <c r="G9045">
        <v>2</v>
      </c>
      <c r="H9045">
        <v>3</v>
      </c>
      <c r="I9045" t="s">
        <v>3</v>
      </c>
      <c r="J9045">
        <v>-1</v>
      </c>
    </row>
    <row r="9046" spans="2:10" x14ac:dyDescent="0.45">
      <c r="B9046">
        <v>6091</v>
      </c>
      <c r="C9046" t="s">
        <v>52</v>
      </c>
      <c r="D9046">
        <v>31</v>
      </c>
      <c r="E9046">
        <v>17</v>
      </c>
      <c r="F9046" t="s">
        <v>51</v>
      </c>
      <c r="G9046">
        <v>2</v>
      </c>
      <c r="H9046">
        <v>0</v>
      </c>
      <c r="I9046" t="s">
        <v>4</v>
      </c>
      <c r="J9046">
        <v>1</v>
      </c>
    </row>
    <row r="9047" spans="2:10" x14ac:dyDescent="0.45">
      <c r="B9047">
        <v>6092</v>
      </c>
      <c r="C9047" t="s">
        <v>52</v>
      </c>
      <c r="D9047">
        <v>31</v>
      </c>
      <c r="E9047">
        <v>17</v>
      </c>
      <c r="F9047" t="s">
        <v>6</v>
      </c>
      <c r="G9047">
        <v>1</v>
      </c>
      <c r="H9047">
        <v>0</v>
      </c>
      <c r="I9047" t="s">
        <v>5</v>
      </c>
      <c r="J9047">
        <v>1</v>
      </c>
    </row>
    <row r="9048" spans="2:10" x14ac:dyDescent="0.45">
      <c r="B9048">
        <v>6093</v>
      </c>
      <c r="C9048" t="s">
        <v>52</v>
      </c>
      <c r="D9048">
        <v>31</v>
      </c>
      <c r="E9048">
        <v>17</v>
      </c>
      <c r="F9048" t="s">
        <v>44</v>
      </c>
      <c r="G9048">
        <v>1</v>
      </c>
      <c r="H9048">
        <v>0</v>
      </c>
      <c r="I9048" t="s">
        <v>1</v>
      </c>
      <c r="J9048">
        <v>1</v>
      </c>
    </row>
    <row r="9049" spans="2:10" x14ac:dyDescent="0.45">
      <c r="B9049">
        <v>6094</v>
      </c>
      <c r="C9049" t="s">
        <v>52</v>
      </c>
      <c r="D9049">
        <v>31</v>
      </c>
      <c r="E9049">
        <v>17</v>
      </c>
      <c r="F9049" t="s">
        <v>9</v>
      </c>
      <c r="G9049">
        <v>1</v>
      </c>
      <c r="H9049">
        <v>5</v>
      </c>
      <c r="I9049" t="s">
        <v>49</v>
      </c>
      <c r="J9049">
        <v>-1</v>
      </c>
    </row>
    <row r="9050" spans="2:10" x14ac:dyDescent="0.45">
      <c r="B9050">
        <v>6095</v>
      </c>
      <c r="C9050" t="s">
        <v>52</v>
      </c>
      <c r="D9050">
        <v>31</v>
      </c>
      <c r="E9050">
        <v>17</v>
      </c>
      <c r="F9050" t="s">
        <v>17</v>
      </c>
      <c r="G9050">
        <v>2</v>
      </c>
      <c r="H9050">
        <v>1</v>
      </c>
      <c r="I9050" t="s">
        <v>11</v>
      </c>
      <c r="J9050">
        <v>1</v>
      </c>
    </row>
    <row r="9051" spans="2:10" x14ac:dyDescent="0.45">
      <c r="B9051">
        <v>6096</v>
      </c>
      <c r="C9051" t="s">
        <v>52</v>
      </c>
      <c r="D9051">
        <v>31</v>
      </c>
      <c r="E9051">
        <v>17</v>
      </c>
      <c r="F9051" t="s">
        <v>13</v>
      </c>
      <c r="G9051">
        <v>1</v>
      </c>
      <c r="H9051">
        <v>1</v>
      </c>
      <c r="I9051" t="s">
        <v>15</v>
      </c>
      <c r="J9051">
        <v>0</v>
      </c>
    </row>
    <row r="9052" spans="2:10" x14ac:dyDescent="0.45">
      <c r="B9052">
        <v>6097</v>
      </c>
      <c r="C9052" t="s">
        <v>52</v>
      </c>
      <c r="D9052">
        <v>31</v>
      </c>
      <c r="E9052">
        <v>17</v>
      </c>
      <c r="F9052" t="s">
        <v>14</v>
      </c>
      <c r="G9052">
        <v>0</v>
      </c>
      <c r="H9052">
        <v>0</v>
      </c>
      <c r="I9052" t="s">
        <v>27</v>
      </c>
      <c r="J9052">
        <v>0</v>
      </c>
    </row>
    <row r="9053" spans="2:10" x14ac:dyDescent="0.45">
      <c r="B9053">
        <v>6098</v>
      </c>
      <c r="C9053" t="s">
        <v>52</v>
      </c>
      <c r="D9053">
        <v>31</v>
      </c>
      <c r="E9053">
        <v>17</v>
      </c>
      <c r="F9053" t="s">
        <v>3</v>
      </c>
      <c r="G9053">
        <v>3</v>
      </c>
      <c r="H9053">
        <v>2</v>
      </c>
      <c r="I9053" t="s">
        <v>7</v>
      </c>
      <c r="J9053">
        <v>1</v>
      </c>
    </row>
    <row r="9054" spans="2:10" x14ac:dyDescent="0.45">
      <c r="B9054">
        <v>6099</v>
      </c>
      <c r="C9054" t="s">
        <v>52</v>
      </c>
      <c r="D9054">
        <v>31</v>
      </c>
      <c r="E9054">
        <v>17</v>
      </c>
      <c r="F9054" t="s">
        <v>10</v>
      </c>
      <c r="G9054">
        <v>3</v>
      </c>
      <c r="H9054">
        <v>1</v>
      </c>
      <c r="I9054" t="s">
        <v>24</v>
      </c>
      <c r="J9054">
        <v>1</v>
      </c>
    </row>
    <row r="9055" spans="2:10" x14ac:dyDescent="0.45">
      <c r="B9055">
        <v>6100</v>
      </c>
      <c r="C9055" t="s">
        <v>52</v>
      </c>
      <c r="D9055">
        <v>31</v>
      </c>
      <c r="E9055">
        <v>18</v>
      </c>
      <c r="F9055" t="s">
        <v>4</v>
      </c>
      <c r="G9055">
        <v>2</v>
      </c>
      <c r="H9055">
        <v>1</v>
      </c>
      <c r="I9055" t="s">
        <v>14</v>
      </c>
      <c r="J9055">
        <v>1</v>
      </c>
    </row>
    <row r="9056" spans="2:10" x14ac:dyDescent="0.45">
      <c r="B9056">
        <v>6101</v>
      </c>
      <c r="C9056" t="s">
        <v>52</v>
      </c>
      <c r="D9056">
        <v>31</v>
      </c>
      <c r="E9056">
        <v>18</v>
      </c>
      <c r="F9056" t="s">
        <v>5</v>
      </c>
      <c r="G9056">
        <v>2</v>
      </c>
      <c r="H9056">
        <v>0</v>
      </c>
      <c r="I9056" t="s">
        <v>3</v>
      </c>
      <c r="J9056">
        <v>1</v>
      </c>
    </row>
    <row r="9057" spans="2:10" x14ac:dyDescent="0.45">
      <c r="B9057">
        <v>6102</v>
      </c>
      <c r="C9057" t="s">
        <v>52</v>
      </c>
      <c r="D9057">
        <v>31</v>
      </c>
      <c r="E9057">
        <v>18</v>
      </c>
      <c r="F9057" t="s">
        <v>0</v>
      </c>
      <c r="G9057">
        <v>1</v>
      </c>
      <c r="H9057">
        <v>1</v>
      </c>
      <c r="I9057" t="s">
        <v>51</v>
      </c>
      <c r="J9057">
        <v>0</v>
      </c>
    </row>
    <row r="9058" spans="2:10" x14ac:dyDescent="0.45">
      <c r="B9058">
        <v>6103</v>
      </c>
      <c r="C9058" t="s">
        <v>52</v>
      </c>
      <c r="D9058">
        <v>31</v>
      </c>
      <c r="E9058">
        <v>18</v>
      </c>
      <c r="F9058" t="s">
        <v>7</v>
      </c>
      <c r="G9058">
        <v>2</v>
      </c>
      <c r="H9058">
        <v>0</v>
      </c>
      <c r="I9058" t="s">
        <v>17</v>
      </c>
      <c r="J9058">
        <v>1</v>
      </c>
    </row>
    <row r="9059" spans="2:10" x14ac:dyDescent="0.45">
      <c r="B9059">
        <v>6104</v>
      </c>
      <c r="C9059" t="s">
        <v>52</v>
      </c>
      <c r="D9059">
        <v>31</v>
      </c>
      <c r="E9059">
        <v>18</v>
      </c>
      <c r="F9059" t="s">
        <v>24</v>
      </c>
      <c r="G9059">
        <v>1</v>
      </c>
      <c r="H9059">
        <v>1</v>
      </c>
      <c r="I9059" t="s">
        <v>44</v>
      </c>
      <c r="J9059">
        <v>0</v>
      </c>
    </row>
    <row r="9060" spans="2:10" x14ac:dyDescent="0.45">
      <c r="B9060">
        <v>6105</v>
      </c>
      <c r="C9060" t="s">
        <v>52</v>
      </c>
      <c r="D9060">
        <v>31</v>
      </c>
      <c r="E9060">
        <v>18</v>
      </c>
      <c r="F9060" t="s">
        <v>27</v>
      </c>
      <c r="G9060">
        <v>2</v>
      </c>
      <c r="H9060">
        <v>1</v>
      </c>
      <c r="I9060" t="s">
        <v>13</v>
      </c>
      <c r="J9060">
        <v>1</v>
      </c>
    </row>
    <row r="9061" spans="2:10" x14ac:dyDescent="0.45">
      <c r="B9061">
        <v>6106</v>
      </c>
      <c r="C9061" t="s">
        <v>52</v>
      </c>
      <c r="D9061">
        <v>31</v>
      </c>
      <c r="E9061">
        <v>18</v>
      </c>
      <c r="F9061" t="s">
        <v>6</v>
      </c>
      <c r="G9061">
        <v>2</v>
      </c>
      <c r="H9061">
        <v>2</v>
      </c>
      <c r="I9061" t="s">
        <v>15</v>
      </c>
      <c r="J9061">
        <v>0</v>
      </c>
    </row>
    <row r="9062" spans="2:10" x14ac:dyDescent="0.45">
      <c r="B9062">
        <v>6107</v>
      </c>
      <c r="C9062" t="s">
        <v>52</v>
      </c>
      <c r="D9062">
        <v>31</v>
      </c>
      <c r="E9062">
        <v>18</v>
      </c>
      <c r="F9062" t="s">
        <v>1</v>
      </c>
      <c r="G9062">
        <v>0</v>
      </c>
      <c r="H9062">
        <v>3</v>
      </c>
      <c r="I9062" t="s">
        <v>9</v>
      </c>
      <c r="J9062">
        <v>-1</v>
      </c>
    </row>
    <row r="9063" spans="2:10" x14ac:dyDescent="0.45">
      <c r="B9063">
        <v>6108</v>
      </c>
      <c r="C9063" t="s">
        <v>52</v>
      </c>
      <c r="D9063">
        <v>31</v>
      </c>
      <c r="E9063">
        <v>18</v>
      </c>
      <c r="F9063" t="s">
        <v>11</v>
      </c>
      <c r="G9063">
        <v>1</v>
      </c>
      <c r="H9063">
        <v>2</v>
      </c>
      <c r="I9063" t="s">
        <v>10</v>
      </c>
      <c r="J9063">
        <v>-1</v>
      </c>
    </row>
    <row r="9064" spans="2:10" x14ac:dyDescent="0.45">
      <c r="B9064">
        <v>6109</v>
      </c>
      <c r="C9064" t="s">
        <v>52</v>
      </c>
      <c r="D9064">
        <v>31</v>
      </c>
      <c r="E9064">
        <v>19</v>
      </c>
      <c r="F9064" t="s">
        <v>14</v>
      </c>
      <c r="G9064">
        <v>4</v>
      </c>
      <c r="H9064">
        <v>2</v>
      </c>
      <c r="I9064" t="s">
        <v>0</v>
      </c>
      <c r="J9064">
        <v>1</v>
      </c>
    </row>
    <row r="9065" spans="2:10" x14ac:dyDescent="0.45">
      <c r="B9065">
        <v>6110</v>
      </c>
      <c r="C9065" t="s">
        <v>52</v>
      </c>
      <c r="D9065">
        <v>31</v>
      </c>
      <c r="E9065">
        <v>19</v>
      </c>
      <c r="F9065" t="s">
        <v>10</v>
      </c>
      <c r="G9065">
        <v>2</v>
      </c>
      <c r="H9065">
        <v>0</v>
      </c>
      <c r="I9065" t="s">
        <v>7</v>
      </c>
      <c r="J9065">
        <v>1</v>
      </c>
    </row>
    <row r="9066" spans="2:10" x14ac:dyDescent="0.45">
      <c r="B9066">
        <v>6111</v>
      </c>
      <c r="C9066" t="s">
        <v>52</v>
      </c>
      <c r="D9066">
        <v>31</v>
      </c>
      <c r="E9066">
        <v>19</v>
      </c>
      <c r="F9066" t="s">
        <v>9</v>
      </c>
      <c r="G9066">
        <v>0</v>
      </c>
      <c r="H9066">
        <v>1</v>
      </c>
      <c r="I9066" t="s">
        <v>24</v>
      </c>
      <c r="J9066">
        <v>-1</v>
      </c>
    </row>
    <row r="9067" spans="2:10" x14ac:dyDescent="0.45">
      <c r="B9067">
        <v>6112</v>
      </c>
      <c r="C9067" t="s">
        <v>52</v>
      </c>
      <c r="D9067">
        <v>31</v>
      </c>
      <c r="E9067">
        <v>19</v>
      </c>
      <c r="F9067" t="s">
        <v>13</v>
      </c>
      <c r="G9067">
        <v>1</v>
      </c>
      <c r="H9067">
        <v>1</v>
      </c>
      <c r="I9067" t="s">
        <v>4</v>
      </c>
      <c r="J9067">
        <v>0</v>
      </c>
    </row>
    <row r="9068" spans="2:10" x14ac:dyDescent="0.45">
      <c r="B9068">
        <v>6113</v>
      </c>
      <c r="C9068" t="s">
        <v>52</v>
      </c>
      <c r="D9068">
        <v>31</v>
      </c>
      <c r="E9068">
        <v>19</v>
      </c>
      <c r="F9068" t="s">
        <v>17</v>
      </c>
      <c r="G9068">
        <v>1</v>
      </c>
      <c r="H9068">
        <v>0</v>
      </c>
      <c r="I9068" t="s">
        <v>5</v>
      </c>
      <c r="J9068">
        <v>1</v>
      </c>
    </row>
    <row r="9069" spans="2:10" x14ac:dyDescent="0.45">
      <c r="B9069">
        <v>6114</v>
      </c>
      <c r="C9069" t="s">
        <v>52</v>
      </c>
      <c r="D9069">
        <v>31</v>
      </c>
      <c r="E9069">
        <v>19</v>
      </c>
      <c r="F9069" t="s">
        <v>44</v>
      </c>
      <c r="G9069">
        <v>1</v>
      </c>
      <c r="H9069">
        <v>1</v>
      </c>
      <c r="I9069" t="s">
        <v>11</v>
      </c>
      <c r="J9069">
        <v>0</v>
      </c>
    </row>
    <row r="9070" spans="2:10" x14ac:dyDescent="0.45">
      <c r="B9070">
        <v>6115</v>
      </c>
      <c r="C9070" t="s">
        <v>52</v>
      </c>
      <c r="D9070">
        <v>31</v>
      </c>
      <c r="E9070">
        <v>19</v>
      </c>
      <c r="F9070" t="s">
        <v>15</v>
      </c>
      <c r="G9070">
        <v>2</v>
      </c>
      <c r="H9070">
        <v>1</v>
      </c>
      <c r="I9070" t="s">
        <v>27</v>
      </c>
      <c r="J9070">
        <v>1</v>
      </c>
    </row>
    <row r="9071" spans="2:10" x14ac:dyDescent="0.45">
      <c r="B9071">
        <v>6116</v>
      </c>
      <c r="C9071" t="s">
        <v>52</v>
      </c>
      <c r="D9071">
        <v>31</v>
      </c>
      <c r="E9071">
        <v>19</v>
      </c>
      <c r="F9071" t="s">
        <v>3</v>
      </c>
      <c r="G9071">
        <v>1</v>
      </c>
      <c r="H9071">
        <v>0</v>
      </c>
      <c r="I9071" t="s">
        <v>6</v>
      </c>
      <c r="J9071">
        <v>1</v>
      </c>
    </row>
    <row r="9072" spans="2:10" x14ac:dyDescent="0.45">
      <c r="B9072">
        <v>6117</v>
      </c>
      <c r="C9072" t="s">
        <v>52</v>
      </c>
      <c r="D9072">
        <v>31</v>
      </c>
      <c r="E9072">
        <v>19</v>
      </c>
      <c r="F9072" t="s">
        <v>51</v>
      </c>
      <c r="G9072">
        <v>2</v>
      </c>
      <c r="H9072">
        <v>1</v>
      </c>
      <c r="I9072" t="s">
        <v>49</v>
      </c>
      <c r="J9072">
        <v>1</v>
      </c>
    </row>
    <row r="9073" spans="2:10" x14ac:dyDescent="0.45">
      <c r="B9073">
        <v>6132</v>
      </c>
      <c r="C9073" t="s">
        <v>50</v>
      </c>
      <c r="D9073">
        <v>32</v>
      </c>
      <c r="E9073">
        <v>1</v>
      </c>
      <c r="F9073" t="s">
        <v>12</v>
      </c>
      <c r="G9073">
        <v>3</v>
      </c>
      <c r="H9073">
        <v>2</v>
      </c>
      <c r="I9073" t="s">
        <v>7</v>
      </c>
      <c r="J9073">
        <v>1</v>
      </c>
    </row>
    <row r="9074" spans="2:10" x14ac:dyDescent="0.45">
      <c r="B9074">
        <v>6133</v>
      </c>
      <c r="C9074" t="s">
        <v>50</v>
      </c>
      <c r="D9074">
        <v>32</v>
      </c>
      <c r="E9074">
        <v>1</v>
      </c>
      <c r="F9074" t="s">
        <v>14</v>
      </c>
      <c r="G9074">
        <v>1</v>
      </c>
      <c r="H9074">
        <v>0</v>
      </c>
      <c r="I9074" t="s">
        <v>49</v>
      </c>
      <c r="J9074">
        <v>1</v>
      </c>
    </row>
    <row r="9075" spans="2:10" x14ac:dyDescent="0.45">
      <c r="B9075">
        <v>6134</v>
      </c>
      <c r="C9075" t="s">
        <v>50</v>
      </c>
      <c r="D9075">
        <v>32</v>
      </c>
      <c r="E9075">
        <v>1</v>
      </c>
      <c r="F9075" t="s">
        <v>10</v>
      </c>
      <c r="G9075">
        <v>1</v>
      </c>
      <c r="H9075">
        <v>1</v>
      </c>
      <c r="I9075" t="s">
        <v>5</v>
      </c>
      <c r="J9075">
        <v>0</v>
      </c>
    </row>
    <row r="9076" spans="2:10" x14ac:dyDescent="0.45">
      <c r="B9076">
        <v>6135</v>
      </c>
      <c r="C9076" t="s">
        <v>50</v>
      </c>
      <c r="D9076">
        <v>32</v>
      </c>
      <c r="E9076">
        <v>1</v>
      </c>
      <c r="F9076" t="s">
        <v>9</v>
      </c>
      <c r="G9076">
        <v>3</v>
      </c>
      <c r="H9076">
        <v>3</v>
      </c>
      <c r="I9076" t="s">
        <v>11</v>
      </c>
      <c r="J9076">
        <v>0</v>
      </c>
    </row>
    <row r="9077" spans="2:10" x14ac:dyDescent="0.45">
      <c r="B9077">
        <v>6136</v>
      </c>
      <c r="C9077" t="s">
        <v>50</v>
      </c>
      <c r="D9077">
        <v>32</v>
      </c>
      <c r="E9077">
        <v>1</v>
      </c>
      <c r="F9077" t="s">
        <v>13</v>
      </c>
      <c r="G9077">
        <v>1</v>
      </c>
      <c r="H9077">
        <v>0</v>
      </c>
      <c r="I9077" t="s">
        <v>0</v>
      </c>
      <c r="J9077">
        <v>1</v>
      </c>
    </row>
    <row r="9078" spans="2:10" x14ac:dyDescent="0.45">
      <c r="B9078">
        <v>6137</v>
      </c>
      <c r="C9078" t="s">
        <v>50</v>
      </c>
      <c r="D9078">
        <v>32</v>
      </c>
      <c r="E9078">
        <v>1</v>
      </c>
      <c r="F9078" t="s">
        <v>17</v>
      </c>
      <c r="G9078">
        <v>3</v>
      </c>
      <c r="H9078">
        <v>2</v>
      </c>
      <c r="I9078" t="s">
        <v>3</v>
      </c>
      <c r="J9078">
        <v>1</v>
      </c>
    </row>
    <row r="9079" spans="2:10" x14ac:dyDescent="0.45">
      <c r="B9079">
        <v>6138</v>
      </c>
      <c r="C9079" t="s">
        <v>50</v>
      </c>
      <c r="D9079">
        <v>32</v>
      </c>
      <c r="E9079">
        <v>1</v>
      </c>
      <c r="F9079" t="s">
        <v>51</v>
      </c>
      <c r="G9079">
        <v>1</v>
      </c>
      <c r="H9079">
        <v>1</v>
      </c>
      <c r="I9079" t="s">
        <v>1</v>
      </c>
      <c r="J9079">
        <v>0</v>
      </c>
    </row>
    <row r="9080" spans="2:10" x14ac:dyDescent="0.45">
      <c r="B9080">
        <v>6139</v>
      </c>
      <c r="C9080" t="s">
        <v>50</v>
      </c>
      <c r="D9080">
        <v>32</v>
      </c>
      <c r="E9080">
        <v>1</v>
      </c>
      <c r="F9080" t="s">
        <v>15</v>
      </c>
      <c r="G9080">
        <v>0</v>
      </c>
      <c r="H9080">
        <v>2</v>
      </c>
      <c r="I9080" t="s">
        <v>4</v>
      </c>
      <c r="J9080">
        <v>-1</v>
      </c>
    </row>
    <row r="9081" spans="2:10" x14ac:dyDescent="0.45">
      <c r="B9081">
        <v>6140</v>
      </c>
      <c r="C9081" t="s">
        <v>50</v>
      </c>
      <c r="D9081">
        <v>32</v>
      </c>
      <c r="E9081">
        <v>1</v>
      </c>
      <c r="F9081" t="s">
        <v>27</v>
      </c>
      <c r="G9081">
        <v>3</v>
      </c>
      <c r="H9081">
        <v>0</v>
      </c>
      <c r="I9081" t="s">
        <v>6</v>
      </c>
      <c r="J9081">
        <v>1</v>
      </c>
    </row>
    <row r="9082" spans="2:10" x14ac:dyDescent="0.45">
      <c r="B9082">
        <v>6141</v>
      </c>
      <c r="C9082" t="s">
        <v>50</v>
      </c>
      <c r="D9082">
        <v>32</v>
      </c>
      <c r="E9082">
        <v>2</v>
      </c>
      <c r="F9082" t="s">
        <v>4</v>
      </c>
      <c r="G9082">
        <v>3</v>
      </c>
      <c r="H9082">
        <v>1</v>
      </c>
      <c r="I9082" t="s">
        <v>27</v>
      </c>
      <c r="J9082">
        <v>1</v>
      </c>
    </row>
    <row r="9083" spans="2:10" x14ac:dyDescent="0.45">
      <c r="B9083">
        <v>6142</v>
      </c>
      <c r="C9083" t="s">
        <v>50</v>
      </c>
      <c r="D9083">
        <v>32</v>
      </c>
      <c r="E9083">
        <v>2</v>
      </c>
      <c r="F9083" t="s">
        <v>24</v>
      </c>
      <c r="G9083">
        <v>0</v>
      </c>
      <c r="H9083">
        <v>2</v>
      </c>
      <c r="I9083" t="s">
        <v>51</v>
      </c>
      <c r="J9083">
        <v>-1</v>
      </c>
    </row>
    <row r="9084" spans="2:10" x14ac:dyDescent="0.45">
      <c r="B9084">
        <v>6143</v>
      </c>
      <c r="C9084" t="s">
        <v>50</v>
      </c>
      <c r="D9084">
        <v>32</v>
      </c>
      <c r="E9084">
        <v>2</v>
      </c>
      <c r="F9084" t="s">
        <v>0</v>
      </c>
      <c r="G9084">
        <v>4</v>
      </c>
      <c r="H9084">
        <v>1</v>
      </c>
      <c r="I9084" t="s">
        <v>15</v>
      </c>
      <c r="J9084">
        <v>1</v>
      </c>
    </row>
    <row r="9085" spans="2:10" x14ac:dyDescent="0.45">
      <c r="B9085">
        <v>6144</v>
      </c>
      <c r="C9085" t="s">
        <v>50</v>
      </c>
      <c r="D9085">
        <v>32</v>
      </c>
      <c r="E9085">
        <v>2</v>
      </c>
      <c r="F9085" t="s">
        <v>1</v>
      </c>
      <c r="G9085">
        <v>3</v>
      </c>
      <c r="H9085">
        <v>0</v>
      </c>
      <c r="I9085" t="s">
        <v>14</v>
      </c>
      <c r="J9085">
        <v>1</v>
      </c>
    </row>
    <row r="9086" spans="2:10" x14ac:dyDescent="0.45">
      <c r="B9086">
        <v>6145</v>
      </c>
      <c r="C9086" t="s">
        <v>50</v>
      </c>
      <c r="D9086">
        <v>32</v>
      </c>
      <c r="E9086">
        <v>2</v>
      </c>
      <c r="F9086" t="s">
        <v>7</v>
      </c>
      <c r="G9086">
        <v>2</v>
      </c>
      <c r="H9086">
        <v>3</v>
      </c>
      <c r="I9086" t="s">
        <v>9</v>
      </c>
      <c r="J9086">
        <v>-1</v>
      </c>
    </row>
    <row r="9087" spans="2:10" x14ac:dyDescent="0.45">
      <c r="B9087">
        <v>6146</v>
      </c>
      <c r="C9087" t="s">
        <v>50</v>
      </c>
      <c r="D9087">
        <v>32</v>
      </c>
      <c r="E9087">
        <v>2</v>
      </c>
      <c r="F9087" t="s">
        <v>5</v>
      </c>
      <c r="G9087">
        <v>2</v>
      </c>
      <c r="H9087">
        <v>2</v>
      </c>
      <c r="I9087" t="s">
        <v>12</v>
      </c>
      <c r="J9087">
        <v>0</v>
      </c>
    </row>
    <row r="9088" spans="2:10" x14ac:dyDescent="0.45">
      <c r="B9088">
        <v>6147</v>
      </c>
      <c r="C9088" t="s">
        <v>50</v>
      </c>
      <c r="D9088">
        <v>32</v>
      </c>
      <c r="E9088">
        <v>2</v>
      </c>
      <c r="F9088" t="s">
        <v>6</v>
      </c>
      <c r="G9088">
        <v>1</v>
      </c>
      <c r="H9088">
        <v>2</v>
      </c>
      <c r="I9088" t="s">
        <v>17</v>
      </c>
      <c r="J9088">
        <v>-1</v>
      </c>
    </row>
    <row r="9089" spans="2:10" x14ac:dyDescent="0.45">
      <c r="B9089">
        <v>6148</v>
      </c>
      <c r="C9089" t="s">
        <v>50</v>
      </c>
      <c r="D9089">
        <v>32</v>
      </c>
      <c r="E9089">
        <v>2</v>
      </c>
      <c r="F9089" t="s">
        <v>3</v>
      </c>
      <c r="G9089">
        <v>3</v>
      </c>
      <c r="H9089">
        <v>1</v>
      </c>
      <c r="I9089" t="s">
        <v>10</v>
      </c>
      <c r="J9089">
        <v>1</v>
      </c>
    </row>
    <row r="9090" spans="2:10" x14ac:dyDescent="0.45">
      <c r="B9090">
        <v>6149</v>
      </c>
      <c r="C9090" t="s">
        <v>50</v>
      </c>
      <c r="D9090">
        <v>32</v>
      </c>
      <c r="E9090">
        <v>2</v>
      </c>
      <c r="F9090" t="s">
        <v>49</v>
      </c>
      <c r="G9090">
        <v>3</v>
      </c>
      <c r="H9090">
        <v>4</v>
      </c>
      <c r="I9090" t="s">
        <v>13</v>
      </c>
      <c r="J9090">
        <v>-1</v>
      </c>
    </row>
    <row r="9091" spans="2:10" x14ac:dyDescent="0.45">
      <c r="B9091">
        <v>6150</v>
      </c>
      <c r="C9091" t="s">
        <v>50</v>
      </c>
      <c r="D9091">
        <v>32</v>
      </c>
      <c r="E9091">
        <v>3</v>
      </c>
      <c r="F9091" t="s">
        <v>4</v>
      </c>
      <c r="G9091">
        <v>5</v>
      </c>
      <c r="H9091">
        <v>1</v>
      </c>
      <c r="I9091" t="s">
        <v>6</v>
      </c>
      <c r="J9091">
        <v>1</v>
      </c>
    </row>
    <row r="9092" spans="2:10" x14ac:dyDescent="0.45">
      <c r="B9092">
        <v>6151</v>
      </c>
      <c r="C9092" t="s">
        <v>50</v>
      </c>
      <c r="D9092">
        <v>32</v>
      </c>
      <c r="E9092">
        <v>3</v>
      </c>
      <c r="F9092" t="s">
        <v>12</v>
      </c>
      <c r="G9092">
        <v>0</v>
      </c>
      <c r="H9092">
        <v>2</v>
      </c>
      <c r="I9092" t="s">
        <v>3</v>
      </c>
      <c r="J9092">
        <v>-1</v>
      </c>
    </row>
    <row r="9093" spans="2:10" x14ac:dyDescent="0.45">
      <c r="B9093">
        <v>6152</v>
      </c>
      <c r="C9093" t="s">
        <v>50</v>
      </c>
      <c r="D9093">
        <v>32</v>
      </c>
      <c r="E9093">
        <v>3</v>
      </c>
      <c r="F9093" t="s">
        <v>14</v>
      </c>
      <c r="G9093">
        <v>3</v>
      </c>
      <c r="H9093">
        <v>1</v>
      </c>
      <c r="I9093" t="s">
        <v>24</v>
      </c>
      <c r="J9093">
        <v>1</v>
      </c>
    </row>
    <row r="9094" spans="2:10" x14ac:dyDescent="0.45">
      <c r="B9094">
        <v>6153</v>
      </c>
      <c r="C9094" t="s">
        <v>50</v>
      </c>
      <c r="D9094">
        <v>32</v>
      </c>
      <c r="E9094">
        <v>3</v>
      </c>
      <c r="F9094" t="s">
        <v>10</v>
      </c>
      <c r="G9094">
        <v>1</v>
      </c>
      <c r="H9094">
        <v>1</v>
      </c>
      <c r="I9094" t="s">
        <v>17</v>
      </c>
      <c r="J9094">
        <v>0</v>
      </c>
    </row>
    <row r="9095" spans="2:10" x14ac:dyDescent="0.45">
      <c r="B9095">
        <v>6154</v>
      </c>
      <c r="C9095" t="s">
        <v>50</v>
      </c>
      <c r="D9095">
        <v>32</v>
      </c>
      <c r="E9095">
        <v>3</v>
      </c>
      <c r="F9095" t="s">
        <v>9</v>
      </c>
      <c r="G9095">
        <v>2</v>
      </c>
      <c r="H9095">
        <v>0</v>
      </c>
      <c r="I9095" t="s">
        <v>5</v>
      </c>
      <c r="J9095">
        <v>1</v>
      </c>
    </row>
    <row r="9096" spans="2:10" x14ac:dyDescent="0.45">
      <c r="B9096">
        <v>6155</v>
      </c>
      <c r="C9096" t="s">
        <v>50</v>
      </c>
      <c r="D9096">
        <v>32</v>
      </c>
      <c r="E9096">
        <v>3</v>
      </c>
      <c r="F9096" t="s">
        <v>13</v>
      </c>
      <c r="G9096">
        <v>2</v>
      </c>
      <c r="H9096">
        <v>2</v>
      </c>
      <c r="I9096" t="s">
        <v>1</v>
      </c>
      <c r="J9096">
        <v>0</v>
      </c>
    </row>
    <row r="9097" spans="2:10" x14ac:dyDescent="0.45">
      <c r="B9097">
        <v>6156</v>
      </c>
      <c r="C9097" t="s">
        <v>50</v>
      </c>
      <c r="D9097">
        <v>32</v>
      </c>
      <c r="E9097">
        <v>3</v>
      </c>
      <c r="F9097" t="s">
        <v>51</v>
      </c>
      <c r="G9097">
        <v>1</v>
      </c>
      <c r="H9097">
        <v>0</v>
      </c>
      <c r="I9097" t="s">
        <v>11</v>
      </c>
      <c r="J9097">
        <v>1</v>
      </c>
    </row>
    <row r="9098" spans="2:10" x14ac:dyDescent="0.45">
      <c r="B9098">
        <v>6157</v>
      </c>
      <c r="C9098" t="s">
        <v>50</v>
      </c>
      <c r="D9098">
        <v>32</v>
      </c>
      <c r="E9098">
        <v>3</v>
      </c>
      <c r="F9098" t="s">
        <v>27</v>
      </c>
      <c r="G9098">
        <v>3</v>
      </c>
      <c r="H9098">
        <v>1</v>
      </c>
      <c r="I9098" t="s">
        <v>0</v>
      </c>
      <c r="J9098">
        <v>1</v>
      </c>
    </row>
    <row r="9099" spans="2:10" x14ac:dyDescent="0.45">
      <c r="B9099">
        <v>6158</v>
      </c>
      <c r="C9099" t="s">
        <v>50</v>
      </c>
      <c r="D9099">
        <v>32</v>
      </c>
      <c r="E9099">
        <v>3</v>
      </c>
      <c r="F9099" t="s">
        <v>15</v>
      </c>
      <c r="G9099">
        <v>1</v>
      </c>
      <c r="H9099">
        <v>1</v>
      </c>
      <c r="I9099" t="s">
        <v>49</v>
      </c>
      <c r="J9099">
        <v>0</v>
      </c>
    </row>
    <row r="9100" spans="2:10" x14ac:dyDescent="0.45">
      <c r="B9100">
        <v>6159</v>
      </c>
      <c r="C9100" t="s">
        <v>50</v>
      </c>
      <c r="D9100">
        <v>32</v>
      </c>
      <c r="E9100">
        <v>4</v>
      </c>
      <c r="F9100" t="s">
        <v>0</v>
      </c>
      <c r="G9100">
        <v>1</v>
      </c>
      <c r="H9100">
        <v>1</v>
      </c>
      <c r="I9100" t="s">
        <v>4</v>
      </c>
      <c r="J9100">
        <v>0</v>
      </c>
    </row>
    <row r="9101" spans="2:10" x14ac:dyDescent="0.45">
      <c r="B9101">
        <v>6160</v>
      </c>
      <c r="C9101" t="s">
        <v>50</v>
      </c>
      <c r="D9101">
        <v>32</v>
      </c>
      <c r="E9101">
        <v>4</v>
      </c>
      <c r="F9101" t="s">
        <v>24</v>
      </c>
      <c r="G9101">
        <v>0</v>
      </c>
      <c r="H9101">
        <v>3</v>
      </c>
      <c r="I9101" t="s">
        <v>13</v>
      </c>
      <c r="J9101">
        <v>-1</v>
      </c>
    </row>
    <row r="9102" spans="2:10" x14ac:dyDescent="0.45">
      <c r="B9102">
        <v>6161</v>
      </c>
      <c r="C9102" t="s">
        <v>50</v>
      </c>
      <c r="D9102">
        <v>32</v>
      </c>
      <c r="E9102">
        <v>4</v>
      </c>
      <c r="F9102" t="s">
        <v>17</v>
      </c>
      <c r="G9102">
        <v>3</v>
      </c>
      <c r="H9102">
        <v>2</v>
      </c>
      <c r="I9102" t="s">
        <v>12</v>
      </c>
      <c r="J9102">
        <v>1</v>
      </c>
    </row>
    <row r="9103" spans="2:10" x14ac:dyDescent="0.45">
      <c r="B9103">
        <v>6162</v>
      </c>
      <c r="C9103" t="s">
        <v>50</v>
      </c>
      <c r="D9103">
        <v>32</v>
      </c>
      <c r="E9103">
        <v>4</v>
      </c>
      <c r="F9103" t="s">
        <v>1</v>
      </c>
      <c r="G9103">
        <v>2</v>
      </c>
      <c r="H9103">
        <v>2</v>
      </c>
      <c r="I9103" t="s">
        <v>15</v>
      </c>
      <c r="J9103">
        <v>0</v>
      </c>
    </row>
    <row r="9104" spans="2:10" x14ac:dyDescent="0.45">
      <c r="B9104">
        <v>6163</v>
      </c>
      <c r="C9104" t="s">
        <v>50</v>
      </c>
      <c r="D9104">
        <v>32</v>
      </c>
      <c r="E9104">
        <v>4</v>
      </c>
      <c r="F9104" t="s">
        <v>6</v>
      </c>
      <c r="G9104">
        <v>1</v>
      </c>
      <c r="H9104">
        <v>1</v>
      </c>
      <c r="I9104" t="s">
        <v>10</v>
      </c>
      <c r="J9104">
        <v>0</v>
      </c>
    </row>
    <row r="9105" spans="2:10" x14ac:dyDescent="0.45">
      <c r="B9105">
        <v>6164</v>
      </c>
      <c r="C9105" t="s">
        <v>50</v>
      </c>
      <c r="D9105">
        <v>32</v>
      </c>
      <c r="E9105">
        <v>4</v>
      </c>
      <c r="F9105" t="s">
        <v>49</v>
      </c>
      <c r="G9105">
        <v>2</v>
      </c>
      <c r="H9105">
        <v>2</v>
      </c>
      <c r="I9105" t="s">
        <v>27</v>
      </c>
      <c r="J9105">
        <v>0</v>
      </c>
    </row>
    <row r="9106" spans="2:10" x14ac:dyDescent="0.45">
      <c r="B9106">
        <v>6165</v>
      </c>
      <c r="C9106" t="s">
        <v>50</v>
      </c>
      <c r="D9106">
        <v>32</v>
      </c>
      <c r="E9106">
        <v>4</v>
      </c>
      <c r="F9106" t="s">
        <v>11</v>
      </c>
      <c r="G9106">
        <v>2</v>
      </c>
      <c r="H9106">
        <v>2</v>
      </c>
      <c r="I9106" t="s">
        <v>14</v>
      </c>
      <c r="J9106">
        <v>0</v>
      </c>
    </row>
    <row r="9107" spans="2:10" x14ac:dyDescent="0.45">
      <c r="B9107">
        <v>6166</v>
      </c>
      <c r="C9107" t="s">
        <v>50</v>
      </c>
      <c r="D9107">
        <v>32</v>
      </c>
      <c r="E9107">
        <v>4</v>
      </c>
      <c r="F9107" t="s">
        <v>3</v>
      </c>
      <c r="G9107">
        <v>0</v>
      </c>
      <c r="H9107">
        <v>1</v>
      </c>
      <c r="I9107" t="s">
        <v>9</v>
      </c>
      <c r="J9107">
        <v>-1</v>
      </c>
    </row>
    <row r="9108" spans="2:10" x14ac:dyDescent="0.45">
      <c r="B9108">
        <v>6167</v>
      </c>
      <c r="C9108" t="s">
        <v>50</v>
      </c>
      <c r="D9108">
        <v>32</v>
      </c>
      <c r="E9108">
        <v>4</v>
      </c>
      <c r="F9108" t="s">
        <v>7</v>
      </c>
      <c r="G9108">
        <v>0</v>
      </c>
      <c r="H9108">
        <v>1</v>
      </c>
      <c r="I9108" t="s">
        <v>51</v>
      </c>
      <c r="J9108">
        <v>-1</v>
      </c>
    </row>
    <row r="9109" spans="2:10" x14ac:dyDescent="0.45">
      <c r="B9109">
        <v>6168</v>
      </c>
      <c r="C9109" t="s">
        <v>50</v>
      </c>
      <c r="D9109">
        <v>32</v>
      </c>
      <c r="E9109">
        <v>5</v>
      </c>
      <c r="F9109" t="s">
        <v>51</v>
      </c>
      <c r="G9109">
        <v>1</v>
      </c>
      <c r="H9109">
        <v>2</v>
      </c>
      <c r="I9109" t="s">
        <v>5</v>
      </c>
      <c r="J9109">
        <v>-1</v>
      </c>
    </row>
    <row r="9110" spans="2:10" x14ac:dyDescent="0.45">
      <c r="B9110">
        <v>6170</v>
      </c>
      <c r="C9110" t="s">
        <v>50</v>
      </c>
      <c r="D9110">
        <v>32</v>
      </c>
      <c r="E9110">
        <v>5</v>
      </c>
      <c r="F9110" t="s">
        <v>4</v>
      </c>
      <c r="G9110">
        <v>0</v>
      </c>
      <c r="H9110">
        <v>1</v>
      </c>
      <c r="I9110" t="s">
        <v>49</v>
      </c>
      <c r="J9110">
        <v>-1</v>
      </c>
    </row>
    <row r="9111" spans="2:10" x14ac:dyDescent="0.45">
      <c r="B9111">
        <v>6171</v>
      </c>
      <c r="C9111" t="s">
        <v>50</v>
      </c>
      <c r="D9111">
        <v>32</v>
      </c>
      <c r="E9111">
        <v>5</v>
      </c>
      <c r="F9111" t="s">
        <v>12</v>
      </c>
      <c r="G9111">
        <v>0</v>
      </c>
      <c r="H9111">
        <v>2</v>
      </c>
      <c r="I9111" t="s">
        <v>10</v>
      </c>
      <c r="J9111">
        <v>-1</v>
      </c>
    </row>
    <row r="9112" spans="2:10" x14ac:dyDescent="0.45">
      <c r="B9112">
        <v>6172</v>
      </c>
      <c r="C9112" t="s">
        <v>50</v>
      </c>
      <c r="D9112">
        <v>32</v>
      </c>
      <c r="E9112">
        <v>5</v>
      </c>
      <c r="F9112" t="s">
        <v>0</v>
      </c>
      <c r="G9112">
        <v>1</v>
      </c>
      <c r="H9112">
        <v>1</v>
      </c>
      <c r="I9112" t="s">
        <v>6</v>
      </c>
      <c r="J9112">
        <v>0</v>
      </c>
    </row>
    <row r="9113" spans="2:10" x14ac:dyDescent="0.45">
      <c r="B9113">
        <v>6173</v>
      </c>
      <c r="C9113" t="s">
        <v>50</v>
      </c>
      <c r="D9113">
        <v>32</v>
      </c>
      <c r="E9113">
        <v>5</v>
      </c>
      <c r="F9113" t="s">
        <v>14</v>
      </c>
      <c r="G9113">
        <v>3</v>
      </c>
      <c r="H9113">
        <v>1</v>
      </c>
      <c r="I9113" t="s">
        <v>7</v>
      </c>
      <c r="J9113">
        <v>1</v>
      </c>
    </row>
    <row r="9114" spans="2:10" x14ac:dyDescent="0.45">
      <c r="B9114">
        <v>6174</v>
      </c>
      <c r="C9114" t="s">
        <v>50</v>
      </c>
      <c r="D9114">
        <v>32</v>
      </c>
      <c r="E9114">
        <v>5</v>
      </c>
      <c r="F9114" t="s">
        <v>9</v>
      </c>
      <c r="G9114">
        <v>3</v>
      </c>
      <c r="H9114">
        <v>1</v>
      </c>
      <c r="I9114" t="s">
        <v>17</v>
      </c>
      <c r="J9114">
        <v>1</v>
      </c>
    </row>
    <row r="9115" spans="2:10" x14ac:dyDescent="0.45">
      <c r="B9115">
        <v>6175</v>
      </c>
      <c r="C9115" t="s">
        <v>50</v>
      </c>
      <c r="D9115">
        <v>32</v>
      </c>
      <c r="E9115">
        <v>5</v>
      </c>
      <c r="F9115" t="s">
        <v>13</v>
      </c>
      <c r="G9115">
        <v>3</v>
      </c>
      <c r="H9115">
        <v>4</v>
      </c>
      <c r="I9115" t="s">
        <v>11</v>
      </c>
      <c r="J9115">
        <v>-1</v>
      </c>
    </row>
    <row r="9116" spans="2:10" x14ac:dyDescent="0.45">
      <c r="B9116">
        <v>6176</v>
      </c>
      <c r="C9116" t="s">
        <v>50</v>
      </c>
      <c r="D9116">
        <v>32</v>
      </c>
      <c r="E9116">
        <v>5</v>
      </c>
      <c r="F9116" t="s">
        <v>27</v>
      </c>
      <c r="G9116">
        <v>0</v>
      </c>
      <c r="H9116">
        <v>1</v>
      </c>
      <c r="I9116" t="s">
        <v>1</v>
      </c>
      <c r="J9116">
        <v>-1</v>
      </c>
    </row>
    <row r="9117" spans="2:10" x14ac:dyDescent="0.45">
      <c r="B9117">
        <v>6177</v>
      </c>
      <c r="C9117" t="s">
        <v>50</v>
      </c>
      <c r="D9117">
        <v>32</v>
      </c>
      <c r="E9117">
        <v>5</v>
      </c>
      <c r="F9117" t="s">
        <v>15</v>
      </c>
      <c r="G9117">
        <v>0</v>
      </c>
      <c r="H9117">
        <v>0</v>
      </c>
      <c r="I9117" t="s">
        <v>24</v>
      </c>
      <c r="J9117">
        <v>0</v>
      </c>
    </row>
    <row r="9118" spans="2:10" x14ac:dyDescent="0.45">
      <c r="B9118">
        <v>6178</v>
      </c>
      <c r="C9118" t="s">
        <v>50</v>
      </c>
      <c r="D9118">
        <v>32</v>
      </c>
      <c r="E9118">
        <v>6</v>
      </c>
      <c r="F9118" t="s">
        <v>6</v>
      </c>
      <c r="G9118">
        <v>1</v>
      </c>
      <c r="H9118">
        <v>2</v>
      </c>
      <c r="I9118" t="s">
        <v>12</v>
      </c>
      <c r="J9118">
        <v>-1</v>
      </c>
    </row>
    <row r="9119" spans="2:10" x14ac:dyDescent="0.45">
      <c r="B9119">
        <v>6179</v>
      </c>
      <c r="C9119" t="s">
        <v>50</v>
      </c>
      <c r="D9119">
        <v>32</v>
      </c>
      <c r="E9119">
        <v>6</v>
      </c>
      <c r="F9119" t="s">
        <v>10</v>
      </c>
      <c r="G9119">
        <v>3</v>
      </c>
      <c r="H9119">
        <v>0</v>
      </c>
      <c r="I9119" t="s">
        <v>9</v>
      </c>
      <c r="J9119">
        <v>1</v>
      </c>
    </row>
    <row r="9120" spans="2:10" x14ac:dyDescent="0.45">
      <c r="B9120">
        <v>6180</v>
      </c>
      <c r="C9120" t="s">
        <v>50</v>
      </c>
      <c r="D9120">
        <v>32</v>
      </c>
      <c r="E9120">
        <v>6</v>
      </c>
      <c r="F9120" t="s">
        <v>7</v>
      </c>
      <c r="G9120">
        <v>1</v>
      </c>
      <c r="H9120">
        <v>1</v>
      </c>
      <c r="I9120" t="s">
        <v>13</v>
      </c>
      <c r="J9120">
        <v>0</v>
      </c>
    </row>
    <row r="9121" spans="2:10" x14ac:dyDescent="0.45">
      <c r="B9121">
        <v>6181</v>
      </c>
      <c r="C9121" t="s">
        <v>50</v>
      </c>
      <c r="D9121">
        <v>32</v>
      </c>
      <c r="E9121">
        <v>6</v>
      </c>
      <c r="F9121" t="s">
        <v>24</v>
      </c>
      <c r="G9121">
        <v>3</v>
      </c>
      <c r="H9121">
        <v>3</v>
      </c>
      <c r="I9121" t="s">
        <v>27</v>
      </c>
      <c r="J9121">
        <v>0</v>
      </c>
    </row>
    <row r="9122" spans="2:10" x14ac:dyDescent="0.45">
      <c r="B9122">
        <v>6182</v>
      </c>
      <c r="C9122" t="s">
        <v>50</v>
      </c>
      <c r="D9122">
        <v>32</v>
      </c>
      <c r="E9122">
        <v>6</v>
      </c>
      <c r="F9122" t="s">
        <v>1</v>
      </c>
      <c r="G9122">
        <v>0</v>
      </c>
      <c r="H9122">
        <v>3</v>
      </c>
      <c r="I9122" t="s">
        <v>4</v>
      </c>
      <c r="J9122">
        <v>-1</v>
      </c>
    </row>
    <row r="9123" spans="2:10" x14ac:dyDescent="0.45">
      <c r="B9123">
        <v>6183</v>
      </c>
      <c r="C9123" t="s">
        <v>50</v>
      </c>
      <c r="D9123">
        <v>32</v>
      </c>
      <c r="E9123">
        <v>6</v>
      </c>
      <c r="F9123" t="s">
        <v>49</v>
      </c>
      <c r="G9123">
        <v>0</v>
      </c>
      <c r="H9123">
        <v>1</v>
      </c>
      <c r="I9123" t="s">
        <v>0</v>
      </c>
      <c r="J9123">
        <v>-1</v>
      </c>
    </row>
    <row r="9124" spans="2:10" x14ac:dyDescent="0.45">
      <c r="B9124">
        <v>6184</v>
      </c>
      <c r="C9124" t="s">
        <v>50</v>
      </c>
      <c r="D9124">
        <v>32</v>
      </c>
      <c r="E9124">
        <v>6</v>
      </c>
      <c r="F9124" t="s">
        <v>5</v>
      </c>
      <c r="G9124">
        <v>1</v>
      </c>
      <c r="H9124">
        <v>3</v>
      </c>
      <c r="I9124" t="s">
        <v>14</v>
      </c>
      <c r="J9124">
        <v>-1</v>
      </c>
    </row>
    <row r="9125" spans="2:10" x14ac:dyDescent="0.45">
      <c r="B9125">
        <v>6185</v>
      </c>
      <c r="C9125" t="s">
        <v>50</v>
      </c>
      <c r="D9125">
        <v>32</v>
      </c>
      <c r="E9125">
        <v>6</v>
      </c>
      <c r="F9125" t="s">
        <v>11</v>
      </c>
      <c r="G9125">
        <v>3</v>
      </c>
      <c r="H9125">
        <v>0</v>
      </c>
      <c r="I9125" t="s">
        <v>15</v>
      </c>
      <c r="J9125">
        <v>1</v>
      </c>
    </row>
    <row r="9126" spans="2:10" x14ac:dyDescent="0.45">
      <c r="B9126">
        <v>6186</v>
      </c>
      <c r="C9126" t="s">
        <v>50</v>
      </c>
      <c r="D9126">
        <v>32</v>
      </c>
      <c r="E9126">
        <v>6</v>
      </c>
      <c r="F9126" t="s">
        <v>3</v>
      </c>
      <c r="G9126">
        <v>2</v>
      </c>
      <c r="H9126">
        <v>1</v>
      </c>
      <c r="I9126" t="s">
        <v>51</v>
      </c>
      <c r="J9126">
        <v>1</v>
      </c>
    </row>
    <row r="9127" spans="2:10" x14ac:dyDescent="0.45">
      <c r="B9127">
        <v>6187</v>
      </c>
      <c r="C9127" t="s">
        <v>50</v>
      </c>
      <c r="D9127">
        <v>32</v>
      </c>
      <c r="E9127">
        <v>7</v>
      </c>
      <c r="F9127" t="s">
        <v>13</v>
      </c>
      <c r="G9127">
        <v>2</v>
      </c>
      <c r="H9127">
        <v>1</v>
      </c>
      <c r="I9127" t="s">
        <v>5</v>
      </c>
      <c r="J9127">
        <v>1</v>
      </c>
    </row>
    <row r="9128" spans="2:10" x14ac:dyDescent="0.45">
      <c r="B9128">
        <v>6188</v>
      </c>
      <c r="C9128" t="s">
        <v>50</v>
      </c>
      <c r="D9128">
        <v>32</v>
      </c>
      <c r="E9128">
        <v>7</v>
      </c>
      <c r="F9128" t="s">
        <v>4</v>
      </c>
      <c r="G9128">
        <v>2</v>
      </c>
      <c r="H9128">
        <v>2</v>
      </c>
      <c r="I9128" t="s">
        <v>24</v>
      </c>
      <c r="J9128">
        <v>0</v>
      </c>
    </row>
    <row r="9129" spans="2:10" x14ac:dyDescent="0.45">
      <c r="B9129">
        <v>6189</v>
      </c>
      <c r="C9129" t="s">
        <v>50</v>
      </c>
      <c r="D9129">
        <v>32</v>
      </c>
      <c r="E9129">
        <v>7</v>
      </c>
      <c r="F9129" t="s">
        <v>0</v>
      </c>
      <c r="G9129">
        <v>3</v>
      </c>
      <c r="H9129">
        <v>0</v>
      </c>
      <c r="I9129" t="s">
        <v>1</v>
      </c>
      <c r="J9129">
        <v>1</v>
      </c>
    </row>
    <row r="9130" spans="2:10" x14ac:dyDescent="0.45">
      <c r="B9130">
        <v>6190</v>
      </c>
      <c r="C9130" t="s">
        <v>50</v>
      </c>
      <c r="D9130">
        <v>32</v>
      </c>
      <c r="E9130">
        <v>7</v>
      </c>
      <c r="F9130" t="s">
        <v>14</v>
      </c>
      <c r="G9130">
        <v>2</v>
      </c>
      <c r="H9130">
        <v>0</v>
      </c>
      <c r="I9130" t="s">
        <v>3</v>
      </c>
      <c r="J9130">
        <v>1</v>
      </c>
    </row>
    <row r="9131" spans="2:10" x14ac:dyDescent="0.45">
      <c r="B9131">
        <v>6191</v>
      </c>
      <c r="C9131" t="s">
        <v>50</v>
      </c>
      <c r="D9131">
        <v>32</v>
      </c>
      <c r="E9131">
        <v>7</v>
      </c>
      <c r="F9131" t="s">
        <v>9</v>
      </c>
      <c r="G9131">
        <v>1</v>
      </c>
      <c r="H9131">
        <v>1</v>
      </c>
      <c r="I9131" t="s">
        <v>12</v>
      </c>
      <c r="J9131">
        <v>0</v>
      </c>
    </row>
    <row r="9132" spans="2:10" x14ac:dyDescent="0.45">
      <c r="B9132">
        <v>6192</v>
      </c>
      <c r="C9132" t="s">
        <v>50</v>
      </c>
      <c r="D9132">
        <v>32</v>
      </c>
      <c r="E9132">
        <v>7</v>
      </c>
      <c r="F9132" t="s">
        <v>49</v>
      </c>
      <c r="G9132">
        <v>1</v>
      </c>
      <c r="H9132">
        <v>3</v>
      </c>
      <c r="I9132" t="s">
        <v>6</v>
      </c>
      <c r="J9132">
        <v>-1</v>
      </c>
    </row>
    <row r="9133" spans="2:10" x14ac:dyDescent="0.45">
      <c r="B9133">
        <v>6193</v>
      </c>
      <c r="C9133" t="s">
        <v>50</v>
      </c>
      <c r="D9133">
        <v>32</v>
      </c>
      <c r="E9133">
        <v>7</v>
      </c>
      <c r="F9133" t="s">
        <v>51</v>
      </c>
      <c r="G9133">
        <v>2</v>
      </c>
      <c r="H9133">
        <v>1</v>
      </c>
      <c r="I9133" t="s">
        <v>17</v>
      </c>
      <c r="J9133">
        <v>1</v>
      </c>
    </row>
    <row r="9134" spans="2:10" x14ac:dyDescent="0.45">
      <c r="B9134">
        <v>6194</v>
      </c>
      <c r="C9134" t="s">
        <v>50</v>
      </c>
      <c r="D9134">
        <v>32</v>
      </c>
      <c r="E9134">
        <v>7</v>
      </c>
      <c r="F9134" t="s">
        <v>15</v>
      </c>
      <c r="G9134">
        <v>2</v>
      </c>
      <c r="H9134">
        <v>1</v>
      </c>
      <c r="I9134" t="s">
        <v>7</v>
      </c>
      <c r="J9134">
        <v>1</v>
      </c>
    </row>
    <row r="9135" spans="2:10" x14ac:dyDescent="0.45">
      <c r="B9135">
        <v>6195</v>
      </c>
      <c r="C9135" t="s">
        <v>50</v>
      </c>
      <c r="D9135">
        <v>32</v>
      </c>
      <c r="E9135">
        <v>7</v>
      </c>
      <c r="F9135" t="s">
        <v>27</v>
      </c>
      <c r="G9135">
        <v>4</v>
      </c>
      <c r="H9135">
        <v>1</v>
      </c>
      <c r="I9135" t="s">
        <v>11</v>
      </c>
      <c r="J9135">
        <v>1</v>
      </c>
    </row>
    <row r="9136" spans="2:10" x14ac:dyDescent="0.45">
      <c r="B9136">
        <v>6196</v>
      </c>
      <c r="C9136" t="s">
        <v>50</v>
      </c>
      <c r="D9136">
        <v>32</v>
      </c>
      <c r="E9136">
        <v>8</v>
      </c>
      <c r="F9136" t="s">
        <v>24</v>
      </c>
      <c r="G9136">
        <v>2</v>
      </c>
      <c r="H9136">
        <v>3</v>
      </c>
      <c r="I9136" t="s">
        <v>0</v>
      </c>
      <c r="J9136">
        <v>-1</v>
      </c>
    </row>
    <row r="9137" spans="2:10" x14ac:dyDescent="0.45">
      <c r="B9137">
        <v>6197</v>
      </c>
      <c r="C9137" t="s">
        <v>50</v>
      </c>
      <c r="D9137">
        <v>32</v>
      </c>
      <c r="E9137">
        <v>8</v>
      </c>
      <c r="F9137" t="s">
        <v>10</v>
      </c>
      <c r="G9137">
        <v>0</v>
      </c>
      <c r="H9137">
        <v>2</v>
      </c>
      <c r="I9137" t="s">
        <v>51</v>
      </c>
      <c r="J9137">
        <v>-1</v>
      </c>
    </row>
    <row r="9138" spans="2:10" x14ac:dyDescent="0.45">
      <c r="B9138">
        <v>6198</v>
      </c>
      <c r="C9138" t="s">
        <v>50</v>
      </c>
      <c r="D9138">
        <v>32</v>
      </c>
      <c r="E9138">
        <v>8</v>
      </c>
      <c r="F9138" t="s">
        <v>7</v>
      </c>
      <c r="G9138">
        <v>1</v>
      </c>
      <c r="H9138">
        <v>1</v>
      </c>
      <c r="I9138" t="s">
        <v>27</v>
      </c>
      <c r="J9138">
        <v>0</v>
      </c>
    </row>
    <row r="9139" spans="2:10" x14ac:dyDescent="0.45">
      <c r="B9139">
        <v>6199</v>
      </c>
      <c r="C9139" t="s">
        <v>50</v>
      </c>
      <c r="D9139">
        <v>32</v>
      </c>
      <c r="E9139">
        <v>8</v>
      </c>
      <c r="F9139" t="s">
        <v>6</v>
      </c>
      <c r="G9139">
        <v>1</v>
      </c>
      <c r="H9139">
        <v>1</v>
      </c>
      <c r="I9139" t="s">
        <v>9</v>
      </c>
      <c r="J9139">
        <v>0</v>
      </c>
    </row>
    <row r="9140" spans="2:10" x14ac:dyDescent="0.45">
      <c r="B9140">
        <v>6200</v>
      </c>
      <c r="C9140" t="s">
        <v>50</v>
      </c>
      <c r="D9140">
        <v>32</v>
      </c>
      <c r="E9140">
        <v>8</v>
      </c>
      <c r="F9140" t="s">
        <v>17</v>
      </c>
      <c r="G9140">
        <v>2</v>
      </c>
      <c r="H9140">
        <v>1</v>
      </c>
      <c r="I9140" t="s">
        <v>14</v>
      </c>
      <c r="J9140">
        <v>1</v>
      </c>
    </row>
    <row r="9141" spans="2:10" x14ac:dyDescent="0.45">
      <c r="B9141">
        <v>6201</v>
      </c>
      <c r="C9141" t="s">
        <v>50</v>
      </c>
      <c r="D9141">
        <v>32</v>
      </c>
      <c r="E9141">
        <v>8</v>
      </c>
      <c r="F9141" t="s">
        <v>1</v>
      </c>
      <c r="G9141">
        <v>2</v>
      </c>
      <c r="H9141">
        <v>0</v>
      </c>
      <c r="I9141" t="s">
        <v>49</v>
      </c>
      <c r="J9141">
        <v>1</v>
      </c>
    </row>
    <row r="9142" spans="2:10" x14ac:dyDescent="0.45">
      <c r="B9142">
        <v>6202</v>
      </c>
      <c r="C9142" t="s">
        <v>50</v>
      </c>
      <c r="D9142">
        <v>32</v>
      </c>
      <c r="E9142">
        <v>8</v>
      </c>
      <c r="F9142" t="s">
        <v>11</v>
      </c>
      <c r="G9142">
        <v>0</v>
      </c>
      <c r="H9142">
        <v>1</v>
      </c>
      <c r="I9142" t="s">
        <v>4</v>
      </c>
      <c r="J9142">
        <v>-1</v>
      </c>
    </row>
    <row r="9143" spans="2:10" x14ac:dyDescent="0.45">
      <c r="B9143">
        <v>6203</v>
      </c>
      <c r="C9143" t="s">
        <v>50</v>
      </c>
      <c r="D9143">
        <v>32</v>
      </c>
      <c r="E9143">
        <v>8</v>
      </c>
      <c r="F9143" t="s">
        <v>3</v>
      </c>
      <c r="G9143">
        <v>0</v>
      </c>
      <c r="H9143">
        <v>0</v>
      </c>
      <c r="I9143" t="s">
        <v>13</v>
      </c>
      <c r="J9143">
        <v>0</v>
      </c>
    </row>
    <row r="9144" spans="2:10" x14ac:dyDescent="0.45">
      <c r="B9144">
        <v>6204</v>
      </c>
      <c r="C9144" t="s">
        <v>50</v>
      </c>
      <c r="D9144">
        <v>32</v>
      </c>
      <c r="E9144">
        <v>8</v>
      </c>
      <c r="F9144" t="s">
        <v>5</v>
      </c>
      <c r="G9144">
        <v>2</v>
      </c>
      <c r="H9144">
        <v>0</v>
      </c>
      <c r="I9144" t="s">
        <v>15</v>
      </c>
      <c r="J9144">
        <v>1</v>
      </c>
    </row>
    <row r="9145" spans="2:10" x14ac:dyDescent="0.45">
      <c r="B9145">
        <v>6169</v>
      </c>
      <c r="C9145" t="s">
        <v>50</v>
      </c>
      <c r="D9145">
        <v>32</v>
      </c>
      <c r="E9145">
        <v>9</v>
      </c>
      <c r="F9145" t="s">
        <v>15</v>
      </c>
      <c r="G9145">
        <v>0</v>
      </c>
      <c r="H9145">
        <v>1</v>
      </c>
      <c r="I9145" t="s">
        <v>3</v>
      </c>
      <c r="J9145">
        <v>-1</v>
      </c>
    </row>
    <row r="9146" spans="2:10" x14ac:dyDescent="0.45">
      <c r="B9146">
        <v>6205</v>
      </c>
      <c r="C9146" t="s">
        <v>50</v>
      </c>
      <c r="D9146">
        <v>32</v>
      </c>
      <c r="E9146">
        <v>9</v>
      </c>
      <c r="F9146" t="s">
        <v>4</v>
      </c>
      <c r="G9146">
        <v>0</v>
      </c>
      <c r="H9146">
        <v>0</v>
      </c>
      <c r="I9146" t="s">
        <v>7</v>
      </c>
      <c r="J9146">
        <v>0</v>
      </c>
    </row>
    <row r="9147" spans="2:10" x14ac:dyDescent="0.45">
      <c r="B9147">
        <v>6206</v>
      </c>
      <c r="C9147" t="s">
        <v>50</v>
      </c>
      <c r="D9147">
        <v>32</v>
      </c>
      <c r="E9147">
        <v>9</v>
      </c>
      <c r="F9147" t="s">
        <v>13</v>
      </c>
      <c r="G9147">
        <v>1</v>
      </c>
      <c r="H9147">
        <v>1</v>
      </c>
      <c r="I9147" t="s">
        <v>17</v>
      </c>
      <c r="J9147">
        <v>0</v>
      </c>
    </row>
    <row r="9148" spans="2:10" x14ac:dyDescent="0.45">
      <c r="B9148">
        <v>6207</v>
      </c>
      <c r="C9148" t="s">
        <v>50</v>
      </c>
      <c r="D9148">
        <v>32</v>
      </c>
      <c r="E9148">
        <v>9</v>
      </c>
      <c r="F9148" t="s">
        <v>51</v>
      </c>
      <c r="G9148">
        <v>2</v>
      </c>
      <c r="H9148">
        <v>0</v>
      </c>
      <c r="I9148" t="s">
        <v>12</v>
      </c>
      <c r="J9148">
        <v>1</v>
      </c>
    </row>
    <row r="9149" spans="2:10" x14ac:dyDescent="0.45">
      <c r="B9149">
        <v>6208</v>
      </c>
      <c r="C9149" t="s">
        <v>50</v>
      </c>
      <c r="D9149">
        <v>32</v>
      </c>
      <c r="E9149">
        <v>9</v>
      </c>
      <c r="F9149" t="s">
        <v>14</v>
      </c>
      <c r="G9149">
        <v>2</v>
      </c>
      <c r="H9149">
        <v>3</v>
      </c>
      <c r="I9149" t="s">
        <v>10</v>
      </c>
      <c r="J9149">
        <v>-1</v>
      </c>
    </row>
    <row r="9150" spans="2:10" x14ac:dyDescent="0.45">
      <c r="B9150">
        <v>6209</v>
      </c>
      <c r="C9150" t="s">
        <v>50</v>
      </c>
      <c r="D9150">
        <v>32</v>
      </c>
      <c r="E9150">
        <v>9</v>
      </c>
      <c r="F9150" t="s">
        <v>49</v>
      </c>
      <c r="G9150">
        <v>2</v>
      </c>
      <c r="H9150">
        <v>0</v>
      </c>
      <c r="I9150" t="s">
        <v>24</v>
      </c>
      <c r="J9150">
        <v>1</v>
      </c>
    </row>
    <row r="9151" spans="2:10" x14ac:dyDescent="0.45">
      <c r="B9151">
        <v>6210</v>
      </c>
      <c r="C9151" t="s">
        <v>50</v>
      </c>
      <c r="D9151">
        <v>32</v>
      </c>
      <c r="E9151">
        <v>9</v>
      </c>
      <c r="F9151" t="s">
        <v>0</v>
      </c>
      <c r="G9151">
        <v>2</v>
      </c>
      <c r="H9151">
        <v>3</v>
      </c>
      <c r="I9151" t="s">
        <v>11</v>
      </c>
      <c r="J9151">
        <v>-1</v>
      </c>
    </row>
    <row r="9152" spans="2:10" x14ac:dyDescent="0.45">
      <c r="B9152">
        <v>6211</v>
      </c>
      <c r="C9152" t="s">
        <v>50</v>
      </c>
      <c r="D9152">
        <v>32</v>
      </c>
      <c r="E9152">
        <v>9</v>
      </c>
      <c r="F9152" t="s">
        <v>1</v>
      </c>
      <c r="G9152">
        <v>4</v>
      </c>
      <c r="H9152">
        <v>0</v>
      </c>
      <c r="I9152" t="s">
        <v>6</v>
      </c>
      <c r="J9152">
        <v>1</v>
      </c>
    </row>
    <row r="9153" spans="2:10" x14ac:dyDescent="0.45">
      <c r="B9153">
        <v>6248</v>
      </c>
      <c r="C9153" t="s">
        <v>50</v>
      </c>
      <c r="D9153">
        <v>32</v>
      </c>
      <c r="E9153">
        <v>9</v>
      </c>
      <c r="F9153" t="s">
        <v>27</v>
      </c>
      <c r="G9153">
        <v>1</v>
      </c>
      <c r="H9153">
        <v>2</v>
      </c>
      <c r="I9153" t="s">
        <v>5</v>
      </c>
      <c r="J9153">
        <v>-1</v>
      </c>
    </row>
    <row r="9154" spans="2:10" x14ac:dyDescent="0.45">
      <c r="B9154">
        <v>6212</v>
      </c>
      <c r="C9154" t="s">
        <v>50</v>
      </c>
      <c r="D9154">
        <v>32</v>
      </c>
      <c r="E9154">
        <v>10</v>
      </c>
      <c r="F9154" t="s">
        <v>12</v>
      </c>
      <c r="G9154">
        <v>2</v>
      </c>
      <c r="H9154">
        <v>1</v>
      </c>
      <c r="I9154" t="s">
        <v>14</v>
      </c>
      <c r="J9154">
        <v>1</v>
      </c>
    </row>
    <row r="9155" spans="2:10" x14ac:dyDescent="0.45">
      <c r="B9155">
        <v>6213</v>
      </c>
      <c r="C9155" t="s">
        <v>50</v>
      </c>
      <c r="D9155">
        <v>32</v>
      </c>
      <c r="E9155">
        <v>10</v>
      </c>
      <c r="F9155" t="s">
        <v>5</v>
      </c>
      <c r="G9155">
        <v>0</v>
      </c>
      <c r="H9155">
        <v>0</v>
      </c>
      <c r="I9155" t="s">
        <v>4</v>
      </c>
      <c r="J9155">
        <v>0</v>
      </c>
    </row>
    <row r="9156" spans="2:10" x14ac:dyDescent="0.45">
      <c r="B9156">
        <v>6214</v>
      </c>
      <c r="C9156" t="s">
        <v>50</v>
      </c>
      <c r="D9156">
        <v>32</v>
      </c>
      <c r="E9156">
        <v>10</v>
      </c>
      <c r="F9156" t="s">
        <v>10</v>
      </c>
      <c r="G9156">
        <v>1</v>
      </c>
      <c r="H9156">
        <v>0</v>
      </c>
      <c r="I9156" t="s">
        <v>13</v>
      </c>
      <c r="J9156">
        <v>1</v>
      </c>
    </row>
    <row r="9157" spans="2:10" x14ac:dyDescent="0.45">
      <c r="B9157">
        <v>6215</v>
      </c>
      <c r="C9157" t="s">
        <v>50</v>
      </c>
      <c r="D9157">
        <v>32</v>
      </c>
      <c r="E9157">
        <v>10</v>
      </c>
      <c r="F9157" t="s">
        <v>7</v>
      </c>
      <c r="G9157">
        <v>2</v>
      </c>
      <c r="H9157">
        <v>0</v>
      </c>
      <c r="I9157" t="s">
        <v>0</v>
      </c>
      <c r="J9157">
        <v>1</v>
      </c>
    </row>
    <row r="9158" spans="2:10" x14ac:dyDescent="0.45">
      <c r="B9158">
        <v>6216</v>
      </c>
      <c r="C9158" t="s">
        <v>50</v>
      </c>
      <c r="D9158">
        <v>32</v>
      </c>
      <c r="E9158">
        <v>10</v>
      </c>
      <c r="F9158" t="s">
        <v>9</v>
      </c>
      <c r="G9158">
        <v>1</v>
      </c>
      <c r="H9158">
        <v>0</v>
      </c>
      <c r="I9158" t="s">
        <v>51</v>
      </c>
      <c r="J9158">
        <v>1</v>
      </c>
    </row>
    <row r="9159" spans="2:10" x14ac:dyDescent="0.45">
      <c r="B9159">
        <v>6217</v>
      </c>
      <c r="C9159" t="s">
        <v>50</v>
      </c>
      <c r="D9159">
        <v>32</v>
      </c>
      <c r="E9159">
        <v>10</v>
      </c>
      <c r="F9159" t="s">
        <v>17</v>
      </c>
      <c r="G9159">
        <v>2</v>
      </c>
      <c r="H9159">
        <v>1</v>
      </c>
      <c r="I9159" t="s">
        <v>15</v>
      </c>
      <c r="J9159">
        <v>1</v>
      </c>
    </row>
    <row r="9160" spans="2:10" x14ac:dyDescent="0.45">
      <c r="B9160">
        <v>6218</v>
      </c>
      <c r="C9160" t="s">
        <v>50</v>
      </c>
      <c r="D9160">
        <v>32</v>
      </c>
      <c r="E9160">
        <v>10</v>
      </c>
      <c r="F9160" t="s">
        <v>11</v>
      </c>
      <c r="G9160">
        <v>4</v>
      </c>
      <c r="H9160">
        <v>1</v>
      </c>
      <c r="I9160" t="s">
        <v>49</v>
      </c>
      <c r="J9160">
        <v>1</v>
      </c>
    </row>
    <row r="9161" spans="2:10" x14ac:dyDescent="0.45">
      <c r="B9161">
        <v>6219</v>
      </c>
      <c r="C9161" t="s">
        <v>50</v>
      </c>
      <c r="D9161">
        <v>32</v>
      </c>
      <c r="E9161">
        <v>10</v>
      </c>
      <c r="F9161" t="s">
        <v>24</v>
      </c>
      <c r="G9161">
        <v>1</v>
      </c>
      <c r="H9161">
        <v>1</v>
      </c>
      <c r="I9161" t="s">
        <v>1</v>
      </c>
      <c r="J9161">
        <v>0</v>
      </c>
    </row>
    <row r="9162" spans="2:10" x14ac:dyDescent="0.45">
      <c r="B9162">
        <v>6220</v>
      </c>
      <c r="C9162" t="s">
        <v>50</v>
      </c>
      <c r="D9162">
        <v>32</v>
      </c>
      <c r="E9162">
        <v>10</v>
      </c>
      <c r="F9162" t="s">
        <v>3</v>
      </c>
      <c r="G9162">
        <v>0</v>
      </c>
      <c r="H9162">
        <v>0</v>
      </c>
      <c r="I9162" t="s">
        <v>27</v>
      </c>
      <c r="J9162">
        <v>0</v>
      </c>
    </row>
    <row r="9163" spans="2:10" x14ac:dyDescent="0.45">
      <c r="B9163">
        <v>6221</v>
      </c>
      <c r="C9163" t="s">
        <v>50</v>
      </c>
      <c r="D9163">
        <v>32</v>
      </c>
      <c r="E9163">
        <v>11</v>
      </c>
      <c r="F9163" t="s">
        <v>4</v>
      </c>
      <c r="G9163">
        <v>2</v>
      </c>
      <c r="H9163">
        <v>1</v>
      </c>
      <c r="I9163" t="s">
        <v>3</v>
      </c>
      <c r="J9163">
        <v>1</v>
      </c>
    </row>
    <row r="9164" spans="2:10" x14ac:dyDescent="0.45">
      <c r="B9164">
        <v>6222</v>
      </c>
      <c r="C9164" t="s">
        <v>50</v>
      </c>
      <c r="D9164">
        <v>32</v>
      </c>
      <c r="E9164">
        <v>11</v>
      </c>
      <c r="F9164" t="s">
        <v>24</v>
      </c>
      <c r="G9164">
        <v>2</v>
      </c>
      <c r="H9164">
        <v>1</v>
      </c>
      <c r="I9164" t="s">
        <v>6</v>
      </c>
      <c r="J9164">
        <v>1</v>
      </c>
    </row>
    <row r="9165" spans="2:10" x14ac:dyDescent="0.45">
      <c r="B9165">
        <v>6223</v>
      </c>
      <c r="C9165" t="s">
        <v>50</v>
      </c>
      <c r="D9165">
        <v>32</v>
      </c>
      <c r="E9165">
        <v>11</v>
      </c>
      <c r="F9165" t="s">
        <v>14</v>
      </c>
      <c r="G9165">
        <v>4</v>
      </c>
      <c r="H9165">
        <v>2</v>
      </c>
      <c r="I9165" t="s">
        <v>9</v>
      </c>
      <c r="J9165">
        <v>1</v>
      </c>
    </row>
    <row r="9166" spans="2:10" x14ac:dyDescent="0.45">
      <c r="B9166">
        <v>6224</v>
      </c>
      <c r="C9166" t="s">
        <v>50</v>
      </c>
      <c r="D9166">
        <v>32</v>
      </c>
      <c r="E9166">
        <v>11</v>
      </c>
      <c r="F9166" t="s">
        <v>0</v>
      </c>
      <c r="G9166">
        <v>0</v>
      </c>
      <c r="H9166">
        <v>3</v>
      </c>
      <c r="I9166" t="s">
        <v>5</v>
      </c>
      <c r="J9166">
        <v>-1</v>
      </c>
    </row>
    <row r="9167" spans="2:10" x14ac:dyDescent="0.45">
      <c r="B9167">
        <v>6225</v>
      </c>
      <c r="C9167" t="s">
        <v>50</v>
      </c>
      <c r="D9167">
        <v>32</v>
      </c>
      <c r="E9167">
        <v>11</v>
      </c>
      <c r="F9167" t="s">
        <v>27</v>
      </c>
      <c r="G9167">
        <v>3</v>
      </c>
      <c r="H9167">
        <v>0</v>
      </c>
      <c r="I9167" t="s">
        <v>17</v>
      </c>
      <c r="J9167">
        <v>1</v>
      </c>
    </row>
    <row r="9168" spans="2:10" x14ac:dyDescent="0.45">
      <c r="B9168">
        <v>6226</v>
      </c>
      <c r="C9168" t="s">
        <v>50</v>
      </c>
      <c r="D9168">
        <v>32</v>
      </c>
      <c r="E9168">
        <v>11</v>
      </c>
      <c r="F9168" t="s">
        <v>49</v>
      </c>
      <c r="G9168">
        <v>2</v>
      </c>
      <c r="H9168">
        <v>1</v>
      </c>
      <c r="I9168" t="s">
        <v>7</v>
      </c>
      <c r="J9168">
        <v>1</v>
      </c>
    </row>
    <row r="9169" spans="2:10" x14ac:dyDescent="0.45">
      <c r="B9169">
        <v>6227</v>
      </c>
      <c r="C9169" t="s">
        <v>50</v>
      </c>
      <c r="D9169">
        <v>32</v>
      </c>
      <c r="E9169">
        <v>11</v>
      </c>
      <c r="F9169" t="s">
        <v>13</v>
      </c>
      <c r="G9169">
        <v>2</v>
      </c>
      <c r="H9169">
        <v>1</v>
      </c>
      <c r="I9169" t="s">
        <v>12</v>
      </c>
      <c r="J9169">
        <v>1</v>
      </c>
    </row>
    <row r="9170" spans="2:10" x14ac:dyDescent="0.45">
      <c r="B9170">
        <v>6228</v>
      </c>
      <c r="C9170" t="s">
        <v>50</v>
      </c>
      <c r="D9170">
        <v>32</v>
      </c>
      <c r="E9170">
        <v>11</v>
      </c>
      <c r="F9170" t="s">
        <v>1</v>
      </c>
      <c r="G9170">
        <v>0</v>
      </c>
      <c r="H9170">
        <v>0</v>
      </c>
      <c r="I9170" t="s">
        <v>11</v>
      </c>
      <c r="J9170">
        <v>0</v>
      </c>
    </row>
    <row r="9171" spans="2:10" x14ac:dyDescent="0.45">
      <c r="B9171">
        <v>6229</v>
      </c>
      <c r="C9171" t="s">
        <v>50</v>
      </c>
      <c r="D9171">
        <v>32</v>
      </c>
      <c r="E9171">
        <v>11</v>
      </c>
      <c r="F9171" t="s">
        <v>15</v>
      </c>
      <c r="G9171">
        <v>2</v>
      </c>
      <c r="H9171">
        <v>3</v>
      </c>
      <c r="I9171" t="s">
        <v>10</v>
      </c>
      <c r="J9171">
        <v>-1</v>
      </c>
    </row>
    <row r="9172" spans="2:10" x14ac:dyDescent="0.45">
      <c r="B9172">
        <v>6230</v>
      </c>
      <c r="C9172" t="s">
        <v>50</v>
      </c>
      <c r="D9172">
        <v>32</v>
      </c>
      <c r="E9172">
        <v>12</v>
      </c>
      <c r="F9172" t="s">
        <v>12</v>
      </c>
      <c r="G9172">
        <v>1</v>
      </c>
      <c r="H9172">
        <v>0</v>
      </c>
      <c r="I9172" t="s">
        <v>15</v>
      </c>
      <c r="J9172">
        <v>1</v>
      </c>
    </row>
    <row r="9173" spans="2:10" x14ac:dyDescent="0.45">
      <c r="B9173">
        <v>6231</v>
      </c>
      <c r="C9173" t="s">
        <v>50</v>
      </c>
      <c r="D9173">
        <v>32</v>
      </c>
      <c r="E9173">
        <v>12</v>
      </c>
      <c r="F9173" t="s">
        <v>10</v>
      </c>
      <c r="G9173">
        <v>3</v>
      </c>
      <c r="H9173">
        <v>3</v>
      </c>
      <c r="I9173" t="s">
        <v>27</v>
      </c>
      <c r="J9173">
        <v>0</v>
      </c>
    </row>
    <row r="9174" spans="2:10" x14ac:dyDescent="0.45">
      <c r="B9174">
        <v>6232</v>
      </c>
      <c r="C9174" t="s">
        <v>50</v>
      </c>
      <c r="D9174">
        <v>32</v>
      </c>
      <c r="E9174">
        <v>12</v>
      </c>
      <c r="F9174" t="s">
        <v>7</v>
      </c>
      <c r="G9174">
        <v>0</v>
      </c>
      <c r="H9174">
        <v>0</v>
      </c>
      <c r="I9174" t="s">
        <v>1</v>
      </c>
      <c r="J9174">
        <v>0</v>
      </c>
    </row>
    <row r="9175" spans="2:10" x14ac:dyDescent="0.45">
      <c r="B9175">
        <v>6233</v>
      </c>
      <c r="C9175" t="s">
        <v>50</v>
      </c>
      <c r="D9175">
        <v>32</v>
      </c>
      <c r="E9175">
        <v>12</v>
      </c>
      <c r="F9175" t="s">
        <v>6</v>
      </c>
      <c r="G9175">
        <v>2</v>
      </c>
      <c r="H9175">
        <v>4</v>
      </c>
      <c r="I9175" t="s">
        <v>51</v>
      </c>
      <c r="J9175">
        <v>-1</v>
      </c>
    </row>
    <row r="9176" spans="2:10" x14ac:dyDescent="0.45">
      <c r="B9176">
        <v>6234</v>
      </c>
      <c r="C9176" t="s">
        <v>50</v>
      </c>
      <c r="D9176">
        <v>32</v>
      </c>
      <c r="E9176">
        <v>12</v>
      </c>
      <c r="F9176" t="s">
        <v>9</v>
      </c>
      <c r="G9176">
        <v>2</v>
      </c>
      <c r="H9176">
        <v>1</v>
      </c>
      <c r="I9176" t="s">
        <v>13</v>
      </c>
      <c r="J9176">
        <v>1</v>
      </c>
    </row>
    <row r="9177" spans="2:10" x14ac:dyDescent="0.45">
      <c r="B9177">
        <v>6235</v>
      </c>
      <c r="C9177" t="s">
        <v>50</v>
      </c>
      <c r="D9177">
        <v>32</v>
      </c>
      <c r="E9177">
        <v>12</v>
      </c>
      <c r="F9177" t="s">
        <v>17</v>
      </c>
      <c r="G9177">
        <v>1</v>
      </c>
      <c r="H9177">
        <v>2</v>
      </c>
      <c r="I9177" t="s">
        <v>4</v>
      </c>
      <c r="J9177">
        <v>-1</v>
      </c>
    </row>
    <row r="9178" spans="2:10" x14ac:dyDescent="0.45">
      <c r="B9178">
        <v>6236</v>
      </c>
      <c r="C9178" t="s">
        <v>50</v>
      </c>
      <c r="D9178">
        <v>32</v>
      </c>
      <c r="E9178">
        <v>12</v>
      </c>
      <c r="F9178" t="s">
        <v>5</v>
      </c>
      <c r="G9178">
        <v>2</v>
      </c>
      <c r="H9178">
        <v>0</v>
      </c>
      <c r="I9178" t="s">
        <v>49</v>
      </c>
      <c r="J9178">
        <v>1</v>
      </c>
    </row>
    <row r="9179" spans="2:10" x14ac:dyDescent="0.45">
      <c r="B9179">
        <v>6237</v>
      </c>
      <c r="C9179" t="s">
        <v>50</v>
      </c>
      <c r="D9179">
        <v>32</v>
      </c>
      <c r="E9179">
        <v>12</v>
      </c>
      <c r="F9179" t="s">
        <v>3</v>
      </c>
      <c r="G9179">
        <v>4</v>
      </c>
      <c r="H9179">
        <v>2</v>
      </c>
      <c r="I9179" t="s">
        <v>0</v>
      </c>
      <c r="J9179">
        <v>1</v>
      </c>
    </row>
    <row r="9180" spans="2:10" x14ac:dyDescent="0.45">
      <c r="B9180">
        <v>6238</v>
      </c>
      <c r="C9180" t="s">
        <v>50</v>
      </c>
      <c r="D9180">
        <v>32</v>
      </c>
      <c r="E9180">
        <v>12</v>
      </c>
      <c r="F9180" t="s">
        <v>11</v>
      </c>
      <c r="G9180">
        <v>3</v>
      </c>
      <c r="H9180">
        <v>2</v>
      </c>
      <c r="I9180" t="s">
        <v>24</v>
      </c>
      <c r="J9180">
        <v>1</v>
      </c>
    </row>
    <row r="9181" spans="2:10" x14ac:dyDescent="0.45">
      <c r="B9181">
        <v>6239</v>
      </c>
      <c r="C9181" t="s">
        <v>50</v>
      </c>
      <c r="D9181">
        <v>32</v>
      </c>
      <c r="E9181">
        <v>13</v>
      </c>
      <c r="F9181" t="s">
        <v>27</v>
      </c>
      <c r="G9181">
        <v>3</v>
      </c>
      <c r="H9181">
        <v>0</v>
      </c>
      <c r="I9181" t="s">
        <v>12</v>
      </c>
      <c r="J9181">
        <v>1</v>
      </c>
    </row>
    <row r="9182" spans="2:10" x14ac:dyDescent="0.45">
      <c r="B9182">
        <v>6240</v>
      </c>
      <c r="C9182" t="s">
        <v>50</v>
      </c>
      <c r="D9182">
        <v>32</v>
      </c>
      <c r="E9182">
        <v>13</v>
      </c>
      <c r="F9182" t="s">
        <v>4</v>
      </c>
      <c r="G9182">
        <v>3</v>
      </c>
      <c r="H9182">
        <v>1</v>
      </c>
      <c r="I9182" t="s">
        <v>10</v>
      </c>
      <c r="J9182">
        <v>1</v>
      </c>
    </row>
    <row r="9183" spans="2:10" x14ac:dyDescent="0.45">
      <c r="B9183">
        <v>6241</v>
      </c>
      <c r="C9183" t="s">
        <v>50</v>
      </c>
      <c r="D9183">
        <v>32</v>
      </c>
      <c r="E9183">
        <v>13</v>
      </c>
      <c r="F9183" t="s">
        <v>24</v>
      </c>
      <c r="G9183">
        <v>4</v>
      </c>
      <c r="H9183">
        <v>0</v>
      </c>
      <c r="I9183" t="s">
        <v>7</v>
      </c>
      <c r="J9183">
        <v>1</v>
      </c>
    </row>
    <row r="9184" spans="2:10" x14ac:dyDescent="0.45">
      <c r="B9184">
        <v>6242</v>
      </c>
      <c r="C9184" t="s">
        <v>50</v>
      </c>
      <c r="D9184">
        <v>32</v>
      </c>
      <c r="E9184">
        <v>13</v>
      </c>
      <c r="F9184" t="s">
        <v>0</v>
      </c>
      <c r="G9184">
        <v>1</v>
      </c>
      <c r="H9184">
        <v>0</v>
      </c>
      <c r="I9184" t="s">
        <v>17</v>
      </c>
      <c r="J9184">
        <v>1</v>
      </c>
    </row>
    <row r="9185" spans="2:10" x14ac:dyDescent="0.45">
      <c r="B9185">
        <v>6243</v>
      </c>
      <c r="C9185" t="s">
        <v>50</v>
      </c>
      <c r="D9185">
        <v>32</v>
      </c>
      <c r="E9185">
        <v>13</v>
      </c>
      <c r="F9185" t="s">
        <v>14</v>
      </c>
      <c r="G9185">
        <v>1</v>
      </c>
      <c r="H9185">
        <v>5</v>
      </c>
      <c r="I9185" t="s">
        <v>51</v>
      </c>
      <c r="J9185">
        <v>-1</v>
      </c>
    </row>
    <row r="9186" spans="2:10" x14ac:dyDescent="0.45">
      <c r="B9186">
        <v>6244</v>
      </c>
      <c r="C9186" t="s">
        <v>50</v>
      </c>
      <c r="D9186">
        <v>32</v>
      </c>
      <c r="E9186">
        <v>13</v>
      </c>
      <c r="F9186" t="s">
        <v>1</v>
      </c>
      <c r="G9186">
        <v>0</v>
      </c>
      <c r="H9186">
        <v>1</v>
      </c>
      <c r="I9186" t="s">
        <v>5</v>
      </c>
      <c r="J9186">
        <v>-1</v>
      </c>
    </row>
    <row r="9187" spans="2:10" x14ac:dyDescent="0.45">
      <c r="B9187">
        <v>6245</v>
      </c>
      <c r="C9187" t="s">
        <v>50</v>
      </c>
      <c r="D9187">
        <v>32</v>
      </c>
      <c r="E9187">
        <v>13</v>
      </c>
      <c r="F9187" t="s">
        <v>49</v>
      </c>
      <c r="G9187">
        <v>2</v>
      </c>
      <c r="H9187">
        <v>2</v>
      </c>
      <c r="I9187" t="s">
        <v>3</v>
      </c>
      <c r="J9187">
        <v>0</v>
      </c>
    </row>
    <row r="9188" spans="2:10" x14ac:dyDescent="0.45">
      <c r="B9188">
        <v>6246</v>
      </c>
      <c r="C9188" t="s">
        <v>50</v>
      </c>
      <c r="D9188">
        <v>32</v>
      </c>
      <c r="E9188">
        <v>13</v>
      </c>
      <c r="F9188" t="s">
        <v>11</v>
      </c>
      <c r="G9188">
        <v>3</v>
      </c>
      <c r="H9188">
        <v>0</v>
      </c>
      <c r="I9188" t="s">
        <v>6</v>
      </c>
      <c r="J9188">
        <v>1</v>
      </c>
    </row>
    <row r="9189" spans="2:10" x14ac:dyDescent="0.45">
      <c r="B9189">
        <v>6247</v>
      </c>
      <c r="C9189" t="s">
        <v>50</v>
      </c>
      <c r="D9189">
        <v>32</v>
      </c>
      <c r="E9189">
        <v>13</v>
      </c>
      <c r="F9189" t="s">
        <v>15</v>
      </c>
      <c r="G9189">
        <v>1</v>
      </c>
      <c r="H9189">
        <v>1</v>
      </c>
      <c r="I9189" t="s">
        <v>9</v>
      </c>
      <c r="J9189">
        <v>0</v>
      </c>
    </row>
    <row r="9190" spans="2:10" x14ac:dyDescent="0.45">
      <c r="B9190">
        <v>6249</v>
      </c>
      <c r="C9190" t="s">
        <v>50</v>
      </c>
      <c r="D9190">
        <v>32</v>
      </c>
      <c r="E9190">
        <v>14</v>
      </c>
      <c r="F9190" t="s">
        <v>12</v>
      </c>
      <c r="G9190">
        <v>2</v>
      </c>
      <c r="H9190">
        <v>1</v>
      </c>
      <c r="I9190" t="s">
        <v>4</v>
      </c>
      <c r="J9190">
        <v>1</v>
      </c>
    </row>
    <row r="9191" spans="2:10" x14ac:dyDescent="0.45">
      <c r="B9191">
        <v>6250</v>
      </c>
      <c r="C9191" t="s">
        <v>50</v>
      </c>
      <c r="D9191">
        <v>32</v>
      </c>
      <c r="E9191">
        <v>14</v>
      </c>
      <c r="F9191" t="s">
        <v>10</v>
      </c>
      <c r="G9191">
        <v>0</v>
      </c>
      <c r="H9191">
        <v>0</v>
      </c>
      <c r="I9191" t="s">
        <v>0</v>
      </c>
      <c r="J9191">
        <v>0</v>
      </c>
    </row>
    <row r="9192" spans="2:10" x14ac:dyDescent="0.45">
      <c r="B9192">
        <v>6251</v>
      </c>
      <c r="C9192" t="s">
        <v>50</v>
      </c>
      <c r="D9192">
        <v>32</v>
      </c>
      <c r="E9192">
        <v>14</v>
      </c>
      <c r="F9192" t="s">
        <v>7</v>
      </c>
      <c r="G9192">
        <v>2</v>
      </c>
      <c r="H9192">
        <v>1</v>
      </c>
      <c r="I9192" t="s">
        <v>11</v>
      </c>
      <c r="J9192">
        <v>1</v>
      </c>
    </row>
    <row r="9193" spans="2:10" x14ac:dyDescent="0.45">
      <c r="B9193">
        <v>6252</v>
      </c>
      <c r="C9193" t="s">
        <v>50</v>
      </c>
      <c r="D9193">
        <v>32</v>
      </c>
      <c r="E9193">
        <v>14</v>
      </c>
      <c r="F9193" t="s">
        <v>6</v>
      </c>
      <c r="G9193">
        <v>2</v>
      </c>
      <c r="H9193">
        <v>2</v>
      </c>
      <c r="I9193" t="s">
        <v>14</v>
      </c>
      <c r="J9193">
        <v>0</v>
      </c>
    </row>
    <row r="9194" spans="2:10" x14ac:dyDescent="0.45">
      <c r="B9194">
        <v>6253</v>
      </c>
      <c r="C9194" t="s">
        <v>50</v>
      </c>
      <c r="D9194">
        <v>32</v>
      </c>
      <c r="E9194">
        <v>14</v>
      </c>
      <c r="F9194" t="s">
        <v>9</v>
      </c>
      <c r="G9194">
        <v>1</v>
      </c>
      <c r="H9194">
        <v>3</v>
      </c>
      <c r="I9194" t="s">
        <v>27</v>
      </c>
      <c r="J9194">
        <v>-1</v>
      </c>
    </row>
    <row r="9195" spans="2:10" x14ac:dyDescent="0.45">
      <c r="B9195">
        <v>6254</v>
      </c>
      <c r="C9195" t="s">
        <v>50</v>
      </c>
      <c r="D9195">
        <v>32</v>
      </c>
      <c r="E9195">
        <v>14</v>
      </c>
      <c r="F9195" t="s">
        <v>17</v>
      </c>
      <c r="G9195">
        <v>1</v>
      </c>
      <c r="H9195">
        <v>1</v>
      </c>
      <c r="I9195" t="s">
        <v>49</v>
      </c>
      <c r="J9195">
        <v>0</v>
      </c>
    </row>
    <row r="9196" spans="2:10" x14ac:dyDescent="0.45">
      <c r="B9196">
        <v>6255</v>
      </c>
      <c r="C9196" t="s">
        <v>50</v>
      </c>
      <c r="D9196">
        <v>32</v>
      </c>
      <c r="E9196">
        <v>14</v>
      </c>
      <c r="F9196" t="s">
        <v>5</v>
      </c>
      <c r="G9196">
        <v>2</v>
      </c>
      <c r="H9196">
        <v>2</v>
      </c>
      <c r="I9196" t="s">
        <v>24</v>
      </c>
      <c r="J9196">
        <v>0</v>
      </c>
    </row>
    <row r="9197" spans="2:10" x14ac:dyDescent="0.45">
      <c r="B9197">
        <v>6256</v>
      </c>
      <c r="C9197" t="s">
        <v>50</v>
      </c>
      <c r="D9197">
        <v>32</v>
      </c>
      <c r="E9197">
        <v>14</v>
      </c>
      <c r="F9197" t="s">
        <v>51</v>
      </c>
      <c r="G9197">
        <v>3</v>
      </c>
      <c r="H9197">
        <v>1</v>
      </c>
      <c r="I9197" t="s">
        <v>13</v>
      </c>
      <c r="J9197">
        <v>1</v>
      </c>
    </row>
    <row r="9198" spans="2:10" x14ac:dyDescent="0.45">
      <c r="B9198">
        <v>6257</v>
      </c>
      <c r="C9198" t="s">
        <v>50</v>
      </c>
      <c r="D9198">
        <v>32</v>
      </c>
      <c r="E9198">
        <v>14</v>
      </c>
      <c r="F9198" t="s">
        <v>3</v>
      </c>
      <c r="G9198">
        <v>2</v>
      </c>
      <c r="H9198">
        <v>3</v>
      </c>
      <c r="I9198" t="s">
        <v>1</v>
      </c>
      <c r="J9198">
        <v>-1</v>
      </c>
    </row>
    <row r="9199" spans="2:10" x14ac:dyDescent="0.45">
      <c r="B9199">
        <v>6259</v>
      </c>
      <c r="C9199" t="s">
        <v>50</v>
      </c>
      <c r="D9199">
        <v>32</v>
      </c>
      <c r="E9199">
        <v>15</v>
      </c>
      <c r="F9199" t="s">
        <v>4</v>
      </c>
      <c r="G9199">
        <v>5</v>
      </c>
      <c r="H9199">
        <v>1</v>
      </c>
      <c r="I9199" t="s">
        <v>9</v>
      </c>
      <c r="J9199">
        <v>1</v>
      </c>
    </row>
    <row r="9200" spans="2:10" x14ac:dyDescent="0.45">
      <c r="B9200">
        <v>6260</v>
      </c>
      <c r="C9200" t="s">
        <v>50</v>
      </c>
      <c r="D9200">
        <v>32</v>
      </c>
      <c r="E9200">
        <v>15</v>
      </c>
      <c r="F9200" t="s">
        <v>0</v>
      </c>
      <c r="G9200">
        <v>0</v>
      </c>
      <c r="H9200">
        <v>0</v>
      </c>
      <c r="I9200" t="s">
        <v>12</v>
      </c>
      <c r="J9200">
        <v>0</v>
      </c>
    </row>
    <row r="9201" spans="2:10" x14ac:dyDescent="0.45">
      <c r="B9201">
        <v>6261</v>
      </c>
      <c r="C9201" t="s">
        <v>50</v>
      </c>
      <c r="D9201">
        <v>32</v>
      </c>
      <c r="E9201">
        <v>15</v>
      </c>
      <c r="F9201" t="s">
        <v>24</v>
      </c>
      <c r="G9201">
        <v>2</v>
      </c>
      <c r="H9201">
        <v>2</v>
      </c>
      <c r="I9201" t="s">
        <v>3</v>
      </c>
      <c r="J9201">
        <v>0</v>
      </c>
    </row>
    <row r="9202" spans="2:10" x14ac:dyDescent="0.45">
      <c r="B9202">
        <v>6262</v>
      </c>
      <c r="C9202" t="s">
        <v>50</v>
      </c>
      <c r="D9202">
        <v>32</v>
      </c>
      <c r="E9202">
        <v>15</v>
      </c>
      <c r="F9202" t="s">
        <v>13</v>
      </c>
      <c r="G9202">
        <v>0</v>
      </c>
      <c r="H9202">
        <v>0</v>
      </c>
      <c r="I9202" t="s">
        <v>14</v>
      </c>
      <c r="J9202">
        <v>0</v>
      </c>
    </row>
    <row r="9203" spans="2:10" x14ac:dyDescent="0.45">
      <c r="B9203">
        <v>6263</v>
      </c>
      <c r="C9203" t="s">
        <v>50</v>
      </c>
      <c r="D9203">
        <v>32</v>
      </c>
      <c r="E9203">
        <v>15</v>
      </c>
      <c r="F9203" t="s">
        <v>49</v>
      </c>
      <c r="G9203">
        <v>1</v>
      </c>
      <c r="H9203">
        <v>0</v>
      </c>
      <c r="I9203" t="s">
        <v>10</v>
      </c>
      <c r="J9203">
        <v>1</v>
      </c>
    </row>
    <row r="9204" spans="2:10" x14ac:dyDescent="0.45">
      <c r="B9204">
        <v>6264</v>
      </c>
      <c r="C9204" t="s">
        <v>50</v>
      </c>
      <c r="D9204">
        <v>32</v>
      </c>
      <c r="E9204">
        <v>15</v>
      </c>
      <c r="F9204" t="s">
        <v>7</v>
      </c>
      <c r="G9204">
        <v>3</v>
      </c>
      <c r="H9204">
        <v>3</v>
      </c>
      <c r="I9204" t="s">
        <v>6</v>
      </c>
      <c r="J9204">
        <v>0</v>
      </c>
    </row>
    <row r="9205" spans="2:10" x14ac:dyDescent="0.45">
      <c r="B9205">
        <v>6265</v>
      </c>
      <c r="C9205" t="s">
        <v>50</v>
      </c>
      <c r="D9205">
        <v>32</v>
      </c>
      <c r="E9205">
        <v>15</v>
      </c>
      <c r="F9205" t="s">
        <v>1</v>
      </c>
      <c r="G9205">
        <v>1</v>
      </c>
      <c r="H9205">
        <v>2</v>
      </c>
      <c r="I9205" t="s">
        <v>17</v>
      </c>
      <c r="J9205">
        <v>-1</v>
      </c>
    </row>
    <row r="9206" spans="2:10" x14ac:dyDescent="0.45">
      <c r="B9206">
        <v>6266</v>
      </c>
      <c r="C9206" t="s">
        <v>50</v>
      </c>
      <c r="D9206">
        <v>32</v>
      </c>
      <c r="E9206">
        <v>15</v>
      </c>
      <c r="F9206" t="s">
        <v>15</v>
      </c>
      <c r="G9206">
        <v>2</v>
      </c>
      <c r="H9206">
        <v>1</v>
      </c>
      <c r="I9206" t="s">
        <v>51</v>
      </c>
      <c r="J9206">
        <v>1</v>
      </c>
    </row>
    <row r="9207" spans="2:10" x14ac:dyDescent="0.45">
      <c r="B9207">
        <v>6267</v>
      </c>
      <c r="C9207" t="s">
        <v>50</v>
      </c>
      <c r="D9207">
        <v>32</v>
      </c>
      <c r="E9207">
        <v>15</v>
      </c>
      <c r="F9207" t="s">
        <v>11</v>
      </c>
      <c r="G9207">
        <v>4</v>
      </c>
      <c r="H9207">
        <v>3</v>
      </c>
      <c r="I9207" t="s">
        <v>5</v>
      </c>
      <c r="J9207">
        <v>1</v>
      </c>
    </row>
    <row r="9208" spans="2:10" x14ac:dyDescent="0.45">
      <c r="B9208">
        <v>6258</v>
      </c>
      <c r="C9208" t="s">
        <v>50</v>
      </c>
      <c r="D9208">
        <v>32</v>
      </c>
      <c r="E9208">
        <v>16</v>
      </c>
      <c r="F9208" t="s">
        <v>3</v>
      </c>
      <c r="G9208">
        <v>2</v>
      </c>
      <c r="H9208">
        <v>2</v>
      </c>
      <c r="I9208" t="s">
        <v>11</v>
      </c>
      <c r="J9208">
        <v>0</v>
      </c>
    </row>
    <row r="9209" spans="2:10" x14ac:dyDescent="0.45">
      <c r="B9209">
        <v>6268</v>
      </c>
      <c r="C9209" t="s">
        <v>50</v>
      </c>
      <c r="D9209">
        <v>32</v>
      </c>
      <c r="E9209">
        <v>16</v>
      </c>
      <c r="F9209" t="s">
        <v>51</v>
      </c>
      <c r="G9209">
        <v>3</v>
      </c>
      <c r="H9209">
        <v>1</v>
      </c>
      <c r="I9209" t="s">
        <v>27</v>
      </c>
      <c r="J9209">
        <v>1</v>
      </c>
    </row>
    <row r="9210" spans="2:10" x14ac:dyDescent="0.45">
      <c r="B9210">
        <v>6269</v>
      </c>
      <c r="C9210" t="s">
        <v>50</v>
      </c>
      <c r="D9210">
        <v>32</v>
      </c>
      <c r="E9210">
        <v>16</v>
      </c>
      <c r="F9210" t="s">
        <v>12</v>
      </c>
      <c r="G9210">
        <v>1</v>
      </c>
      <c r="H9210">
        <v>2</v>
      </c>
      <c r="I9210" t="s">
        <v>49</v>
      </c>
      <c r="J9210">
        <v>-1</v>
      </c>
    </row>
    <row r="9211" spans="2:10" x14ac:dyDescent="0.45">
      <c r="B9211">
        <v>6270</v>
      </c>
      <c r="C9211" t="s">
        <v>50</v>
      </c>
      <c r="D9211">
        <v>32</v>
      </c>
      <c r="E9211">
        <v>16</v>
      </c>
      <c r="F9211" t="s">
        <v>17</v>
      </c>
      <c r="G9211">
        <v>2</v>
      </c>
      <c r="H9211">
        <v>2</v>
      </c>
      <c r="I9211" t="s">
        <v>24</v>
      </c>
      <c r="J9211">
        <v>0</v>
      </c>
    </row>
    <row r="9212" spans="2:10" x14ac:dyDescent="0.45">
      <c r="B9212">
        <v>6271</v>
      </c>
      <c r="C9212" t="s">
        <v>50</v>
      </c>
      <c r="D9212">
        <v>32</v>
      </c>
      <c r="E9212">
        <v>16</v>
      </c>
      <c r="F9212" t="s">
        <v>6</v>
      </c>
      <c r="G9212">
        <v>1</v>
      </c>
      <c r="H9212">
        <v>2</v>
      </c>
      <c r="I9212" t="s">
        <v>13</v>
      </c>
      <c r="J9212">
        <v>-1</v>
      </c>
    </row>
    <row r="9213" spans="2:10" x14ac:dyDescent="0.45">
      <c r="B9213">
        <v>6272</v>
      </c>
      <c r="C9213" t="s">
        <v>50</v>
      </c>
      <c r="D9213">
        <v>32</v>
      </c>
      <c r="E9213">
        <v>16</v>
      </c>
      <c r="F9213" t="s">
        <v>10</v>
      </c>
      <c r="G9213">
        <v>1</v>
      </c>
      <c r="H9213">
        <v>0</v>
      </c>
      <c r="I9213" t="s">
        <v>1</v>
      </c>
      <c r="J9213">
        <v>1</v>
      </c>
    </row>
    <row r="9214" spans="2:10" x14ac:dyDescent="0.45">
      <c r="B9214">
        <v>6273</v>
      </c>
      <c r="C9214" t="s">
        <v>50</v>
      </c>
      <c r="D9214">
        <v>32</v>
      </c>
      <c r="E9214">
        <v>16</v>
      </c>
      <c r="F9214" t="s">
        <v>9</v>
      </c>
      <c r="G9214">
        <v>5</v>
      </c>
      <c r="H9214">
        <v>1</v>
      </c>
      <c r="I9214" t="s">
        <v>0</v>
      </c>
      <c r="J9214">
        <v>1</v>
      </c>
    </row>
    <row r="9215" spans="2:10" x14ac:dyDescent="0.45">
      <c r="B9215">
        <v>6274</v>
      </c>
      <c r="C9215" t="s">
        <v>50</v>
      </c>
      <c r="D9215">
        <v>32</v>
      </c>
      <c r="E9215">
        <v>16</v>
      </c>
      <c r="F9215" t="s">
        <v>14</v>
      </c>
      <c r="G9215">
        <v>3</v>
      </c>
      <c r="H9215">
        <v>1</v>
      </c>
      <c r="I9215" t="s">
        <v>15</v>
      </c>
      <c r="J9215">
        <v>1</v>
      </c>
    </row>
    <row r="9216" spans="2:10" x14ac:dyDescent="0.45">
      <c r="B9216">
        <v>6284</v>
      </c>
      <c r="C9216" t="s">
        <v>50</v>
      </c>
      <c r="D9216">
        <v>32</v>
      </c>
      <c r="E9216">
        <v>16</v>
      </c>
      <c r="F9216" t="s">
        <v>5</v>
      </c>
      <c r="G9216">
        <v>2</v>
      </c>
      <c r="H9216">
        <v>3</v>
      </c>
      <c r="I9216" t="s">
        <v>7</v>
      </c>
      <c r="J9216">
        <v>-1</v>
      </c>
    </row>
    <row r="9217" spans="2:10" x14ac:dyDescent="0.45">
      <c r="B9217">
        <v>6275</v>
      </c>
      <c r="C9217" t="s">
        <v>50</v>
      </c>
      <c r="D9217">
        <v>32</v>
      </c>
      <c r="E9217">
        <v>17</v>
      </c>
      <c r="F9217" t="s">
        <v>4</v>
      </c>
      <c r="G9217">
        <v>3</v>
      </c>
      <c r="H9217">
        <v>1</v>
      </c>
      <c r="I9217" t="s">
        <v>51</v>
      </c>
      <c r="J9217">
        <v>1</v>
      </c>
    </row>
    <row r="9218" spans="2:10" x14ac:dyDescent="0.45">
      <c r="B9218">
        <v>6276</v>
      </c>
      <c r="C9218" t="s">
        <v>50</v>
      </c>
      <c r="D9218">
        <v>32</v>
      </c>
      <c r="E9218">
        <v>17</v>
      </c>
      <c r="F9218" t="s">
        <v>24</v>
      </c>
      <c r="G9218">
        <v>1</v>
      </c>
      <c r="H9218">
        <v>1</v>
      </c>
      <c r="I9218" t="s">
        <v>10</v>
      </c>
      <c r="J9218">
        <v>0</v>
      </c>
    </row>
    <row r="9219" spans="2:10" x14ac:dyDescent="0.45">
      <c r="B9219">
        <v>6277</v>
      </c>
      <c r="C9219" t="s">
        <v>50</v>
      </c>
      <c r="D9219">
        <v>32</v>
      </c>
      <c r="E9219">
        <v>17</v>
      </c>
      <c r="F9219" t="s">
        <v>7</v>
      </c>
      <c r="G9219">
        <v>0</v>
      </c>
      <c r="H9219">
        <v>1</v>
      </c>
      <c r="I9219" t="s">
        <v>3</v>
      </c>
      <c r="J9219">
        <v>-1</v>
      </c>
    </row>
    <row r="9220" spans="2:10" x14ac:dyDescent="0.45">
      <c r="B9220">
        <v>6278</v>
      </c>
      <c r="C9220" t="s">
        <v>50</v>
      </c>
      <c r="D9220">
        <v>32</v>
      </c>
      <c r="E9220">
        <v>17</v>
      </c>
      <c r="F9220" t="s">
        <v>5</v>
      </c>
      <c r="G9220">
        <v>5</v>
      </c>
      <c r="H9220">
        <v>2</v>
      </c>
      <c r="I9220" t="s">
        <v>6</v>
      </c>
      <c r="J9220">
        <v>1</v>
      </c>
    </row>
    <row r="9221" spans="2:10" x14ac:dyDescent="0.45">
      <c r="B9221">
        <v>6279</v>
      </c>
      <c r="C9221" t="s">
        <v>50</v>
      </c>
      <c r="D9221">
        <v>32</v>
      </c>
      <c r="E9221">
        <v>17</v>
      </c>
      <c r="F9221" t="s">
        <v>49</v>
      </c>
      <c r="G9221">
        <v>0</v>
      </c>
      <c r="H9221">
        <v>0</v>
      </c>
      <c r="I9221" t="s">
        <v>9</v>
      </c>
      <c r="J9221">
        <v>0</v>
      </c>
    </row>
    <row r="9222" spans="2:10" x14ac:dyDescent="0.45">
      <c r="B9222">
        <v>6280</v>
      </c>
      <c r="C9222" t="s">
        <v>50</v>
      </c>
      <c r="D9222">
        <v>32</v>
      </c>
      <c r="E9222">
        <v>17</v>
      </c>
      <c r="F9222" t="s">
        <v>11</v>
      </c>
      <c r="G9222">
        <v>3</v>
      </c>
      <c r="H9222">
        <v>2</v>
      </c>
      <c r="I9222" t="s">
        <v>17</v>
      </c>
      <c r="J9222">
        <v>1</v>
      </c>
    </row>
    <row r="9223" spans="2:10" x14ac:dyDescent="0.45">
      <c r="B9223">
        <v>6281</v>
      </c>
      <c r="C9223" t="s">
        <v>50</v>
      </c>
      <c r="D9223">
        <v>32</v>
      </c>
      <c r="E9223">
        <v>17</v>
      </c>
      <c r="F9223" t="s">
        <v>15</v>
      </c>
      <c r="G9223">
        <v>2</v>
      </c>
      <c r="H9223">
        <v>4</v>
      </c>
      <c r="I9223" t="s">
        <v>13</v>
      </c>
      <c r="J9223">
        <v>-1</v>
      </c>
    </row>
    <row r="9224" spans="2:10" x14ac:dyDescent="0.45">
      <c r="B9224">
        <v>6282</v>
      </c>
      <c r="C9224" t="s">
        <v>50</v>
      </c>
      <c r="D9224">
        <v>32</v>
      </c>
      <c r="E9224">
        <v>17</v>
      </c>
      <c r="F9224" t="s">
        <v>27</v>
      </c>
      <c r="G9224">
        <v>1</v>
      </c>
      <c r="H9224">
        <v>1</v>
      </c>
      <c r="I9224" t="s">
        <v>14</v>
      </c>
      <c r="J9224">
        <v>0</v>
      </c>
    </row>
    <row r="9225" spans="2:10" x14ac:dyDescent="0.45">
      <c r="B9225">
        <v>6283</v>
      </c>
      <c r="C9225" t="s">
        <v>50</v>
      </c>
      <c r="D9225">
        <v>32</v>
      </c>
      <c r="E9225">
        <v>17</v>
      </c>
      <c r="F9225" t="s">
        <v>1</v>
      </c>
      <c r="G9225">
        <v>1</v>
      </c>
      <c r="H9225">
        <v>2</v>
      </c>
      <c r="I9225" t="s">
        <v>12</v>
      </c>
      <c r="J9225">
        <v>-1</v>
      </c>
    </row>
    <row r="9226" spans="2:10" x14ac:dyDescent="0.45">
      <c r="B9226">
        <v>6285</v>
      </c>
      <c r="C9226" t="s">
        <v>50</v>
      </c>
      <c r="D9226">
        <v>32</v>
      </c>
      <c r="E9226">
        <v>18</v>
      </c>
      <c r="F9226" t="s">
        <v>12</v>
      </c>
      <c r="G9226">
        <v>2</v>
      </c>
      <c r="H9226">
        <v>0</v>
      </c>
      <c r="I9226" t="s">
        <v>24</v>
      </c>
      <c r="J9226">
        <v>1</v>
      </c>
    </row>
    <row r="9227" spans="2:10" x14ac:dyDescent="0.45">
      <c r="B9227">
        <v>6286</v>
      </c>
      <c r="C9227" t="s">
        <v>50</v>
      </c>
      <c r="D9227">
        <v>32</v>
      </c>
      <c r="E9227">
        <v>18</v>
      </c>
      <c r="F9227" t="s">
        <v>14</v>
      </c>
      <c r="G9227">
        <v>2</v>
      </c>
      <c r="H9227">
        <v>2</v>
      </c>
      <c r="I9227" t="s">
        <v>4</v>
      </c>
      <c r="J9227">
        <v>0</v>
      </c>
    </row>
    <row r="9228" spans="2:10" x14ac:dyDescent="0.45">
      <c r="B9228">
        <v>6287</v>
      </c>
      <c r="C9228" t="s">
        <v>50</v>
      </c>
      <c r="D9228">
        <v>32</v>
      </c>
      <c r="E9228">
        <v>18</v>
      </c>
      <c r="F9228" t="s">
        <v>10</v>
      </c>
      <c r="G9228">
        <v>2</v>
      </c>
      <c r="H9228">
        <v>1</v>
      </c>
      <c r="I9228" t="s">
        <v>11</v>
      </c>
      <c r="J9228">
        <v>1</v>
      </c>
    </row>
    <row r="9229" spans="2:10" x14ac:dyDescent="0.45">
      <c r="B9229">
        <v>6288</v>
      </c>
      <c r="C9229" t="s">
        <v>50</v>
      </c>
      <c r="D9229">
        <v>32</v>
      </c>
      <c r="E9229">
        <v>18</v>
      </c>
      <c r="F9229" t="s">
        <v>3</v>
      </c>
      <c r="G9229">
        <v>1</v>
      </c>
      <c r="H9229">
        <v>1</v>
      </c>
      <c r="I9229" t="s">
        <v>5</v>
      </c>
      <c r="J9229">
        <v>0</v>
      </c>
    </row>
    <row r="9230" spans="2:10" x14ac:dyDescent="0.45">
      <c r="B9230">
        <v>6289</v>
      </c>
      <c r="C9230" t="s">
        <v>50</v>
      </c>
      <c r="D9230">
        <v>32</v>
      </c>
      <c r="E9230">
        <v>18</v>
      </c>
      <c r="F9230" t="s">
        <v>9</v>
      </c>
      <c r="G9230">
        <v>1</v>
      </c>
      <c r="H9230">
        <v>1</v>
      </c>
      <c r="I9230" t="s">
        <v>1</v>
      </c>
      <c r="J9230">
        <v>0</v>
      </c>
    </row>
    <row r="9231" spans="2:10" x14ac:dyDescent="0.45">
      <c r="B9231">
        <v>6290</v>
      </c>
      <c r="C9231" t="s">
        <v>50</v>
      </c>
      <c r="D9231">
        <v>32</v>
      </c>
      <c r="E9231">
        <v>18</v>
      </c>
      <c r="F9231" t="s">
        <v>17</v>
      </c>
      <c r="G9231">
        <v>1</v>
      </c>
      <c r="H9231">
        <v>2</v>
      </c>
      <c r="I9231" t="s">
        <v>7</v>
      </c>
      <c r="J9231">
        <v>-1</v>
      </c>
    </row>
    <row r="9232" spans="2:10" x14ac:dyDescent="0.45">
      <c r="B9232">
        <v>6291</v>
      </c>
      <c r="C9232" t="s">
        <v>50</v>
      </c>
      <c r="D9232">
        <v>32</v>
      </c>
      <c r="E9232">
        <v>18</v>
      </c>
      <c r="F9232" t="s">
        <v>13</v>
      </c>
      <c r="G9232">
        <v>1</v>
      </c>
      <c r="H9232">
        <v>0</v>
      </c>
      <c r="I9232" t="s">
        <v>27</v>
      </c>
      <c r="J9232">
        <v>1</v>
      </c>
    </row>
    <row r="9233" spans="2:10" x14ac:dyDescent="0.45">
      <c r="B9233">
        <v>6292</v>
      </c>
      <c r="C9233" t="s">
        <v>50</v>
      </c>
      <c r="D9233">
        <v>32</v>
      </c>
      <c r="E9233">
        <v>18</v>
      </c>
      <c r="F9233" t="s">
        <v>51</v>
      </c>
      <c r="G9233">
        <v>1</v>
      </c>
      <c r="H9233">
        <v>0</v>
      </c>
      <c r="I9233" t="s">
        <v>0</v>
      </c>
      <c r="J9233">
        <v>1</v>
      </c>
    </row>
    <row r="9234" spans="2:10" x14ac:dyDescent="0.45">
      <c r="B9234">
        <v>6293</v>
      </c>
      <c r="C9234" t="s">
        <v>50</v>
      </c>
      <c r="D9234">
        <v>32</v>
      </c>
      <c r="E9234">
        <v>18</v>
      </c>
      <c r="F9234" t="s">
        <v>15</v>
      </c>
      <c r="G9234">
        <v>2</v>
      </c>
      <c r="H9234">
        <v>3</v>
      </c>
      <c r="I9234" t="s">
        <v>6</v>
      </c>
      <c r="J9234">
        <v>-1</v>
      </c>
    </row>
    <row r="9235" spans="2:10" x14ac:dyDescent="0.45">
      <c r="B9235">
        <v>6294</v>
      </c>
      <c r="C9235" t="s">
        <v>50</v>
      </c>
      <c r="D9235">
        <v>32</v>
      </c>
      <c r="E9235">
        <v>19</v>
      </c>
      <c r="F9235" t="s">
        <v>0</v>
      </c>
      <c r="G9235">
        <v>1</v>
      </c>
      <c r="H9235">
        <v>1</v>
      </c>
      <c r="I9235" t="s">
        <v>14</v>
      </c>
      <c r="J9235">
        <v>0</v>
      </c>
    </row>
    <row r="9236" spans="2:10" x14ac:dyDescent="0.45">
      <c r="B9236">
        <v>6295</v>
      </c>
      <c r="C9236" t="s">
        <v>50</v>
      </c>
      <c r="D9236">
        <v>32</v>
      </c>
      <c r="E9236">
        <v>19</v>
      </c>
      <c r="F9236" t="s">
        <v>7</v>
      </c>
      <c r="G9236">
        <v>2</v>
      </c>
      <c r="H9236">
        <v>1</v>
      </c>
      <c r="I9236" t="s">
        <v>10</v>
      </c>
      <c r="J9236">
        <v>1</v>
      </c>
    </row>
    <row r="9237" spans="2:10" x14ac:dyDescent="0.45">
      <c r="B9237">
        <v>6296</v>
      </c>
      <c r="C9237" t="s">
        <v>50</v>
      </c>
      <c r="D9237">
        <v>32</v>
      </c>
      <c r="E9237">
        <v>19</v>
      </c>
      <c r="F9237" t="s">
        <v>24</v>
      </c>
      <c r="G9237">
        <v>1</v>
      </c>
      <c r="H9237">
        <v>2</v>
      </c>
      <c r="I9237" t="s">
        <v>9</v>
      </c>
      <c r="J9237">
        <v>-1</v>
      </c>
    </row>
    <row r="9238" spans="2:10" x14ac:dyDescent="0.45">
      <c r="B9238">
        <v>6297</v>
      </c>
      <c r="C9238" t="s">
        <v>50</v>
      </c>
      <c r="D9238">
        <v>32</v>
      </c>
      <c r="E9238">
        <v>19</v>
      </c>
      <c r="F9238" t="s">
        <v>4</v>
      </c>
      <c r="G9238">
        <v>0</v>
      </c>
      <c r="H9238">
        <v>2</v>
      </c>
      <c r="I9238" t="s">
        <v>13</v>
      </c>
      <c r="J9238">
        <v>-1</v>
      </c>
    </row>
    <row r="9239" spans="2:10" x14ac:dyDescent="0.45">
      <c r="B9239">
        <v>6298</v>
      </c>
      <c r="C9239" t="s">
        <v>50</v>
      </c>
      <c r="D9239">
        <v>32</v>
      </c>
      <c r="E9239">
        <v>19</v>
      </c>
      <c r="F9239" t="s">
        <v>5</v>
      </c>
      <c r="G9239">
        <v>4</v>
      </c>
      <c r="H9239">
        <v>1</v>
      </c>
      <c r="I9239" t="s">
        <v>17</v>
      </c>
      <c r="J9239">
        <v>1</v>
      </c>
    </row>
    <row r="9240" spans="2:10" x14ac:dyDescent="0.45">
      <c r="B9240">
        <v>6299</v>
      </c>
      <c r="C9240" t="s">
        <v>50</v>
      </c>
      <c r="D9240">
        <v>32</v>
      </c>
      <c r="E9240">
        <v>19</v>
      </c>
      <c r="F9240" t="s">
        <v>11</v>
      </c>
      <c r="G9240">
        <v>5</v>
      </c>
      <c r="H9240">
        <v>1</v>
      </c>
      <c r="I9240" t="s">
        <v>12</v>
      </c>
      <c r="J9240">
        <v>1</v>
      </c>
    </row>
    <row r="9241" spans="2:10" x14ac:dyDescent="0.45">
      <c r="B9241">
        <v>6300</v>
      </c>
      <c r="C9241" t="s">
        <v>50</v>
      </c>
      <c r="D9241">
        <v>32</v>
      </c>
      <c r="E9241">
        <v>19</v>
      </c>
      <c r="F9241" t="s">
        <v>27</v>
      </c>
      <c r="G9241">
        <v>2</v>
      </c>
      <c r="H9241">
        <v>0</v>
      </c>
      <c r="I9241" t="s">
        <v>15</v>
      </c>
      <c r="J9241">
        <v>1</v>
      </c>
    </row>
    <row r="9242" spans="2:10" x14ac:dyDescent="0.45">
      <c r="B9242">
        <v>6301</v>
      </c>
      <c r="C9242" t="s">
        <v>50</v>
      </c>
      <c r="D9242">
        <v>32</v>
      </c>
      <c r="E9242">
        <v>19</v>
      </c>
      <c r="F9242" t="s">
        <v>49</v>
      </c>
      <c r="G9242">
        <v>0</v>
      </c>
      <c r="H9242">
        <v>4</v>
      </c>
      <c r="I9242" t="s">
        <v>51</v>
      </c>
      <c r="J9242">
        <v>-1</v>
      </c>
    </row>
    <row r="9243" spans="2:10" x14ac:dyDescent="0.45">
      <c r="B9243">
        <v>6302</v>
      </c>
      <c r="C9243" t="s">
        <v>50</v>
      </c>
      <c r="D9243">
        <v>32</v>
      </c>
      <c r="E9243">
        <v>19</v>
      </c>
      <c r="F9243" t="s">
        <v>6</v>
      </c>
      <c r="G9243">
        <v>1</v>
      </c>
      <c r="H9243">
        <v>2</v>
      </c>
      <c r="I9243" t="s">
        <v>3</v>
      </c>
      <c r="J9243">
        <v>-1</v>
      </c>
    </row>
    <row r="9244" spans="2:10" x14ac:dyDescent="0.45">
      <c r="B9244">
        <v>6321</v>
      </c>
      <c r="C9244" t="s">
        <v>48</v>
      </c>
      <c r="D9244">
        <v>33</v>
      </c>
      <c r="E9244">
        <v>1</v>
      </c>
      <c r="F9244" t="s">
        <v>49</v>
      </c>
      <c r="G9244">
        <v>0</v>
      </c>
      <c r="H9244">
        <v>1</v>
      </c>
      <c r="I9244" t="s">
        <v>13</v>
      </c>
      <c r="J9244">
        <v>-1</v>
      </c>
    </row>
    <row r="9245" spans="2:10" x14ac:dyDescent="0.45">
      <c r="B9245">
        <v>6322</v>
      </c>
      <c r="C9245" t="s">
        <v>48</v>
      </c>
      <c r="D9245">
        <v>33</v>
      </c>
      <c r="E9245">
        <v>1</v>
      </c>
      <c r="F9245" t="s">
        <v>4</v>
      </c>
      <c r="G9245">
        <v>3</v>
      </c>
      <c r="H9245">
        <v>0</v>
      </c>
      <c r="I9245" t="s">
        <v>27</v>
      </c>
      <c r="J9245">
        <v>1</v>
      </c>
    </row>
    <row r="9246" spans="2:10" x14ac:dyDescent="0.45">
      <c r="B9246">
        <v>6323</v>
      </c>
      <c r="C9246" t="s">
        <v>48</v>
      </c>
      <c r="D9246">
        <v>33</v>
      </c>
      <c r="E9246">
        <v>1</v>
      </c>
      <c r="F9246" t="s">
        <v>12</v>
      </c>
      <c r="G9246">
        <v>3</v>
      </c>
      <c r="H9246">
        <v>4</v>
      </c>
      <c r="I9246" t="s">
        <v>5</v>
      </c>
      <c r="J9246">
        <v>-1</v>
      </c>
    </row>
    <row r="9247" spans="2:10" x14ac:dyDescent="0.45">
      <c r="B9247">
        <v>6324</v>
      </c>
      <c r="C9247" t="s">
        <v>48</v>
      </c>
      <c r="D9247">
        <v>33</v>
      </c>
      <c r="E9247">
        <v>1</v>
      </c>
      <c r="F9247" t="s">
        <v>14</v>
      </c>
      <c r="G9247">
        <v>1</v>
      </c>
      <c r="H9247">
        <v>2</v>
      </c>
      <c r="I9247" t="s">
        <v>24</v>
      </c>
      <c r="J9247">
        <v>-1</v>
      </c>
    </row>
    <row r="9248" spans="2:10" x14ac:dyDescent="0.45">
      <c r="B9248">
        <v>6325</v>
      </c>
      <c r="C9248" t="s">
        <v>48</v>
      </c>
      <c r="D9248">
        <v>33</v>
      </c>
      <c r="E9248">
        <v>1</v>
      </c>
      <c r="F9248" t="s">
        <v>8</v>
      </c>
      <c r="G9248">
        <v>1</v>
      </c>
      <c r="H9248">
        <v>3</v>
      </c>
      <c r="I9248" t="s">
        <v>10</v>
      </c>
      <c r="J9248">
        <v>-1</v>
      </c>
    </row>
    <row r="9249" spans="2:10" x14ac:dyDescent="0.45">
      <c r="B9249">
        <v>6326</v>
      </c>
      <c r="C9249" t="s">
        <v>48</v>
      </c>
      <c r="D9249">
        <v>33</v>
      </c>
      <c r="E9249">
        <v>1</v>
      </c>
      <c r="F9249" t="s">
        <v>9</v>
      </c>
      <c r="G9249">
        <v>1</v>
      </c>
      <c r="H9249">
        <v>2</v>
      </c>
      <c r="I9249" t="s">
        <v>11</v>
      </c>
      <c r="J9249">
        <v>-1</v>
      </c>
    </row>
    <row r="9250" spans="2:10" x14ac:dyDescent="0.45">
      <c r="B9250">
        <v>6327</v>
      </c>
      <c r="C9250" t="s">
        <v>48</v>
      </c>
      <c r="D9250">
        <v>33</v>
      </c>
      <c r="E9250">
        <v>1</v>
      </c>
      <c r="F9250" t="s">
        <v>0</v>
      </c>
      <c r="G9250">
        <v>2</v>
      </c>
      <c r="H9250">
        <v>0</v>
      </c>
      <c r="I9250" t="s">
        <v>7</v>
      </c>
      <c r="J9250">
        <v>1</v>
      </c>
    </row>
    <row r="9251" spans="2:10" x14ac:dyDescent="0.45">
      <c r="B9251">
        <v>6328</v>
      </c>
      <c r="C9251" t="s">
        <v>48</v>
      </c>
      <c r="D9251">
        <v>33</v>
      </c>
      <c r="E9251">
        <v>1</v>
      </c>
      <c r="F9251" t="s">
        <v>6</v>
      </c>
      <c r="G9251">
        <v>1</v>
      </c>
      <c r="H9251">
        <v>1</v>
      </c>
      <c r="I9251" t="s">
        <v>1</v>
      </c>
      <c r="J9251">
        <v>0</v>
      </c>
    </row>
    <row r="9252" spans="2:10" x14ac:dyDescent="0.45">
      <c r="B9252">
        <v>6329</v>
      </c>
      <c r="C9252" t="s">
        <v>48</v>
      </c>
      <c r="D9252">
        <v>33</v>
      </c>
      <c r="E9252">
        <v>1</v>
      </c>
      <c r="F9252" t="s">
        <v>18</v>
      </c>
      <c r="G9252">
        <v>1</v>
      </c>
      <c r="H9252">
        <v>1</v>
      </c>
      <c r="I9252" t="s">
        <v>21</v>
      </c>
      <c r="J9252">
        <v>0</v>
      </c>
    </row>
    <row r="9253" spans="2:10" x14ac:dyDescent="0.45">
      <c r="B9253">
        <v>6409</v>
      </c>
      <c r="C9253" t="s">
        <v>48</v>
      </c>
      <c r="D9253">
        <v>33</v>
      </c>
      <c r="E9253">
        <v>1</v>
      </c>
      <c r="F9253" t="s">
        <v>3</v>
      </c>
      <c r="G9253">
        <v>3</v>
      </c>
      <c r="H9253">
        <v>0</v>
      </c>
      <c r="I9253" t="s">
        <v>17</v>
      </c>
      <c r="J9253">
        <v>1</v>
      </c>
    </row>
    <row r="9254" spans="2:10" x14ac:dyDescent="0.45">
      <c r="B9254">
        <v>6330</v>
      </c>
      <c r="C9254" t="s">
        <v>48</v>
      </c>
      <c r="D9254">
        <v>33</v>
      </c>
      <c r="E9254">
        <v>2</v>
      </c>
      <c r="F9254" t="s">
        <v>24</v>
      </c>
      <c r="G9254">
        <v>3</v>
      </c>
      <c r="H9254">
        <v>2</v>
      </c>
      <c r="I9254" t="s">
        <v>49</v>
      </c>
      <c r="J9254">
        <v>1</v>
      </c>
    </row>
    <row r="9255" spans="2:10" x14ac:dyDescent="0.45">
      <c r="B9255">
        <v>6331</v>
      </c>
      <c r="C9255" t="s">
        <v>48</v>
      </c>
      <c r="D9255">
        <v>33</v>
      </c>
      <c r="E9255">
        <v>2</v>
      </c>
      <c r="F9255" t="s">
        <v>5</v>
      </c>
      <c r="G9255">
        <v>2</v>
      </c>
      <c r="H9255">
        <v>0</v>
      </c>
      <c r="I9255" t="s">
        <v>0</v>
      </c>
      <c r="J9255">
        <v>1</v>
      </c>
    </row>
    <row r="9256" spans="2:10" x14ac:dyDescent="0.45">
      <c r="B9256">
        <v>6332</v>
      </c>
      <c r="C9256" t="s">
        <v>48</v>
      </c>
      <c r="D9256">
        <v>33</v>
      </c>
      <c r="E9256">
        <v>2</v>
      </c>
      <c r="F9256" t="s">
        <v>21</v>
      </c>
      <c r="G9256">
        <v>1</v>
      </c>
      <c r="H9256">
        <v>0</v>
      </c>
      <c r="I9256" t="s">
        <v>6</v>
      </c>
      <c r="J9256">
        <v>1</v>
      </c>
    </row>
    <row r="9257" spans="2:10" x14ac:dyDescent="0.45">
      <c r="B9257">
        <v>6333</v>
      </c>
      <c r="C9257" t="s">
        <v>48</v>
      </c>
      <c r="D9257">
        <v>33</v>
      </c>
      <c r="E9257">
        <v>2</v>
      </c>
      <c r="F9257" t="s">
        <v>1</v>
      </c>
      <c r="G9257">
        <v>0</v>
      </c>
      <c r="H9257">
        <v>1</v>
      </c>
      <c r="I9257" t="s">
        <v>3</v>
      </c>
      <c r="J9257">
        <v>-1</v>
      </c>
    </row>
    <row r="9258" spans="2:10" x14ac:dyDescent="0.45">
      <c r="B9258">
        <v>6334</v>
      </c>
      <c r="C9258" t="s">
        <v>48</v>
      </c>
      <c r="D9258">
        <v>33</v>
      </c>
      <c r="E9258">
        <v>2</v>
      </c>
      <c r="F9258" t="s">
        <v>17</v>
      </c>
      <c r="G9258">
        <v>3</v>
      </c>
      <c r="H9258">
        <v>3</v>
      </c>
      <c r="I9258" t="s">
        <v>8</v>
      </c>
      <c r="J9258">
        <v>0</v>
      </c>
    </row>
    <row r="9259" spans="2:10" x14ac:dyDescent="0.45">
      <c r="B9259">
        <v>6335</v>
      </c>
      <c r="C9259" t="s">
        <v>48</v>
      </c>
      <c r="D9259">
        <v>33</v>
      </c>
      <c r="E9259">
        <v>2</v>
      </c>
      <c r="F9259" t="s">
        <v>13</v>
      </c>
      <c r="G9259">
        <v>2</v>
      </c>
      <c r="H9259">
        <v>1</v>
      </c>
      <c r="I9259" t="s">
        <v>12</v>
      </c>
      <c r="J9259">
        <v>1</v>
      </c>
    </row>
    <row r="9260" spans="2:10" x14ac:dyDescent="0.45">
      <c r="B9260">
        <v>6336</v>
      </c>
      <c r="C9260" t="s">
        <v>48</v>
      </c>
      <c r="D9260">
        <v>33</v>
      </c>
      <c r="E9260">
        <v>2</v>
      </c>
      <c r="F9260" t="s">
        <v>27</v>
      </c>
      <c r="G9260">
        <v>2</v>
      </c>
      <c r="H9260">
        <v>3</v>
      </c>
      <c r="I9260" t="s">
        <v>9</v>
      </c>
      <c r="J9260">
        <v>-1</v>
      </c>
    </row>
    <row r="9261" spans="2:10" x14ac:dyDescent="0.45">
      <c r="B9261">
        <v>6337</v>
      </c>
      <c r="C9261" t="s">
        <v>48</v>
      </c>
      <c r="D9261">
        <v>33</v>
      </c>
      <c r="E9261">
        <v>2</v>
      </c>
      <c r="F9261" t="s">
        <v>11</v>
      </c>
      <c r="G9261">
        <v>0</v>
      </c>
      <c r="H9261">
        <v>0</v>
      </c>
      <c r="I9261" t="s">
        <v>18</v>
      </c>
      <c r="J9261">
        <v>0</v>
      </c>
    </row>
    <row r="9262" spans="2:10" x14ac:dyDescent="0.45">
      <c r="B9262">
        <v>6338</v>
      </c>
      <c r="C9262" t="s">
        <v>48</v>
      </c>
      <c r="D9262">
        <v>33</v>
      </c>
      <c r="E9262">
        <v>2</v>
      </c>
      <c r="F9262" t="s">
        <v>7</v>
      </c>
      <c r="G9262">
        <v>2</v>
      </c>
      <c r="H9262">
        <v>3</v>
      </c>
      <c r="I9262" t="s">
        <v>4</v>
      </c>
      <c r="J9262">
        <v>-1</v>
      </c>
    </row>
    <row r="9263" spans="2:10" x14ac:dyDescent="0.45">
      <c r="B9263">
        <v>6339</v>
      </c>
      <c r="C9263" t="s">
        <v>48</v>
      </c>
      <c r="D9263">
        <v>33</v>
      </c>
      <c r="E9263">
        <v>2</v>
      </c>
      <c r="F9263" t="s">
        <v>10</v>
      </c>
      <c r="G9263">
        <v>0</v>
      </c>
      <c r="H9263">
        <v>1</v>
      </c>
      <c r="I9263" t="s">
        <v>14</v>
      </c>
      <c r="J9263">
        <v>-1</v>
      </c>
    </row>
    <row r="9264" spans="2:10" x14ac:dyDescent="0.45">
      <c r="B9264">
        <v>6340</v>
      </c>
      <c r="C9264" t="s">
        <v>48</v>
      </c>
      <c r="D9264">
        <v>33</v>
      </c>
      <c r="E9264">
        <v>3</v>
      </c>
      <c r="F9264" t="s">
        <v>4</v>
      </c>
      <c r="G9264">
        <v>4</v>
      </c>
      <c r="H9264">
        <v>1</v>
      </c>
      <c r="I9264" t="s">
        <v>5</v>
      </c>
      <c r="J9264">
        <v>1</v>
      </c>
    </row>
    <row r="9265" spans="2:10" x14ac:dyDescent="0.45">
      <c r="B9265">
        <v>6341</v>
      </c>
      <c r="C9265" t="s">
        <v>48</v>
      </c>
      <c r="D9265">
        <v>33</v>
      </c>
      <c r="E9265">
        <v>3</v>
      </c>
      <c r="F9265" t="s">
        <v>49</v>
      </c>
      <c r="G9265">
        <v>1</v>
      </c>
      <c r="H9265">
        <v>1</v>
      </c>
      <c r="I9265" t="s">
        <v>12</v>
      </c>
      <c r="J9265">
        <v>0</v>
      </c>
    </row>
    <row r="9266" spans="2:10" x14ac:dyDescent="0.45">
      <c r="B9266">
        <v>6342</v>
      </c>
      <c r="C9266" t="s">
        <v>48</v>
      </c>
      <c r="D9266">
        <v>33</v>
      </c>
      <c r="E9266">
        <v>3</v>
      </c>
      <c r="F9266" t="s">
        <v>8</v>
      </c>
      <c r="G9266">
        <v>1</v>
      </c>
      <c r="H9266">
        <v>1</v>
      </c>
      <c r="I9266" t="s">
        <v>1</v>
      </c>
      <c r="J9266">
        <v>0</v>
      </c>
    </row>
    <row r="9267" spans="2:10" x14ac:dyDescent="0.45">
      <c r="B9267">
        <v>6343</v>
      </c>
      <c r="C9267" t="s">
        <v>48</v>
      </c>
      <c r="D9267">
        <v>33</v>
      </c>
      <c r="E9267">
        <v>3</v>
      </c>
      <c r="F9267" t="s">
        <v>0</v>
      </c>
      <c r="G9267">
        <v>1</v>
      </c>
      <c r="H9267">
        <v>2</v>
      </c>
      <c r="I9267" t="s">
        <v>13</v>
      </c>
      <c r="J9267">
        <v>-1</v>
      </c>
    </row>
    <row r="9268" spans="2:10" x14ac:dyDescent="0.45">
      <c r="B9268">
        <v>6344</v>
      </c>
      <c r="C9268" t="s">
        <v>48</v>
      </c>
      <c r="D9268">
        <v>33</v>
      </c>
      <c r="E9268">
        <v>3</v>
      </c>
      <c r="F9268" t="s">
        <v>9</v>
      </c>
      <c r="G9268">
        <v>2</v>
      </c>
      <c r="H9268">
        <v>1</v>
      </c>
      <c r="I9268" t="s">
        <v>7</v>
      </c>
      <c r="J9268">
        <v>1</v>
      </c>
    </row>
    <row r="9269" spans="2:10" x14ac:dyDescent="0.45">
      <c r="B9269">
        <v>6345</v>
      </c>
      <c r="C9269" t="s">
        <v>48</v>
      </c>
      <c r="D9269">
        <v>33</v>
      </c>
      <c r="E9269">
        <v>3</v>
      </c>
      <c r="F9269" t="s">
        <v>6</v>
      </c>
      <c r="G9269">
        <v>3</v>
      </c>
      <c r="H9269">
        <v>1</v>
      </c>
      <c r="I9269" t="s">
        <v>11</v>
      </c>
      <c r="J9269">
        <v>1</v>
      </c>
    </row>
    <row r="9270" spans="2:10" x14ac:dyDescent="0.45">
      <c r="B9270">
        <v>6346</v>
      </c>
      <c r="C9270" t="s">
        <v>48</v>
      </c>
      <c r="D9270">
        <v>33</v>
      </c>
      <c r="E9270">
        <v>3</v>
      </c>
      <c r="F9270" t="s">
        <v>18</v>
      </c>
      <c r="G9270">
        <v>1</v>
      </c>
      <c r="H9270">
        <v>3</v>
      </c>
      <c r="I9270" t="s">
        <v>27</v>
      </c>
      <c r="J9270">
        <v>-1</v>
      </c>
    </row>
    <row r="9271" spans="2:10" x14ac:dyDescent="0.45">
      <c r="B9271">
        <v>6347</v>
      </c>
      <c r="C9271" t="s">
        <v>48</v>
      </c>
      <c r="D9271">
        <v>33</v>
      </c>
      <c r="E9271">
        <v>3</v>
      </c>
      <c r="F9271" t="s">
        <v>24</v>
      </c>
      <c r="G9271">
        <v>1</v>
      </c>
      <c r="H9271">
        <v>3</v>
      </c>
      <c r="I9271" t="s">
        <v>10</v>
      </c>
      <c r="J9271">
        <v>-1</v>
      </c>
    </row>
    <row r="9272" spans="2:10" x14ac:dyDescent="0.45">
      <c r="B9272">
        <v>6348</v>
      </c>
      <c r="C9272" t="s">
        <v>48</v>
      </c>
      <c r="D9272">
        <v>33</v>
      </c>
      <c r="E9272">
        <v>3</v>
      </c>
      <c r="F9272" t="s">
        <v>3</v>
      </c>
      <c r="G9272">
        <v>2</v>
      </c>
      <c r="H9272">
        <v>1</v>
      </c>
      <c r="I9272" t="s">
        <v>21</v>
      </c>
      <c r="J9272">
        <v>1</v>
      </c>
    </row>
    <row r="9273" spans="2:10" x14ac:dyDescent="0.45">
      <c r="B9273">
        <v>6460</v>
      </c>
      <c r="C9273" t="s">
        <v>48</v>
      </c>
      <c r="D9273">
        <v>33</v>
      </c>
      <c r="E9273">
        <v>3</v>
      </c>
      <c r="F9273" t="s">
        <v>14</v>
      </c>
      <c r="G9273">
        <v>3</v>
      </c>
      <c r="H9273">
        <v>2</v>
      </c>
      <c r="I9273" t="s">
        <v>17</v>
      </c>
      <c r="J9273">
        <v>1</v>
      </c>
    </row>
    <row r="9274" spans="2:10" x14ac:dyDescent="0.45">
      <c r="B9274">
        <v>6349</v>
      </c>
      <c r="C9274" t="s">
        <v>48</v>
      </c>
      <c r="D9274">
        <v>33</v>
      </c>
      <c r="E9274">
        <v>4</v>
      </c>
      <c r="F9274" t="s">
        <v>12</v>
      </c>
      <c r="G9274">
        <v>1</v>
      </c>
      <c r="H9274">
        <v>1</v>
      </c>
      <c r="I9274" t="s">
        <v>0</v>
      </c>
      <c r="J9274">
        <v>0</v>
      </c>
    </row>
    <row r="9275" spans="2:10" x14ac:dyDescent="0.45">
      <c r="B9275">
        <v>6350</v>
      </c>
      <c r="C9275" t="s">
        <v>48</v>
      </c>
      <c r="D9275">
        <v>33</v>
      </c>
      <c r="E9275">
        <v>4</v>
      </c>
      <c r="F9275" t="s">
        <v>5</v>
      </c>
      <c r="G9275">
        <v>2</v>
      </c>
      <c r="H9275">
        <v>0</v>
      </c>
      <c r="I9275" t="s">
        <v>9</v>
      </c>
      <c r="J9275">
        <v>1</v>
      </c>
    </row>
    <row r="9276" spans="2:10" x14ac:dyDescent="0.45">
      <c r="B9276">
        <v>6351</v>
      </c>
      <c r="C9276" t="s">
        <v>48</v>
      </c>
      <c r="D9276">
        <v>33</v>
      </c>
      <c r="E9276">
        <v>4</v>
      </c>
      <c r="F9276" t="s">
        <v>21</v>
      </c>
      <c r="G9276">
        <v>0</v>
      </c>
      <c r="H9276">
        <v>1</v>
      </c>
      <c r="I9276" t="s">
        <v>8</v>
      </c>
      <c r="J9276">
        <v>-1</v>
      </c>
    </row>
    <row r="9277" spans="2:10" x14ac:dyDescent="0.45">
      <c r="B9277">
        <v>6352</v>
      </c>
      <c r="C9277" t="s">
        <v>48</v>
      </c>
      <c r="D9277">
        <v>33</v>
      </c>
      <c r="E9277">
        <v>4</v>
      </c>
      <c r="F9277" t="s">
        <v>10</v>
      </c>
      <c r="G9277">
        <v>6</v>
      </c>
      <c r="H9277">
        <v>1</v>
      </c>
      <c r="I9277" t="s">
        <v>49</v>
      </c>
      <c r="J9277">
        <v>1</v>
      </c>
    </row>
    <row r="9278" spans="2:10" x14ac:dyDescent="0.45">
      <c r="B9278">
        <v>6353</v>
      </c>
      <c r="C9278" t="s">
        <v>48</v>
      </c>
      <c r="D9278">
        <v>33</v>
      </c>
      <c r="E9278">
        <v>4</v>
      </c>
      <c r="F9278" t="s">
        <v>13</v>
      </c>
      <c r="G9278">
        <v>1</v>
      </c>
      <c r="H9278">
        <v>4</v>
      </c>
      <c r="I9278" t="s">
        <v>4</v>
      </c>
      <c r="J9278">
        <v>-1</v>
      </c>
    </row>
    <row r="9279" spans="2:10" x14ac:dyDescent="0.45">
      <c r="B9279">
        <v>6354</v>
      </c>
      <c r="C9279" t="s">
        <v>48</v>
      </c>
      <c r="D9279">
        <v>33</v>
      </c>
      <c r="E9279">
        <v>4</v>
      </c>
      <c r="F9279" t="s">
        <v>7</v>
      </c>
      <c r="G9279">
        <v>2</v>
      </c>
      <c r="H9279">
        <v>1</v>
      </c>
      <c r="I9279" t="s">
        <v>18</v>
      </c>
      <c r="J9279">
        <v>1</v>
      </c>
    </row>
    <row r="9280" spans="2:10" x14ac:dyDescent="0.45">
      <c r="B9280">
        <v>6355</v>
      </c>
      <c r="C9280" t="s">
        <v>48</v>
      </c>
      <c r="D9280">
        <v>33</v>
      </c>
      <c r="E9280">
        <v>4</v>
      </c>
      <c r="F9280" t="s">
        <v>1</v>
      </c>
      <c r="G9280">
        <v>1</v>
      </c>
      <c r="H9280">
        <v>1</v>
      </c>
      <c r="I9280" t="s">
        <v>14</v>
      </c>
      <c r="J9280">
        <v>0</v>
      </c>
    </row>
    <row r="9281" spans="2:10" x14ac:dyDescent="0.45">
      <c r="B9281">
        <v>6356</v>
      </c>
      <c r="C9281" t="s">
        <v>48</v>
      </c>
      <c r="D9281">
        <v>33</v>
      </c>
      <c r="E9281">
        <v>4</v>
      </c>
      <c r="F9281" t="s">
        <v>17</v>
      </c>
      <c r="G9281">
        <v>0</v>
      </c>
      <c r="H9281">
        <v>2</v>
      </c>
      <c r="I9281" t="s">
        <v>24</v>
      </c>
      <c r="J9281">
        <v>-1</v>
      </c>
    </row>
    <row r="9282" spans="2:10" x14ac:dyDescent="0.45">
      <c r="B9282">
        <v>6357</v>
      </c>
      <c r="C9282" t="s">
        <v>48</v>
      </c>
      <c r="D9282">
        <v>33</v>
      </c>
      <c r="E9282">
        <v>4</v>
      </c>
      <c r="F9282" t="s">
        <v>27</v>
      </c>
      <c r="G9282">
        <v>2</v>
      </c>
      <c r="H9282">
        <v>0</v>
      </c>
      <c r="I9282" t="s">
        <v>6</v>
      </c>
      <c r="J9282">
        <v>1</v>
      </c>
    </row>
    <row r="9283" spans="2:10" x14ac:dyDescent="0.45">
      <c r="B9283">
        <v>6358</v>
      </c>
      <c r="C9283" t="s">
        <v>48</v>
      </c>
      <c r="D9283">
        <v>33</v>
      </c>
      <c r="E9283">
        <v>4</v>
      </c>
      <c r="F9283" t="s">
        <v>11</v>
      </c>
      <c r="G9283">
        <v>0</v>
      </c>
      <c r="H9283">
        <v>1</v>
      </c>
      <c r="I9283" t="s">
        <v>3</v>
      </c>
      <c r="J9283">
        <v>-1</v>
      </c>
    </row>
    <row r="9284" spans="2:10" x14ac:dyDescent="0.45">
      <c r="B9284">
        <v>6359</v>
      </c>
      <c r="C9284" t="s">
        <v>48</v>
      </c>
      <c r="D9284">
        <v>33</v>
      </c>
      <c r="E9284">
        <v>5</v>
      </c>
      <c r="F9284" t="s">
        <v>4</v>
      </c>
      <c r="G9284">
        <v>1</v>
      </c>
      <c r="H9284">
        <v>1</v>
      </c>
      <c r="I9284" t="s">
        <v>12</v>
      </c>
      <c r="J9284">
        <v>0</v>
      </c>
    </row>
    <row r="9285" spans="2:10" x14ac:dyDescent="0.45">
      <c r="B9285">
        <v>6360</v>
      </c>
      <c r="C9285" t="s">
        <v>48</v>
      </c>
      <c r="D9285">
        <v>33</v>
      </c>
      <c r="E9285">
        <v>5</v>
      </c>
      <c r="F9285" t="s">
        <v>49</v>
      </c>
      <c r="G9285">
        <v>1</v>
      </c>
      <c r="H9285">
        <v>0</v>
      </c>
      <c r="I9285" t="s">
        <v>0</v>
      </c>
      <c r="J9285">
        <v>1</v>
      </c>
    </row>
    <row r="9286" spans="2:10" x14ac:dyDescent="0.45">
      <c r="B9286">
        <v>6361</v>
      </c>
      <c r="C9286" t="s">
        <v>48</v>
      </c>
      <c r="D9286">
        <v>33</v>
      </c>
      <c r="E9286">
        <v>5</v>
      </c>
      <c r="F9286" t="s">
        <v>8</v>
      </c>
      <c r="G9286">
        <v>2</v>
      </c>
      <c r="H9286">
        <v>0</v>
      </c>
      <c r="I9286" t="s">
        <v>11</v>
      </c>
      <c r="J9286">
        <v>1</v>
      </c>
    </row>
    <row r="9287" spans="2:10" x14ac:dyDescent="0.45">
      <c r="B9287">
        <v>6362</v>
      </c>
      <c r="C9287" t="s">
        <v>48</v>
      </c>
      <c r="D9287">
        <v>33</v>
      </c>
      <c r="E9287">
        <v>5</v>
      </c>
      <c r="F9287" t="s">
        <v>14</v>
      </c>
      <c r="G9287">
        <v>0</v>
      </c>
      <c r="H9287">
        <v>1</v>
      </c>
      <c r="I9287" t="s">
        <v>21</v>
      </c>
      <c r="J9287">
        <v>-1</v>
      </c>
    </row>
    <row r="9288" spans="2:10" x14ac:dyDescent="0.45">
      <c r="B9288">
        <v>6363</v>
      </c>
      <c r="C9288" t="s">
        <v>48</v>
      </c>
      <c r="D9288">
        <v>33</v>
      </c>
      <c r="E9288">
        <v>5</v>
      </c>
      <c r="F9288" t="s">
        <v>10</v>
      </c>
      <c r="G9288">
        <v>1</v>
      </c>
      <c r="H9288">
        <v>1</v>
      </c>
      <c r="I9288" t="s">
        <v>17</v>
      </c>
      <c r="J9288">
        <v>0</v>
      </c>
    </row>
    <row r="9289" spans="2:10" x14ac:dyDescent="0.45">
      <c r="B9289">
        <v>6364</v>
      </c>
      <c r="C9289" t="s">
        <v>48</v>
      </c>
      <c r="D9289">
        <v>33</v>
      </c>
      <c r="E9289">
        <v>5</v>
      </c>
      <c r="F9289" t="s">
        <v>3</v>
      </c>
      <c r="G9289">
        <v>2</v>
      </c>
      <c r="H9289">
        <v>1</v>
      </c>
      <c r="I9289" t="s">
        <v>27</v>
      </c>
      <c r="J9289">
        <v>1</v>
      </c>
    </row>
    <row r="9290" spans="2:10" x14ac:dyDescent="0.45">
      <c r="B9290">
        <v>6365</v>
      </c>
      <c r="C9290" t="s">
        <v>48</v>
      </c>
      <c r="D9290">
        <v>33</v>
      </c>
      <c r="E9290">
        <v>5</v>
      </c>
      <c r="F9290" t="s">
        <v>9</v>
      </c>
      <c r="G9290">
        <v>6</v>
      </c>
      <c r="H9290">
        <v>0</v>
      </c>
      <c r="I9290" t="s">
        <v>13</v>
      </c>
      <c r="J9290">
        <v>1</v>
      </c>
    </row>
    <row r="9291" spans="2:10" x14ac:dyDescent="0.45">
      <c r="B9291">
        <v>6366</v>
      </c>
      <c r="C9291" t="s">
        <v>48</v>
      </c>
      <c r="D9291">
        <v>33</v>
      </c>
      <c r="E9291">
        <v>5</v>
      </c>
      <c r="F9291" t="s">
        <v>6</v>
      </c>
      <c r="G9291">
        <v>1</v>
      </c>
      <c r="H9291">
        <v>1</v>
      </c>
      <c r="I9291" t="s">
        <v>7</v>
      </c>
      <c r="J9291">
        <v>0</v>
      </c>
    </row>
    <row r="9292" spans="2:10" x14ac:dyDescent="0.45">
      <c r="B9292">
        <v>6367</v>
      </c>
      <c r="C9292" t="s">
        <v>48</v>
      </c>
      <c r="D9292">
        <v>33</v>
      </c>
      <c r="E9292">
        <v>5</v>
      </c>
      <c r="F9292" t="s">
        <v>18</v>
      </c>
      <c r="G9292">
        <v>1</v>
      </c>
      <c r="H9292">
        <v>0</v>
      </c>
      <c r="I9292" t="s">
        <v>5</v>
      </c>
      <c r="J9292">
        <v>1</v>
      </c>
    </row>
    <row r="9293" spans="2:10" x14ac:dyDescent="0.45">
      <c r="B9293">
        <v>6368</v>
      </c>
      <c r="C9293" t="s">
        <v>48</v>
      </c>
      <c r="D9293">
        <v>33</v>
      </c>
      <c r="E9293">
        <v>5</v>
      </c>
      <c r="F9293" t="s">
        <v>24</v>
      </c>
      <c r="G9293">
        <v>1</v>
      </c>
      <c r="H9293">
        <v>1</v>
      </c>
      <c r="I9293" t="s">
        <v>1</v>
      </c>
      <c r="J9293">
        <v>0</v>
      </c>
    </row>
    <row r="9294" spans="2:10" x14ac:dyDescent="0.45">
      <c r="B9294">
        <v>6369</v>
      </c>
      <c r="C9294" t="s">
        <v>48</v>
      </c>
      <c r="D9294">
        <v>33</v>
      </c>
      <c r="E9294">
        <v>6</v>
      </c>
      <c r="F9294" t="s">
        <v>12</v>
      </c>
      <c r="G9294">
        <v>3</v>
      </c>
      <c r="H9294">
        <v>0</v>
      </c>
      <c r="I9294" t="s">
        <v>9</v>
      </c>
      <c r="J9294">
        <v>1</v>
      </c>
    </row>
    <row r="9295" spans="2:10" x14ac:dyDescent="0.45">
      <c r="B9295">
        <v>6370</v>
      </c>
      <c r="C9295" t="s">
        <v>48</v>
      </c>
      <c r="D9295">
        <v>33</v>
      </c>
      <c r="E9295">
        <v>6</v>
      </c>
      <c r="F9295" t="s">
        <v>0</v>
      </c>
      <c r="G9295">
        <v>3</v>
      </c>
      <c r="H9295">
        <v>1</v>
      </c>
      <c r="I9295" t="s">
        <v>4</v>
      </c>
      <c r="J9295">
        <v>1</v>
      </c>
    </row>
    <row r="9296" spans="2:10" x14ac:dyDescent="0.45">
      <c r="B9296">
        <v>6371</v>
      </c>
      <c r="C9296" t="s">
        <v>48</v>
      </c>
      <c r="D9296">
        <v>33</v>
      </c>
      <c r="E9296">
        <v>6</v>
      </c>
      <c r="F9296" t="s">
        <v>5</v>
      </c>
      <c r="G9296">
        <v>2</v>
      </c>
      <c r="H9296">
        <v>0</v>
      </c>
      <c r="I9296" t="s">
        <v>6</v>
      </c>
      <c r="J9296">
        <v>1</v>
      </c>
    </row>
    <row r="9297" spans="2:10" x14ac:dyDescent="0.45">
      <c r="B9297">
        <v>6372</v>
      </c>
      <c r="C9297" t="s">
        <v>48</v>
      </c>
      <c r="D9297">
        <v>33</v>
      </c>
      <c r="E9297">
        <v>6</v>
      </c>
      <c r="F9297" t="s">
        <v>21</v>
      </c>
      <c r="G9297">
        <v>0</v>
      </c>
      <c r="H9297">
        <v>0</v>
      </c>
      <c r="I9297" t="s">
        <v>24</v>
      </c>
      <c r="J9297">
        <v>0</v>
      </c>
    </row>
    <row r="9298" spans="2:10" x14ac:dyDescent="0.45">
      <c r="B9298">
        <v>6373</v>
      </c>
      <c r="C9298" t="s">
        <v>48</v>
      </c>
      <c r="D9298">
        <v>33</v>
      </c>
      <c r="E9298">
        <v>6</v>
      </c>
      <c r="F9298" t="s">
        <v>27</v>
      </c>
      <c r="G9298">
        <v>3</v>
      </c>
      <c r="H9298">
        <v>1</v>
      </c>
      <c r="I9298" t="s">
        <v>8</v>
      </c>
      <c r="J9298">
        <v>1</v>
      </c>
    </row>
    <row r="9299" spans="2:10" x14ac:dyDescent="0.45">
      <c r="B9299">
        <v>6374</v>
      </c>
      <c r="C9299" t="s">
        <v>48</v>
      </c>
      <c r="D9299">
        <v>33</v>
      </c>
      <c r="E9299">
        <v>6</v>
      </c>
      <c r="F9299" t="s">
        <v>7</v>
      </c>
      <c r="G9299">
        <v>1</v>
      </c>
      <c r="H9299">
        <v>4</v>
      </c>
      <c r="I9299" t="s">
        <v>3</v>
      </c>
      <c r="J9299">
        <v>-1</v>
      </c>
    </row>
    <row r="9300" spans="2:10" x14ac:dyDescent="0.45">
      <c r="B9300">
        <v>6375</v>
      </c>
      <c r="C9300" t="s">
        <v>48</v>
      </c>
      <c r="D9300">
        <v>33</v>
      </c>
      <c r="E9300">
        <v>6</v>
      </c>
      <c r="F9300" t="s">
        <v>1</v>
      </c>
      <c r="G9300">
        <v>4</v>
      </c>
      <c r="H9300">
        <v>0</v>
      </c>
      <c r="I9300" t="s">
        <v>10</v>
      </c>
      <c r="J9300">
        <v>1</v>
      </c>
    </row>
    <row r="9301" spans="2:10" x14ac:dyDescent="0.45">
      <c r="B9301">
        <v>6376</v>
      </c>
      <c r="C9301" t="s">
        <v>48</v>
      </c>
      <c r="D9301">
        <v>33</v>
      </c>
      <c r="E9301">
        <v>6</v>
      </c>
      <c r="F9301" t="s">
        <v>17</v>
      </c>
      <c r="G9301">
        <v>0</v>
      </c>
      <c r="H9301">
        <v>2</v>
      </c>
      <c r="I9301" t="s">
        <v>49</v>
      </c>
      <c r="J9301">
        <v>-1</v>
      </c>
    </row>
    <row r="9302" spans="2:10" x14ac:dyDescent="0.45">
      <c r="B9302">
        <v>6377</v>
      </c>
      <c r="C9302" t="s">
        <v>48</v>
      </c>
      <c r="D9302">
        <v>33</v>
      </c>
      <c r="E9302">
        <v>6</v>
      </c>
      <c r="F9302" t="s">
        <v>13</v>
      </c>
      <c r="G9302">
        <v>1</v>
      </c>
      <c r="H9302">
        <v>1</v>
      </c>
      <c r="I9302" t="s">
        <v>18</v>
      </c>
      <c r="J9302">
        <v>0</v>
      </c>
    </row>
    <row r="9303" spans="2:10" x14ac:dyDescent="0.45">
      <c r="B9303">
        <v>6378</v>
      </c>
      <c r="C9303" t="s">
        <v>48</v>
      </c>
      <c r="D9303">
        <v>33</v>
      </c>
      <c r="E9303">
        <v>6</v>
      </c>
      <c r="F9303" t="s">
        <v>11</v>
      </c>
      <c r="G9303">
        <v>1</v>
      </c>
      <c r="H9303">
        <v>3</v>
      </c>
      <c r="I9303" t="s">
        <v>14</v>
      </c>
      <c r="J9303">
        <v>-1</v>
      </c>
    </row>
    <row r="9304" spans="2:10" x14ac:dyDescent="0.45">
      <c r="B9304">
        <v>6379</v>
      </c>
      <c r="C9304" t="s">
        <v>48</v>
      </c>
      <c r="D9304">
        <v>33</v>
      </c>
      <c r="E9304">
        <v>7</v>
      </c>
      <c r="F9304" t="s">
        <v>8</v>
      </c>
      <c r="G9304">
        <v>1</v>
      </c>
      <c r="H9304">
        <v>1</v>
      </c>
      <c r="I9304" t="s">
        <v>7</v>
      </c>
      <c r="J9304">
        <v>0</v>
      </c>
    </row>
    <row r="9305" spans="2:10" x14ac:dyDescent="0.45">
      <c r="B9305">
        <v>6380</v>
      </c>
      <c r="C9305" t="s">
        <v>48</v>
      </c>
      <c r="D9305">
        <v>33</v>
      </c>
      <c r="E9305">
        <v>7</v>
      </c>
      <c r="F9305" t="s">
        <v>49</v>
      </c>
      <c r="G9305">
        <v>2</v>
      </c>
      <c r="H9305">
        <v>2</v>
      </c>
      <c r="I9305" t="s">
        <v>4</v>
      </c>
      <c r="J9305">
        <v>0</v>
      </c>
    </row>
    <row r="9306" spans="2:10" x14ac:dyDescent="0.45">
      <c r="B9306">
        <v>6381</v>
      </c>
      <c r="C9306" t="s">
        <v>48</v>
      </c>
      <c r="D9306">
        <v>33</v>
      </c>
      <c r="E9306">
        <v>7</v>
      </c>
      <c r="F9306" t="s">
        <v>6</v>
      </c>
      <c r="G9306">
        <v>0</v>
      </c>
      <c r="H9306">
        <v>1</v>
      </c>
      <c r="I9306" t="s">
        <v>13</v>
      </c>
      <c r="J9306">
        <v>-1</v>
      </c>
    </row>
    <row r="9307" spans="2:10" x14ac:dyDescent="0.45">
      <c r="B9307">
        <v>6382</v>
      </c>
      <c r="C9307" t="s">
        <v>48</v>
      </c>
      <c r="D9307">
        <v>33</v>
      </c>
      <c r="E9307">
        <v>7</v>
      </c>
      <c r="F9307" t="s">
        <v>17</v>
      </c>
      <c r="G9307">
        <v>1</v>
      </c>
      <c r="H9307">
        <v>1</v>
      </c>
      <c r="I9307" t="s">
        <v>1</v>
      </c>
      <c r="J9307">
        <v>0</v>
      </c>
    </row>
    <row r="9308" spans="2:10" x14ac:dyDescent="0.45">
      <c r="B9308">
        <v>6383</v>
      </c>
      <c r="C9308" t="s">
        <v>48</v>
      </c>
      <c r="D9308">
        <v>33</v>
      </c>
      <c r="E9308">
        <v>7</v>
      </c>
      <c r="F9308" t="s">
        <v>3</v>
      </c>
      <c r="G9308">
        <v>1</v>
      </c>
      <c r="H9308">
        <v>1</v>
      </c>
      <c r="I9308" t="s">
        <v>5</v>
      </c>
      <c r="J9308">
        <v>0</v>
      </c>
    </row>
    <row r="9309" spans="2:10" x14ac:dyDescent="0.45">
      <c r="B9309">
        <v>6384</v>
      </c>
      <c r="C9309" t="s">
        <v>48</v>
      </c>
      <c r="D9309">
        <v>33</v>
      </c>
      <c r="E9309">
        <v>7</v>
      </c>
      <c r="F9309" t="s">
        <v>18</v>
      </c>
      <c r="G9309">
        <v>3</v>
      </c>
      <c r="H9309">
        <v>2</v>
      </c>
      <c r="I9309" t="s">
        <v>12</v>
      </c>
      <c r="J9309">
        <v>1</v>
      </c>
    </row>
    <row r="9310" spans="2:10" x14ac:dyDescent="0.45">
      <c r="B9310">
        <v>6385</v>
      </c>
      <c r="C9310" t="s">
        <v>48</v>
      </c>
      <c r="D9310">
        <v>33</v>
      </c>
      <c r="E9310">
        <v>7</v>
      </c>
      <c r="F9310" t="s">
        <v>10</v>
      </c>
      <c r="G9310">
        <v>0</v>
      </c>
      <c r="H9310">
        <v>4</v>
      </c>
      <c r="I9310" t="s">
        <v>21</v>
      </c>
      <c r="J9310">
        <v>-1</v>
      </c>
    </row>
    <row r="9311" spans="2:10" x14ac:dyDescent="0.45">
      <c r="B9311">
        <v>6386</v>
      </c>
      <c r="C9311" t="s">
        <v>48</v>
      </c>
      <c r="D9311">
        <v>33</v>
      </c>
      <c r="E9311">
        <v>7</v>
      </c>
      <c r="F9311" t="s">
        <v>9</v>
      </c>
      <c r="G9311">
        <v>1</v>
      </c>
      <c r="H9311">
        <v>2</v>
      </c>
      <c r="I9311" t="s">
        <v>0</v>
      </c>
      <c r="J9311">
        <v>-1</v>
      </c>
    </row>
    <row r="9312" spans="2:10" x14ac:dyDescent="0.45">
      <c r="B9312">
        <v>6387</v>
      </c>
      <c r="C9312" t="s">
        <v>48</v>
      </c>
      <c r="D9312">
        <v>33</v>
      </c>
      <c r="E9312">
        <v>7</v>
      </c>
      <c r="F9312" t="s">
        <v>24</v>
      </c>
      <c r="G9312">
        <v>2</v>
      </c>
      <c r="H9312">
        <v>1</v>
      </c>
      <c r="I9312" t="s">
        <v>11</v>
      </c>
      <c r="J9312">
        <v>1</v>
      </c>
    </row>
    <row r="9313" spans="2:10" x14ac:dyDescent="0.45">
      <c r="B9313">
        <v>6388</v>
      </c>
      <c r="C9313" t="s">
        <v>48</v>
      </c>
      <c r="D9313">
        <v>33</v>
      </c>
      <c r="E9313">
        <v>7</v>
      </c>
      <c r="F9313" t="s">
        <v>14</v>
      </c>
      <c r="G9313">
        <v>2</v>
      </c>
      <c r="H9313">
        <v>1</v>
      </c>
      <c r="I9313" t="s">
        <v>27</v>
      </c>
      <c r="J9313">
        <v>1</v>
      </c>
    </row>
    <row r="9314" spans="2:10" x14ac:dyDescent="0.45">
      <c r="B9314">
        <v>6389</v>
      </c>
      <c r="C9314" t="s">
        <v>48</v>
      </c>
      <c r="D9314">
        <v>33</v>
      </c>
      <c r="E9314">
        <v>8</v>
      </c>
      <c r="F9314" t="s">
        <v>13</v>
      </c>
      <c r="G9314">
        <v>1</v>
      </c>
      <c r="H9314">
        <v>3</v>
      </c>
      <c r="I9314" t="s">
        <v>3</v>
      </c>
      <c r="J9314">
        <v>-1</v>
      </c>
    </row>
    <row r="9315" spans="2:10" x14ac:dyDescent="0.45">
      <c r="B9315">
        <v>6390</v>
      </c>
      <c r="C9315" t="s">
        <v>48</v>
      </c>
      <c r="D9315">
        <v>33</v>
      </c>
      <c r="E9315">
        <v>8</v>
      </c>
      <c r="F9315" t="s">
        <v>4</v>
      </c>
      <c r="G9315">
        <v>1</v>
      </c>
      <c r="H9315">
        <v>0</v>
      </c>
      <c r="I9315" t="s">
        <v>9</v>
      </c>
      <c r="J9315">
        <v>1</v>
      </c>
    </row>
    <row r="9316" spans="2:10" x14ac:dyDescent="0.45">
      <c r="B9316">
        <v>6391</v>
      </c>
      <c r="C9316" t="s">
        <v>48</v>
      </c>
      <c r="D9316">
        <v>33</v>
      </c>
      <c r="E9316">
        <v>8</v>
      </c>
      <c r="F9316" t="s">
        <v>12</v>
      </c>
      <c r="G9316">
        <v>2</v>
      </c>
      <c r="H9316">
        <v>2</v>
      </c>
      <c r="I9316" t="s">
        <v>6</v>
      </c>
      <c r="J9316">
        <v>0</v>
      </c>
    </row>
    <row r="9317" spans="2:10" x14ac:dyDescent="0.45">
      <c r="B9317">
        <v>6392</v>
      </c>
      <c r="C9317" t="s">
        <v>48</v>
      </c>
      <c r="D9317">
        <v>33</v>
      </c>
      <c r="E9317">
        <v>8</v>
      </c>
      <c r="F9317" t="s">
        <v>0</v>
      </c>
      <c r="G9317">
        <v>2</v>
      </c>
      <c r="H9317">
        <v>0</v>
      </c>
      <c r="I9317" t="s">
        <v>18</v>
      </c>
      <c r="J9317">
        <v>1</v>
      </c>
    </row>
    <row r="9318" spans="2:10" x14ac:dyDescent="0.45">
      <c r="B9318">
        <v>6393</v>
      </c>
      <c r="C9318" t="s">
        <v>48</v>
      </c>
      <c r="D9318">
        <v>33</v>
      </c>
      <c r="E9318">
        <v>8</v>
      </c>
      <c r="F9318" t="s">
        <v>5</v>
      </c>
      <c r="G9318">
        <v>2</v>
      </c>
      <c r="H9318">
        <v>0</v>
      </c>
      <c r="I9318" t="s">
        <v>8</v>
      </c>
      <c r="J9318">
        <v>1</v>
      </c>
    </row>
    <row r="9319" spans="2:10" x14ac:dyDescent="0.45">
      <c r="B9319">
        <v>6394</v>
      </c>
      <c r="C9319" t="s">
        <v>48</v>
      </c>
      <c r="D9319">
        <v>33</v>
      </c>
      <c r="E9319">
        <v>8</v>
      </c>
      <c r="F9319" t="s">
        <v>21</v>
      </c>
      <c r="G9319">
        <v>2</v>
      </c>
      <c r="H9319">
        <v>4</v>
      </c>
      <c r="I9319" t="s">
        <v>17</v>
      </c>
      <c r="J9319">
        <v>-1</v>
      </c>
    </row>
    <row r="9320" spans="2:10" x14ac:dyDescent="0.45">
      <c r="B9320">
        <v>6395</v>
      </c>
      <c r="C9320" t="s">
        <v>48</v>
      </c>
      <c r="D9320">
        <v>33</v>
      </c>
      <c r="E9320">
        <v>8</v>
      </c>
      <c r="F9320" t="s">
        <v>7</v>
      </c>
      <c r="G9320">
        <v>2</v>
      </c>
      <c r="H9320">
        <v>0</v>
      </c>
      <c r="I9320" t="s">
        <v>14</v>
      </c>
      <c r="J9320">
        <v>1</v>
      </c>
    </row>
    <row r="9321" spans="2:10" x14ac:dyDescent="0.45">
      <c r="B9321">
        <v>6396</v>
      </c>
      <c r="C9321" t="s">
        <v>48</v>
      </c>
      <c r="D9321">
        <v>33</v>
      </c>
      <c r="E9321">
        <v>8</v>
      </c>
      <c r="F9321" t="s">
        <v>1</v>
      </c>
      <c r="G9321">
        <v>3</v>
      </c>
      <c r="H9321">
        <v>2</v>
      </c>
      <c r="I9321" t="s">
        <v>49</v>
      </c>
      <c r="J9321">
        <v>1</v>
      </c>
    </row>
    <row r="9322" spans="2:10" x14ac:dyDescent="0.45">
      <c r="B9322">
        <v>6397</v>
      </c>
      <c r="C9322" t="s">
        <v>48</v>
      </c>
      <c r="D9322">
        <v>33</v>
      </c>
      <c r="E9322">
        <v>8</v>
      </c>
      <c r="F9322" t="s">
        <v>27</v>
      </c>
      <c r="G9322">
        <v>1</v>
      </c>
      <c r="H9322">
        <v>1</v>
      </c>
      <c r="I9322" t="s">
        <v>24</v>
      </c>
      <c r="J9322">
        <v>0</v>
      </c>
    </row>
    <row r="9323" spans="2:10" x14ac:dyDescent="0.45">
      <c r="B9323">
        <v>6398</v>
      </c>
      <c r="C9323" t="s">
        <v>48</v>
      </c>
      <c r="D9323">
        <v>33</v>
      </c>
      <c r="E9323">
        <v>8</v>
      </c>
      <c r="F9323" t="s">
        <v>11</v>
      </c>
      <c r="G9323">
        <v>3</v>
      </c>
      <c r="H9323">
        <v>1</v>
      </c>
      <c r="I9323" t="s">
        <v>10</v>
      </c>
      <c r="J9323">
        <v>1</v>
      </c>
    </row>
    <row r="9324" spans="2:10" x14ac:dyDescent="0.45">
      <c r="B9324">
        <v>6399</v>
      </c>
      <c r="C9324" t="s">
        <v>48</v>
      </c>
      <c r="D9324">
        <v>33</v>
      </c>
      <c r="E9324">
        <v>9</v>
      </c>
      <c r="F9324" t="s">
        <v>49</v>
      </c>
      <c r="G9324">
        <v>2</v>
      </c>
      <c r="H9324">
        <v>1</v>
      </c>
      <c r="I9324" t="s">
        <v>9</v>
      </c>
      <c r="J9324">
        <v>1</v>
      </c>
    </row>
    <row r="9325" spans="2:10" x14ac:dyDescent="0.45">
      <c r="B9325">
        <v>6400</v>
      </c>
      <c r="C9325" t="s">
        <v>48</v>
      </c>
      <c r="D9325">
        <v>33</v>
      </c>
      <c r="E9325">
        <v>9</v>
      </c>
      <c r="F9325" t="s">
        <v>8</v>
      </c>
      <c r="G9325">
        <v>0</v>
      </c>
      <c r="H9325">
        <v>2</v>
      </c>
      <c r="I9325" t="s">
        <v>13</v>
      </c>
      <c r="J9325">
        <v>-1</v>
      </c>
    </row>
    <row r="9326" spans="2:10" x14ac:dyDescent="0.45">
      <c r="B9326">
        <v>6401</v>
      </c>
      <c r="C9326" t="s">
        <v>48</v>
      </c>
      <c r="D9326">
        <v>33</v>
      </c>
      <c r="E9326">
        <v>9</v>
      </c>
      <c r="F9326" t="s">
        <v>6</v>
      </c>
      <c r="G9326">
        <v>2</v>
      </c>
      <c r="H9326">
        <v>1</v>
      </c>
      <c r="I9326" t="s">
        <v>0</v>
      </c>
      <c r="J9326">
        <v>1</v>
      </c>
    </row>
    <row r="9327" spans="2:10" x14ac:dyDescent="0.45">
      <c r="B9327">
        <v>6402</v>
      </c>
      <c r="C9327" t="s">
        <v>48</v>
      </c>
      <c r="D9327">
        <v>33</v>
      </c>
      <c r="E9327">
        <v>9</v>
      </c>
      <c r="F9327" t="s">
        <v>10</v>
      </c>
      <c r="G9327">
        <v>3</v>
      </c>
      <c r="H9327">
        <v>2</v>
      </c>
      <c r="I9327" t="s">
        <v>27</v>
      </c>
      <c r="J9327">
        <v>1</v>
      </c>
    </row>
    <row r="9328" spans="2:10" x14ac:dyDescent="0.45">
      <c r="B9328">
        <v>6403</v>
      </c>
      <c r="C9328" t="s">
        <v>48</v>
      </c>
      <c r="D9328">
        <v>33</v>
      </c>
      <c r="E9328">
        <v>9</v>
      </c>
      <c r="F9328" t="s">
        <v>14</v>
      </c>
      <c r="G9328">
        <v>1</v>
      </c>
      <c r="H9328">
        <v>3</v>
      </c>
      <c r="I9328" t="s">
        <v>5</v>
      </c>
      <c r="J9328">
        <v>-1</v>
      </c>
    </row>
    <row r="9329" spans="2:10" x14ac:dyDescent="0.45">
      <c r="B9329">
        <v>6404</v>
      </c>
      <c r="C9329" t="s">
        <v>48</v>
      </c>
      <c r="D9329">
        <v>33</v>
      </c>
      <c r="E9329">
        <v>9</v>
      </c>
      <c r="F9329" t="s">
        <v>18</v>
      </c>
      <c r="G9329">
        <v>0</v>
      </c>
      <c r="H9329">
        <v>2</v>
      </c>
      <c r="I9329" t="s">
        <v>4</v>
      </c>
      <c r="J9329">
        <v>-1</v>
      </c>
    </row>
    <row r="9330" spans="2:10" x14ac:dyDescent="0.45">
      <c r="B9330">
        <v>6405</v>
      </c>
      <c r="C9330" t="s">
        <v>48</v>
      </c>
      <c r="D9330">
        <v>33</v>
      </c>
      <c r="E9330">
        <v>9</v>
      </c>
      <c r="F9330" t="s">
        <v>1</v>
      </c>
      <c r="G9330">
        <v>1</v>
      </c>
      <c r="H9330">
        <v>1</v>
      </c>
      <c r="I9330" t="s">
        <v>21</v>
      </c>
      <c r="J9330">
        <v>0</v>
      </c>
    </row>
    <row r="9331" spans="2:10" x14ac:dyDescent="0.45">
      <c r="B9331">
        <v>6406</v>
      </c>
      <c r="C9331" t="s">
        <v>48</v>
      </c>
      <c r="D9331">
        <v>33</v>
      </c>
      <c r="E9331">
        <v>9</v>
      </c>
      <c r="F9331" t="s">
        <v>24</v>
      </c>
      <c r="G9331">
        <v>2</v>
      </c>
      <c r="H9331">
        <v>2</v>
      </c>
      <c r="I9331" t="s">
        <v>7</v>
      </c>
      <c r="J9331">
        <v>0</v>
      </c>
    </row>
    <row r="9332" spans="2:10" x14ac:dyDescent="0.45">
      <c r="B9332">
        <v>6407</v>
      </c>
      <c r="C9332" t="s">
        <v>48</v>
      </c>
      <c r="D9332">
        <v>33</v>
      </c>
      <c r="E9332">
        <v>9</v>
      </c>
      <c r="F9332" t="s">
        <v>3</v>
      </c>
      <c r="G9332">
        <v>5</v>
      </c>
      <c r="H9332">
        <v>1</v>
      </c>
      <c r="I9332" t="s">
        <v>12</v>
      </c>
      <c r="J9332">
        <v>1</v>
      </c>
    </row>
    <row r="9333" spans="2:10" x14ac:dyDescent="0.45">
      <c r="B9333">
        <v>6408</v>
      </c>
      <c r="C9333" t="s">
        <v>48</v>
      </c>
      <c r="D9333">
        <v>33</v>
      </c>
      <c r="E9333">
        <v>9</v>
      </c>
      <c r="F9333" t="s">
        <v>17</v>
      </c>
      <c r="G9333">
        <v>0</v>
      </c>
      <c r="H9333">
        <v>0</v>
      </c>
      <c r="I9333" t="s">
        <v>11</v>
      </c>
      <c r="J9333">
        <v>0</v>
      </c>
    </row>
    <row r="9334" spans="2:10" x14ac:dyDescent="0.45">
      <c r="B9334">
        <v>6410</v>
      </c>
      <c r="C9334" t="s">
        <v>48</v>
      </c>
      <c r="D9334">
        <v>33</v>
      </c>
      <c r="E9334">
        <v>10</v>
      </c>
      <c r="F9334" t="s">
        <v>4</v>
      </c>
      <c r="G9334">
        <v>5</v>
      </c>
      <c r="H9334">
        <v>0</v>
      </c>
      <c r="I9334" t="s">
        <v>6</v>
      </c>
      <c r="J9334">
        <v>1</v>
      </c>
    </row>
    <row r="9335" spans="2:10" x14ac:dyDescent="0.45">
      <c r="B9335">
        <v>6411</v>
      </c>
      <c r="C9335" t="s">
        <v>48</v>
      </c>
      <c r="D9335">
        <v>33</v>
      </c>
      <c r="E9335">
        <v>10</v>
      </c>
      <c r="F9335" t="s">
        <v>12</v>
      </c>
      <c r="G9335">
        <v>3</v>
      </c>
      <c r="H9335">
        <v>0</v>
      </c>
      <c r="I9335" t="s">
        <v>8</v>
      </c>
      <c r="J9335">
        <v>1</v>
      </c>
    </row>
    <row r="9336" spans="2:10" x14ac:dyDescent="0.45">
      <c r="B9336">
        <v>6412</v>
      </c>
      <c r="C9336" t="s">
        <v>48</v>
      </c>
      <c r="D9336">
        <v>33</v>
      </c>
      <c r="E9336">
        <v>10</v>
      </c>
      <c r="F9336" t="s">
        <v>0</v>
      </c>
      <c r="G9336">
        <v>0</v>
      </c>
      <c r="H9336">
        <v>0</v>
      </c>
      <c r="I9336" t="s">
        <v>3</v>
      </c>
      <c r="J9336">
        <v>0</v>
      </c>
    </row>
    <row r="9337" spans="2:10" x14ac:dyDescent="0.45">
      <c r="B9337">
        <v>6413</v>
      </c>
      <c r="C9337" t="s">
        <v>48</v>
      </c>
      <c r="D9337">
        <v>33</v>
      </c>
      <c r="E9337">
        <v>10</v>
      </c>
      <c r="F9337" t="s">
        <v>11</v>
      </c>
      <c r="G9337">
        <v>4</v>
      </c>
      <c r="H9337">
        <v>2</v>
      </c>
      <c r="I9337" t="s">
        <v>1</v>
      </c>
      <c r="J9337">
        <v>1</v>
      </c>
    </row>
    <row r="9338" spans="2:10" x14ac:dyDescent="0.45">
      <c r="B9338">
        <v>6414</v>
      </c>
      <c r="C9338" t="s">
        <v>48</v>
      </c>
      <c r="D9338">
        <v>33</v>
      </c>
      <c r="E9338">
        <v>10</v>
      </c>
      <c r="F9338" t="s">
        <v>21</v>
      </c>
      <c r="G9338">
        <v>1</v>
      </c>
      <c r="H9338">
        <v>1</v>
      </c>
      <c r="I9338" t="s">
        <v>49</v>
      </c>
      <c r="J9338">
        <v>0</v>
      </c>
    </row>
    <row r="9339" spans="2:10" x14ac:dyDescent="0.45">
      <c r="B9339">
        <v>6415</v>
      </c>
      <c r="C9339" t="s">
        <v>48</v>
      </c>
      <c r="D9339">
        <v>33</v>
      </c>
      <c r="E9339">
        <v>10</v>
      </c>
      <c r="F9339" t="s">
        <v>9</v>
      </c>
      <c r="G9339">
        <v>2</v>
      </c>
      <c r="H9339">
        <v>5</v>
      </c>
      <c r="I9339" t="s">
        <v>18</v>
      </c>
      <c r="J9339">
        <v>-1</v>
      </c>
    </row>
    <row r="9340" spans="2:10" x14ac:dyDescent="0.45">
      <c r="B9340">
        <v>6416</v>
      </c>
      <c r="C9340" t="s">
        <v>48</v>
      </c>
      <c r="D9340">
        <v>33</v>
      </c>
      <c r="E9340">
        <v>10</v>
      </c>
      <c r="F9340" t="s">
        <v>7</v>
      </c>
      <c r="G9340">
        <v>2</v>
      </c>
      <c r="H9340">
        <v>2</v>
      </c>
      <c r="I9340" t="s">
        <v>10</v>
      </c>
      <c r="J9340">
        <v>0</v>
      </c>
    </row>
    <row r="9341" spans="2:10" x14ac:dyDescent="0.45">
      <c r="B9341">
        <v>6417</v>
      </c>
      <c r="C9341" t="s">
        <v>48</v>
      </c>
      <c r="D9341">
        <v>33</v>
      </c>
      <c r="E9341">
        <v>10</v>
      </c>
      <c r="F9341" t="s">
        <v>13</v>
      </c>
      <c r="G9341">
        <v>2</v>
      </c>
      <c r="H9341">
        <v>2</v>
      </c>
      <c r="I9341" t="s">
        <v>14</v>
      </c>
      <c r="J9341">
        <v>0</v>
      </c>
    </row>
    <row r="9342" spans="2:10" x14ac:dyDescent="0.45">
      <c r="B9342">
        <v>6418</v>
      </c>
      <c r="C9342" t="s">
        <v>48</v>
      </c>
      <c r="D9342">
        <v>33</v>
      </c>
      <c r="E9342">
        <v>10</v>
      </c>
      <c r="F9342" t="s">
        <v>5</v>
      </c>
      <c r="G9342">
        <v>1</v>
      </c>
      <c r="H9342">
        <v>0</v>
      </c>
      <c r="I9342" t="s">
        <v>24</v>
      </c>
      <c r="J9342">
        <v>1</v>
      </c>
    </row>
    <row r="9343" spans="2:10" x14ac:dyDescent="0.45">
      <c r="B9343">
        <v>6419</v>
      </c>
      <c r="C9343" t="s">
        <v>48</v>
      </c>
      <c r="D9343">
        <v>33</v>
      </c>
      <c r="E9343">
        <v>10</v>
      </c>
      <c r="F9343" t="s">
        <v>27</v>
      </c>
      <c r="G9343">
        <v>0</v>
      </c>
      <c r="H9343">
        <v>2</v>
      </c>
      <c r="I9343" t="s">
        <v>17</v>
      </c>
      <c r="J9343">
        <v>-1</v>
      </c>
    </row>
    <row r="9344" spans="2:10" x14ac:dyDescent="0.45">
      <c r="B9344">
        <v>6420</v>
      </c>
      <c r="C9344" t="s">
        <v>48</v>
      </c>
      <c r="D9344">
        <v>33</v>
      </c>
      <c r="E9344">
        <v>11</v>
      </c>
      <c r="F9344" t="s">
        <v>49</v>
      </c>
      <c r="G9344">
        <v>2</v>
      </c>
      <c r="H9344">
        <v>0</v>
      </c>
      <c r="I9344" t="s">
        <v>18</v>
      </c>
      <c r="J9344">
        <v>1</v>
      </c>
    </row>
    <row r="9345" spans="2:10" x14ac:dyDescent="0.45">
      <c r="B9345">
        <v>6421</v>
      </c>
      <c r="C9345" t="s">
        <v>48</v>
      </c>
      <c r="D9345">
        <v>33</v>
      </c>
      <c r="E9345">
        <v>11</v>
      </c>
      <c r="F9345" t="s">
        <v>8</v>
      </c>
      <c r="G9345">
        <v>0</v>
      </c>
      <c r="H9345">
        <v>0</v>
      </c>
      <c r="I9345" t="s">
        <v>0</v>
      </c>
      <c r="J9345">
        <v>0</v>
      </c>
    </row>
    <row r="9346" spans="2:10" x14ac:dyDescent="0.45">
      <c r="B9346">
        <v>6422</v>
      </c>
      <c r="C9346" t="s">
        <v>48</v>
      </c>
      <c r="D9346">
        <v>33</v>
      </c>
      <c r="E9346">
        <v>11</v>
      </c>
      <c r="F9346" t="s">
        <v>10</v>
      </c>
      <c r="G9346">
        <v>2</v>
      </c>
      <c r="H9346">
        <v>1</v>
      </c>
      <c r="I9346" t="s">
        <v>5</v>
      </c>
      <c r="J9346">
        <v>1</v>
      </c>
    </row>
    <row r="9347" spans="2:10" x14ac:dyDescent="0.45">
      <c r="B9347">
        <v>6423</v>
      </c>
      <c r="C9347" t="s">
        <v>48</v>
      </c>
      <c r="D9347">
        <v>33</v>
      </c>
      <c r="E9347">
        <v>11</v>
      </c>
      <c r="F9347" t="s">
        <v>14</v>
      </c>
      <c r="G9347">
        <v>5</v>
      </c>
      <c r="H9347">
        <v>1</v>
      </c>
      <c r="I9347" t="s">
        <v>12</v>
      </c>
      <c r="J9347">
        <v>1</v>
      </c>
    </row>
    <row r="9348" spans="2:10" x14ac:dyDescent="0.45">
      <c r="B9348">
        <v>6424</v>
      </c>
      <c r="C9348" t="s">
        <v>48</v>
      </c>
      <c r="D9348">
        <v>33</v>
      </c>
      <c r="E9348">
        <v>11</v>
      </c>
      <c r="F9348" t="s">
        <v>6</v>
      </c>
      <c r="G9348">
        <v>2</v>
      </c>
      <c r="H9348">
        <v>1</v>
      </c>
      <c r="I9348" t="s">
        <v>9</v>
      </c>
      <c r="J9348">
        <v>1</v>
      </c>
    </row>
    <row r="9349" spans="2:10" x14ac:dyDescent="0.45">
      <c r="B9349">
        <v>6425</v>
      </c>
      <c r="C9349" t="s">
        <v>48</v>
      </c>
      <c r="D9349">
        <v>33</v>
      </c>
      <c r="E9349">
        <v>11</v>
      </c>
      <c r="F9349" t="s">
        <v>21</v>
      </c>
      <c r="G9349">
        <v>1</v>
      </c>
      <c r="H9349">
        <v>1</v>
      </c>
      <c r="I9349" t="s">
        <v>11</v>
      </c>
      <c r="J9349">
        <v>0</v>
      </c>
    </row>
    <row r="9350" spans="2:10" x14ac:dyDescent="0.45">
      <c r="B9350">
        <v>6426</v>
      </c>
      <c r="C9350" t="s">
        <v>48</v>
      </c>
      <c r="D9350">
        <v>33</v>
      </c>
      <c r="E9350">
        <v>11</v>
      </c>
      <c r="F9350" t="s">
        <v>1</v>
      </c>
      <c r="G9350">
        <v>0</v>
      </c>
      <c r="H9350">
        <v>0</v>
      </c>
      <c r="I9350" t="s">
        <v>27</v>
      </c>
      <c r="J9350">
        <v>0</v>
      </c>
    </row>
    <row r="9351" spans="2:10" x14ac:dyDescent="0.45">
      <c r="B9351">
        <v>6427</v>
      </c>
      <c r="C9351" t="s">
        <v>48</v>
      </c>
      <c r="D9351">
        <v>33</v>
      </c>
      <c r="E9351">
        <v>11</v>
      </c>
      <c r="F9351" t="s">
        <v>17</v>
      </c>
      <c r="G9351">
        <v>1</v>
      </c>
      <c r="H9351">
        <v>1</v>
      </c>
      <c r="I9351" t="s">
        <v>7</v>
      </c>
      <c r="J9351">
        <v>0</v>
      </c>
    </row>
    <row r="9352" spans="2:10" x14ac:dyDescent="0.45">
      <c r="B9352">
        <v>6428</v>
      </c>
      <c r="C9352" t="s">
        <v>48</v>
      </c>
      <c r="D9352">
        <v>33</v>
      </c>
      <c r="E9352">
        <v>11</v>
      </c>
      <c r="F9352" t="s">
        <v>3</v>
      </c>
      <c r="G9352">
        <v>1</v>
      </c>
      <c r="H9352">
        <v>2</v>
      </c>
      <c r="I9352" t="s">
        <v>4</v>
      </c>
      <c r="J9352">
        <v>-1</v>
      </c>
    </row>
    <row r="9353" spans="2:10" x14ac:dyDescent="0.45">
      <c r="B9353">
        <v>6429</v>
      </c>
      <c r="C9353" t="s">
        <v>48</v>
      </c>
      <c r="D9353">
        <v>33</v>
      </c>
      <c r="E9353">
        <v>11</v>
      </c>
      <c r="F9353" t="s">
        <v>24</v>
      </c>
      <c r="G9353">
        <v>4</v>
      </c>
      <c r="H9353">
        <v>3</v>
      </c>
      <c r="I9353" t="s">
        <v>13</v>
      </c>
      <c r="J9353">
        <v>1</v>
      </c>
    </row>
    <row r="9354" spans="2:10" x14ac:dyDescent="0.45">
      <c r="B9354">
        <v>6430</v>
      </c>
      <c r="C9354" t="s">
        <v>48</v>
      </c>
      <c r="D9354">
        <v>33</v>
      </c>
      <c r="E9354">
        <v>12</v>
      </c>
      <c r="F9354" t="s">
        <v>4</v>
      </c>
      <c r="G9354">
        <v>5</v>
      </c>
      <c r="H9354">
        <v>1</v>
      </c>
      <c r="I9354" t="s">
        <v>8</v>
      </c>
      <c r="J9354">
        <v>1</v>
      </c>
    </row>
    <row r="9355" spans="2:10" x14ac:dyDescent="0.45">
      <c r="B9355">
        <v>6431</v>
      </c>
      <c r="C9355" t="s">
        <v>48</v>
      </c>
      <c r="D9355">
        <v>33</v>
      </c>
      <c r="E9355">
        <v>12</v>
      </c>
      <c r="F9355" t="s">
        <v>12</v>
      </c>
      <c r="G9355">
        <v>2</v>
      </c>
      <c r="H9355">
        <v>1</v>
      </c>
      <c r="I9355" t="s">
        <v>24</v>
      </c>
      <c r="J9355">
        <v>1</v>
      </c>
    </row>
    <row r="9356" spans="2:10" x14ac:dyDescent="0.45">
      <c r="B9356">
        <v>6432</v>
      </c>
      <c r="C9356" t="s">
        <v>48</v>
      </c>
      <c r="D9356">
        <v>33</v>
      </c>
      <c r="E9356">
        <v>12</v>
      </c>
      <c r="F9356" t="s">
        <v>0</v>
      </c>
      <c r="G9356">
        <v>1</v>
      </c>
      <c r="H9356">
        <v>1</v>
      </c>
      <c r="I9356" t="s">
        <v>14</v>
      </c>
      <c r="J9356">
        <v>0</v>
      </c>
    </row>
    <row r="9357" spans="2:10" x14ac:dyDescent="0.45">
      <c r="B9357">
        <v>6433</v>
      </c>
      <c r="C9357" t="s">
        <v>48</v>
      </c>
      <c r="D9357">
        <v>33</v>
      </c>
      <c r="E9357">
        <v>12</v>
      </c>
      <c r="F9357" t="s">
        <v>5</v>
      </c>
      <c r="G9357">
        <v>1</v>
      </c>
      <c r="H9357">
        <v>1</v>
      </c>
      <c r="I9357" t="s">
        <v>17</v>
      </c>
      <c r="J9357">
        <v>0</v>
      </c>
    </row>
    <row r="9358" spans="2:10" x14ac:dyDescent="0.45">
      <c r="B9358">
        <v>6434</v>
      </c>
      <c r="C9358" t="s">
        <v>48</v>
      </c>
      <c r="D9358">
        <v>33</v>
      </c>
      <c r="E9358">
        <v>12</v>
      </c>
      <c r="F9358" t="s">
        <v>9</v>
      </c>
      <c r="G9358">
        <v>3</v>
      </c>
      <c r="H9358">
        <v>2</v>
      </c>
      <c r="I9358" t="s">
        <v>3</v>
      </c>
      <c r="J9358">
        <v>1</v>
      </c>
    </row>
    <row r="9359" spans="2:10" x14ac:dyDescent="0.45">
      <c r="B9359">
        <v>6435</v>
      </c>
      <c r="C9359" t="s">
        <v>48</v>
      </c>
      <c r="D9359">
        <v>33</v>
      </c>
      <c r="E9359">
        <v>12</v>
      </c>
      <c r="F9359" t="s">
        <v>18</v>
      </c>
      <c r="G9359">
        <v>1</v>
      </c>
      <c r="H9359">
        <v>3</v>
      </c>
      <c r="I9359" t="s">
        <v>6</v>
      </c>
      <c r="J9359">
        <v>-1</v>
      </c>
    </row>
    <row r="9360" spans="2:10" x14ac:dyDescent="0.45">
      <c r="B9360">
        <v>6436</v>
      </c>
      <c r="C9360" t="s">
        <v>48</v>
      </c>
      <c r="D9360">
        <v>33</v>
      </c>
      <c r="E9360">
        <v>12</v>
      </c>
      <c r="F9360" t="s">
        <v>13</v>
      </c>
      <c r="G9360">
        <v>3</v>
      </c>
      <c r="H9360">
        <v>2</v>
      </c>
      <c r="I9360" t="s">
        <v>10</v>
      </c>
      <c r="J9360">
        <v>1</v>
      </c>
    </row>
    <row r="9361" spans="2:10" x14ac:dyDescent="0.45">
      <c r="B9361">
        <v>6437</v>
      </c>
      <c r="C9361" t="s">
        <v>48</v>
      </c>
      <c r="D9361">
        <v>33</v>
      </c>
      <c r="E9361">
        <v>12</v>
      </c>
      <c r="F9361" t="s">
        <v>7</v>
      </c>
      <c r="G9361">
        <v>0</v>
      </c>
      <c r="H9361">
        <v>0</v>
      </c>
      <c r="I9361" t="s">
        <v>1</v>
      </c>
      <c r="J9361">
        <v>0</v>
      </c>
    </row>
    <row r="9362" spans="2:10" x14ac:dyDescent="0.45">
      <c r="B9362">
        <v>6438</v>
      </c>
      <c r="C9362" t="s">
        <v>48</v>
      </c>
      <c r="D9362">
        <v>33</v>
      </c>
      <c r="E9362">
        <v>12</v>
      </c>
      <c r="F9362" t="s">
        <v>27</v>
      </c>
      <c r="G9362">
        <v>3</v>
      </c>
      <c r="H9362">
        <v>2</v>
      </c>
      <c r="I9362" t="s">
        <v>21</v>
      </c>
      <c r="J9362">
        <v>1</v>
      </c>
    </row>
    <row r="9363" spans="2:10" x14ac:dyDescent="0.45">
      <c r="B9363">
        <v>6439</v>
      </c>
      <c r="C9363" t="s">
        <v>48</v>
      </c>
      <c r="D9363">
        <v>33</v>
      </c>
      <c r="E9363">
        <v>12</v>
      </c>
      <c r="F9363" t="s">
        <v>11</v>
      </c>
      <c r="G9363">
        <v>2</v>
      </c>
      <c r="H9363">
        <v>0</v>
      </c>
      <c r="I9363" t="s">
        <v>49</v>
      </c>
      <c r="J9363">
        <v>1</v>
      </c>
    </row>
    <row r="9364" spans="2:10" x14ac:dyDescent="0.45">
      <c r="B9364">
        <v>6440</v>
      </c>
      <c r="C9364" t="s">
        <v>48</v>
      </c>
      <c r="D9364">
        <v>33</v>
      </c>
      <c r="E9364">
        <v>13</v>
      </c>
      <c r="F9364" t="s">
        <v>8</v>
      </c>
      <c r="G9364">
        <v>0</v>
      </c>
      <c r="H9364">
        <v>2</v>
      </c>
      <c r="I9364" t="s">
        <v>9</v>
      </c>
      <c r="J9364">
        <v>-1</v>
      </c>
    </row>
    <row r="9365" spans="2:10" x14ac:dyDescent="0.45">
      <c r="B9365">
        <v>6441</v>
      </c>
      <c r="C9365" t="s">
        <v>48</v>
      </c>
      <c r="D9365">
        <v>33</v>
      </c>
      <c r="E9365">
        <v>13</v>
      </c>
      <c r="F9365" t="s">
        <v>14</v>
      </c>
      <c r="G9365">
        <v>1</v>
      </c>
      <c r="H9365">
        <v>1</v>
      </c>
      <c r="I9365" t="s">
        <v>4</v>
      </c>
      <c r="J9365">
        <v>0</v>
      </c>
    </row>
    <row r="9366" spans="2:10" x14ac:dyDescent="0.45">
      <c r="B9366">
        <v>6442</v>
      </c>
      <c r="C9366" t="s">
        <v>48</v>
      </c>
      <c r="D9366">
        <v>33</v>
      </c>
      <c r="E9366">
        <v>13</v>
      </c>
      <c r="F9366" t="s">
        <v>24</v>
      </c>
      <c r="G9366">
        <v>0</v>
      </c>
      <c r="H9366">
        <v>0</v>
      </c>
      <c r="I9366" t="s">
        <v>0</v>
      </c>
      <c r="J9366">
        <v>0</v>
      </c>
    </row>
    <row r="9367" spans="2:10" x14ac:dyDescent="0.45">
      <c r="B9367">
        <v>6443</v>
      </c>
      <c r="C9367" t="s">
        <v>48</v>
      </c>
      <c r="D9367">
        <v>33</v>
      </c>
      <c r="E9367">
        <v>13</v>
      </c>
      <c r="F9367" t="s">
        <v>17</v>
      </c>
      <c r="G9367">
        <v>0</v>
      </c>
      <c r="H9367">
        <v>3</v>
      </c>
      <c r="I9367" t="s">
        <v>13</v>
      </c>
      <c r="J9367">
        <v>-1</v>
      </c>
    </row>
    <row r="9368" spans="2:10" x14ac:dyDescent="0.45">
      <c r="B9368">
        <v>6444</v>
      </c>
      <c r="C9368" t="s">
        <v>48</v>
      </c>
      <c r="D9368">
        <v>33</v>
      </c>
      <c r="E9368">
        <v>13</v>
      </c>
      <c r="F9368" t="s">
        <v>10</v>
      </c>
      <c r="G9368">
        <v>1</v>
      </c>
      <c r="H9368">
        <v>1</v>
      </c>
      <c r="I9368" t="s">
        <v>12</v>
      </c>
      <c r="J9368">
        <v>0</v>
      </c>
    </row>
    <row r="9369" spans="2:10" x14ac:dyDescent="0.45">
      <c r="B9369">
        <v>6445</v>
      </c>
      <c r="C9369" t="s">
        <v>48</v>
      </c>
      <c r="D9369">
        <v>33</v>
      </c>
      <c r="E9369">
        <v>13</v>
      </c>
      <c r="F9369" t="s">
        <v>21</v>
      </c>
      <c r="G9369">
        <v>2</v>
      </c>
      <c r="H9369">
        <v>2</v>
      </c>
      <c r="I9369" t="s">
        <v>7</v>
      </c>
      <c r="J9369">
        <v>0</v>
      </c>
    </row>
    <row r="9370" spans="2:10" x14ac:dyDescent="0.45">
      <c r="B9370">
        <v>6446</v>
      </c>
      <c r="C9370" t="s">
        <v>48</v>
      </c>
      <c r="D9370">
        <v>33</v>
      </c>
      <c r="E9370">
        <v>13</v>
      </c>
      <c r="F9370" t="s">
        <v>1</v>
      </c>
      <c r="G9370">
        <v>1</v>
      </c>
      <c r="H9370">
        <v>0</v>
      </c>
      <c r="I9370" t="s">
        <v>5</v>
      </c>
      <c r="J9370">
        <v>1</v>
      </c>
    </row>
    <row r="9371" spans="2:10" x14ac:dyDescent="0.45">
      <c r="B9371">
        <v>6447</v>
      </c>
      <c r="C9371" t="s">
        <v>48</v>
      </c>
      <c r="D9371">
        <v>33</v>
      </c>
      <c r="E9371">
        <v>13</v>
      </c>
      <c r="F9371" t="s">
        <v>3</v>
      </c>
      <c r="G9371">
        <v>3</v>
      </c>
      <c r="H9371">
        <v>1</v>
      </c>
      <c r="I9371" t="s">
        <v>18</v>
      </c>
      <c r="J9371">
        <v>1</v>
      </c>
    </row>
    <row r="9372" spans="2:10" x14ac:dyDescent="0.45">
      <c r="B9372">
        <v>6448</v>
      </c>
      <c r="C9372" t="s">
        <v>48</v>
      </c>
      <c r="D9372">
        <v>33</v>
      </c>
      <c r="E9372">
        <v>13</v>
      </c>
      <c r="F9372" t="s">
        <v>11</v>
      </c>
      <c r="G9372">
        <v>3</v>
      </c>
      <c r="H9372">
        <v>2</v>
      </c>
      <c r="I9372" t="s">
        <v>27</v>
      </c>
      <c r="J9372">
        <v>1</v>
      </c>
    </row>
    <row r="9373" spans="2:10" x14ac:dyDescent="0.45">
      <c r="B9373">
        <v>6449</v>
      </c>
      <c r="C9373" t="s">
        <v>48</v>
      </c>
      <c r="D9373">
        <v>33</v>
      </c>
      <c r="E9373">
        <v>13</v>
      </c>
      <c r="F9373" t="s">
        <v>49</v>
      </c>
      <c r="G9373">
        <v>0</v>
      </c>
      <c r="H9373">
        <v>3</v>
      </c>
      <c r="I9373" t="s">
        <v>6</v>
      </c>
      <c r="J9373">
        <v>-1</v>
      </c>
    </row>
    <row r="9374" spans="2:10" x14ac:dyDescent="0.45">
      <c r="B9374">
        <v>6450</v>
      </c>
      <c r="C9374" t="s">
        <v>48</v>
      </c>
      <c r="D9374">
        <v>33</v>
      </c>
      <c r="E9374">
        <v>14</v>
      </c>
      <c r="F9374" t="s">
        <v>4</v>
      </c>
      <c r="G9374">
        <v>6</v>
      </c>
      <c r="H9374">
        <v>0</v>
      </c>
      <c r="I9374" t="s">
        <v>24</v>
      </c>
      <c r="J9374">
        <v>1</v>
      </c>
    </row>
    <row r="9375" spans="2:10" x14ac:dyDescent="0.45">
      <c r="B9375">
        <v>6451</v>
      </c>
      <c r="C9375" t="s">
        <v>48</v>
      </c>
      <c r="D9375">
        <v>33</v>
      </c>
      <c r="E9375">
        <v>14</v>
      </c>
      <c r="F9375" t="s">
        <v>12</v>
      </c>
      <c r="G9375">
        <v>1</v>
      </c>
      <c r="H9375">
        <v>1</v>
      </c>
      <c r="I9375" t="s">
        <v>17</v>
      </c>
      <c r="J9375">
        <v>0</v>
      </c>
    </row>
    <row r="9376" spans="2:10" x14ac:dyDescent="0.45">
      <c r="B9376">
        <v>6452</v>
      </c>
      <c r="C9376" t="s">
        <v>48</v>
      </c>
      <c r="D9376">
        <v>33</v>
      </c>
      <c r="E9376">
        <v>14</v>
      </c>
      <c r="F9376" t="s">
        <v>0</v>
      </c>
      <c r="G9376">
        <v>1</v>
      </c>
      <c r="H9376">
        <v>1</v>
      </c>
      <c r="I9376" t="s">
        <v>10</v>
      </c>
      <c r="J9376">
        <v>0</v>
      </c>
    </row>
    <row r="9377" spans="2:10" x14ac:dyDescent="0.45">
      <c r="B9377">
        <v>6453</v>
      </c>
      <c r="C9377" t="s">
        <v>48</v>
      </c>
      <c r="D9377">
        <v>33</v>
      </c>
      <c r="E9377">
        <v>14</v>
      </c>
      <c r="F9377" t="s">
        <v>13</v>
      </c>
      <c r="G9377">
        <v>7</v>
      </c>
      <c r="H9377">
        <v>1</v>
      </c>
      <c r="I9377" t="s">
        <v>1</v>
      </c>
      <c r="J9377">
        <v>1</v>
      </c>
    </row>
    <row r="9378" spans="2:10" x14ac:dyDescent="0.45">
      <c r="B9378">
        <v>6454</v>
      </c>
      <c r="C9378" t="s">
        <v>48</v>
      </c>
      <c r="D9378">
        <v>33</v>
      </c>
      <c r="E9378">
        <v>14</v>
      </c>
      <c r="F9378" t="s">
        <v>9</v>
      </c>
      <c r="G9378">
        <v>3</v>
      </c>
      <c r="H9378">
        <v>2</v>
      </c>
      <c r="I9378" t="s">
        <v>14</v>
      </c>
      <c r="J9378">
        <v>1</v>
      </c>
    </row>
    <row r="9379" spans="2:10" x14ac:dyDescent="0.45">
      <c r="B9379">
        <v>6455</v>
      </c>
      <c r="C9379" t="s">
        <v>48</v>
      </c>
      <c r="D9379">
        <v>33</v>
      </c>
      <c r="E9379">
        <v>14</v>
      </c>
      <c r="F9379" t="s">
        <v>6</v>
      </c>
      <c r="G9379">
        <v>0</v>
      </c>
      <c r="H9379">
        <v>1</v>
      </c>
      <c r="I9379" t="s">
        <v>3</v>
      </c>
      <c r="J9379">
        <v>-1</v>
      </c>
    </row>
    <row r="9380" spans="2:10" x14ac:dyDescent="0.45">
      <c r="B9380">
        <v>6456</v>
      </c>
      <c r="C9380" t="s">
        <v>48</v>
      </c>
      <c r="D9380">
        <v>33</v>
      </c>
      <c r="E9380">
        <v>14</v>
      </c>
      <c r="F9380" t="s">
        <v>7</v>
      </c>
      <c r="G9380">
        <v>3</v>
      </c>
      <c r="H9380">
        <v>1</v>
      </c>
      <c r="I9380" t="s">
        <v>11</v>
      </c>
      <c r="J9380">
        <v>1</v>
      </c>
    </row>
    <row r="9381" spans="2:10" x14ac:dyDescent="0.45">
      <c r="B9381">
        <v>6457</v>
      </c>
      <c r="C9381" t="s">
        <v>48</v>
      </c>
      <c r="D9381">
        <v>33</v>
      </c>
      <c r="E9381">
        <v>14</v>
      </c>
      <c r="F9381" t="s">
        <v>18</v>
      </c>
      <c r="G9381">
        <v>3</v>
      </c>
      <c r="H9381">
        <v>3</v>
      </c>
      <c r="I9381" t="s">
        <v>8</v>
      </c>
      <c r="J9381">
        <v>0</v>
      </c>
    </row>
    <row r="9382" spans="2:10" x14ac:dyDescent="0.45">
      <c r="B9382">
        <v>6458</v>
      </c>
      <c r="C9382" t="s">
        <v>48</v>
      </c>
      <c r="D9382">
        <v>33</v>
      </c>
      <c r="E9382">
        <v>14</v>
      </c>
      <c r="F9382" t="s">
        <v>5</v>
      </c>
      <c r="G9382">
        <v>3</v>
      </c>
      <c r="H9382">
        <v>2</v>
      </c>
      <c r="I9382" t="s">
        <v>21</v>
      </c>
      <c r="J9382">
        <v>1</v>
      </c>
    </row>
    <row r="9383" spans="2:10" x14ac:dyDescent="0.45">
      <c r="B9383">
        <v>6459</v>
      </c>
      <c r="C9383" t="s">
        <v>48</v>
      </c>
      <c r="D9383">
        <v>33</v>
      </c>
      <c r="E9383">
        <v>14</v>
      </c>
      <c r="F9383" t="s">
        <v>27</v>
      </c>
      <c r="G9383">
        <v>0</v>
      </c>
      <c r="H9383">
        <v>2</v>
      </c>
      <c r="I9383" t="s">
        <v>49</v>
      </c>
      <c r="J9383">
        <v>-1</v>
      </c>
    </row>
    <row r="9384" spans="2:10" x14ac:dyDescent="0.45">
      <c r="B9384">
        <v>6461</v>
      </c>
      <c r="C9384" t="s">
        <v>48</v>
      </c>
      <c r="D9384">
        <v>33</v>
      </c>
      <c r="E9384">
        <v>15</v>
      </c>
      <c r="F9384" t="s">
        <v>8</v>
      </c>
      <c r="G9384">
        <v>2</v>
      </c>
      <c r="H9384">
        <v>0</v>
      </c>
      <c r="I9384" t="s">
        <v>6</v>
      </c>
      <c r="J9384">
        <v>1</v>
      </c>
    </row>
    <row r="9385" spans="2:10" x14ac:dyDescent="0.45">
      <c r="B9385">
        <v>6462</v>
      </c>
      <c r="C9385" t="s">
        <v>48</v>
      </c>
      <c r="D9385">
        <v>33</v>
      </c>
      <c r="E9385">
        <v>15</v>
      </c>
      <c r="F9385" t="s">
        <v>49</v>
      </c>
      <c r="G9385">
        <v>0</v>
      </c>
      <c r="H9385">
        <v>1</v>
      </c>
      <c r="I9385" t="s">
        <v>3</v>
      </c>
      <c r="J9385">
        <v>-1</v>
      </c>
    </row>
    <row r="9386" spans="2:10" x14ac:dyDescent="0.45">
      <c r="B9386">
        <v>6463</v>
      </c>
      <c r="C9386" t="s">
        <v>48</v>
      </c>
      <c r="D9386">
        <v>33</v>
      </c>
      <c r="E9386">
        <v>15</v>
      </c>
      <c r="F9386" t="s">
        <v>14</v>
      </c>
      <c r="G9386">
        <v>1</v>
      </c>
      <c r="H9386">
        <v>1</v>
      </c>
      <c r="I9386" t="s">
        <v>18</v>
      </c>
      <c r="J9386">
        <v>0</v>
      </c>
    </row>
    <row r="9387" spans="2:10" x14ac:dyDescent="0.45">
      <c r="B9387">
        <v>6464</v>
      </c>
      <c r="C9387" t="s">
        <v>48</v>
      </c>
      <c r="D9387">
        <v>33</v>
      </c>
      <c r="E9387">
        <v>15</v>
      </c>
      <c r="F9387" t="s">
        <v>10</v>
      </c>
      <c r="G9387">
        <v>2</v>
      </c>
      <c r="H9387">
        <v>2</v>
      </c>
      <c r="I9387" t="s">
        <v>4</v>
      </c>
      <c r="J9387">
        <v>0</v>
      </c>
    </row>
    <row r="9388" spans="2:10" x14ac:dyDescent="0.45">
      <c r="B9388">
        <v>6465</v>
      </c>
      <c r="C9388" t="s">
        <v>48</v>
      </c>
      <c r="D9388">
        <v>33</v>
      </c>
      <c r="E9388">
        <v>15</v>
      </c>
      <c r="F9388" t="s">
        <v>1</v>
      </c>
      <c r="G9388">
        <v>2</v>
      </c>
      <c r="H9388">
        <v>1</v>
      </c>
      <c r="I9388" t="s">
        <v>12</v>
      </c>
      <c r="J9388">
        <v>1</v>
      </c>
    </row>
    <row r="9389" spans="2:10" x14ac:dyDescent="0.45">
      <c r="B9389">
        <v>6466</v>
      </c>
      <c r="C9389" t="s">
        <v>48</v>
      </c>
      <c r="D9389">
        <v>33</v>
      </c>
      <c r="E9389">
        <v>15</v>
      </c>
      <c r="F9389" t="s">
        <v>17</v>
      </c>
      <c r="G9389">
        <v>1</v>
      </c>
      <c r="H9389">
        <v>3</v>
      </c>
      <c r="I9389" t="s">
        <v>0</v>
      </c>
      <c r="J9389">
        <v>-1</v>
      </c>
    </row>
    <row r="9390" spans="2:10" x14ac:dyDescent="0.45">
      <c r="B9390">
        <v>6467</v>
      </c>
      <c r="C9390" t="s">
        <v>48</v>
      </c>
      <c r="D9390">
        <v>33</v>
      </c>
      <c r="E9390">
        <v>15</v>
      </c>
      <c r="F9390" t="s">
        <v>27</v>
      </c>
      <c r="G9390">
        <v>3</v>
      </c>
      <c r="H9390">
        <v>0</v>
      </c>
      <c r="I9390" t="s">
        <v>7</v>
      </c>
      <c r="J9390">
        <v>1</v>
      </c>
    </row>
    <row r="9391" spans="2:10" x14ac:dyDescent="0.45">
      <c r="B9391">
        <v>6468</v>
      </c>
      <c r="C9391" t="s">
        <v>48</v>
      </c>
      <c r="D9391">
        <v>33</v>
      </c>
      <c r="E9391">
        <v>15</v>
      </c>
      <c r="F9391" t="s">
        <v>21</v>
      </c>
      <c r="G9391">
        <v>6</v>
      </c>
      <c r="H9391">
        <v>3</v>
      </c>
      <c r="I9391" t="s">
        <v>13</v>
      </c>
      <c r="J9391">
        <v>1</v>
      </c>
    </row>
    <row r="9392" spans="2:10" x14ac:dyDescent="0.45">
      <c r="B9392">
        <v>6469</v>
      </c>
      <c r="C9392" t="s">
        <v>48</v>
      </c>
      <c r="D9392">
        <v>33</v>
      </c>
      <c r="E9392">
        <v>15</v>
      </c>
      <c r="F9392" t="s">
        <v>11</v>
      </c>
      <c r="G9392">
        <v>2</v>
      </c>
      <c r="H9392">
        <v>2</v>
      </c>
      <c r="I9392" t="s">
        <v>5</v>
      </c>
      <c r="J9392">
        <v>0</v>
      </c>
    </row>
    <row r="9393" spans="2:10" x14ac:dyDescent="0.45">
      <c r="B9393">
        <v>6470</v>
      </c>
      <c r="C9393" t="s">
        <v>48</v>
      </c>
      <c r="D9393">
        <v>33</v>
      </c>
      <c r="E9393">
        <v>15</v>
      </c>
      <c r="F9393" t="s">
        <v>24</v>
      </c>
      <c r="G9393">
        <v>1</v>
      </c>
      <c r="H9393">
        <v>0</v>
      </c>
      <c r="I9393" t="s">
        <v>9</v>
      </c>
      <c r="J9393">
        <v>1</v>
      </c>
    </row>
    <row r="9394" spans="2:10" x14ac:dyDescent="0.45">
      <c r="B9394">
        <v>6471</v>
      </c>
      <c r="C9394" t="s">
        <v>48</v>
      </c>
      <c r="D9394">
        <v>33</v>
      </c>
      <c r="E9394">
        <v>16</v>
      </c>
      <c r="F9394" t="s">
        <v>4</v>
      </c>
      <c r="G9394">
        <v>5</v>
      </c>
      <c r="H9394">
        <v>1</v>
      </c>
      <c r="I9394" t="s">
        <v>17</v>
      </c>
      <c r="J9394">
        <v>1</v>
      </c>
    </row>
    <row r="9395" spans="2:10" x14ac:dyDescent="0.45">
      <c r="B9395">
        <v>6472</v>
      </c>
      <c r="C9395" t="s">
        <v>48</v>
      </c>
      <c r="D9395">
        <v>33</v>
      </c>
      <c r="E9395">
        <v>16</v>
      </c>
      <c r="F9395" t="s">
        <v>12</v>
      </c>
      <c r="G9395">
        <v>3</v>
      </c>
      <c r="H9395">
        <v>1</v>
      </c>
      <c r="I9395" t="s">
        <v>21</v>
      </c>
      <c r="J9395">
        <v>1</v>
      </c>
    </row>
    <row r="9396" spans="2:10" x14ac:dyDescent="0.45">
      <c r="B9396">
        <v>6473</v>
      </c>
      <c r="C9396" t="s">
        <v>48</v>
      </c>
      <c r="D9396">
        <v>33</v>
      </c>
      <c r="E9396">
        <v>16</v>
      </c>
      <c r="F9396" t="s">
        <v>0</v>
      </c>
      <c r="G9396">
        <v>0</v>
      </c>
      <c r="H9396">
        <v>2</v>
      </c>
      <c r="I9396" t="s">
        <v>1</v>
      </c>
      <c r="J9396">
        <v>-1</v>
      </c>
    </row>
    <row r="9397" spans="2:10" x14ac:dyDescent="0.45">
      <c r="B9397">
        <v>6474</v>
      </c>
      <c r="C9397" t="s">
        <v>48</v>
      </c>
      <c r="D9397">
        <v>33</v>
      </c>
      <c r="E9397">
        <v>16</v>
      </c>
      <c r="F9397" t="s">
        <v>5</v>
      </c>
      <c r="G9397">
        <v>6</v>
      </c>
      <c r="H9397">
        <v>0</v>
      </c>
      <c r="I9397" t="s">
        <v>27</v>
      </c>
      <c r="J9397">
        <v>1</v>
      </c>
    </row>
    <row r="9398" spans="2:10" x14ac:dyDescent="0.45">
      <c r="B9398">
        <v>6475</v>
      </c>
      <c r="C9398" t="s">
        <v>48</v>
      </c>
      <c r="D9398">
        <v>33</v>
      </c>
      <c r="E9398">
        <v>16</v>
      </c>
      <c r="F9398" t="s">
        <v>9</v>
      </c>
      <c r="G9398">
        <v>1</v>
      </c>
      <c r="H9398">
        <v>0</v>
      </c>
      <c r="I9398" t="s">
        <v>10</v>
      </c>
      <c r="J9398">
        <v>1</v>
      </c>
    </row>
    <row r="9399" spans="2:10" x14ac:dyDescent="0.45">
      <c r="B9399">
        <v>6476</v>
      </c>
      <c r="C9399" t="s">
        <v>48</v>
      </c>
      <c r="D9399">
        <v>33</v>
      </c>
      <c r="E9399">
        <v>16</v>
      </c>
      <c r="F9399" t="s">
        <v>7</v>
      </c>
      <c r="G9399">
        <v>4</v>
      </c>
      <c r="H9399">
        <v>2</v>
      </c>
      <c r="I9399" t="s">
        <v>49</v>
      </c>
      <c r="J9399">
        <v>1</v>
      </c>
    </row>
    <row r="9400" spans="2:10" x14ac:dyDescent="0.45">
      <c r="B9400">
        <v>6477</v>
      </c>
      <c r="C9400" t="s">
        <v>48</v>
      </c>
      <c r="D9400">
        <v>33</v>
      </c>
      <c r="E9400">
        <v>16</v>
      </c>
      <c r="F9400" t="s">
        <v>18</v>
      </c>
      <c r="G9400">
        <v>2</v>
      </c>
      <c r="H9400">
        <v>0</v>
      </c>
      <c r="I9400" t="s">
        <v>24</v>
      </c>
      <c r="J9400">
        <v>1</v>
      </c>
    </row>
    <row r="9401" spans="2:10" x14ac:dyDescent="0.45">
      <c r="B9401">
        <v>6478</v>
      </c>
      <c r="C9401" t="s">
        <v>48</v>
      </c>
      <c r="D9401">
        <v>33</v>
      </c>
      <c r="E9401">
        <v>16</v>
      </c>
      <c r="F9401" t="s">
        <v>13</v>
      </c>
      <c r="G9401">
        <v>1</v>
      </c>
      <c r="H9401">
        <v>0</v>
      </c>
      <c r="I9401" t="s">
        <v>11</v>
      </c>
      <c r="J9401">
        <v>1</v>
      </c>
    </row>
    <row r="9402" spans="2:10" x14ac:dyDescent="0.45">
      <c r="B9402">
        <v>6479</v>
      </c>
      <c r="C9402" t="s">
        <v>48</v>
      </c>
      <c r="D9402">
        <v>33</v>
      </c>
      <c r="E9402">
        <v>16</v>
      </c>
      <c r="F9402" t="s">
        <v>6</v>
      </c>
      <c r="G9402">
        <v>1</v>
      </c>
      <c r="H9402">
        <v>2</v>
      </c>
      <c r="I9402" t="s">
        <v>14</v>
      </c>
      <c r="J9402">
        <v>-1</v>
      </c>
    </row>
    <row r="9403" spans="2:10" x14ac:dyDescent="0.45">
      <c r="B9403">
        <v>6480</v>
      </c>
      <c r="C9403" t="s">
        <v>48</v>
      </c>
      <c r="D9403">
        <v>33</v>
      </c>
      <c r="E9403">
        <v>16</v>
      </c>
      <c r="F9403" t="s">
        <v>3</v>
      </c>
      <c r="G9403">
        <v>0</v>
      </c>
      <c r="H9403">
        <v>0</v>
      </c>
      <c r="I9403" t="s">
        <v>8</v>
      </c>
      <c r="J9403">
        <v>0</v>
      </c>
    </row>
    <row r="9404" spans="2:10" x14ac:dyDescent="0.45">
      <c r="B9404">
        <v>6481</v>
      </c>
      <c r="C9404" t="s">
        <v>48</v>
      </c>
      <c r="D9404">
        <v>33</v>
      </c>
      <c r="E9404">
        <v>17</v>
      </c>
      <c r="F9404" t="s">
        <v>17</v>
      </c>
      <c r="G9404">
        <v>1</v>
      </c>
      <c r="H9404">
        <v>1</v>
      </c>
      <c r="I9404" t="s">
        <v>9</v>
      </c>
      <c r="J9404">
        <v>0</v>
      </c>
    </row>
    <row r="9405" spans="2:10" x14ac:dyDescent="0.45">
      <c r="B9405">
        <v>6482</v>
      </c>
      <c r="C9405" t="s">
        <v>48</v>
      </c>
      <c r="D9405">
        <v>33</v>
      </c>
      <c r="E9405">
        <v>17</v>
      </c>
      <c r="F9405" t="s">
        <v>49</v>
      </c>
      <c r="G9405">
        <v>2</v>
      </c>
      <c r="H9405">
        <v>2</v>
      </c>
      <c r="I9405" t="s">
        <v>8</v>
      </c>
      <c r="J9405">
        <v>0</v>
      </c>
    </row>
    <row r="9406" spans="2:10" x14ac:dyDescent="0.45">
      <c r="B9406">
        <v>6483</v>
      </c>
      <c r="C9406" t="s">
        <v>48</v>
      </c>
      <c r="D9406">
        <v>33</v>
      </c>
      <c r="E9406">
        <v>17</v>
      </c>
      <c r="F9406" t="s">
        <v>14</v>
      </c>
      <c r="G9406">
        <v>1</v>
      </c>
      <c r="H9406">
        <v>1</v>
      </c>
      <c r="I9406" t="s">
        <v>3</v>
      </c>
      <c r="J9406">
        <v>0</v>
      </c>
    </row>
    <row r="9407" spans="2:10" x14ac:dyDescent="0.45">
      <c r="B9407">
        <v>6484</v>
      </c>
      <c r="C9407" t="s">
        <v>48</v>
      </c>
      <c r="D9407">
        <v>33</v>
      </c>
      <c r="E9407">
        <v>17</v>
      </c>
      <c r="F9407" t="s">
        <v>10</v>
      </c>
      <c r="G9407">
        <v>4</v>
      </c>
      <c r="H9407">
        <v>1</v>
      </c>
      <c r="I9407" t="s">
        <v>18</v>
      </c>
      <c r="J9407">
        <v>1</v>
      </c>
    </row>
    <row r="9408" spans="2:10" x14ac:dyDescent="0.45">
      <c r="B9408">
        <v>6485</v>
      </c>
      <c r="C9408" t="s">
        <v>48</v>
      </c>
      <c r="D9408">
        <v>33</v>
      </c>
      <c r="E9408">
        <v>17</v>
      </c>
      <c r="F9408" t="s">
        <v>21</v>
      </c>
      <c r="G9408">
        <v>3</v>
      </c>
      <c r="H9408">
        <v>0</v>
      </c>
      <c r="I9408" t="s">
        <v>0</v>
      </c>
      <c r="J9408">
        <v>1</v>
      </c>
    </row>
    <row r="9409" spans="2:10" x14ac:dyDescent="0.45">
      <c r="B9409">
        <v>6486</v>
      </c>
      <c r="C9409" t="s">
        <v>48</v>
      </c>
      <c r="D9409">
        <v>33</v>
      </c>
      <c r="E9409">
        <v>17</v>
      </c>
      <c r="F9409" t="s">
        <v>27</v>
      </c>
      <c r="G9409">
        <v>1</v>
      </c>
      <c r="H9409">
        <v>0</v>
      </c>
      <c r="I9409" t="s">
        <v>13</v>
      </c>
      <c r="J9409">
        <v>1</v>
      </c>
    </row>
    <row r="9410" spans="2:10" x14ac:dyDescent="0.45">
      <c r="B9410">
        <v>6487</v>
      </c>
      <c r="C9410" t="s">
        <v>48</v>
      </c>
      <c r="D9410">
        <v>33</v>
      </c>
      <c r="E9410">
        <v>17</v>
      </c>
      <c r="F9410" t="s">
        <v>1</v>
      </c>
      <c r="G9410">
        <v>3</v>
      </c>
      <c r="H9410">
        <v>3</v>
      </c>
      <c r="I9410" t="s">
        <v>4</v>
      </c>
      <c r="J9410">
        <v>0</v>
      </c>
    </row>
    <row r="9411" spans="2:10" x14ac:dyDescent="0.45">
      <c r="B9411">
        <v>6488</v>
      </c>
      <c r="C9411" t="s">
        <v>48</v>
      </c>
      <c r="D9411">
        <v>33</v>
      </c>
      <c r="E9411">
        <v>17</v>
      </c>
      <c r="F9411" t="s">
        <v>7</v>
      </c>
      <c r="G9411">
        <v>2</v>
      </c>
      <c r="H9411">
        <v>1</v>
      </c>
      <c r="I9411" t="s">
        <v>5</v>
      </c>
      <c r="J9411">
        <v>1</v>
      </c>
    </row>
    <row r="9412" spans="2:10" x14ac:dyDescent="0.45">
      <c r="B9412">
        <v>6489</v>
      </c>
      <c r="C9412" t="s">
        <v>48</v>
      </c>
      <c r="D9412">
        <v>33</v>
      </c>
      <c r="E9412">
        <v>17</v>
      </c>
      <c r="F9412" t="s">
        <v>24</v>
      </c>
      <c r="G9412">
        <v>3</v>
      </c>
      <c r="H9412">
        <v>2</v>
      </c>
      <c r="I9412" t="s">
        <v>6</v>
      </c>
      <c r="J9412">
        <v>1</v>
      </c>
    </row>
    <row r="9413" spans="2:10" x14ac:dyDescent="0.45">
      <c r="B9413">
        <v>6490</v>
      </c>
      <c r="C9413" t="s">
        <v>48</v>
      </c>
      <c r="D9413">
        <v>33</v>
      </c>
      <c r="E9413">
        <v>17</v>
      </c>
      <c r="F9413" t="s">
        <v>11</v>
      </c>
      <c r="G9413">
        <v>4</v>
      </c>
      <c r="H9413">
        <v>2</v>
      </c>
      <c r="I9413" t="s">
        <v>12</v>
      </c>
      <c r="J9413">
        <v>1</v>
      </c>
    </row>
    <row r="9414" spans="2:10" x14ac:dyDescent="0.45">
      <c r="B9414">
        <v>6491</v>
      </c>
      <c r="C9414" t="s">
        <v>48</v>
      </c>
      <c r="D9414">
        <v>33</v>
      </c>
      <c r="E9414">
        <v>18</v>
      </c>
      <c r="F9414" t="s">
        <v>4</v>
      </c>
      <c r="G9414">
        <v>3</v>
      </c>
      <c r="H9414">
        <v>1</v>
      </c>
      <c r="I9414" t="s">
        <v>21</v>
      </c>
      <c r="J9414">
        <v>1</v>
      </c>
    </row>
    <row r="9415" spans="2:10" x14ac:dyDescent="0.45">
      <c r="B9415">
        <v>6492</v>
      </c>
      <c r="C9415" t="s">
        <v>48</v>
      </c>
      <c r="D9415">
        <v>33</v>
      </c>
      <c r="E9415">
        <v>18</v>
      </c>
      <c r="F9415" t="s">
        <v>49</v>
      </c>
      <c r="G9415">
        <v>1</v>
      </c>
      <c r="H9415">
        <v>1</v>
      </c>
      <c r="I9415" t="s">
        <v>5</v>
      </c>
      <c r="J9415">
        <v>0</v>
      </c>
    </row>
    <row r="9416" spans="2:10" x14ac:dyDescent="0.45">
      <c r="B9416">
        <v>6493</v>
      </c>
      <c r="C9416" t="s">
        <v>48</v>
      </c>
      <c r="D9416">
        <v>33</v>
      </c>
      <c r="E9416">
        <v>18</v>
      </c>
      <c r="F9416" t="s">
        <v>0</v>
      </c>
      <c r="G9416">
        <v>0</v>
      </c>
      <c r="H9416">
        <v>0</v>
      </c>
      <c r="I9416" t="s">
        <v>11</v>
      </c>
      <c r="J9416">
        <v>0</v>
      </c>
    </row>
    <row r="9417" spans="2:10" x14ac:dyDescent="0.45">
      <c r="B9417">
        <v>6494</v>
      </c>
      <c r="C9417" t="s">
        <v>48</v>
      </c>
      <c r="D9417">
        <v>33</v>
      </c>
      <c r="E9417">
        <v>18</v>
      </c>
      <c r="F9417" t="s">
        <v>12</v>
      </c>
      <c r="G9417">
        <v>0</v>
      </c>
      <c r="H9417">
        <v>2</v>
      </c>
      <c r="I9417" t="s">
        <v>27</v>
      </c>
      <c r="J9417">
        <v>-1</v>
      </c>
    </row>
    <row r="9418" spans="2:10" x14ac:dyDescent="0.45">
      <c r="B9418">
        <v>6495</v>
      </c>
      <c r="C9418" t="s">
        <v>48</v>
      </c>
      <c r="D9418">
        <v>33</v>
      </c>
      <c r="E9418">
        <v>18</v>
      </c>
      <c r="F9418" t="s">
        <v>13</v>
      </c>
      <c r="G9418">
        <v>4</v>
      </c>
      <c r="H9418">
        <v>1</v>
      </c>
      <c r="I9418" t="s">
        <v>7</v>
      </c>
      <c r="J9418">
        <v>1</v>
      </c>
    </row>
    <row r="9419" spans="2:10" x14ac:dyDescent="0.45">
      <c r="B9419">
        <v>6496</v>
      </c>
      <c r="C9419" t="s">
        <v>48</v>
      </c>
      <c r="D9419">
        <v>33</v>
      </c>
      <c r="E9419">
        <v>18</v>
      </c>
      <c r="F9419" t="s">
        <v>9</v>
      </c>
      <c r="G9419">
        <v>1</v>
      </c>
      <c r="H9419">
        <v>2</v>
      </c>
      <c r="I9419" t="s">
        <v>1</v>
      </c>
      <c r="J9419">
        <v>-1</v>
      </c>
    </row>
    <row r="9420" spans="2:10" x14ac:dyDescent="0.45">
      <c r="B9420">
        <v>6497</v>
      </c>
      <c r="C9420" t="s">
        <v>48</v>
      </c>
      <c r="D9420">
        <v>33</v>
      </c>
      <c r="E9420">
        <v>18</v>
      </c>
      <c r="F9420" t="s">
        <v>18</v>
      </c>
      <c r="G9420">
        <v>2</v>
      </c>
      <c r="H9420">
        <v>1</v>
      </c>
      <c r="I9420" t="s">
        <v>17</v>
      </c>
      <c r="J9420">
        <v>1</v>
      </c>
    </row>
    <row r="9421" spans="2:10" x14ac:dyDescent="0.45">
      <c r="B9421">
        <v>6498</v>
      </c>
      <c r="C9421" t="s">
        <v>48</v>
      </c>
      <c r="D9421">
        <v>33</v>
      </c>
      <c r="E9421">
        <v>18</v>
      </c>
      <c r="F9421" t="s">
        <v>6</v>
      </c>
      <c r="G9421">
        <v>2</v>
      </c>
      <c r="H9421">
        <v>1</v>
      </c>
      <c r="I9421" t="s">
        <v>10</v>
      </c>
      <c r="J9421">
        <v>1</v>
      </c>
    </row>
    <row r="9422" spans="2:10" x14ac:dyDescent="0.45">
      <c r="B9422">
        <v>6499</v>
      </c>
      <c r="C9422" t="s">
        <v>48</v>
      </c>
      <c r="D9422">
        <v>33</v>
      </c>
      <c r="E9422">
        <v>18</v>
      </c>
      <c r="F9422" t="s">
        <v>8</v>
      </c>
      <c r="G9422">
        <v>1</v>
      </c>
      <c r="H9422">
        <v>2</v>
      </c>
      <c r="I9422" t="s">
        <v>14</v>
      </c>
      <c r="J9422">
        <v>-1</v>
      </c>
    </row>
    <row r="9423" spans="2:10" x14ac:dyDescent="0.45">
      <c r="B9423">
        <v>6500</v>
      </c>
      <c r="C9423" t="s">
        <v>48</v>
      </c>
      <c r="D9423">
        <v>33</v>
      </c>
      <c r="E9423">
        <v>18</v>
      </c>
      <c r="F9423" t="s">
        <v>3</v>
      </c>
      <c r="G9423">
        <v>2</v>
      </c>
      <c r="H9423">
        <v>1</v>
      </c>
      <c r="I9423" t="s">
        <v>24</v>
      </c>
      <c r="J9423">
        <v>1</v>
      </c>
    </row>
    <row r="9424" spans="2:10" x14ac:dyDescent="0.45">
      <c r="B9424">
        <v>6501</v>
      </c>
      <c r="C9424" t="s">
        <v>48</v>
      </c>
      <c r="D9424">
        <v>33</v>
      </c>
      <c r="E9424">
        <v>19</v>
      </c>
      <c r="F9424" t="s">
        <v>5</v>
      </c>
      <c r="G9424">
        <v>2</v>
      </c>
      <c r="H9424">
        <v>2</v>
      </c>
      <c r="I9424" t="s">
        <v>13</v>
      </c>
      <c r="J9424">
        <v>0</v>
      </c>
    </row>
    <row r="9425" spans="2:10" x14ac:dyDescent="0.45">
      <c r="B9425">
        <v>6502</v>
      </c>
      <c r="C9425" t="s">
        <v>48</v>
      </c>
      <c r="D9425">
        <v>33</v>
      </c>
      <c r="E9425">
        <v>19</v>
      </c>
      <c r="F9425" t="s">
        <v>10</v>
      </c>
      <c r="G9425">
        <v>0</v>
      </c>
      <c r="H9425">
        <v>1</v>
      </c>
      <c r="I9425" t="s">
        <v>3</v>
      </c>
      <c r="J9425">
        <v>-1</v>
      </c>
    </row>
    <row r="9426" spans="2:10" x14ac:dyDescent="0.45">
      <c r="B9426">
        <v>6503</v>
      </c>
      <c r="C9426" t="s">
        <v>48</v>
      </c>
      <c r="D9426">
        <v>33</v>
      </c>
      <c r="E9426">
        <v>19</v>
      </c>
      <c r="F9426" t="s">
        <v>14</v>
      </c>
      <c r="G9426">
        <v>1</v>
      </c>
      <c r="H9426">
        <v>1</v>
      </c>
      <c r="I9426" t="s">
        <v>49</v>
      </c>
      <c r="J9426">
        <v>0</v>
      </c>
    </row>
    <row r="9427" spans="2:10" x14ac:dyDescent="0.45">
      <c r="B9427">
        <v>6504</v>
      </c>
      <c r="C9427" t="s">
        <v>48</v>
      </c>
      <c r="D9427">
        <v>33</v>
      </c>
      <c r="E9427">
        <v>19</v>
      </c>
      <c r="F9427" t="s">
        <v>21</v>
      </c>
      <c r="G9427">
        <v>1</v>
      </c>
      <c r="H9427">
        <v>0</v>
      </c>
      <c r="I9427" t="s">
        <v>9</v>
      </c>
      <c r="J9427">
        <v>1</v>
      </c>
    </row>
    <row r="9428" spans="2:10" x14ac:dyDescent="0.45">
      <c r="B9428">
        <v>6505</v>
      </c>
      <c r="C9428" t="s">
        <v>48</v>
      </c>
      <c r="D9428">
        <v>33</v>
      </c>
      <c r="E9428">
        <v>19</v>
      </c>
      <c r="F9428" t="s">
        <v>7</v>
      </c>
      <c r="G9428">
        <v>4</v>
      </c>
      <c r="H9428">
        <v>1</v>
      </c>
      <c r="I9428" t="s">
        <v>12</v>
      </c>
      <c r="J9428">
        <v>1</v>
      </c>
    </row>
    <row r="9429" spans="2:10" x14ac:dyDescent="0.45">
      <c r="B9429">
        <v>6506</v>
      </c>
      <c r="C9429" t="s">
        <v>48</v>
      </c>
      <c r="D9429">
        <v>33</v>
      </c>
      <c r="E9429">
        <v>19</v>
      </c>
      <c r="F9429" t="s">
        <v>1</v>
      </c>
      <c r="G9429">
        <v>2</v>
      </c>
      <c r="H9429">
        <v>4</v>
      </c>
      <c r="I9429" t="s">
        <v>18</v>
      </c>
      <c r="J9429">
        <v>-1</v>
      </c>
    </row>
    <row r="9430" spans="2:10" x14ac:dyDescent="0.45">
      <c r="B9430">
        <v>6507</v>
      </c>
      <c r="C9430" t="s">
        <v>48</v>
      </c>
      <c r="D9430">
        <v>33</v>
      </c>
      <c r="E9430">
        <v>19</v>
      </c>
      <c r="F9430" t="s">
        <v>17</v>
      </c>
      <c r="G9430">
        <v>1</v>
      </c>
      <c r="H9430">
        <v>1</v>
      </c>
      <c r="I9430" t="s">
        <v>6</v>
      </c>
      <c r="J9430">
        <v>0</v>
      </c>
    </row>
    <row r="9431" spans="2:10" x14ac:dyDescent="0.45">
      <c r="B9431">
        <v>6508</v>
      </c>
      <c r="C9431" t="s">
        <v>48</v>
      </c>
      <c r="D9431">
        <v>33</v>
      </c>
      <c r="E9431">
        <v>19</v>
      </c>
      <c r="F9431" t="s">
        <v>27</v>
      </c>
      <c r="G9431">
        <v>2</v>
      </c>
      <c r="H9431">
        <v>1</v>
      </c>
      <c r="I9431" t="s">
        <v>0</v>
      </c>
      <c r="J9431">
        <v>1</v>
      </c>
    </row>
    <row r="9432" spans="2:10" x14ac:dyDescent="0.45">
      <c r="B9432">
        <v>6509</v>
      </c>
      <c r="C9432" t="s">
        <v>48</v>
      </c>
      <c r="D9432">
        <v>33</v>
      </c>
      <c r="E9432">
        <v>19</v>
      </c>
      <c r="F9432" t="s">
        <v>24</v>
      </c>
      <c r="G9432">
        <v>2</v>
      </c>
      <c r="H9432">
        <v>0</v>
      </c>
      <c r="I9432" t="s">
        <v>8</v>
      </c>
      <c r="J9432">
        <v>1</v>
      </c>
    </row>
    <row r="9433" spans="2:10" x14ac:dyDescent="0.45">
      <c r="B9433">
        <v>6510</v>
      </c>
      <c r="C9433" t="s">
        <v>48</v>
      </c>
      <c r="D9433">
        <v>33</v>
      </c>
      <c r="E9433">
        <v>19</v>
      </c>
      <c r="F9433" t="s">
        <v>11</v>
      </c>
      <c r="G9433">
        <v>5</v>
      </c>
      <c r="H9433">
        <v>2</v>
      </c>
      <c r="I9433" t="s">
        <v>4</v>
      </c>
      <c r="J9433">
        <v>1</v>
      </c>
    </row>
    <row r="9434" spans="2:10" x14ac:dyDescent="0.45">
      <c r="B9434">
        <v>6525</v>
      </c>
      <c r="C9434" t="s">
        <v>46</v>
      </c>
      <c r="D9434">
        <v>34</v>
      </c>
      <c r="E9434">
        <v>1</v>
      </c>
      <c r="F9434" t="s">
        <v>5</v>
      </c>
      <c r="G9434">
        <v>2</v>
      </c>
      <c r="H9434">
        <v>1</v>
      </c>
      <c r="I9434" t="s">
        <v>12</v>
      </c>
      <c r="J9434">
        <v>1</v>
      </c>
    </row>
    <row r="9435" spans="2:10" x14ac:dyDescent="0.45">
      <c r="B9435">
        <v>6526</v>
      </c>
      <c r="C9435" t="s">
        <v>46</v>
      </c>
      <c r="D9435">
        <v>34</v>
      </c>
      <c r="E9435">
        <v>1</v>
      </c>
      <c r="F9435" t="s">
        <v>10</v>
      </c>
      <c r="G9435">
        <v>3</v>
      </c>
      <c r="H9435">
        <v>0</v>
      </c>
      <c r="I9435" t="s">
        <v>8</v>
      </c>
      <c r="J9435">
        <v>1</v>
      </c>
    </row>
    <row r="9436" spans="2:10" x14ac:dyDescent="0.45">
      <c r="B9436">
        <v>6527</v>
      </c>
      <c r="C9436" t="s">
        <v>46</v>
      </c>
      <c r="D9436">
        <v>34</v>
      </c>
      <c r="E9436">
        <v>1</v>
      </c>
      <c r="F9436" t="s">
        <v>21</v>
      </c>
      <c r="G9436">
        <v>1</v>
      </c>
      <c r="H9436">
        <v>1</v>
      </c>
      <c r="I9436" t="s">
        <v>18</v>
      </c>
      <c r="J9436">
        <v>0</v>
      </c>
    </row>
    <row r="9437" spans="2:10" x14ac:dyDescent="0.45">
      <c r="B9437">
        <v>6528</v>
      </c>
      <c r="C9437" t="s">
        <v>46</v>
      </c>
      <c r="D9437">
        <v>34</v>
      </c>
      <c r="E9437">
        <v>1</v>
      </c>
      <c r="F9437" t="s">
        <v>17</v>
      </c>
      <c r="G9437">
        <v>2</v>
      </c>
      <c r="H9437">
        <v>1</v>
      </c>
      <c r="I9437" t="s">
        <v>3</v>
      </c>
      <c r="J9437">
        <v>1</v>
      </c>
    </row>
    <row r="9438" spans="2:10" x14ac:dyDescent="0.45">
      <c r="B9438">
        <v>6529</v>
      </c>
      <c r="C9438" t="s">
        <v>46</v>
      </c>
      <c r="D9438">
        <v>34</v>
      </c>
      <c r="E9438">
        <v>1</v>
      </c>
      <c r="F9438" t="s">
        <v>1</v>
      </c>
      <c r="G9438">
        <v>2</v>
      </c>
      <c r="H9438">
        <v>1</v>
      </c>
      <c r="I9438" t="s">
        <v>6</v>
      </c>
      <c r="J9438">
        <v>1</v>
      </c>
    </row>
    <row r="9439" spans="2:10" x14ac:dyDescent="0.45">
      <c r="B9439">
        <v>6530</v>
      </c>
      <c r="C9439" t="s">
        <v>46</v>
      </c>
      <c r="D9439">
        <v>34</v>
      </c>
      <c r="E9439">
        <v>1</v>
      </c>
      <c r="F9439" t="s">
        <v>7</v>
      </c>
      <c r="G9439">
        <v>1</v>
      </c>
      <c r="H9439">
        <v>1</v>
      </c>
      <c r="I9439" t="s">
        <v>0</v>
      </c>
      <c r="J9439">
        <v>0</v>
      </c>
    </row>
    <row r="9440" spans="2:10" x14ac:dyDescent="0.45">
      <c r="B9440">
        <v>6531</v>
      </c>
      <c r="C9440" t="s">
        <v>46</v>
      </c>
      <c r="D9440">
        <v>34</v>
      </c>
      <c r="E9440">
        <v>1</v>
      </c>
      <c r="F9440" t="s">
        <v>13</v>
      </c>
      <c r="G9440">
        <v>1</v>
      </c>
      <c r="H9440">
        <v>3</v>
      </c>
      <c r="I9440" t="s">
        <v>47</v>
      </c>
      <c r="J9440">
        <v>-1</v>
      </c>
    </row>
    <row r="9441" spans="2:10" x14ac:dyDescent="0.45">
      <c r="B9441">
        <v>6532</v>
      </c>
      <c r="C9441" t="s">
        <v>46</v>
      </c>
      <c r="D9441">
        <v>34</v>
      </c>
      <c r="E9441">
        <v>1</v>
      </c>
      <c r="F9441" t="s">
        <v>11</v>
      </c>
      <c r="G9441">
        <v>3</v>
      </c>
      <c r="H9441">
        <v>0</v>
      </c>
      <c r="I9441" t="s">
        <v>9</v>
      </c>
      <c r="J9441">
        <v>1</v>
      </c>
    </row>
    <row r="9442" spans="2:10" x14ac:dyDescent="0.45">
      <c r="B9442">
        <v>6533</v>
      </c>
      <c r="C9442" t="s">
        <v>46</v>
      </c>
      <c r="D9442">
        <v>34</v>
      </c>
      <c r="E9442">
        <v>1</v>
      </c>
      <c r="F9442" t="s">
        <v>24</v>
      </c>
      <c r="G9442">
        <v>0</v>
      </c>
      <c r="H9442">
        <v>0</v>
      </c>
      <c r="I9442" t="s">
        <v>14</v>
      </c>
      <c r="J9442">
        <v>0</v>
      </c>
    </row>
    <row r="9443" spans="2:10" x14ac:dyDescent="0.45">
      <c r="B9443">
        <v>6534</v>
      </c>
      <c r="C9443" t="s">
        <v>46</v>
      </c>
      <c r="D9443">
        <v>34</v>
      </c>
      <c r="E9443">
        <v>1</v>
      </c>
      <c r="F9443" t="s">
        <v>27</v>
      </c>
      <c r="G9443">
        <v>3</v>
      </c>
      <c r="H9443">
        <v>0</v>
      </c>
      <c r="I9443" t="s">
        <v>4</v>
      </c>
      <c r="J9443">
        <v>1</v>
      </c>
    </row>
    <row r="9444" spans="2:10" x14ac:dyDescent="0.45">
      <c r="B9444">
        <v>6535</v>
      </c>
      <c r="C9444" t="s">
        <v>46</v>
      </c>
      <c r="D9444">
        <v>34</v>
      </c>
      <c r="E9444">
        <v>2</v>
      </c>
      <c r="F9444" t="s">
        <v>47</v>
      </c>
      <c r="G9444">
        <v>3</v>
      </c>
      <c r="H9444">
        <v>0</v>
      </c>
      <c r="I9444" t="s">
        <v>24</v>
      </c>
      <c r="J9444">
        <v>1</v>
      </c>
    </row>
    <row r="9445" spans="2:10" x14ac:dyDescent="0.45">
      <c r="B9445">
        <v>6536</v>
      </c>
      <c r="C9445" t="s">
        <v>46</v>
      </c>
      <c r="D9445">
        <v>34</v>
      </c>
      <c r="E9445">
        <v>2</v>
      </c>
      <c r="F9445" t="s">
        <v>12</v>
      </c>
      <c r="G9445">
        <v>0</v>
      </c>
      <c r="H9445">
        <v>0</v>
      </c>
      <c r="I9445" t="s">
        <v>13</v>
      </c>
      <c r="J9445">
        <v>0</v>
      </c>
    </row>
    <row r="9446" spans="2:10" x14ac:dyDescent="0.45">
      <c r="B9446">
        <v>6537</v>
      </c>
      <c r="C9446" t="s">
        <v>46</v>
      </c>
      <c r="D9446">
        <v>34</v>
      </c>
      <c r="E9446">
        <v>2</v>
      </c>
      <c r="F9446" t="s">
        <v>8</v>
      </c>
      <c r="G9446">
        <v>0</v>
      </c>
      <c r="H9446">
        <v>0</v>
      </c>
      <c r="I9446" t="s">
        <v>17</v>
      </c>
      <c r="J9446">
        <v>0</v>
      </c>
    </row>
    <row r="9447" spans="2:10" x14ac:dyDescent="0.45">
      <c r="B9447">
        <v>6538</v>
      </c>
      <c r="C9447" t="s">
        <v>46</v>
      </c>
      <c r="D9447">
        <v>34</v>
      </c>
      <c r="E9447">
        <v>2</v>
      </c>
      <c r="F9447" t="s">
        <v>4</v>
      </c>
      <c r="G9447">
        <v>2</v>
      </c>
      <c r="H9447">
        <v>3</v>
      </c>
      <c r="I9447" t="s">
        <v>7</v>
      </c>
      <c r="J9447">
        <v>-1</v>
      </c>
    </row>
    <row r="9448" spans="2:10" x14ac:dyDescent="0.45">
      <c r="B9448">
        <v>6539</v>
      </c>
      <c r="C9448" t="s">
        <v>46</v>
      </c>
      <c r="D9448">
        <v>34</v>
      </c>
      <c r="E9448">
        <v>2</v>
      </c>
      <c r="F9448" t="s">
        <v>14</v>
      </c>
      <c r="G9448">
        <v>1</v>
      </c>
      <c r="H9448">
        <v>3</v>
      </c>
      <c r="I9448" t="s">
        <v>10</v>
      </c>
      <c r="J9448">
        <v>-1</v>
      </c>
    </row>
    <row r="9449" spans="2:10" x14ac:dyDescent="0.45">
      <c r="B9449">
        <v>6540</v>
      </c>
      <c r="C9449" t="s">
        <v>46</v>
      </c>
      <c r="D9449">
        <v>34</v>
      </c>
      <c r="E9449">
        <v>2</v>
      </c>
      <c r="F9449" t="s">
        <v>0</v>
      </c>
      <c r="G9449">
        <v>4</v>
      </c>
      <c r="H9449">
        <v>2</v>
      </c>
      <c r="I9449" t="s">
        <v>5</v>
      </c>
      <c r="J9449">
        <v>1</v>
      </c>
    </row>
    <row r="9450" spans="2:10" x14ac:dyDescent="0.45">
      <c r="B9450">
        <v>6541</v>
      </c>
      <c r="C9450" t="s">
        <v>46</v>
      </c>
      <c r="D9450">
        <v>34</v>
      </c>
      <c r="E9450">
        <v>2</v>
      </c>
      <c r="F9450" t="s">
        <v>9</v>
      </c>
      <c r="G9450">
        <v>0</v>
      </c>
      <c r="H9450">
        <v>1</v>
      </c>
      <c r="I9450" t="s">
        <v>27</v>
      </c>
      <c r="J9450">
        <v>-1</v>
      </c>
    </row>
    <row r="9451" spans="2:10" x14ac:dyDescent="0.45">
      <c r="B9451">
        <v>6542</v>
      </c>
      <c r="C9451" t="s">
        <v>46</v>
      </c>
      <c r="D9451">
        <v>34</v>
      </c>
      <c r="E9451">
        <v>2</v>
      </c>
      <c r="F9451" t="s">
        <v>18</v>
      </c>
      <c r="G9451">
        <v>1</v>
      </c>
      <c r="H9451">
        <v>0</v>
      </c>
      <c r="I9451" t="s">
        <v>11</v>
      </c>
      <c r="J9451">
        <v>1</v>
      </c>
    </row>
    <row r="9452" spans="2:10" x14ac:dyDescent="0.45">
      <c r="B9452">
        <v>6543</v>
      </c>
      <c r="C9452" t="s">
        <v>46</v>
      </c>
      <c r="D9452">
        <v>34</v>
      </c>
      <c r="E9452">
        <v>2</v>
      </c>
      <c r="F9452" t="s">
        <v>6</v>
      </c>
      <c r="G9452">
        <v>0</v>
      </c>
      <c r="H9452">
        <v>1</v>
      </c>
      <c r="I9452" t="s">
        <v>21</v>
      </c>
      <c r="J9452">
        <v>-1</v>
      </c>
    </row>
    <row r="9453" spans="2:10" x14ac:dyDescent="0.45">
      <c r="B9453">
        <v>6544</v>
      </c>
      <c r="C9453" t="s">
        <v>46</v>
      </c>
      <c r="D9453">
        <v>34</v>
      </c>
      <c r="E9453">
        <v>2</v>
      </c>
      <c r="F9453" t="s">
        <v>3</v>
      </c>
      <c r="G9453">
        <v>1</v>
      </c>
      <c r="H9453">
        <v>1</v>
      </c>
      <c r="I9453" t="s">
        <v>1</v>
      </c>
      <c r="J9453">
        <v>0</v>
      </c>
    </row>
    <row r="9454" spans="2:10" x14ac:dyDescent="0.45">
      <c r="B9454">
        <v>6545</v>
      </c>
      <c r="C9454" t="s">
        <v>46</v>
      </c>
      <c r="D9454">
        <v>34</v>
      </c>
      <c r="E9454">
        <v>3</v>
      </c>
      <c r="F9454" t="s">
        <v>12</v>
      </c>
      <c r="G9454">
        <v>1</v>
      </c>
      <c r="H9454">
        <v>0</v>
      </c>
      <c r="I9454" t="s">
        <v>47</v>
      </c>
      <c r="J9454">
        <v>1</v>
      </c>
    </row>
    <row r="9455" spans="2:10" x14ac:dyDescent="0.45">
      <c r="B9455">
        <v>6546</v>
      </c>
      <c r="C9455" t="s">
        <v>46</v>
      </c>
      <c r="D9455">
        <v>34</v>
      </c>
      <c r="E9455">
        <v>3</v>
      </c>
      <c r="F9455" t="s">
        <v>10</v>
      </c>
      <c r="G9455">
        <v>1</v>
      </c>
      <c r="H9455">
        <v>0</v>
      </c>
      <c r="I9455" t="s">
        <v>24</v>
      </c>
      <c r="J9455">
        <v>1</v>
      </c>
    </row>
    <row r="9456" spans="2:10" x14ac:dyDescent="0.45">
      <c r="B9456">
        <v>6547</v>
      </c>
      <c r="C9456" t="s">
        <v>46</v>
      </c>
      <c r="D9456">
        <v>34</v>
      </c>
      <c r="E9456">
        <v>3</v>
      </c>
      <c r="F9456" t="s">
        <v>5</v>
      </c>
      <c r="G9456">
        <v>1</v>
      </c>
      <c r="H9456">
        <v>1</v>
      </c>
      <c r="I9456" t="s">
        <v>4</v>
      </c>
      <c r="J9456">
        <v>0</v>
      </c>
    </row>
    <row r="9457" spans="2:10" x14ac:dyDescent="0.45">
      <c r="B9457">
        <v>6548</v>
      </c>
      <c r="C9457" t="s">
        <v>46</v>
      </c>
      <c r="D9457">
        <v>34</v>
      </c>
      <c r="E9457">
        <v>3</v>
      </c>
      <c r="F9457" t="s">
        <v>21</v>
      </c>
      <c r="G9457">
        <v>0</v>
      </c>
      <c r="H9457">
        <v>4</v>
      </c>
      <c r="I9457" t="s">
        <v>3</v>
      </c>
      <c r="J9457">
        <v>-1</v>
      </c>
    </row>
    <row r="9458" spans="2:10" x14ac:dyDescent="0.45">
      <c r="B9458">
        <v>6549</v>
      </c>
      <c r="C9458" t="s">
        <v>46</v>
      </c>
      <c r="D9458">
        <v>34</v>
      </c>
      <c r="E9458">
        <v>3</v>
      </c>
      <c r="F9458" t="s">
        <v>7</v>
      </c>
      <c r="G9458">
        <v>2</v>
      </c>
      <c r="H9458">
        <v>4</v>
      </c>
      <c r="I9458" t="s">
        <v>9</v>
      </c>
      <c r="J9458">
        <v>-1</v>
      </c>
    </row>
    <row r="9459" spans="2:10" x14ac:dyDescent="0.45">
      <c r="B9459">
        <v>6550</v>
      </c>
      <c r="C9459" t="s">
        <v>46</v>
      </c>
      <c r="D9459">
        <v>34</v>
      </c>
      <c r="E9459">
        <v>3</v>
      </c>
      <c r="F9459" t="s">
        <v>17</v>
      </c>
      <c r="G9459">
        <v>0</v>
      </c>
      <c r="H9459">
        <v>0</v>
      </c>
      <c r="I9459" t="s">
        <v>14</v>
      </c>
      <c r="J9459">
        <v>0</v>
      </c>
    </row>
    <row r="9460" spans="2:10" x14ac:dyDescent="0.45">
      <c r="B9460">
        <v>6551</v>
      </c>
      <c r="C9460" t="s">
        <v>46</v>
      </c>
      <c r="D9460">
        <v>34</v>
      </c>
      <c r="E9460">
        <v>3</v>
      </c>
      <c r="F9460" t="s">
        <v>13</v>
      </c>
      <c r="G9460">
        <v>2</v>
      </c>
      <c r="H9460">
        <v>3</v>
      </c>
      <c r="I9460" t="s">
        <v>0</v>
      </c>
      <c r="J9460">
        <v>-1</v>
      </c>
    </row>
    <row r="9461" spans="2:10" x14ac:dyDescent="0.45">
      <c r="B9461">
        <v>6552</v>
      </c>
      <c r="C9461" t="s">
        <v>46</v>
      </c>
      <c r="D9461">
        <v>34</v>
      </c>
      <c r="E9461">
        <v>3</v>
      </c>
      <c r="F9461" t="s">
        <v>1</v>
      </c>
      <c r="G9461">
        <v>2</v>
      </c>
      <c r="H9461">
        <v>0</v>
      </c>
      <c r="I9461" t="s">
        <v>8</v>
      </c>
      <c r="J9461">
        <v>1</v>
      </c>
    </row>
    <row r="9462" spans="2:10" x14ac:dyDescent="0.45">
      <c r="B9462">
        <v>6553</v>
      </c>
      <c r="C9462" t="s">
        <v>46</v>
      </c>
      <c r="D9462">
        <v>34</v>
      </c>
      <c r="E9462">
        <v>3</v>
      </c>
      <c r="F9462" t="s">
        <v>27</v>
      </c>
      <c r="G9462">
        <v>1</v>
      </c>
      <c r="H9462">
        <v>0</v>
      </c>
      <c r="I9462" t="s">
        <v>18</v>
      </c>
      <c r="J9462">
        <v>1</v>
      </c>
    </row>
    <row r="9463" spans="2:10" x14ac:dyDescent="0.45">
      <c r="B9463">
        <v>6554</v>
      </c>
      <c r="C9463" t="s">
        <v>46</v>
      </c>
      <c r="D9463">
        <v>34</v>
      </c>
      <c r="E9463">
        <v>3</v>
      </c>
      <c r="F9463" t="s">
        <v>11</v>
      </c>
      <c r="G9463">
        <v>1</v>
      </c>
      <c r="H9463">
        <v>1</v>
      </c>
      <c r="I9463" t="s">
        <v>6</v>
      </c>
      <c r="J9463">
        <v>0</v>
      </c>
    </row>
    <row r="9464" spans="2:10" x14ac:dyDescent="0.45">
      <c r="B9464">
        <v>6555</v>
      </c>
      <c r="C9464" t="s">
        <v>46</v>
      </c>
      <c r="D9464">
        <v>34</v>
      </c>
      <c r="E9464">
        <v>4</v>
      </c>
      <c r="F9464" t="s">
        <v>4</v>
      </c>
      <c r="G9464">
        <v>5</v>
      </c>
      <c r="H9464">
        <v>1</v>
      </c>
      <c r="I9464" t="s">
        <v>13</v>
      </c>
      <c r="J9464">
        <v>1</v>
      </c>
    </row>
    <row r="9465" spans="2:10" x14ac:dyDescent="0.45">
      <c r="B9465">
        <v>6556</v>
      </c>
      <c r="C9465" t="s">
        <v>46</v>
      </c>
      <c r="D9465">
        <v>34</v>
      </c>
      <c r="E9465">
        <v>4</v>
      </c>
      <c r="F9465" t="s">
        <v>8</v>
      </c>
      <c r="G9465">
        <v>3</v>
      </c>
      <c r="H9465">
        <v>1</v>
      </c>
      <c r="I9465" t="s">
        <v>21</v>
      </c>
      <c r="J9465">
        <v>1</v>
      </c>
    </row>
    <row r="9466" spans="2:10" x14ac:dyDescent="0.45">
      <c r="B9466">
        <v>6557</v>
      </c>
      <c r="C9466" t="s">
        <v>46</v>
      </c>
      <c r="D9466">
        <v>34</v>
      </c>
      <c r="E9466">
        <v>4</v>
      </c>
      <c r="F9466" t="s">
        <v>47</v>
      </c>
      <c r="G9466">
        <v>2</v>
      </c>
      <c r="H9466">
        <v>0</v>
      </c>
      <c r="I9466" t="s">
        <v>10</v>
      </c>
      <c r="J9466">
        <v>1</v>
      </c>
    </row>
    <row r="9467" spans="2:10" x14ac:dyDescent="0.45">
      <c r="B9467">
        <v>6558</v>
      </c>
      <c r="C9467" t="s">
        <v>46</v>
      </c>
      <c r="D9467">
        <v>34</v>
      </c>
      <c r="E9467">
        <v>4</v>
      </c>
      <c r="F9467" t="s">
        <v>14</v>
      </c>
      <c r="G9467">
        <v>3</v>
      </c>
      <c r="H9467">
        <v>3</v>
      </c>
      <c r="I9467" t="s">
        <v>1</v>
      </c>
      <c r="J9467">
        <v>0</v>
      </c>
    </row>
    <row r="9468" spans="2:10" x14ac:dyDescent="0.45">
      <c r="B9468">
        <v>6559</v>
      </c>
      <c r="C9468" t="s">
        <v>46</v>
      </c>
      <c r="D9468">
        <v>34</v>
      </c>
      <c r="E9468">
        <v>4</v>
      </c>
      <c r="F9468" t="s">
        <v>0</v>
      </c>
      <c r="G9468">
        <v>2</v>
      </c>
      <c r="H9468">
        <v>1</v>
      </c>
      <c r="I9468" t="s">
        <v>12</v>
      </c>
      <c r="J9468">
        <v>1</v>
      </c>
    </row>
    <row r="9469" spans="2:10" x14ac:dyDescent="0.45">
      <c r="B9469">
        <v>6560</v>
      </c>
      <c r="C9469" t="s">
        <v>46</v>
      </c>
      <c r="D9469">
        <v>34</v>
      </c>
      <c r="E9469">
        <v>4</v>
      </c>
      <c r="F9469" t="s">
        <v>9</v>
      </c>
      <c r="G9469">
        <v>1</v>
      </c>
      <c r="H9469">
        <v>0</v>
      </c>
      <c r="I9469" t="s">
        <v>5</v>
      </c>
      <c r="J9469">
        <v>1</v>
      </c>
    </row>
    <row r="9470" spans="2:10" x14ac:dyDescent="0.45">
      <c r="B9470">
        <v>6561</v>
      </c>
      <c r="C9470" t="s">
        <v>46</v>
      </c>
      <c r="D9470">
        <v>34</v>
      </c>
      <c r="E9470">
        <v>4</v>
      </c>
      <c r="F9470" t="s">
        <v>6</v>
      </c>
      <c r="G9470">
        <v>1</v>
      </c>
      <c r="H9470">
        <v>0</v>
      </c>
      <c r="I9470" t="s">
        <v>27</v>
      </c>
      <c r="J9470">
        <v>1</v>
      </c>
    </row>
    <row r="9471" spans="2:10" x14ac:dyDescent="0.45">
      <c r="B9471">
        <v>6562</v>
      </c>
      <c r="C9471" t="s">
        <v>46</v>
      </c>
      <c r="D9471">
        <v>34</v>
      </c>
      <c r="E9471">
        <v>4</v>
      </c>
      <c r="F9471" t="s">
        <v>18</v>
      </c>
      <c r="G9471">
        <v>1</v>
      </c>
      <c r="H9471">
        <v>0</v>
      </c>
      <c r="I9471" t="s">
        <v>7</v>
      </c>
      <c r="J9471">
        <v>1</v>
      </c>
    </row>
    <row r="9472" spans="2:10" x14ac:dyDescent="0.45">
      <c r="B9472">
        <v>6563</v>
      </c>
      <c r="C9472" t="s">
        <v>46</v>
      </c>
      <c r="D9472">
        <v>34</v>
      </c>
      <c r="E9472">
        <v>4</v>
      </c>
      <c r="F9472" t="s">
        <v>3</v>
      </c>
      <c r="G9472">
        <v>0</v>
      </c>
      <c r="H9472">
        <v>1</v>
      </c>
      <c r="I9472" t="s">
        <v>11</v>
      </c>
      <c r="J9472">
        <v>-1</v>
      </c>
    </row>
    <row r="9473" spans="2:10" x14ac:dyDescent="0.45">
      <c r="B9473">
        <v>6564</v>
      </c>
      <c r="C9473" t="s">
        <v>46</v>
      </c>
      <c r="D9473">
        <v>34</v>
      </c>
      <c r="E9473">
        <v>4</v>
      </c>
      <c r="F9473" t="s">
        <v>24</v>
      </c>
      <c r="G9473">
        <v>1</v>
      </c>
      <c r="H9473">
        <v>1</v>
      </c>
      <c r="I9473" t="s">
        <v>17</v>
      </c>
      <c r="J9473">
        <v>0</v>
      </c>
    </row>
    <row r="9474" spans="2:10" x14ac:dyDescent="0.45">
      <c r="B9474">
        <v>6565</v>
      </c>
      <c r="C9474" t="s">
        <v>46</v>
      </c>
      <c r="D9474">
        <v>34</v>
      </c>
      <c r="E9474">
        <v>5</v>
      </c>
      <c r="F9474" t="s">
        <v>12</v>
      </c>
      <c r="G9474">
        <v>1</v>
      </c>
      <c r="H9474">
        <v>0</v>
      </c>
      <c r="I9474" t="s">
        <v>4</v>
      </c>
      <c r="J9474">
        <v>1</v>
      </c>
    </row>
    <row r="9475" spans="2:10" x14ac:dyDescent="0.45">
      <c r="B9475">
        <v>6566</v>
      </c>
      <c r="C9475" t="s">
        <v>46</v>
      </c>
      <c r="D9475">
        <v>34</v>
      </c>
      <c r="E9475">
        <v>5</v>
      </c>
      <c r="F9475" t="s">
        <v>5</v>
      </c>
      <c r="G9475">
        <v>2</v>
      </c>
      <c r="H9475">
        <v>1</v>
      </c>
      <c r="I9475" t="s">
        <v>18</v>
      </c>
      <c r="J9475">
        <v>1</v>
      </c>
    </row>
    <row r="9476" spans="2:10" x14ac:dyDescent="0.45">
      <c r="B9476">
        <v>6567</v>
      </c>
      <c r="C9476" t="s">
        <v>46</v>
      </c>
      <c r="D9476">
        <v>34</v>
      </c>
      <c r="E9476">
        <v>5</v>
      </c>
      <c r="F9476" t="s">
        <v>0</v>
      </c>
      <c r="G9476">
        <v>1</v>
      </c>
      <c r="H9476">
        <v>0</v>
      </c>
      <c r="I9476" t="s">
        <v>47</v>
      </c>
      <c r="J9476">
        <v>1</v>
      </c>
    </row>
    <row r="9477" spans="2:10" x14ac:dyDescent="0.45">
      <c r="B9477">
        <v>6568</v>
      </c>
      <c r="C9477" t="s">
        <v>46</v>
      </c>
      <c r="D9477">
        <v>34</v>
      </c>
      <c r="E9477">
        <v>5</v>
      </c>
      <c r="F9477" t="s">
        <v>1</v>
      </c>
      <c r="G9477">
        <v>3</v>
      </c>
      <c r="H9477">
        <v>2</v>
      </c>
      <c r="I9477" t="s">
        <v>24</v>
      </c>
      <c r="J9477">
        <v>1</v>
      </c>
    </row>
    <row r="9478" spans="2:10" x14ac:dyDescent="0.45">
      <c r="B9478">
        <v>6569</v>
      </c>
      <c r="C9478" t="s">
        <v>46</v>
      </c>
      <c r="D9478">
        <v>34</v>
      </c>
      <c r="E9478">
        <v>5</v>
      </c>
      <c r="F9478" t="s">
        <v>7</v>
      </c>
      <c r="G9478">
        <v>3</v>
      </c>
      <c r="H9478">
        <v>1</v>
      </c>
      <c r="I9478" t="s">
        <v>6</v>
      </c>
      <c r="J9478">
        <v>1</v>
      </c>
    </row>
    <row r="9479" spans="2:10" x14ac:dyDescent="0.45">
      <c r="B9479">
        <v>6570</v>
      </c>
      <c r="C9479" t="s">
        <v>46</v>
      </c>
      <c r="D9479">
        <v>34</v>
      </c>
      <c r="E9479">
        <v>5</v>
      </c>
      <c r="F9479" t="s">
        <v>17</v>
      </c>
      <c r="G9479">
        <v>1</v>
      </c>
      <c r="H9479">
        <v>1</v>
      </c>
      <c r="I9479" t="s">
        <v>10</v>
      </c>
      <c r="J9479">
        <v>0</v>
      </c>
    </row>
    <row r="9480" spans="2:10" x14ac:dyDescent="0.45">
      <c r="B9480">
        <v>6571</v>
      </c>
      <c r="C9480" t="s">
        <v>46</v>
      </c>
      <c r="D9480">
        <v>34</v>
      </c>
      <c r="E9480">
        <v>5</v>
      </c>
      <c r="F9480" t="s">
        <v>27</v>
      </c>
      <c r="G9480">
        <v>0</v>
      </c>
      <c r="H9480">
        <v>2</v>
      </c>
      <c r="I9480" t="s">
        <v>3</v>
      </c>
      <c r="J9480">
        <v>-1</v>
      </c>
    </row>
    <row r="9481" spans="2:10" x14ac:dyDescent="0.45">
      <c r="B9481">
        <v>6572</v>
      </c>
      <c r="C9481" t="s">
        <v>46</v>
      </c>
      <c r="D9481">
        <v>34</v>
      </c>
      <c r="E9481">
        <v>5</v>
      </c>
      <c r="F9481" t="s">
        <v>11</v>
      </c>
      <c r="G9481">
        <v>1</v>
      </c>
      <c r="H9481">
        <v>2</v>
      </c>
      <c r="I9481" t="s">
        <v>8</v>
      </c>
      <c r="J9481">
        <v>-1</v>
      </c>
    </row>
    <row r="9482" spans="2:10" x14ac:dyDescent="0.45">
      <c r="B9482">
        <v>6573</v>
      </c>
      <c r="C9482" t="s">
        <v>46</v>
      </c>
      <c r="D9482">
        <v>34</v>
      </c>
      <c r="E9482">
        <v>5</v>
      </c>
      <c r="F9482" t="s">
        <v>21</v>
      </c>
      <c r="G9482">
        <v>2</v>
      </c>
      <c r="H9482">
        <v>2</v>
      </c>
      <c r="I9482" t="s">
        <v>14</v>
      </c>
      <c r="J9482">
        <v>0</v>
      </c>
    </row>
    <row r="9483" spans="2:10" x14ac:dyDescent="0.45">
      <c r="B9483">
        <v>6594</v>
      </c>
      <c r="C9483" t="s">
        <v>46</v>
      </c>
      <c r="D9483">
        <v>34</v>
      </c>
      <c r="E9483">
        <v>5</v>
      </c>
      <c r="F9483" t="s">
        <v>13</v>
      </c>
      <c r="G9483">
        <v>2</v>
      </c>
      <c r="H9483">
        <v>1</v>
      </c>
      <c r="I9483" t="s">
        <v>9</v>
      </c>
      <c r="J9483">
        <v>1</v>
      </c>
    </row>
    <row r="9484" spans="2:10" x14ac:dyDescent="0.45">
      <c r="B9484">
        <v>6574</v>
      </c>
      <c r="C9484" t="s">
        <v>46</v>
      </c>
      <c r="D9484">
        <v>34</v>
      </c>
      <c r="E9484">
        <v>6</v>
      </c>
      <c r="F9484" t="s">
        <v>8</v>
      </c>
      <c r="G9484">
        <v>0</v>
      </c>
      <c r="H9484">
        <v>0</v>
      </c>
      <c r="I9484" t="s">
        <v>27</v>
      </c>
      <c r="J9484">
        <v>0</v>
      </c>
    </row>
    <row r="9485" spans="2:10" x14ac:dyDescent="0.45">
      <c r="B9485">
        <v>6575</v>
      </c>
      <c r="C9485" t="s">
        <v>46</v>
      </c>
      <c r="D9485">
        <v>34</v>
      </c>
      <c r="E9485">
        <v>6</v>
      </c>
      <c r="F9485" t="s">
        <v>47</v>
      </c>
      <c r="G9485">
        <v>2</v>
      </c>
      <c r="H9485">
        <v>3</v>
      </c>
      <c r="I9485" t="s">
        <v>17</v>
      </c>
      <c r="J9485">
        <v>-1</v>
      </c>
    </row>
    <row r="9486" spans="2:10" x14ac:dyDescent="0.45">
      <c r="B9486">
        <v>6576</v>
      </c>
      <c r="C9486" t="s">
        <v>46</v>
      </c>
      <c r="D9486">
        <v>34</v>
      </c>
      <c r="E9486">
        <v>6</v>
      </c>
      <c r="F9486" t="s">
        <v>4</v>
      </c>
      <c r="G9486">
        <v>3</v>
      </c>
      <c r="H9486">
        <v>1</v>
      </c>
      <c r="I9486" t="s">
        <v>0</v>
      </c>
      <c r="J9486">
        <v>1</v>
      </c>
    </row>
    <row r="9487" spans="2:10" x14ac:dyDescent="0.45">
      <c r="B9487">
        <v>6577</v>
      </c>
      <c r="C9487" t="s">
        <v>46</v>
      </c>
      <c r="D9487">
        <v>34</v>
      </c>
      <c r="E9487">
        <v>6</v>
      </c>
      <c r="F9487" t="s">
        <v>14</v>
      </c>
      <c r="G9487">
        <v>2</v>
      </c>
      <c r="H9487">
        <v>2</v>
      </c>
      <c r="I9487" t="s">
        <v>11</v>
      </c>
      <c r="J9487">
        <v>0</v>
      </c>
    </row>
    <row r="9488" spans="2:10" x14ac:dyDescent="0.45">
      <c r="B9488">
        <v>6578</v>
      </c>
      <c r="C9488" t="s">
        <v>46</v>
      </c>
      <c r="D9488">
        <v>34</v>
      </c>
      <c r="E9488">
        <v>6</v>
      </c>
      <c r="F9488" t="s">
        <v>10</v>
      </c>
      <c r="G9488">
        <v>1</v>
      </c>
      <c r="H9488">
        <v>0</v>
      </c>
      <c r="I9488" t="s">
        <v>1</v>
      </c>
      <c r="J9488">
        <v>1</v>
      </c>
    </row>
    <row r="9489" spans="2:10" x14ac:dyDescent="0.45">
      <c r="B9489">
        <v>6579</v>
      </c>
      <c r="C9489" t="s">
        <v>46</v>
      </c>
      <c r="D9489">
        <v>34</v>
      </c>
      <c r="E9489">
        <v>6</v>
      </c>
      <c r="F9489" t="s">
        <v>9</v>
      </c>
      <c r="G9489">
        <v>3</v>
      </c>
      <c r="H9489">
        <v>0</v>
      </c>
      <c r="I9489" t="s">
        <v>12</v>
      </c>
      <c r="J9489">
        <v>1</v>
      </c>
    </row>
    <row r="9490" spans="2:10" x14ac:dyDescent="0.45">
      <c r="B9490">
        <v>6580</v>
      </c>
      <c r="C9490" t="s">
        <v>46</v>
      </c>
      <c r="D9490">
        <v>34</v>
      </c>
      <c r="E9490">
        <v>6</v>
      </c>
      <c r="F9490" t="s">
        <v>18</v>
      </c>
      <c r="G9490">
        <v>0</v>
      </c>
      <c r="H9490">
        <v>0</v>
      </c>
      <c r="I9490" t="s">
        <v>13</v>
      </c>
      <c r="J9490">
        <v>0</v>
      </c>
    </row>
    <row r="9491" spans="2:10" x14ac:dyDescent="0.45">
      <c r="B9491">
        <v>6581</v>
      </c>
      <c r="C9491" t="s">
        <v>46</v>
      </c>
      <c r="D9491">
        <v>34</v>
      </c>
      <c r="E9491">
        <v>6</v>
      </c>
      <c r="F9491" t="s">
        <v>6</v>
      </c>
      <c r="G9491">
        <v>1</v>
      </c>
      <c r="H9491">
        <v>6</v>
      </c>
      <c r="I9491" t="s">
        <v>5</v>
      </c>
      <c r="J9491">
        <v>-1</v>
      </c>
    </row>
    <row r="9492" spans="2:10" x14ac:dyDescent="0.45">
      <c r="B9492">
        <v>6582</v>
      </c>
      <c r="C9492" t="s">
        <v>46</v>
      </c>
      <c r="D9492">
        <v>34</v>
      </c>
      <c r="E9492">
        <v>6</v>
      </c>
      <c r="F9492" t="s">
        <v>3</v>
      </c>
      <c r="G9492">
        <v>1</v>
      </c>
      <c r="H9492">
        <v>0</v>
      </c>
      <c r="I9492" t="s">
        <v>7</v>
      </c>
      <c r="J9492">
        <v>1</v>
      </c>
    </row>
    <row r="9493" spans="2:10" x14ac:dyDescent="0.45">
      <c r="B9493">
        <v>6583</v>
      </c>
      <c r="C9493" t="s">
        <v>46</v>
      </c>
      <c r="D9493">
        <v>34</v>
      </c>
      <c r="E9493">
        <v>6</v>
      </c>
      <c r="F9493" t="s">
        <v>24</v>
      </c>
      <c r="G9493">
        <v>1</v>
      </c>
      <c r="H9493">
        <v>2</v>
      </c>
      <c r="I9493" t="s">
        <v>21</v>
      </c>
      <c r="J9493">
        <v>-1</v>
      </c>
    </row>
    <row r="9494" spans="2:10" x14ac:dyDescent="0.45">
      <c r="B9494">
        <v>6584</v>
      </c>
      <c r="C9494" t="s">
        <v>46</v>
      </c>
      <c r="D9494">
        <v>34</v>
      </c>
      <c r="E9494">
        <v>7</v>
      </c>
      <c r="F9494" t="s">
        <v>12</v>
      </c>
      <c r="G9494">
        <v>1</v>
      </c>
      <c r="H9494">
        <v>1</v>
      </c>
      <c r="I9494" t="s">
        <v>18</v>
      </c>
      <c r="J9494">
        <v>0</v>
      </c>
    </row>
    <row r="9495" spans="2:10" x14ac:dyDescent="0.45">
      <c r="B9495">
        <v>6585</v>
      </c>
      <c r="C9495" t="s">
        <v>46</v>
      </c>
      <c r="D9495">
        <v>34</v>
      </c>
      <c r="E9495">
        <v>7</v>
      </c>
      <c r="F9495" t="s">
        <v>4</v>
      </c>
      <c r="G9495">
        <v>4</v>
      </c>
      <c r="H9495">
        <v>1</v>
      </c>
      <c r="I9495" t="s">
        <v>47</v>
      </c>
      <c r="J9495">
        <v>1</v>
      </c>
    </row>
    <row r="9496" spans="2:10" x14ac:dyDescent="0.45">
      <c r="B9496">
        <v>6586</v>
      </c>
      <c r="C9496" t="s">
        <v>46</v>
      </c>
      <c r="D9496">
        <v>34</v>
      </c>
      <c r="E9496">
        <v>7</v>
      </c>
      <c r="F9496" t="s">
        <v>5</v>
      </c>
      <c r="G9496">
        <v>1</v>
      </c>
      <c r="H9496">
        <v>2</v>
      </c>
      <c r="I9496" t="s">
        <v>3</v>
      </c>
      <c r="J9496">
        <v>-1</v>
      </c>
    </row>
    <row r="9497" spans="2:10" x14ac:dyDescent="0.45">
      <c r="B9497">
        <v>6587</v>
      </c>
      <c r="C9497" t="s">
        <v>46</v>
      </c>
      <c r="D9497">
        <v>34</v>
      </c>
      <c r="E9497">
        <v>7</v>
      </c>
      <c r="F9497" t="s">
        <v>0</v>
      </c>
      <c r="G9497">
        <v>2</v>
      </c>
      <c r="H9497">
        <v>2</v>
      </c>
      <c r="I9497" t="s">
        <v>9</v>
      </c>
      <c r="J9497">
        <v>0</v>
      </c>
    </row>
    <row r="9498" spans="2:10" x14ac:dyDescent="0.45">
      <c r="B9498">
        <v>6588</v>
      </c>
      <c r="C9498" t="s">
        <v>46</v>
      </c>
      <c r="D9498">
        <v>34</v>
      </c>
      <c r="E9498">
        <v>7</v>
      </c>
      <c r="F9498" t="s">
        <v>21</v>
      </c>
      <c r="G9498">
        <v>2</v>
      </c>
      <c r="H9498">
        <v>0</v>
      </c>
      <c r="I9498" t="s">
        <v>10</v>
      </c>
      <c r="J9498">
        <v>1</v>
      </c>
    </row>
    <row r="9499" spans="2:10" x14ac:dyDescent="0.45">
      <c r="B9499">
        <v>6589</v>
      </c>
      <c r="C9499" t="s">
        <v>46</v>
      </c>
      <c r="D9499">
        <v>34</v>
      </c>
      <c r="E9499">
        <v>7</v>
      </c>
      <c r="F9499" t="s">
        <v>1</v>
      </c>
      <c r="G9499">
        <v>3</v>
      </c>
      <c r="H9499">
        <v>1</v>
      </c>
      <c r="I9499" t="s">
        <v>17</v>
      </c>
      <c r="J9499">
        <v>1</v>
      </c>
    </row>
    <row r="9500" spans="2:10" x14ac:dyDescent="0.45">
      <c r="B9500">
        <v>6590</v>
      </c>
      <c r="C9500" t="s">
        <v>46</v>
      </c>
      <c r="D9500">
        <v>34</v>
      </c>
      <c r="E9500">
        <v>7</v>
      </c>
      <c r="F9500" t="s">
        <v>7</v>
      </c>
      <c r="G9500">
        <v>5</v>
      </c>
      <c r="H9500">
        <v>1</v>
      </c>
      <c r="I9500" t="s">
        <v>8</v>
      </c>
      <c r="J9500">
        <v>1</v>
      </c>
    </row>
    <row r="9501" spans="2:10" x14ac:dyDescent="0.45">
      <c r="B9501">
        <v>6591</v>
      </c>
      <c r="C9501" t="s">
        <v>46</v>
      </c>
      <c r="D9501">
        <v>34</v>
      </c>
      <c r="E9501">
        <v>7</v>
      </c>
      <c r="F9501" t="s">
        <v>11</v>
      </c>
      <c r="G9501">
        <v>3</v>
      </c>
      <c r="H9501">
        <v>1</v>
      </c>
      <c r="I9501" t="s">
        <v>24</v>
      </c>
      <c r="J9501">
        <v>1</v>
      </c>
    </row>
    <row r="9502" spans="2:10" x14ac:dyDescent="0.45">
      <c r="B9502">
        <v>6592</v>
      </c>
      <c r="C9502" t="s">
        <v>46</v>
      </c>
      <c r="D9502">
        <v>34</v>
      </c>
      <c r="E9502">
        <v>7</v>
      </c>
      <c r="F9502" t="s">
        <v>27</v>
      </c>
      <c r="G9502">
        <v>4</v>
      </c>
      <c r="H9502">
        <v>0</v>
      </c>
      <c r="I9502" t="s">
        <v>14</v>
      </c>
      <c r="J9502">
        <v>1</v>
      </c>
    </row>
    <row r="9503" spans="2:10" x14ac:dyDescent="0.45">
      <c r="B9503">
        <v>6593</v>
      </c>
      <c r="C9503" t="s">
        <v>46</v>
      </c>
      <c r="D9503">
        <v>34</v>
      </c>
      <c r="E9503">
        <v>7</v>
      </c>
      <c r="F9503" t="s">
        <v>13</v>
      </c>
      <c r="G9503">
        <v>1</v>
      </c>
      <c r="H9503">
        <v>0</v>
      </c>
      <c r="I9503" t="s">
        <v>6</v>
      </c>
      <c r="J9503">
        <v>1</v>
      </c>
    </row>
    <row r="9504" spans="2:10" x14ac:dyDescent="0.45">
      <c r="B9504">
        <v>6595</v>
      </c>
      <c r="C9504" t="s">
        <v>46</v>
      </c>
      <c r="D9504">
        <v>34</v>
      </c>
      <c r="E9504">
        <v>8</v>
      </c>
      <c r="F9504" t="s">
        <v>47</v>
      </c>
      <c r="G9504">
        <v>1</v>
      </c>
      <c r="H9504">
        <v>1</v>
      </c>
      <c r="I9504" t="s">
        <v>1</v>
      </c>
      <c r="J9504">
        <v>0</v>
      </c>
    </row>
    <row r="9505" spans="2:10" x14ac:dyDescent="0.45">
      <c r="B9505">
        <v>6596</v>
      </c>
      <c r="C9505" t="s">
        <v>46</v>
      </c>
      <c r="D9505">
        <v>34</v>
      </c>
      <c r="E9505">
        <v>8</v>
      </c>
      <c r="F9505" t="s">
        <v>8</v>
      </c>
      <c r="G9505">
        <v>1</v>
      </c>
      <c r="H9505">
        <v>2</v>
      </c>
      <c r="I9505" t="s">
        <v>5</v>
      </c>
      <c r="J9505">
        <v>-1</v>
      </c>
    </row>
    <row r="9506" spans="2:10" x14ac:dyDescent="0.45">
      <c r="B9506">
        <v>6597</v>
      </c>
      <c r="C9506" t="s">
        <v>46</v>
      </c>
      <c r="D9506">
        <v>34</v>
      </c>
      <c r="E9506">
        <v>8</v>
      </c>
      <c r="F9506" t="s">
        <v>10</v>
      </c>
      <c r="G9506">
        <v>2</v>
      </c>
      <c r="H9506">
        <v>2</v>
      </c>
      <c r="I9506" t="s">
        <v>11</v>
      </c>
      <c r="J9506">
        <v>0</v>
      </c>
    </row>
    <row r="9507" spans="2:10" x14ac:dyDescent="0.45">
      <c r="B9507">
        <v>6598</v>
      </c>
      <c r="C9507" t="s">
        <v>46</v>
      </c>
      <c r="D9507">
        <v>34</v>
      </c>
      <c r="E9507">
        <v>8</v>
      </c>
      <c r="F9507" t="s">
        <v>14</v>
      </c>
      <c r="G9507">
        <v>1</v>
      </c>
      <c r="H9507">
        <v>3</v>
      </c>
      <c r="I9507" t="s">
        <v>7</v>
      </c>
      <c r="J9507">
        <v>-1</v>
      </c>
    </row>
    <row r="9508" spans="2:10" x14ac:dyDescent="0.45">
      <c r="B9508">
        <v>6599</v>
      </c>
      <c r="C9508" t="s">
        <v>46</v>
      </c>
      <c r="D9508">
        <v>34</v>
      </c>
      <c r="E9508">
        <v>8</v>
      </c>
      <c r="F9508" t="s">
        <v>9</v>
      </c>
      <c r="G9508">
        <v>1</v>
      </c>
      <c r="H9508">
        <v>1</v>
      </c>
      <c r="I9508" t="s">
        <v>4</v>
      </c>
      <c r="J9508">
        <v>0</v>
      </c>
    </row>
    <row r="9509" spans="2:10" x14ac:dyDescent="0.45">
      <c r="B9509">
        <v>6600</v>
      </c>
      <c r="C9509" t="s">
        <v>46</v>
      </c>
      <c r="D9509">
        <v>34</v>
      </c>
      <c r="E9509">
        <v>8</v>
      </c>
      <c r="F9509" t="s">
        <v>17</v>
      </c>
      <c r="G9509">
        <v>2</v>
      </c>
      <c r="H9509">
        <v>2</v>
      </c>
      <c r="I9509" t="s">
        <v>21</v>
      </c>
      <c r="J9509">
        <v>0</v>
      </c>
    </row>
    <row r="9510" spans="2:10" x14ac:dyDescent="0.45">
      <c r="B9510">
        <v>6601</v>
      </c>
      <c r="C9510" t="s">
        <v>46</v>
      </c>
      <c r="D9510">
        <v>34</v>
      </c>
      <c r="E9510">
        <v>8</v>
      </c>
      <c r="F9510" t="s">
        <v>18</v>
      </c>
      <c r="G9510">
        <v>1</v>
      </c>
      <c r="H9510">
        <v>1</v>
      </c>
      <c r="I9510" t="s">
        <v>0</v>
      </c>
      <c r="J9510">
        <v>0</v>
      </c>
    </row>
    <row r="9511" spans="2:10" x14ac:dyDescent="0.45">
      <c r="B9511">
        <v>6602</v>
      </c>
      <c r="C9511" t="s">
        <v>46</v>
      </c>
      <c r="D9511">
        <v>34</v>
      </c>
      <c r="E9511">
        <v>8</v>
      </c>
      <c r="F9511" t="s">
        <v>6</v>
      </c>
      <c r="G9511">
        <v>0</v>
      </c>
      <c r="H9511">
        <v>1</v>
      </c>
      <c r="I9511" t="s">
        <v>12</v>
      </c>
      <c r="J9511">
        <v>-1</v>
      </c>
    </row>
    <row r="9512" spans="2:10" x14ac:dyDescent="0.45">
      <c r="B9512">
        <v>6603</v>
      </c>
      <c r="C9512" t="s">
        <v>46</v>
      </c>
      <c r="D9512">
        <v>34</v>
      </c>
      <c r="E9512">
        <v>8</v>
      </c>
      <c r="F9512" t="s">
        <v>24</v>
      </c>
      <c r="G9512">
        <v>1</v>
      </c>
      <c r="H9512">
        <v>2</v>
      </c>
      <c r="I9512" t="s">
        <v>27</v>
      </c>
      <c r="J9512">
        <v>-1</v>
      </c>
    </row>
    <row r="9513" spans="2:10" x14ac:dyDescent="0.45">
      <c r="B9513">
        <v>6604</v>
      </c>
      <c r="C9513" t="s">
        <v>46</v>
      </c>
      <c r="D9513">
        <v>34</v>
      </c>
      <c r="E9513">
        <v>8</v>
      </c>
      <c r="F9513" t="s">
        <v>3</v>
      </c>
      <c r="G9513">
        <v>1</v>
      </c>
      <c r="H9513">
        <v>1</v>
      </c>
      <c r="I9513" t="s">
        <v>13</v>
      </c>
      <c r="J9513">
        <v>0</v>
      </c>
    </row>
    <row r="9514" spans="2:10" x14ac:dyDescent="0.45">
      <c r="B9514">
        <v>6605</v>
      </c>
      <c r="C9514" t="s">
        <v>46</v>
      </c>
      <c r="D9514">
        <v>34</v>
      </c>
      <c r="E9514">
        <v>9</v>
      </c>
      <c r="F9514" t="s">
        <v>13</v>
      </c>
      <c r="G9514">
        <v>3</v>
      </c>
      <c r="H9514">
        <v>1</v>
      </c>
      <c r="I9514" t="s">
        <v>8</v>
      </c>
      <c r="J9514">
        <v>1</v>
      </c>
    </row>
    <row r="9515" spans="2:10" x14ac:dyDescent="0.45">
      <c r="B9515">
        <v>6606</v>
      </c>
      <c r="C9515" t="s">
        <v>46</v>
      </c>
      <c r="D9515">
        <v>34</v>
      </c>
      <c r="E9515">
        <v>9</v>
      </c>
      <c r="F9515" t="s">
        <v>12</v>
      </c>
      <c r="G9515">
        <v>0</v>
      </c>
      <c r="H9515">
        <v>2</v>
      </c>
      <c r="I9515" t="s">
        <v>3</v>
      </c>
      <c r="J9515">
        <v>-1</v>
      </c>
    </row>
    <row r="9516" spans="2:10" x14ac:dyDescent="0.45">
      <c r="B9516">
        <v>6607</v>
      </c>
      <c r="C9516" t="s">
        <v>46</v>
      </c>
      <c r="D9516">
        <v>34</v>
      </c>
      <c r="E9516">
        <v>9</v>
      </c>
      <c r="F9516" t="s">
        <v>4</v>
      </c>
      <c r="G9516">
        <v>4</v>
      </c>
      <c r="H9516">
        <v>0</v>
      </c>
      <c r="I9516" t="s">
        <v>18</v>
      </c>
      <c r="J9516">
        <v>1</v>
      </c>
    </row>
    <row r="9517" spans="2:10" x14ac:dyDescent="0.45">
      <c r="B9517">
        <v>6608</v>
      </c>
      <c r="C9517" t="s">
        <v>46</v>
      </c>
      <c r="D9517">
        <v>34</v>
      </c>
      <c r="E9517">
        <v>9</v>
      </c>
      <c r="F9517" t="s">
        <v>0</v>
      </c>
      <c r="G9517">
        <v>0</v>
      </c>
      <c r="H9517">
        <v>0</v>
      </c>
      <c r="I9517" t="s">
        <v>6</v>
      </c>
      <c r="J9517">
        <v>0</v>
      </c>
    </row>
    <row r="9518" spans="2:10" x14ac:dyDescent="0.45">
      <c r="B9518">
        <v>6609</v>
      </c>
      <c r="C9518" t="s">
        <v>46</v>
      </c>
      <c r="D9518">
        <v>34</v>
      </c>
      <c r="E9518">
        <v>9</v>
      </c>
      <c r="F9518" t="s">
        <v>21</v>
      </c>
      <c r="G9518">
        <v>0</v>
      </c>
      <c r="H9518">
        <v>2</v>
      </c>
      <c r="I9518" t="s">
        <v>1</v>
      </c>
      <c r="J9518">
        <v>-1</v>
      </c>
    </row>
    <row r="9519" spans="2:10" x14ac:dyDescent="0.45">
      <c r="B9519">
        <v>6610</v>
      </c>
      <c r="C9519" t="s">
        <v>46</v>
      </c>
      <c r="D9519">
        <v>34</v>
      </c>
      <c r="E9519">
        <v>9</v>
      </c>
      <c r="F9519" t="s">
        <v>9</v>
      </c>
      <c r="G9519">
        <v>0</v>
      </c>
      <c r="H9519">
        <v>0</v>
      </c>
      <c r="I9519" t="s">
        <v>47</v>
      </c>
      <c r="J9519">
        <v>0</v>
      </c>
    </row>
    <row r="9520" spans="2:10" x14ac:dyDescent="0.45">
      <c r="B9520">
        <v>6611</v>
      </c>
      <c r="C9520" t="s">
        <v>46</v>
      </c>
      <c r="D9520">
        <v>34</v>
      </c>
      <c r="E9520">
        <v>9</v>
      </c>
      <c r="F9520" t="s">
        <v>7</v>
      </c>
      <c r="G9520">
        <v>3</v>
      </c>
      <c r="H9520">
        <v>2</v>
      </c>
      <c r="I9520" t="s">
        <v>24</v>
      </c>
      <c r="J9520">
        <v>1</v>
      </c>
    </row>
    <row r="9521" spans="2:10" x14ac:dyDescent="0.45">
      <c r="B9521">
        <v>6612</v>
      </c>
      <c r="C9521" t="s">
        <v>46</v>
      </c>
      <c r="D9521">
        <v>34</v>
      </c>
      <c r="E9521">
        <v>9</v>
      </c>
      <c r="F9521" t="s">
        <v>11</v>
      </c>
      <c r="G9521">
        <v>2</v>
      </c>
      <c r="H9521">
        <v>0</v>
      </c>
      <c r="I9521" t="s">
        <v>17</v>
      </c>
      <c r="J9521">
        <v>1</v>
      </c>
    </row>
    <row r="9522" spans="2:10" x14ac:dyDescent="0.45">
      <c r="B9522">
        <v>6613</v>
      </c>
      <c r="C9522" t="s">
        <v>46</v>
      </c>
      <c r="D9522">
        <v>34</v>
      </c>
      <c r="E9522">
        <v>9</v>
      </c>
      <c r="F9522" t="s">
        <v>5</v>
      </c>
      <c r="G9522">
        <v>1</v>
      </c>
      <c r="H9522">
        <v>1</v>
      </c>
      <c r="I9522" t="s">
        <v>14</v>
      </c>
      <c r="J9522">
        <v>0</v>
      </c>
    </row>
    <row r="9523" spans="2:10" x14ac:dyDescent="0.45">
      <c r="B9523">
        <v>6614</v>
      </c>
      <c r="C9523" t="s">
        <v>46</v>
      </c>
      <c r="D9523">
        <v>34</v>
      </c>
      <c r="E9523">
        <v>9</v>
      </c>
      <c r="F9523" t="s">
        <v>27</v>
      </c>
      <c r="G9523">
        <v>1</v>
      </c>
      <c r="H9523">
        <v>2</v>
      </c>
      <c r="I9523" t="s">
        <v>10</v>
      </c>
      <c r="J9523">
        <v>-1</v>
      </c>
    </row>
    <row r="9524" spans="2:10" x14ac:dyDescent="0.45">
      <c r="B9524">
        <v>6615</v>
      </c>
      <c r="C9524" t="s">
        <v>46</v>
      </c>
      <c r="D9524">
        <v>34</v>
      </c>
      <c r="E9524">
        <v>10</v>
      </c>
      <c r="F9524" t="s">
        <v>47</v>
      </c>
      <c r="G9524">
        <v>2</v>
      </c>
      <c r="H9524">
        <v>4</v>
      </c>
      <c r="I9524" t="s">
        <v>21</v>
      </c>
      <c r="J9524">
        <v>-1</v>
      </c>
    </row>
    <row r="9525" spans="2:10" x14ac:dyDescent="0.45">
      <c r="B9525">
        <v>6616</v>
      </c>
      <c r="C9525" t="s">
        <v>46</v>
      </c>
      <c r="D9525">
        <v>34</v>
      </c>
      <c r="E9525">
        <v>10</v>
      </c>
      <c r="F9525" t="s">
        <v>24</v>
      </c>
      <c r="G9525">
        <v>0</v>
      </c>
      <c r="H9525">
        <v>2</v>
      </c>
      <c r="I9525" t="s">
        <v>5</v>
      </c>
      <c r="J9525">
        <v>-1</v>
      </c>
    </row>
    <row r="9526" spans="2:10" x14ac:dyDescent="0.45">
      <c r="B9526">
        <v>6617</v>
      </c>
      <c r="C9526" t="s">
        <v>46</v>
      </c>
      <c r="D9526">
        <v>34</v>
      </c>
      <c r="E9526">
        <v>10</v>
      </c>
      <c r="F9526" t="s">
        <v>8</v>
      </c>
      <c r="G9526">
        <v>1</v>
      </c>
      <c r="H9526">
        <v>2</v>
      </c>
      <c r="I9526" t="s">
        <v>12</v>
      </c>
      <c r="J9526">
        <v>-1</v>
      </c>
    </row>
    <row r="9527" spans="2:10" x14ac:dyDescent="0.45">
      <c r="B9527">
        <v>6618</v>
      </c>
      <c r="C9527" t="s">
        <v>46</v>
      </c>
      <c r="D9527">
        <v>34</v>
      </c>
      <c r="E9527">
        <v>10</v>
      </c>
      <c r="F9527" t="s">
        <v>10</v>
      </c>
      <c r="G9527">
        <v>2</v>
      </c>
      <c r="H9527">
        <v>1</v>
      </c>
      <c r="I9527" t="s">
        <v>7</v>
      </c>
      <c r="J9527">
        <v>1</v>
      </c>
    </row>
    <row r="9528" spans="2:10" x14ac:dyDescent="0.45">
      <c r="B9528">
        <v>6619</v>
      </c>
      <c r="C9528" t="s">
        <v>46</v>
      </c>
      <c r="D9528">
        <v>34</v>
      </c>
      <c r="E9528">
        <v>10</v>
      </c>
      <c r="F9528" t="s">
        <v>17</v>
      </c>
      <c r="G9528">
        <v>2</v>
      </c>
      <c r="H9528">
        <v>0</v>
      </c>
      <c r="I9528" t="s">
        <v>27</v>
      </c>
      <c r="J9528">
        <v>1</v>
      </c>
    </row>
    <row r="9529" spans="2:10" x14ac:dyDescent="0.45">
      <c r="B9529">
        <v>6620</v>
      </c>
      <c r="C9529" t="s">
        <v>46</v>
      </c>
      <c r="D9529">
        <v>34</v>
      </c>
      <c r="E9529">
        <v>10</v>
      </c>
      <c r="F9529" t="s">
        <v>1</v>
      </c>
      <c r="G9529">
        <v>1</v>
      </c>
      <c r="H9529">
        <v>0</v>
      </c>
      <c r="I9529" t="s">
        <v>11</v>
      </c>
      <c r="J9529">
        <v>1</v>
      </c>
    </row>
    <row r="9530" spans="2:10" x14ac:dyDescent="0.45">
      <c r="B9530">
        <v>6621</v>
      </c>
      <c r="C9530" t="s">
        <v>46</v>
      </c>
      <c r="D9530">
        <v>34</v>
      </c>
      <c r="E9530">
        <v>10</v>
      </c>
      <c r="F9530" t="s">
        <v>14</v>
      </c>
      <c r="G9530">
        <v>2</v>
      </c>
      <c r="H9530">
        <v>0</v>
      </c>
      <c r="I9530" t="s">
        <v>13</v>
      </c>
      <c r="J9530">
        <v>1</v>
      </c>
    </row>
    <row r="9531" spans="2:10" x14ac:dyDescent="0.45">
      <c r="B9531">
        <v>6622</v>
      </c>
      <c r="C9531" t="s">
        <v>46</v>
      </c>
      <c r="D9531">
        <v>34</v>
      </c>
      <c r="E9531">
        <v>10</v>
      </c>
      <c r="F9531" t="s">
        <v>18</v>
      </c>
      <c r="G9531">
        <v>2</v>
      </c>
      <c r="H9531">
        <v>2</v>
      </c>
      <c r="I9531" t="s">
        <v>9</v>
      </c>
      <c r="J9531">
        <v>0</v>
      </c>
    </row>
    <row r="9532" spans="2:10" x14ac:dyDescent="0.45">
      <c r="B9532">
        <v>6623</v>
      </c>
      <c r="C9532" t="s">
        <v>46</v>
      </c>
      <c r="D9532">
        <v>34</v>
      </c>
      <c r="E9532">
        <v>10</v>
      </c>
      <c r="F9532" t="s">
        <v>6</v>
      </c>
      <c r="G9532">
        <v>3</v>
      </c>
      <c r="H9532">
        <v>1</v>
      </c>
      <c r="I9532" t="s">
        <v>4</v>
      </c>
      <c r="J9532">
        <v>1</v>
      </c>
    </row>
    <row r="9533" spans="2:10" x14ac:dyDescent="0.45">
      <c r="B9533">
        <v>6624</v>
      </c>
      <c r="C9533" t="s">
        <v>46</v>
      </c>
      <c r="D9533">
        <v>34</v>
      </c>
      <c r="E9533">
        <v>10</v>
      </c>
      <c r="F9533" t="s">
        <v>3</v>
      </c>
      <c r="G9533">
        <v>1</v>
      </c>
      <c r="H9533">
        <v>1</v>
      </c>
      <c r="I9533" t="s">
        <v>0</v>
      </c>
      <c r="J9533">
        <v>0</v>
      </c>
    </row>
    <row r="9534" spans="2:10" x14ac:dyDescent="0.45">
      <c r="B9534">
        <v>6625</v>
      </c>
      <c r="C9534" t="s">
        <v>46</v>
      </c>
      <c r="D9534">
        <v>34</v>
      </c>
      <c r="E9534">
        <v>11</v>
      </c>
      <c r="F9534" t="s">
        <v>4</v>
      </c>
      <c r="G9534">
        <v>3</v>
      </c>
      <c r="H9534">
        <v>0</v>
      </c>
      <c r="I9534" t="s">
        <v>3</v>
      </c>
      <c r="J9534">
        <v>1</v>
      </c>
    </row>
    <row r="9535" spans="2:10" x14ac:dyDescent="0.45">
      <c r="B9535">
        <v>6626</v>
      </c>
      <c r="C9535" t="s">
        <v>46</v>
      </c>
      <c r="D9535">
        <v>34</v>
      </c>
      <c r="E9535">
        <v>11</v>
      </c>
      <c r="F9535" t="s">
        <v>12</v>
      </c>
      <c r="G9535">
        <v>2</v>
      </c>
      <c r="H9535">
        <v>0</v>
      </c>
      <c r="I9535" t="s">
        <v>14</v>
      </c>
      <c r="J9535">
        <v>1</v>
      </c>
    </row>
    <row r="9536" spans="2:10" x14ac:dyDescent="0.45">
      <c r="B9536">
        <v>6627</v>
      </c>
      <c r="C9536" t="s">
        <v>46</v>
      </c>
      <c r="D9536">
        <v>34</v>
      </c>
      <c r="E9536">
        <v>11</v>
      </c>
      <c r="F9536" t="s">
        <v>5</v>
      </c>
      <c r="G9536">
        <v>2</v>
      </c>
      <c r="H9536">
        <v>0</v>
      </c>
      <c r="I9536" t="s">
        <v>10</v>
      </c>
      <c r="J9536">
        <v>1</v>
      </c>
    </row>
    <row r="9537" spans="2:10" x14ac:dyDescent="0.45">
      <c r="B9537">
        <v>6628</v>
      </c>
      <c r="C9537" t="s">
        <v>46</v>
      </c>
      <c r="D9537">
        <v>34</v>
      </c>
      <c r="E9537">
        <v>11</v>
      </c>
      <c r="F9537" t="s">
        <v>0</v>
      </c>
      <c r="G9537">
        <v>0</v>
      </c>
      <c r="H9537">
        <v>1</v>
      </c>
      <c r="I9537" t="s">
        <v>8</v>
      </c>
      <c r="J9537">
        <v>-1</v>
      </c>
    </row>
    <row r="9538" spans="2:10" x14ac:dyDescent="0.45">
      <c r="B9538">
        <v>6629</v>
      </c>
      <c r="C9538" t="s">
        <v>46</v>
      </c>
      <c r="D9538">
        <v>34</v>
      </c>
      <c r="E9538">
        <v>11</v>
      </c>
      <c r="F9538" t="s">
        <v>9</v>
      </c>
      <c r="G9538">
        <v>2</v>
      </c>
      <c r="H9538">
        <v>0</v>
      </c>
      <c r="I9538" t="s">
        <v>6</v>
      </c>
      <c r="J9538">
        <v>1</v>
      </c>
    </row>
    <row r="9539" spans="2:10" x14ac:dyDescent="0.45">
      <c r="B9539">
        <v>6630</v>
      </c>
      <c r="C9539" t="s">
        <v>46</v>
      </c>
      <c r="D9539">
        <v>34</v>
      </c>
      <c r="E9539">
        <v>11</v>
      </c>
      <c r="F9539" t="s">
        <v>7</v>
      </c>
      <c r="G9539">
        <v>2</v>
      </c>
      <c r="H9539">
        <v>1</v>
      </c>
      <c r="I9539" t="s">
        <v>17</v>
      </c>
      <c r="J9539">
        <v>1</v>
      </c>
    </row>
    <row r="9540" spans="2:10" x14ac:dyDescent="0.45">
      <c r="B9540">
        <v>6631</v>
      </c>
      <c r="C9540" t="s">
        <v>46</v>
      </c>
      <c r="D9540">
        <v>34</v>
      </c>
      <c r="E9540">
        <v>11</v>
      </c>
      <c r="F9540" t="s">
        <v>18</v>
      </c>
      <c r="G9540">
        <v>1</v>
      </c>
      <c r="H9540">
        <v>2</v>
      </c>
      <c r="I9540" t="s">
        <v>47</v>
      </c>
      <c r="J9540">
        <v>-1</v>
      </c>
    </row>
    <row r="9541" spans="2:10" x14ac:dyDescent="0.45">
      <c r="B9541">
        <v>6632</v>
      </c>
      <c r="C9541" t="s">
        <v>46</v>
      </c>
      <c r="D9541">
        <v>34</v>
      </c>
      <c r="E9541">
        <v>11</v>
      </c>
      <c r="F9541" t="s">
        <v>27</v>
      </c>
      <c r="G9541">
        <v>2</v>
      </c>
      <c r="H9541">
        <v>2</v>
      </c>
      <c r="I9541" t="s">
        <v>1</v>
      </c>
      <c r="J9541">
        <v>0</v>
      </c>
    </row>
    <row r="9542" spans="2:10" x14ac:dyDescent="0.45">
      <c r="B9542">
        <v>6633</v>
      </c>
      <c r="C9542" t="s">
        <v>46</v>
      </c>
      <c r="D9542">
        <v>34</v>
      </c>
      <c r="E9542">
        <v>11</v>
      </c>
      <c r="F9542" t="s">
        <v>11</v>
      </c>
      <c r="G9542">
        <v>2</v>
      </c>
      <c r="H9542">
        <v>0</v>
      </c>
      <c r="I9542" t="s">
        <v>21</v>
      </c>
      <c r="J9542">
        <v>1</v>
      </c>
    </row>
    <row r="9543" spans="2:10" x14ac:dyDescent="0.45">
      <c r="B9543">
        <v>6664</v>
      </c>
      <c r="C9543" t="s">
        <v>46</v>
      </c>
      <c r="D9543">
        <v>34</v>
      </c>
      <c r="E9543">
        <v>11</v>
      </c>
      <c r="F9543" t="s">
        <v>13</v>
      </c>
      <c r="G9543">
        <v>2</v>
      </c>
      <c r="H9543">
        <v>1</v>
      </c>
      <c r="I9543" t="s">
        <v>24</v>
      </c>
      <c r="J9543">
        <v>1</v>
      </c>
    </row>
    <row r="9544" spans="2:10" x14ac:dyDescent="0.45">
      <c r="B9544">
        <v>6634</v>
      </c>
      <c r="C9544" t="s">
        <v>46</v>
      </c>
      <c r="D9544">
        <v>34</v>
      </c>
      <c r="E9544">
        <v>12</v>
      </c>
      <c r="F9544" t="s">
        <v>47</v>
      </c>
      <c r="G9544">
        <v>2</v>
      </c>
      <c r="H9544">
        <v>3</v>
      </c>
      <c r="I9544" t="s">
        <v>11</v>
      </c>
      <c r="J9544">
        <v>-1</v>
      </c>
    </row>
    <row r="9545" spans="2:10" x14ac:dyDescent="0.45">
      <c r="B9545">
        <v>6635</v>
      </c>
      <c r="C9545" t="s">
        <v>46</v>
      </c>
      <c r="D9545">
        <v>34</v>
      </c>
      <c r="E9545">
        <v>12</v>
      </c>
      <c r="F9545" t="s">
        <v>8</v>
      </c>
      <c r="G9545">
        <v>1</v>
      </c>
      <c r="H9545">
        <v>1</v>
      </c>
      <c r="I9545" t="s">
        <v>4</v>
      </c>
      <c r="J9545">
        <v>0</v>
      </c>
    </row>
    <row r="9546" spans="2:10" x14ac:dyDescent="0.45">
      <c r="B9546">
        <v>6636</v>
      </c>
      <c r="C9546" t="s">
        <v>46</v>
      </c>
      <c r="D9546">
        <v>34</v>
      </c>
      <c r="E9546">
        <v>12</v>
      </c>
      <c r="F9546" t="s">
        <v>10</v>
      </c>
      <c r="G9546">
        <v>2</v>
      </c>
      <c r="H9546">
        <v>2</v>
      </c>
      <c r="I9546" t="s">
        <v>13</v>
      </c>
      <c r="J9546">
        <v>0</v>
      </c>
    </row>
    <row r="9547" spans="2:10" x14ac:dyDescent="0.45">
      <c r="B9547">
        <v>6637</v>
      </c>
      <c r="C9547" t="s">
        <v>46</v>
      </c>
      <c r="D9547">
        <v>34</v>
      </c>
      <c r="E9547">
        <v>12</v>
      </c>
      <c r="F9547" t="s">
        <v>14</v>
      </c>
      <c r="G9547">
        <v>0</v>
      </c>
      <c r="H9547">
        <v>0</v>
      </c>
      <c r="I9547" t="s">
        <v>0</v>
      </c>
      <c r="J9547">
        <v>0</v>
      </c>
    </row>
    <row r="9548" spans="2:10" x14ac:dyDescent="0.45">
      <c r="B9548">
        <v>6638</v>
      </c>
      <c r="C9548" t="s">
        <v>46</v>
      </c>
      <c r="D9548">
        <v>34</v>
      </c>
      <c r="E9548">
        <v>12</v>
      </c>
      <c r="F9548" t="s">
        <v>24</v>
      </c>
      <c r="G9548">
        <v>1</v>
      </c>
      <c r="H9548">
        <v>2</v>
      </c>
      <c r="I9548" t="s">
        <v>12</v>
      </c>
      <c r="J9548">
        <v>-1</v>
      </c>
    </row>
    <row r="9549" spans="2:10" x14ac:dyDescent="0.45">
      <c r="B9549">
        <v>6639</v>
      </c>
      <c r="C9549" t="s">
        <v>46</v>
      </c>
      <c r="D9549">
        <v>34</v>
      </c>
      <c r="E9549">
        <v>12</v>
      </c>
      <c r="F9549" t="s">
        <v>21</v>
      </c>
      <c r="G9549">
        <v>1</v>
      </c>
      <c r="H9549">
        <v>0</v>
      </c>
      <c r="I9549" t="s">
        <v>27</v>
      </c>
      <c r="J9549">
        <v>1</v>
      </c>
    </row>
    <row r="9550" spans="2:10" x14ac:dyDescent="0.45">
      <c r="B9550">
        <v>6640</v>
      </c>
      <c r="C9550" t="s">
        <v>46</v>
      </c>
      <c r="D9550">
        <v>34</v>
      </c>
      <c r="E9550">
        <v>12</v>
      </c>
      <c r="F9550" t="s">
        <v>17</v>
      </c>
      <c r="G9550">
        <v>0</v>
      </c>
      <c r="H9550">
        <v>0</v>
      </c>
      <c r="I9550" t="s">
        <v>5</v>
      </c>
      <c r="J9550">
        <v>0</v>
      </c>
    </row>
    <row r="9551" spans="2:10" x14ac:dyDescent="0.45">
      <c r="B9551">
        <v>6641</v>
      </c>
      <c r="C9551" t="s">
        <v>46</v>
      </c>
      <c r="D9551">
        <v>34</v>
      </c>
      <c r="E9551">
        <v>12</v>
      </c>
      <c r="F9551" t="s">
        <v>1</v>
      </c>
      <c r="G9551">
        <v>2</v>
      </c>
      <c r="H9551">
        <v>3</v>
      </c>
      <c r="I9551" t="s">
        <v>7</v>
      </c>
      <c r="J9551">
        <v>-1</v>
      </c>
    </row>
    <row r="9552" spans="2:10" x14ac:dyDescent="0.45">
      <c r="B9552">
        <v>6642</v>
      </c>
      <c r="C9552" t="s">
        <v>46</v>
      </c>
      <c r="D9552">
        <v>34</v>
      </c>
      <c r="E9552">
        <v>12</v>
      </c>
      <c r="F9552" t="s">
        <v>6</v>
      </c>
      <c r="G9552">
        <v>0</v>
      </c>
      <c r="H9552">
        <v>2</v>
      </c>
      <c r="I9552" t="s">
        <v>18</v>
      </c>
      <c r="J9552">
        <v>-1</v>
      </c>
    </row>
    <row r="9553" spans="2:10" x14ac:dyDescent="0.45">
      <c r="B9553">
        <v>6643</v>
      </c>
      <c r="C9553" t="s">
        <v>46</v>
      </c>
      <c r="D9553">
        <v>34</v>
      </c>
      <c r="E9553">
        <v>12</v>
      </c>
      <c r="F9553" t="s">
        <v>3</v>
      </c>
      <c r="G9553">
        <v>4</v>
      </c>
      <c r="H9553">
        <v>4</v>
      </c>
      <c r="I9553" t="s">
        <v>9</v>
      </c>
      <c r="J9553">
        <v>0</v>
      </c>
    </row>
    <row r="9554" spans="2:10" x14ac:dyDescent="0.45">
      <c r="B9554">
        <v>6644</v>
      </c>
      <c r="C9554" t="s">
        <v>46</v>
      </c>
      <c r="D9554">
        <v>34</v>
      </c>
      <c r="E9554">
        <v>13</v>
      </c>
      <c r="F9554" t="s">
        <v>12</v>
      </c>
      <c r="G9554">
        <v>4</v>
      </c>
      <c r="H9554">
        <v>1</v>
      </c>
      <c r="I9554" t="s">
        <v>10</v>
      </c>
      <c r="J9554">
        <v>1</v>
      </c>
    </row>
    <row r="9555" spans="2:10" x14ac:dyDescent="0.45">
      <c r="B9555">
        <v>6645</v>
      </c>
      <c r="C9555" t="s">
        <v>46</v>
      </c>
      <c r="D9555">
        <v>34</v>
      </c>
      <c r="E9555">
        <v>13</v>
      </c>
      <c r="F9555" t="s">
        <v>0</v>
      </c>
      <c r="G9555">
        <v>3</v>
      </c>
      <c r="H9555">
        <v>0</v>
      </c>
      <c r="I9555" t="s">
        <v>24</v>
      </c>
      <c r="J9555">
        <v>1</v>
      </c>
    </row>
    <row r="9556" spans="2:10" x14ac:dyDescent="0.45">
      <c r="B9556">
        <v>6646</v>
      </c>
      <c r="C9556" t="s">
        <v>46</v>
      </c>
      <c r="D9556">
        <v>34</v>
      </c>
      <c r="E9556">
        <v>13</v>
      </c>
      <c r="F9556" t="s">
        <v>5</v>
      </c>
      <c r="G9556">
        <v>1</v>
      </c>
      <c r="H9556">
        <v>1</v>
      </c>
      <c r="I9556" t="s">
        <v>1</v>
      </c>
      <c r="J9556">
        <v>0</v>
      </c>
    </row>
    <row r="9557" spans="2:10" x14ac:dyDescent="0.45">
      <c r="B9557">
        <v>6647</v>
      </c>
      <c r="C9557" t="s">
        <v>46</v>
      </c>
      <c r="D9557">
        <v>34</v>
      </c>
      <c r="E9557">
        <v>13</v>
      </c>
      <c r="F9557" t="s">
        <v>9</v>
      </c>
      <c r="G9557">
        <v>1</v>
      </c>
      <c r="H9557">
        <v>0</v>
      </c>
      <c r="I9557" t="s">
        <v>8</v>
      </c>
      <c r="J9557">
        <v>1</v>
      </c>
    </row>
    <row r="9558" spans="2:10" x14ac:dyDescent="0.45">
      <c r="B9558">
        <v>6648</v>
      </c>
      <c r="C9558" t="s">
        <v>46</v>
      </c>
      <c r="D9558">
        <v>34</v>
      </c>
      <c r="E9558">
        <v>13</v>
      </c>
      <c r="F9558" t="s">
        <v>18</v>
      </c>
      <c r="G9558">
        <v>1</v>
      </c>
      <c r="H9558">
        <v>1</v>
      </c>
      <c r="I9558" t="s">
        <v>3</v>
      </c>
      <c r="J9558">
        <v>0</v>
      </c>
    </row>
    <row r="9559" spans="2:10" x14ac:dyDescent="0.45">
      <c r="B9559">
        <v>6649</v>
      </c>
      <c r="C9559" t="s">
        <v>46</v>
      </c>
      <c r="D9559">
        <v>34</v>
      </c>
      <c r="E9559">
        <v>13</v>
      </c>
      <c r="F9559" t="s">
        <v>13</v>
      </c>
      <c r="G9559">
        <v>1</v>
      </c>
      <c r="H9559">
        <v>1</v>
      </c>
      <c r="I9559" t="s">
        <v>17</v>
      </c>
      <c r="J9559">
        <v>0</v>
      </c>
    </row>
    <row r="9560" spans="2:10" x14ac:dyDescent="0.45">
      <c r="B9560">
        <v>6650</v>
      </c>
      <c r="C9560" t="s">
        <v>46</v>
      </c>
      <c r="D9560">
        <v>34</v>
      </c>
      <c r="E9560">
        <v>13</v>
      </c>
      <c r="F9560" t="s">
        <v>7</v>
      </c>
      <c r="G9560">
        <v>3</v>
      </c>
      <c r="H9560">
        <v>1</v>
      </c>
      <c r="I9560" t="s">
        <v>21</v>
      </c>
      <c r="J9560">
        <v>1</v>
      </c>
    </row>
    <row r="9561" spans="2:10" x14ac:dyDescent="0.45">
      <c r="B9561">
        <v>6651</v>
      </c>
      <c r="C9561" t="s">
        <v>46</v>
      </c>
      <c r="D9561">
        <v>34</v>
      </c>
      <c r="E9561">
        <v>13</v>
      </c>
      <c r="F9561" t="s">
        <v>4</v>
      </c>
      <c r="G9561">
        <v>1</v>
      </c>
      <c r="H9561">
        <v>3</v>
      </c>
      <c r="I9561" t="s">
        <v>14</v>
      </c>
      <c r="J9561">
        <v>-1</v>
      </c>
    </row>
    <row r="9562" spans="2:10" x14ac:dyDescent="0.45">
      <c r="B9562">
        <v>6652</v>
      </c>
      <c r="C9562" t="s">
        <v>46</v>
      </c>
      <c r="D9562">
        <v>34</v>
      </c>
      <c r="E9562">
        <v>13</v>
      </c>
      <c r="F9562" t="s">
        <v>27</v>
      </c>
      <c r="G9562">
        <v>0</v>
      </c>
      <c r="H9562">
        <v>1</v>
      </c>
      <c r="I9562" t="s">
        <v>11</v>
      </c>
      <c r="J9562">
        <v>-1</v>
      </c>
    </row>
    <row r="9563" spans="2:10" x14ac:dyDescent="0.45">
      <c r="B9563">
        <v>6653</v>
      </c>
      <c r="C9563" t="s">
        <v>46</v>
      </c>
      <c r="D9563">
        <v>34</v>
      </c>
      <c r="E9563">
        <v>13</v>
      </c>
      <c r="F9563" t="s">
        <v>6</v>
      </c>
      <c r="G9563">
        <v>0</v>
      </c>
      <c r="H9563">
        <v>1</v>
      </c>
      <c r="I9563" t="s">
        <v>47</v>
      </c>
      <c r="J9563">
        <v>-1</v>
      </c>
    </row>
    <row r="9564" spans="2:10" x14ac:dyDescent="0.45">
      <c r="B9564">
        <v>6654</v>
      </c>
      <c r="C9564" t="s">
        <v>46</v>
      </c>
      <c r="D9564">
        <v>34</v>
      </c>
      <c r="E9564">
        <v>14</v>
      </c>
      <c r="F9564" t="s">
        <v>47</v>
      </c>
      <c r="G9564">
        <v>2</v>
      </c>
      <c r="H9564">
        <v>2</v>
      </c>
      <c r="I9564" t="s">
        <v>27</v>
      </c>
      <c r="J9564">
        <v>0</v>
      </c>
    </row>
    <row r="9565" spans="2:10" x14ac:dyDescent="0.45">
      <c r="B9565">
        <v>6655</v>
      </c>
      <c r="C9565" t="s">
        <v>46</v>
      </c>
      <c r="D9565">
        <v>34</v>
      </c>
      <c r="E9565">
        <v>14</v>
      </c>
      <c r="F9565" t="s">
        <v>8</v>
      </c>
      <c r="G9565">
        <v>0</v>
      </c>
      <c r="H9565">
        <v>0</v>
      </c>
      <c r="I9565" t="s">
        <v>18</v>
      </c>
      <c r="J9565">
        <v>0</v>
      </c>
    </row>
    <row r="9566" spans="2:10" x14ac:dyDescent="0.45">
      <c r="B9566">
        <v>6656</v>
      </c>
      <c r="C9566" t="s">
        <v>46</v>
      </c>
      <c r="D9566">
        <v>34</v>
      </c>
      <c r="E9566">
        <v>14</v>
      </c>
      <c r="F9566" t="s">
        <v>24</v>
      </c>
      <c r="G9566">
        <v>3</v>
      </c>
      <c r="H9566">
        <v>0</v>
      </c>
      <c r="I9566" t="s">
        <v>4</v>
      </c>
      <c r="J9566">
        <v>1</v>
      </c>
    </row>
    <row r="9567" spans="2:10" x14ac:dyDescent="0.45">
      <c r="B9567">
        <v>6657</v>
      </c>
      <c r="C9567" t="s">
        <v>46</v>
      </c>
      <c r="D9567">
        <v>34</v>
      </c>
      <c r="E9567">
        <v>14</v>
      </c>
      <c r="F9567" t="s">
        <v>14</v>
      </c>
      <c r="G9567">
        <v>1</v>
      </c>
      <c r="H9567">
        <v>1</v>
      </c>
      <c r="I9567" t="s">
        <v>9</v>
      </c>
      <c r="J9567">
        <v>0</v>
      </c>
    </row>
    <row r="9568" spans="2:10" x14ac:dyDescent="0.45">
      <c r="B9568">
        <v>6658</v>
      </c>
      <c r="C9568" t="s">
        <v>46</v>
      </c>
      <c r="D9568">
        <v>34</v>
      </c>
      <c r="E9568">
        <v>14</v>
      </c>
      <c r="F9568" t="s">
        <v>10</v>
      </c>
      <c r="G9568">
        <v>2</v>
      </c>
      <c r="H9568">
        <v>1</v>
      </c>
      <c r="I9568" t="s">
        <v>0</v>
      </c>
      <c r="J9568">
        <v>1</v>
      </c>
    </row>
    <row r="9569" spans="2:10" x14ac:dyDescent="0.45">
      <c r="B9569">
        <v>6659</v>
      </c>
      <c r="C9569" t="s">
        <v>46</v>
      </c>
      <c r="D9569">
        <v>34</v>
      </c>
      <c r="E9569">
        <v>14</v>
      </c>
      <c r="F9569" t="s">
        <v>21</v>
      </c>
      <c r="G9569">
        <v>2</v>
      </c>
      <c r="H9569">
        <v>4</v>
      </c>
      <c r="I9569" t="s">
        <v>5</v>
      </c>
      <c r="J9569">
        <v>-1</v>
      </c>
    </row>
    <row r="9570" spans="2:10" x14ac:dyDescent="0.45">
      <c r="B9570">
        <v>6660</v>
      </c>
      <c r="C9570" t="s">
        <v>46</v>
      </c>
      <c r="D9570">
        <v>34</v>
      </c>
      <c r="E9570">
        <v>14</v>
      </c>
      <c r="F9570" t="s">
        <v>1</v>
      </c>
      <c r="G9570">
        <v>1</v>
      </c>
      <c r="H9570">
        <v>1</v>
      </c>
      <c r="I9570" t="s">
        <v>13</v>
      </c>
      <c r="J9570">
        <v>0</v>
      </c>
    </row>
    <row r="9571" spans="2:10" x14ac:dyDescent="0.45">
      <c r="B9571">
        <v>6661</v>
      </c>
      <c r="C9571" t="s">
        <v>46</v>
      </c>
      <c r="D9571">
        <v>34</v>
      </c>
      <c r="E9571">
        <v>14</v>
      </c>
      <c r="F9571" t="s">
        <v>17</v>
      </c>
      <c r="G9571">
        <v>1</v>
      </c>
      <c r="H9571">
        <v>1</v>
      </c>
      <c r="I9571" t="s">
        <v>12</v>
      </c>
      <c r="J9571">
        <v>0</v>
      </c>
    </row>
    <row r="9572" spans="2:10" x14ac:dyDescent="0.45">
      <c r="B9572">
        <v>6662</v>
      </c>
      <c r="C9572" t="s">
        <v>46</v>
      </c>
      <c r="D9572">
        <v>34</v>
      </c>
      <c r="E9572">
        <v>14</v>
      </c>
      <c r="F9572" t="s">
        <v>11</v>
      </c>
      <c r="G9572">
        <v>1</v>
      </c>
      <c r="H9572">
        <v>0</v>
      </c>
      <c r="I9572" t="s">
        <v>7</v>
      </c>
      <c r="J9572">
        <v>1</v>
      </c>
    </row>
    <row r="9573" spans="2:10" x14ac:dyDescent="0.45">
      <c r="B9573">
        <v>6663</v>
      </c>
      <c r="C9573" t="s">
        <v>46</v>
      </c>
      <c r="D9573">
        <v>34</v>
      </c>
      <c r="E9573">
        <v>14</v>
      </c>
      <c r="F9573" t="s">
        <v>3</v>
      </c>
      <c r="G9573">
        <v>0</v>
      </c>
      <c r="H9573">
        <v>1</v>
      </c>
      <c r="I9573" t="s">
        <v>6</v>
      </c>
      <c r="J9573">
        <v>-1</v>
      </c>
    </row>
    <row r="9574" spans="2:10" x14ac:dyDescent="0.45">
      <c r="B9574">
        <v>6665</v>
      </c>
      <c r="C9574" t="s">
        <v>46</v>
      </c>
      <c r="D9574">
        <v>34</v>
      </c>
      <c r="E9574">
        <v>15</v>
      </c>
      <c r="F9574" t="s">
        <v>12</v>
      </c>
      <c r="G9574">
        <v>0</v>
      </c>
      <c r="H9574">
        <v>2</v>
      </c>
      <c r="I9574" t="s">
        <v>1</v>
      </c>
      <c r="J9574">
        <v>-1</v>
      </c>
    </row>
    <row r="9575" spans="2:10" x14ac:dyDescent="0.45">
      <c r="B9575">
        <v>6666</v>
      </c>
      <c r="C9575" t="s">
        <v>46</v>
      </c>
      <c r="D9575">
        <v>34</v>
      </c>
      <c r="E9575">
        <v>15</v>
      </c>
      <c r="F9575" t="s">
        <v>4</v>
      </c>
      <c r="G9575">
        <v>3</v>
      </c>
      <c r="H9575">
        <v>1</v>
      </c>
      <c r="I9575" t="s">
        <v>10</v>
      </c>
      <c r="J9575">
        <v>1</v>
      </c>
    </row>
    <row r="9576" spans="2:10" x14ac:dyDescent="0.45">
      <c r="B9576">
        <v>6667</v>
      </c>
      <c r="C9576" t="s">
        <v>46</v>
      </c>
      <c r="D9576">
        <v>34</v>
      </c>
      <c r="E9576">
        <v>15</v>
      </c>
      <c r="F9576" t="s">
        <v>5</v>
      </c>
      <c r="G9576">
        <v>4</v>
      </c>
      <c r="H9576">
        <v>0</v>
      </c>
      <c r="I9576" t="s">
        <v>11</v>
      </c>
      <c r="J9576">
        <v>1</v>
      </c>
    </row>
    <row r="9577" spans="2:10" x14ac:dyDescent="0.45">
      <c r="B9577">
        <v>6668</v>
      </c>
      <c r="C9577" t="s">
        <v>46</v>
      </c>
      <c r="D9577">
        <v>34</v>
      </c>
      <c r="E9577">
        <v>15</v>
      </c>
      <c r="F9577" t="s">
        <v>0</v>
      </c>
      <c r="G9577">
        <v>3</v>
      </c>
      <c r="H9577">
        <v>2</v>
      </c>
      <c r="I9577" t="s">
        <v>17</v>
      </c>
      <c r="J9577">
        <v>1</v>
      </c>
    </row>
    <row r="9578" spans="2:10" x14ac:dyDescent="0.45">
      <c r="B9578">
        <v>6669</v>
      </c>
      <c r="C9578" t="s">
        <v>46</v>
      </c>
      <c r="D9578">
        <v>34</v>
      </c>
      <c r="E9578">
        <v>15</v>
      </c>
      <c r="F9578" t="s">
        <v>9</v>
      </c>
      <c r="G9578">
        <v>2</v>
      </c>
      <c r="H9578">
        <v>0</v>
      </c>
      <c r="I9578" t="s">
        <v>24</v>
      </c>
      <c r="J9578">
        <v>1</v>
      </c>
    </row>
    <row r="9579" spans="2:10" x14ac:dyDescent="0.45">
      <c r="B9579">
        <v>6670</v>
      </c>
      <c r="C9579" t="s">
        <v>46</v>
      </c>
      <c r="D9579">
        <v>34</v>
      </c>
      <c r="E9579">
        <v>15</v>
      </c>
      <c r="F9579" t="s">
        <v>7</v>
      </c>
      <c r="G9579">
        <v>4</v>
      </c>
      <c r="H9579">
        <v>1</v>
      </c>
      <c r="I9579" t="s">
        <v>27</v>
      </c>
      <c r="J9579">
        <v>1</v>
      </c>
    </row>
    <row r="9580" spans="2:10" x14ac:dyDescent="0.45">
      <c r="B9580">
        <v>6671</v>
      </c>
      <c r="C9580" t="s">
        <v>46</v>
      </c>
      <c r="D9580">
        <v>34</v>
      </c>
      <c r="E9580">
        <v>15</v>
      </c>
      <c r="F9580" t="s">
        <v>13</v>
      </c>
      <c r="G9580">
        <v>2</v>
      </c>
      <c r="H9580">
        <v>2</v>
      </c>
      <c r="I9580" t="s">
        <v>21</v>
      </c>
      <c r="J9580">
        <v>0</v>
      </c>
    </row>
    <row r="9581" spans="2:10" x14ac:dyDescent="0.45">
      <c r="B9581">
        <v>6672</v>
      </c>
      <c r="C9581" t="s">
        <v>46</v>
      </c>
      <c r="D9581">
        <v>34</v>
      </c>
      <c r="E9581">
        <v>15</v>
      </c>
      <c r="F9581" t="s">
        <v>18</v>
      </c>
      <c r="G9581">
        <v>0</v>
      </c>
      <c r="H9581">
        <v>1</v>
      </c>
      <c r="I9581" t="s">
        <v>14</v>
      </c>
      <c r="J9581">
        <v>-1</v>
      </c>
    </row>
    <row r="9582" spans="2:10" x14ac:dyDescent="0.45">
      <c r="B9582">
        <v>6673</v>
      </c>
      <c r="C9582" t="s">
        <v>46</v>
      </c>
      <c r="D9582">
        <v>34</v>
      </c>
      <c r="E9582">
        <v>15</v>
      </c>
      <c r="F9582" t="s">
        <v>6</v>
      </c>
      <c r="G9582">
        <v>3</v>
      </c>
      <c r="H9582">
        <v>2</v>
      </c>
      <c r="I9582" t="s">
        <v>8</v>
      </c>
      <c r="J9582">
        <v>1</v>
      </c>
    </row>
    <row r="9583" spans="2:10" x14ac:dyDescent="0.45">
      <c r="B9583">
        <v>6674</v>
      </c>
      <c r="C9583" t="s">
        <v>46</v>
      </c>
      <c r="D9583">
        <v>34</v>
      </c>
      <c r="E9583">
        <v>15</v>
      </c>
      <c r="F9583" t="s">
        <v>3</v>
      </c>
      <c r="G9583">
        <v>2</v>
      </c>
      <c r="H9583">
        <v>0</v>
      </c>
      <c r="I9583" t="s">
        <v>47</v>
      </c>
      <c r="J9583">
        <v>1</v>
      </c>
    </row>
    <row r="9584" spans="2:10" x14ac:dyDescent="0.45">
      <c r="B9584">
        <v>6675</v>
      </c>
      <c r="C9584" t="s">
        <v>46</v>
      </c>
      <c r="D9584">
        <v>34</v>
      </c>
      <c r="E9584">
        <v>16</v>
      </c>
      <c r="F9584" t="s">
        <v>8</v>
      </c>
      <c r="G9584">
        <v>0</v>
      </c>
      <c r="H9584">
        <v>1</v>
      </c>
      <c r="I9584" t="s">
        <v>3</v>
      </c>
      <c r="J9584">
        <v>-1</v>
      </c>
    </row>
    <row r="9585" spans="2:10" x14ac:dyDescent="0.45">
      <c r="B9585">
        <v>6676</v>
      </c>
      <c r="C9585" t="s">
        <v>46</v>
      </c>
      <c r="D9585">
        <v>34</v>
      </c>
      <c r="E9585">
        <v>16</v>
      </c>
      <c r="F9585" t="s">
        <v>24</v>
      </c>
      <c r="G9585">
        <v>0</v>
      </c>
      <c r="H9585">
        <v>0</v>
      </c>
      <c r="I9585" t="s">
        <v>18</v>
      </c>
      <c r="J9585">
        <v>0</v>
      </c>
    </row>
    <row r="9586" spans="2:10" x14ac:dyDescent="0.45">
      <c r="B9586">
        <v>6677</v>
      </c>
      <c r="C9586" t="s">
        <v>46</v>
      </c>
      <c r="D9586">
        <v>34</v>
      </c>
      <c r="E9586">
        <v>16</v>
      </c>
      <c r="F9586" t="s">
        <v>47</v>
      </c>
      <c r="G9586">
        <v>1</v>
      </c>
      <c r="H9586">
        <v>1</v>
      </c>
      <c r="I9586" t="s">
        <v>7</v>
      </c>
      <c r="J9586">
        <v>0</v>
      </c>
    </row>
    <row r="9587" spans="2:10" x14ac:dyDescent="0.45">
      <c r="B9587">
        <v>6678</v>
      </c>
      <c r="C9587" t="s">
        <v>46</v>
      </c>
      <c r="D9587">
        <v>34</v>
      </c>
      <c r="E9587">
        <v>16</v>
      </c>
      <c r="F9587" t="s">
        <v>14</v>
      </c>
      <c r="G9587">
        <v>4</v>
      </c>
      <c r="H9587">
        <v>0</v>
      </c>
      <c r="I9587" t="s">
        <v>6</v>
      </c>
      <c r="J9587">
        <v>1</v>
      </c>
    </row>
    <row r="9588" spans="2:10" x14ac:dyDescent="0.45">
      <c r="B9588">
        <v>6679</v>
      </c>
      <c r="C9588" t="s">
        <v>46</v>
      </c>
      <c r="D9588">
        <v>34</v>
      </c>
      <c r="E9588">
        <v>16</v>
      </c>
      <c r="F9588" t="s">
        <v>10</v>
      </c>
      <c r="G9588">
        <v>0</v>
      </c>
      <c r="H9588">
        <v>0</v>
      </c>
      <c r="I9588" t="s">
        <v>9</v>
      </c>
      <c r="J9588">
        <v>0</v>
      </c>
    </row>
    <row r="9589" spans="2:10" x14ac:dyDescent="0.45">
      <c r="B9589">
        <v>6680</v>
      </c>
      <c r="C9589" t="s">
        <v>46</v>
      </c>
      <c r="D9589">
        <v>34</v>
      </c>
      <c r="E9589">
        <v>16</v>
      </c>
      <c r="F9589" t="s">
        <v>21</v>
      </c>
      <c r="G9589">
        <v>0</v>
      </c>
      <c r="H9589">
        <v>3</v>
      </c>
      <c r="I9589" t="s">
        <v>12</v>
      </c>
      <c r="J9589">
        <v>-1</v>
      </c>
    </row>
    <row r="9590" spans="2:10" x14ac:dyDescent="0.45">
      <c r="B9590">
        <v>6681</v>
      </c>
      <c r="C9590" t="s">
        <v>46</v>
      </c>
      <c r="D9590">
        <v>34</v>
      </c>
      <c r="E9590">
        <v>16</v>
      </c>
      <c r="F9590" t="s">
        <v>1</v>
      </c>
      <c r="G9590">
        <v>1</v>
      </c>
      <c r="H9590">
        <v>1</v>
      </c>
      <c r="I9590" t="s">
        <v>0</v>
      </c>
      <c r="J9590">
        <v>0</v>
      </c>
    </row>
    <row r="9591" spans="2:10" x14ac:dyDescent="0.45">
      <c r="B9591">
        <v>6682</v>
      </c>
      <c r="C9591" t="s">
        <v>46</v>
      </c>
      <c r="D9591">
        <v>34</v>
      </c>
      <c r="E9591">
        <v>16</v>
      </c>
      <c r="F9591" t="s">
        <v>17</v>
      </c>
      <c r="G9591">
        <v>0</v>
      </c>
      <c r="H9591">
        <v>1</v>
      </c>
      <c r="I9591" t="s">
        <v>4</v>
      </c>
      <c r="J9591">
        <v>-1</v>
      </c>
    </row>
    <row r="9592" spans="2:10" x14ac:dyDescent="0.45">
      <c r="B9592">
        <v>6683</v>
      </c>
      <c r="C9592" t="s">
        <v>46</v>
      </c>
      <c r="D9592">
        <v>34</v>
      </c>
      <c r="E9592">
        <v>16</v>
      </c>
      <c r="F9592" t="s">
        <v>11</v>
      </c>
      <c r="G9592">
        <v>4</v>
      </c>
      <c r="H9592">
        <v>1</v>
      </c>
      <c r="I9592" t="s">
        <v>13</v>
      </c>
      <c r="J9592">
        <v>1</v>
      </c>
    </row>
    <row r="9593" spans="2:10" x14ac:dyDescent="0.45">
      <c r="B9593">
        <v>6684</v>
      </c>
      <c r="C9593" t="s">
        <v>46</v>
      </c>
      <c r="D9593">
        <v>34</v>
      </c>
      <c r="E9593">
        <v>16</v>
      </c>
      <c r="F9593" t="s">
        <v>27</v>
      </c>
      <c r="G9593">
        <v>3</v>
      </c>
      <c r="H9593">
        <v>0</v>
      </c>
      <c r="I9593" t="s">
        <v>5</v>
      </c>
      <c r="J9593">
        <v>1</v>
      </c>
    </row>
    <row r="9594" spans="2:10" x14ac:dyDescent="0.45">
      <c r="B9594">
        <v>6685</v>
      </c>
      <c r="C9594" t="s">
        <v>46</v>
      </c>
      <c r="D9594">
        <v>34</v>
      </c>
      <c r="E9594">
        <v>17</v>
      </c>
      <c r="F9594" t="s">
        <v>12</v>
      </c>
      <c r="G9594">
        <v>1</v>
      </c>
      <c r="H9594">
        <v>0</v>
      </c>
      <c r="I9594" t="s">
        <v>11</v>
      </c>
      <c r="J9594">
        <v>1</v>
      </c>
    </row>
    <row r="9595" spans="2:10" x14ac:dyDescent="0.45">
      <c r="B9595">
        <v>6686</v>
      </c>
      <c r="C9595" t="s">
        <v>46</v>
      </c>
      <c r="D9595">
        <v>34</v>
      </c>
      <c r="E9595">
        <v>17</v>
      </c>
      <c r="F9595" t="s">
        <v>4</v>
      </c>
      <c r="G9595">
        <v>3</v>
      </c>
      <c r="H9595">
        <v>2</v>
      </c>
      <c r="I9595" t="s">
        <v>1</v>
      </c>
      <c r="J9595">
        <v>1</v>
      </c>
    </row>
    <row r="9596" spans="2:10" x14ac:dyDescent="0.45">
      <c r="B9596">
        <v>6687</v>
      </c>
      <c r="C9596" t="s">
        <v>46</v>
      </c>
      <c r="D9596">
        <v>34</v>
      </c>
      <c r="E9596">
        <v>17</v>
      </c>
      <c r="F9596" t="s">
        <v>8</v>
      </c>
      <c r="G9596">
        <v>0</v>
      </c>
      <c r="H9596">
        <v>1</v>
      </c>
      <c r="I9596" t="s">
        <v>47</v>
      </c>
      <c r="J9596">
        <v>-1</v>
      </c>
    </row>
    <row r="9597" spans="2:10" x14ac:dyDescent="0.45">
      <c r="B9597">
        <v>6688</v>
      </c>
      <c r="C9597" t="s">
        <v>46</v>
      </c>
      <c r="D9597">
        <v>34</v>
      </c>
      <c r="E9597">
        <v>17</v>
      </c>
      <c r="F9597" t="s">
        <v>5</v>
      </c>
      <c r="G9597">
        <v>0</v>
      </c>
      <c r="H9597">
        <v>0</v>
      </c>
      <c r="I9597" t="s">
        <v>7</v>
      </c>
      <c r="J9597">
        <v>0</v>
      </c>
    </row>
    <row r="9598" spans="2:10" x14ac:dyDescent="0.45">
      <c r="B9598">
        <v>6689</v>
      </c>
      <c r="C9598" t="s">
        <v>46</v>
      </c>
      <c r="D9598">
        <v>34</v>
      </c>
      <c r="E9598">
        <v>17</v>
      </c>
      <c r="F9598" t="s">
        <v>0</v>
      </c>
      <c r="G9598">
        <v>3</v>
      </c>
      <c r="H9598">
        <v>1</v>
      </c>
      <c r="I9598" t="s">
        <v>21</v>
      </c>
      <c r="J9598">
        <v>1</v>
      </c>
    </row>
    <row r="9599" spans="2:10" x14ac:dyDescent="0.45">
      <c r="B9599">
        <v>6690</v>
      </c>
      <c r="C9599" t="s">
        <v>46</v>
      </c>
      <c r="D9599">
        <v>34</v>
      </c>
      <c r="E9599">
        <v>17</v>
      </c>
      <c r="F9599" t="s">
        <v>6</v>
      </c>
      <c r="G9599">
        <v>2</v>
      </c>
      <c r="H9599">
        <v>2</v>
      </c>
      <c r="I9599" t="s">
        <v>24</v>
      </c>
      <c r="J9599">
        <v>0</v>
      </c>
    </row>
    <row r="9600" spans="2:10" x14ac:dyDescent="0.45">
      <c r="B9600">
        <v>6691</v>
      </c>
      <c r="C9600" t="s">
        <v>46</v>
      </c>
      <c r="D9600">
        <v>34</v>
      </c>
      <c r="E9600">
        <v>17</v>
      </c>
      <c r="F9600" t="s">
        <v>9</v>
      </c>
      <c r="G9600">
        <v>1</v>
      </c>
      <c r="H9600">
        <v>0</v>
      </c>
      <c r="I9600" t="s">
        <v>17</v>
      </c>
      <c r="J9600">
        <v>1</v>
      </c>
    </row>
    <row r="9601" spans="2:10" x14ac:dyDescent="0.45">
      <c r="B9601">
        <v>6692</v>
      </c>
      <c r="C9601" t="s">
        <v>46</v>
      </c>
      <c r="D9601">
        <v>34</v>
      </c>
      <c r="E9601">
        <v>17</v>
      </c>
      <c r="F9601" t="s">
        <v>13</v>
      </c>
      <c r="G9601">
        <v>4</v>
      </c>
      <c r="H9601">
        <v>4</v>
      </c>
      <c r="I9601" t="s">
        <v>27</v>
      </c>
      <c r="J9601">
        <v>0</v>
      </c>
    </row>
    <row r="9602" spans="2:10" x14ac:dyDescent="0.45">
      <c r="B9602">
        <v>6693</v>
      </c>
      <c r="C9602" t="s">
        <v>46</v>
      </c>
      <c r="D9602">
        <v>34</v>
      </c>
      <c r="E9602">
        <v>17</v>
      </c>
      <c r="F9602" t="s">
        <v>18</v>
      </c>
      <c r="G9602">
        <v>0</v>
      </c>
      <c r="H9602">
        <v>2</v>
      </c>
      <c r="I9602" t="s">
        <v>10</v>
      </c>
      <c r="J9602">
        <v>-1</v>
      </c>
    </row>
    <row r="9603" spans="2:10" x14ac:dyDescent="0.45">
      <c r="B9603">
        <v>6694</v>
      </c>
      <c r="C9603" t="s">
        <v>46</v>
      </c>
      <c r="D9603">
        <v>34</v>
      </c>
      <c r="E9603">
        <v>17</v>
      </c>
      <c r="F9603" t="s">
        <v>3</v>
      </c>
      <c r="G9603">
        <v>1</v>
      </c>
      <c r="H9603">
        <v>3</v>
      </c>
      <c r="I9603" t="s">
        <v>14</v>
      </c>
      <c r="J9603">
        <v>-1</v>
      </c>
    </row>
    <row r="9604" spans="2:10" x14ac:dyDescent="0.45">
      <c r="B9604">
        <v>6695</v>
      </c>
      <c r="C9604" t="s">
        <v>46</v>
      </c>
      <c r="D9604">
        <v>34</v>
      </c>
      <c r="E9604">
        <v>18</v>
      </c>
      <c r="F9604" t="s">
        <v>10</v>
      </c>
      <c r="G9604">
        <v>1</v>
      </c>
      <c r="H9604">
        <v>0</v>
      </c>
      <c r="I9604" t="s">
        <v>6</v>
      </c>
      <c r="J9604">
        <v>1</v>
      </c>
    </row>
    <row r="9605" spans="2:10" x14ac:dyDescent="0.45">
      <c r="B9605">
        <v>6696</v>
      </c>
      <c r="C9605" t="s">
        <v>46</v>
      </c>
      <c r="D9605">
        <v>34</v>
      </c>
      <c r="E9605">
        <v>18</v>
      </c>
      <c r="F9605" t="s">
        <v>14</v>
      </c>
      <c r="G9605">
        <v>0</v>
      </c>
      <c r="H9605">
        <v>1</v>
      </c>
      <c r="I9605" t="s">
        <v>8</v>
      </c>
      <c r="J9605">
        <v>-1</v>
      </c>
    </row>
    <row r="9606" spans="2:10" x14ac:dyDescent="0.45">
      <c r="B9606">
        <v>6697</v>
      </c>
      <c r="C9606" t="s">
        <v>46</v>
      </c>
      <c r="D9606">
        <v>34</v>
      </c>
      <c r="E9606">
        <v>18</v>
      </c>
      <c r="F9606" t="s">
        <v>5</v>
      </c>
      <c r="G9606">
        <v>3</v>
      </c>
      <c r="H9606">
        <v>1</v>
      </c>
      <c r="I9606" t="s">
        <v>47</v>
      </c>
      <c r="J9606">
        <v>1</v>
      </c>
    </row>
    <row r="9607" spans="2:10" x14ac:dyDescent="0.45">
      <c r="B9607">
        <v>6698</v>
      </c>
      <c r="C9607" t="s">
        <v>46</v>
      </c>
      <c r="D9607">
        <v>34</v>
      </c>
      <c r="E9607">
        <v>18</v>
      </c>
      <c r="F9607" t="s">
        <v>21</v>
      </c>
      <c r="G9607">
        <v>2</v>
      </c>
      <c r="H9607">
        <v>3</v>
      </c>
      <c r="I9607" t="s">
        <v>4</v>
      </c>
      <c r="J9607">
        <v>-1</v>
      </c>
    </row>
    <row r="9608" spans="2:10" x14ac:dyDescent="0.45">
      <c r="B9608">
        <v>6699</v>
      </c>
      <c r="C9608" t="s">
        <v>46</v>
      </c>
      <c r="D9608">
        <v>34</v>
      </c>
      <c r="E9608">
        <v>18</v>
      </c>
      <c r="F9608" t="s">
        <v>7</v>
      </c>
      <c r="G9608">
        <v>3</v>
      </c>
      <c r="H9608">
        <v>1</v>
      </c>
      <c r="I9608" t="s">
        <v>13</v>
      </c>
      <c r="J9608">
        <v>1</v>
      </c>
    </row>
    <row r="9609" spans="2:10" x14ac:dyDescent="0.45">
      <c r="B9609">
        <v>6700</v>
      </c>
      <c r="C9609" t="s">
        <v>46</v>
      </c>
      <c r="D9609">
        <v>34</v>
      </c>
      <c r="E9609">
        <v>18</v>
      </c>
      <c r="F9609" t="s">
        <v>17</v>
      </c>
      <c r="G9609">
        <v>3</v>
      </c>
      <c r="H9609">
        <v>1</v>
      </c>
      <c r="I9609" t="s">
        <v>18</v>
      </c>
      <c r="J9609">
        <v>1</v>
      </c>
    </row>
    <row r="9610" spans="2:10" x14ac:dyDescent="0.45">
      <c r="B9610">
        <v>6701</v>
      </c>
      <c r="C9610" t="s">
        <v>46</v>
      </c>
      <c r="D9610">
        <v>34</v>
      </c>
      <c r="E9610">
        <v>18</v>
      </c>
      <c r="F9610" t="s">
        <v>1</v>
      </c>
      <c r="G9610">
        <v>1</v>
      </c>
      <c r="H9610">
        <v>3</v>
      </c>
      <c r="I9610" t="s">
        <v>9</v>
      </c>
      <c r="J9610">
        <v>-1</v>
      </c>
    </row>
    <row r="9611" spans="2:10" x14ac:dyDescent="0.45">
      <c r="B9611">
        <v>6702</v>
      </c>
      <c r="C9611" t="s">
        <v>46</v>
      </c>
      <c r="D9611">
        <v>34</v>
      </c>
      <c r="E9611">
        <v>18</v>
      </c>
      <c r="F9611" t="s">
        <v>24</v>
      </c>
      <c r="G9611">
        <v>0</v>
      </c>
      <c r="H9611">
        <v>5</v>
      </c>
      <c r="I9611" t="s">
        <v>3</v>
      </c>
      <c r="J9611">
        <v>-1</v>
      </c>
    </row>
    <row r="9612" spans="2:10" x14ac:dyDescent="0.45">
      <c r="B9612">
        <v>6703</v>
      </c>
      <c r="C9612" t="s">
        <v>46</v>
      </c>
      <c r="D9612">
        <v>34</v>
      </c>
      <c r="E9612">
        <v>18</v>
      </c>
      <c r="F9612" t="s">
        <v>11</v>
      </c>
      <c r="G9612">
        <v>1</v>
      </c>
      <c r="H9612">
        <v>2</v>
      </c>
      <c r="I9612" t="s">
        <v>0</v>
      </c>
      <c r="J9612">
        <v>-1</v>
      </c>
    </row>
    <row r="9613" spans="2:10" x14ac:dyDescent="0.45">
      <c r="B9613">
        <v>6704</v>
      </c>
      <c r="C9613" t="s">
        <v>46</v>
      </c>
      <c r="D9613">
        <v>34</v>
      </c>
      <c r="E9613">
        <v>18</v>
      </c>
      <c r="F9613" t="s">
        <v>27</v>
      </c>
      <c r="G9613">
        <v>0</v>
      </c>
      <c r="H9613">
        <v>0</v>
      </c>
      <c r="I9613" t="s">
        <v>12</v>
      </c>
      <c r="J9613">
        <v>0</v>
      </c>
    </row>
    <row r="9614" spans="2:10" x14ac:dyDescent="0.45">
      <c r="B9614">
        <v>6705</v>
      </c>
      <c r="C9614" t="s">
        <v>46</v>
      </c>
      <c r="D9614">
        <v>34</v>
      </c>
      <c r="E9614">
        <v>19</v>
      </c>
      <c r="F9614" t="s">
        <v>4</v>
      </c>
      <c r="G9614">
        <v>4</v>
      </c>
      <c r="H9614">
        <v>3</v>
      </c>
      <c r="I9614" t="s">
        <v>11</v>
      </c>
      <c r="J9614">
        <v>1</v>
      </c>
    </row>
    <row r="9615" spans="2:10" x14ac:dyDescent="0.45">
      <c r="B9615">
        <v>6706</v>
      </c>
      <c r="C9615" t="s">
        <v>46</v>
      </c>
      <c r="D9615">
        <v>34</v>
      </c>
      <c r="E9615">
        <v>19</v>
      </c>
      <c r="F9615" t="s">
        <v>8</v>
      </c>
      <c r="G9615">
        <v>1</v>
      </c>
      <c r="H9615">
        <v>0</v>
      </c>
      <c r="I9615" t="s">
        <v>24</v>
      </c>
      <c r="J9615">
        <v>1</v>
      </c>
    </row>
    <row r="9616" spans="2:10" x14ac:dyDescent="0.45">
      <c r="B9616">
        <v>6707</v>
      </c>
      <c r="C9616" t="s">
        <v>46</v>
      </c>
      <c r="D9616">
        <v>34</v>
      </c>
      <c r="E9616">
        <v>19</v>
      </c>
      <c r="F9616" t="s">
        <v>0</v>
      </c>
      <c r="G9616">
        <v>2</v>
      </c>
      <c r="H9616">
        <v>1</v>
      </c>
      <c r="I9616" t="s">
        <v>27</v>
      </c>
      <c r="J9616">
        <v>1</v>
      </c>
    </row>
    <row r="9617" spans="2:10" x14ac:dyDescent="0.45">
      <c r="B9617">
        <v>6708</v>
      </c>
      <c r="C9617" t="s">
        <v>46</v>
      </c>
      <c r="D9617">
        <v>34</v>
      </c>
      <c r="E9617">
        <v>19</v>
      </c>
      <c r="F9617" t="s">
        <v>6</v>
      </c>
      <c r="G9617">
        <v>1</v>
      </c>
      <c r="H9617">
        <v>1</v>
      </c>
      <c r="I9617" t="s">
        <v>17</v>
      </c>
      <c r="J9617">
        <v>0</v>
      </c>
    </row>
    <row r="9618" spans="2:10" x14ac:dyDescent="0.45">
      <c r="B9618">
        <v>6709</v>
      </c>
      <c r="C9618" t="s">
        <v>46</v>
      </c>
      <c r="D9618">
        <v>34</v>
      </c>
      <c r="E9618">
        <v>19</v>
      </c>
      <c r="F9618" t="s">
        <v>18</v>
      </c>
      <c r="G9618">
        <v>0</v>
      </c>
      <c r="H9618">
        <v>2</v>
      </c>
      <c r="I9618" t="s">
        <v>1</v>
      </c>
      <c r="J9618">
        <v>-1</v>
      </c>
    </row>
    <row r="9619" spans="2:10" x14ac:dyDescent="0.45">
      <c r="B9619">
        <v>6710</v>
      </c>
      <c r="C9619" t="s">
        <v>46</v>
      </c>
      <c r="D9619">
        <v>34</v>
      </c>
      <c r="E9619">
        <v>19</v>
      </c>
      <c r="F9619" t="s">
        <v>12</v>
      </c>
      <c r="G9619">
        <v>2</v>
      </c>
      <c r="H9619">
        <v>2</v>
      </c>
      <c r="I9619" t="s">
        <v>7</v>
      </c>
      <c r="J9619">
        <v>0</v>
      </c>
    </row>
    <row r="9620" spans="2:10" x14ac:dyDescent="0.45">
      <c r="B9620">
        <v>6711</v>
      </c>
      <c r="C9620" t="s">
        <v>46</v>
      </c>
      <c r="D9620">
        <v>34</v>
      </c>
      <c r="E9620">
        <v>19</v>
      </c>
      <c r="F9620" t="s">
        <v>9</v>
      </c>
      <c r="G9620">
        <v>1</v>
      </c>
      <c r="H9620">
        <v>1</v>
      </c>
      <c r="I9620" t="s">
        <v>21</v>
      </c>
      <c r="J9620">
        <v>0</v>
      </c>
    </row>
    <row r="9621" spans="2:10" x14ac:dyDescent="0.45">
      <c r="B9621">
        <v>6712</v>
      </c>
      <c r="C9621" t="s">
        <v>46</v>
      </c>
      <c r="D9621">
        <v>34</v>
      </c>
      <c r="E9621">
        <v>19</v>
      </c>
      <c r="F9621" t="s">
        <v>47</v>
      </c>
      <c r="G9621">
        <v>0</v>
      </c>
      <c r="H9621">
        <v>0</v>
      </c>
      <c r="I9621" t="s">
        <v>14</v>
      </c>
      <c r="J9621">
        <v>0</v>
      </c>
    </row>
    <row r="9622" spans="2:10" x14ac:dyDescent="0.45">
      <c r="B9622">
        <v>6713</v>
      </c>
      <c r="C9622" t="s">
        <v>46</v>
      </c>
      <c r="D9622">
        <v>34</v>
      </c>
      <c r="E9622">
        <v>19</v>
      </c>
      <c r="F9622" t="s">
        <v>3</v>
      </c>
      <c r="G9622">
        <v>0</v>
      </c>
      <c r="H9622">
        <v>1</v>
      </c>
      <c r="I9622" t="s">
        <v>10</v>
      </c>
      <c r="J9622">
        <v>-1</v>
      </c>
    </row>
    <row r="9623" spans="2:10" x14ac:dyDescent="0.45">
      <c r="B9623">
        <v>6714</v>
      </c>
      <c r="C9623" t="s">
        <v>46</v>
      </c>
      <c r="D9623">
        <v>34</v>
      </c>
      <c r="E9623">
        <v>19</v>
      </c>
      <c r="F9623" t="s">
        <v>13</v>
      </c>
      <c r="G9623">
        <v>0</v>
      </c>
      <c r="H9623">
        <v>1</v>
      </c>
      <c r="I9623" t="s">
        <v>5</v>
      </c>
      <c r="J9623">
        <v>-1</v>
      </c>
    </row>
    <row r="9624" spans="2:10" x14ac:dyDescent="0.45">
      <c r="B9624">
        <v>6731</v>
      </c>
      <c r="C9624" t="s">
        <v>45</v>
      </c>
      <c r="D9624">
        <v>35</v>
      </c>
      <c r="E9624">
        <v>1</v>
      </c>
      <c r="F9624" t="s">
        <v>4</v>
      </c>
      <c r="G9624">
        <v>3</v>
      </c>
      <c r="H9624">
        <v>4</v>
      </c>
      <c r="I9624" t="s">
        <v>7</v>
      </c>
      <c r="J9624">
        <v>-1</v>
      </c>
    </row>
    <row r="9625" spans="2:10" x14ac:dyDescent="0.45">
      <c r="B9625">
        <v>6732</v>
      </c>
      <c r="C9625" t="s">
        <v>45</v>
      </c>
      <c r="D9625">
        <v>35</v>
      </c>
      <c r="E9625">
        <v>1</v>
      </c>
      <c r="F9625" t="s">
        <v>14</v>
      </c>
      <c r="G9625">
        <v>1</v>
      </c>
      <c r="H9625">
        <v>0</v>
      </c>
      <c r="I9625" t="s">
        <v>0</v>
      </c>
      <c r="J9625">
        <v>1</v>
      </c>
    </row>
    <row r="9626" spans="2:10" x14ac:dyDescent="0.45">
      <c r="B9626">
        <v>6733</v>
      </c>
      <c r="C9626" t="s">
        <v>45</v>
      </c>
      <c r="D9626">
        <v>35</v>
      </c>
      <c r="E9626">
        <v>1</v>
      </c>
      <c r="F9626" t="s">
        <v>27</v>
      </c>
      <c r="G9626">
        <v>1</v>
      </c>
      <c r="H9626">
        <v>1</v>
      </c>
      <c r="I9626" t="s">
        <v>21</v>
      </c>
      <c r="J9626">
        <v>0</v>
      </c>
    </row>
    <row r="9627" spans="2:10" x14ac:dyDescent="0.45">
      <c r="B9627">
        <v>6734</v>
      </c>
      <c r="C9627" t="s">
        <v>45</v>
      </c>
      <c r="D9627">
        <v>35</v>
      </c>
      <c r="E9627">
        <v>1</v>
      </c>
      <c r="F9627" t="s">
        <v>10</v>
      </c>
      <c r="G9627">
        <v>1</v>
      </c>
      <c r="H9627">
        <v>0</v>
      </c>
      <c r="I9627" t="s">
        <v>8</v>
      </c>
      <c r="J9627">
        <v>1</v>
      </c>
    </row>
    <row r="9628" spans="2:10" x14ac:dyDescent="0.45">
      <c r="B9628">
        <v>6735</v>
      </c>
      <c r="C9628" t="s">
        <v>45</v>
      </c>
      <c r="D9628">
        <v>35</v>
      </c>
      <c r="E9628">
        <v>1</v>
      </c>
      <c r="F9628" t="s">
        <v>44</v>
      </c>
      <c r="G9628">
        <v>1</v>
      </c>
      <c r="H9628">
        <v>1</v>
      </c>
      <c r="I9628" t="s">
        <v>5</v>
      </c>
      <c r="J9628">
        <v>0</v>
      </c>
    </row>
    <row r="9629" spans="2:10" x14ac:dyDescent="0.45">
      <c r="B9629">
        <v>6736</v>
      </c>
      <c r="C9629" t="s">
        <v>45</v>
      </c>
      <c r="D9629">
        <v>35</v>
      </c>
      <c r="E9629">
        <v>1</v>
      </c>
      <c r="F9629" t="s">
        <v>18</v>
      </c>
      <c r="G9629">
        <v>0</v>
      </c>
      <c r="H9629">
        <v>0</v>
      </c>
      <c r="I9629" t="s">
        <v>17</v>
      </c>
      <c r="J9629">
        <v>0</v>
      </c>
    </row>
    <row r="9630" spans="2:10" x14ac:dyDescent="0.45">
      <c r="B9630">
        <v>6737</v>
      </c>
      <c r="C9630" t="s">
        <v>45</v>
      </c>
      <c r="D9630">
        <v>35</v>
      </c>
      <c r="E9630">
        <v>1</v>
      </c>
      <c r="F9630" t="s">
        <v>12</v>
      </c>
      <c r="G9630">
        <v>1</v>
      </c>
      <c r="H9630">
        <v>1</v>
      </c>
      <c r="I9630" t="s">
        <v>24</v>
      </c>
      <c r="J9630">
        <v>0</v>
      </c>
    </row>
    <row r="9631" spans="2:10" x14ac:dyDescent="0.45">
      <c r="B9631">
        <v>6738</v>
      </c>
      <c r="C9631" t="s">
        <v>45</v>
      </c>
      <c r="D9631">
        <v>35</v>
      </c>
      <c r="E9631">
        <v>1</v>
      </c>
      <c r="F9631" t="s">
        <v>1</v>
      </c>
      <c r="G9631">
        <v>2</v>
      </c>
      <c r="H9631">
        <v>1</v>
      </c>
      <c r="I9631" t="s">
        <v>11</v>
      </c>
      <c r="J9631">
        <v>1</v>
      </c>
    </row>
    <row r="9632" spans="2:10" x14ac:dyDescent="0.45">
      <c r="B9632">
        <v>6748</v>
      </c>
      <c r="C9632" t="s">
        <v>45</v>
      </c>
      <c r="D9632">
        <v>35</v>
      </c>
      <c r="E9632">
        <v>1</v>
      </c>
      <c r="F9632" t="s">
        <v>13</v>
      </c>
      <c r="G9632">
        <v>4</v>
      </c>
      <c r="H9632">
        <v>3</v>
      </c>
      <c r="I9632" t="s">
        <v>3</v>
      </c>
      <c r="J9632">
        <v>1</v>
      </c>
    </row>
    <row r="9633" spans="2:10" x14ac:dyDescent="0.45">
      <c r="B9633">
        <v>6769</v>
      </c>
      <c r="C9633" t="s">
        <v>45</v>
      </c>
      <c r="D9633">
        <v>35</v>
      </c>
      <c r="E9633">
        <v>1</v>
      </c>
      <c r="F9633" t="s">
        <v>6</v>
      </c>
      <c r="G9633">
        <v>1</v>
      </c>
      <c r="H9633">
        <v>1</v>
      </c>
      <c r="I9633" t="s">
        <v>9</v>
      </c>
      <c r="J9633">
        <v>0</v>
      </c>
    </row>
    <row r="9634" spans="2:10" x14ac:dyDescent="0.45">
      <c r="B9634">
        <v>6739</v>
      </c>
      <c r="C9634" t="s">
        <v>45</v>
      </c>
      <c r="D9634">
        <v>35</v>
      </c>
      <c r="E9634">
        <v>2</v>
      </c>
      <c r="F9634" t="s">
        <v>8</v>
      </c>
      <c r="G9634">
        <v>0</v>
      </c>
      <c r="H9634">
        <v>1</v>
      </c>
      <c r="I9634" t="s">
        <v>4</v>
      </c>
      <c r="J9634">
        <v>-1</v>
      </c>
    </row>
    <row r="9635" spans="2:10" x14ac:dyDescent="0.45">
      <c r="B9635">
        <v>6740</v>
      </c>
      <c r="C9635" t="s">
        <v>45</v>
      </c>
      <c r="D9635">
        <v>35</v>
      </c>
      <c r="E9635">
        <v>2</v>
      </c>
      <c r="F9635" t="s">
        <v>5</v>
      </c>
      <c r="G9635">
        <v>3</v>
      </c>
      <c r="H9635">
        <v>2</v>
      </c>
      <c r="I9635" t="s">
        <v>18</v>
      </c>
      <c r="J9635">
        <v>1</v>
      </c>
    </row>
    <row r="9636" spans="2:10" x14ac:dyDescent="0.45">
      <c r="B9636">
        <v>6741</v>
      </c>
      <c r="C9636" t="s">
        <v>45</v>
      </c>
      <c r="D9636">
        <v>35</v>
      </c>
      <c r="E9636">
        <v>2</v>
      </c>
      <c r="F9636" t="s">
        <v>21</v>
      </c>
      <c r="G9636">
        <v>4</v>
      </c>
      <c r="H9636">
        <v>0</v>
      </c>
      <c r="I9636" t="s">
        <v>6</v>
      </c>
      <c r="J9636">
        <v>1</v>
      </c>
    </row>
    <row r="9637" spans="2:10" x14ac:dyDescent="0.45">
      <c r="B9637">
        <v>6742</v>
      </c>
      <c r="C9637" t="s">
        <v>45</v>
      </c>
      <c r="D9637">
        <v>35</v>
      </c>
      <c r="E9637">
        <v>2</v>
      </c>
      <c r="F9637" t="s">
        <v>9</v>
      </c>
      <c r="G9637">
        <v>0</v>
      </c>
      <c r="H9637">
        <v>1</v>
      </c>
      <c r="I9637" t="s">
        <v>13</v>
      </c>
      <c r="J9637">
        <v>-1</v>
      </c>
    </row>
    <row r="9638" spans="2:10" x14ac:dyDescent="0.45">
      <c r="B9638">
        <v>6743</v>
      </c>
      <c r="C9638" t="s">
        <v>45</v>
      </c>
      <c r="D9638">
        <v>35</v>
      </c>
      <c r="E9638">
        <v>2</v>
      </c>
      <c r="F9638" t="s">
        <v>7</v>
      </c>
      <c r="G9638">
        <v>2</v>
      </c>
      <c r="H9638">
        <v>2</v>
      </c>
      <c r="I9638" t="s">
        <v>1</v>
      </c>
      <c r="J9638">
        <v>0</v>
      </c>
    </row>
    <row r="9639" spans="2:10" x14ac:dyDescent="0.45">
      <c r="B9639">
        <v>6744</v>
      </c>
      <c r="C9639" t="s">
        <v>45</v>
      </c>
      <c r="D9639">
        <v>35</v>
      </c>
      <c r="E9639">
        <v>2</v>
      </c>
      <c r="F9639" t="s">
        <v>17</v>
      </c>
      <c r="G9639">
        <v>1</v>
      </c>
      <c r="H9639">
        <v>1</v>
      </c>
      <c r="I9639" t="s">
        <v>10</v>
      </c>
      <c r="J9639">
        <v>0</v>
      </c>
    </row>
    <row r="9640" spans="2:10" x14ac:dyDescent="0.45">
      <c r="B9640">
        <v>6745</v>
      </c>
      <c r="C9640" t="s">
        <v>45</v>
      </c>
      <c r="D9640">
        <v>35</v>
      </c>
      <c r="E9640">
        <v>2</v>
      </c>
      <c r="F9640" t="s">
        <v>3</v>
      </c>
      <c r="G9640">
        <v>1</v>
      </c>
      <c r="H9640">
        <v>1</v>
      </c>
      <c r="I9640" t="s">
        <v>14</v>
      </c>
      <c r="J9640">
        <v>0</v>
      </c>
    </row>
    <row r="9641" spans="2:10" x14ac:dyDescent="0.45">
      <c r="B9641">
        <v>6746</v>
      </c>
      <c r="C9641" t="s">
        <v>45</v>
      </c>
      <c r="D9641">
        <v>35</v>
      </c>
      <c r="E9641">
        <v>2</v>
      </c>
      <c r="F9641" t="s">
        <v>24</v>
      </c>
      <c r="G9641">
        <v>1</v>
      </c>
      <c r="H9641">
        <v>3</v>
      </c>
      <c r="I9641" t="s">
        <v>44</v>
      </c>
      <c r="J9641">
        <v>-1</v>
      </c>
    </row>
    <row r="9642" spans="2:10" x14ac:dyDescent="0.45">
      <c r="B9642">
        <v>6747</v>
      </c>
      <c r="C9642" t="s">
        <v>45</v>
      </c>
      <c r="D9642">
        <v>35</v>
      </c>
      <c r="E9642">
        <v>2</v>
      </c>
      <c r="F9642" t="s">
        <v>11</v>
      </c>
      <c r="G9642">
        <v>1</v>
      </c>
      <c r="H9642">
        <v>1</v>
      </c>
      <c r="I9642" t="s">
        <v>27</v>
      </c>
      <c r="J9642">
        <v>0</v>
      </c>
    </row>
    <row r="9643" spans="2:10" x14ac:dyDescent="0.45">
      <c r="B9643">
        <v>6770</v>
      </c>
      <c r="C9643" t="s">
        <v>45</v>
      </c>
      <c r="D9643">
        <v>35</v>
      </c>
      <c r="E9643">
        <v>2</v>
      </c>
      <c r="F9643" t="s">
        <v>0</v>
      </c>
      <c r="G9643">
        <v>1</v>
      </c>
      <c r="H9643">
        <v>1</v>
      </c>
      <c r="I9643" t="s">
        <v>12</v>
      </c>
      <c r="J9643">
        <v>0</v>
      </c>
    </row>
    <row r="9644" spans="2:10" x14ac:dyDescent="0.45">
      <c r="B9644">
        <v>6749</v>
      </c>
      <c r="C9644" t="s">
        <v>45</v>
      </c>
      <c r="D9644">
        <v>35</v>
      </c>
      <c r="E9644">
        <v>3</v>
      </c>
      <c r="F9644" t="s">
        <v>4</v>
      </c>
      <c r="G9644">
        <v>1</v>
      </c>
      <c r="H9644">
        <v>1</v>
      </c>
      <c r="I9644" t="s">
        <v>17</v>
      </c>
      <c r="J9644">
        <v>0</v>
      </c>
    </row>
    <row r="9645" spans="2:10" x14ac:dyDescent="0.45">
      <c r="B9645">
        <v>6750</v>
      </c>
      <c r="C9645" t="s">
        <v>45</v>
      </c>
      <c r="D9645">
        <v>35</v>
      </c>
      <c r="E9645">
        <v>3</v>
      </c>
      <c r="F9645" t="s">
        <v>14</v>
      </c>
      <c r="G9645">
        <v>4</v>
      </c>
      <c r="H9645">
        <v>1</v>
      </c>
      <c r="I9645" t="s">
        <v>9</v>
      </c>
      <c r="J9645">
        <v>1</v>
      </c>
    </row>
    <row r="9646" spans="2:10" x14ac:dyDescent="0.45">
      <c r="B9646">
        <v>6751</v>
      </c>
      <c r="C9646" t="s">
        <v>45</v>
      </c>
      <c r="D9646">
        <v>35</v>
      </c>
      <c r="E9646">
        <v>3</v>
      </c>
      <c r="F9646" t="s">
        <v>1</v>
      </c>
      <c r="G9646">
        <v>0</v>
      </c>
      <c r="H9646">
        <v>1</v>
      </c>
      <c r="I9646" t="s">
        <v>8</v>
      </c>
      <c r="J9646">
        <v>-1</v>
      </c>
    </row>
    <row r="9647" spans="2:10" x14ac:dyDescent="0.45">
      <c r="B9647">
        <v>6752</v>
      </c>
      <c r="C9647" t="s">
        <v>45</v>
      </c>
      <c r="D9647">
        <v>35</v>
      </c>
      <c r="E9647">
        <v>3</v>
      </c>
      <c r="F9647" t="s">
        <v>10</v>
      </c>
      <c r="G9647">
        <v>2</v>
      </c>
      <c r="H9647">
        <v>0</v>
      </c>
      <c r="I9647" t="s">
        <v>5</v>
      </c>
      <c r="J9647">
        <v>1</v>
      </c>
    </row>
    <row r="9648" spans="2:10" x14ac:dyDescent="0.45">
      <c r="B9648">
        <v>6753</v>
      </c>
      <c r="C9648" t="s">
        <v>45</v>
      </c>
      <c r="D9648">
        <v>35</v>
      </c>
      <c r="E9648">
        <v>3</v>
      </c>
      <c r="F9648" t="s">
        <v>27</v>
      </c>
      <c r="G9648">
        <v>2</v>
      </c>
      <c r="H9648">
        <v>0</v>
      </c>
      <c r="I9648" t="s">
        <v>7</v>
      </c>
      <c r="J9648">
        <v>1</v>
      </c>
    </row>
    <row r="9649" spans="2:10" x14ac:dyDescent="0.45">
      <c r="B9649">
        <v>6754</v>
      </c>
      <c r="C9649" t="s">
        <v>45</v>
      </c>
      <c r="D9649">
        <v>35</v>
      </c>
      <c r="E9649">
        <v>3</v>
      </c>
      <c r="F9649" t="s">
        <v>24</v>
      </c>
      <c r="G9649">
        <v>2</v>
      </c>
      <c r="H9649">
        <v>1</v>
      </c>
      <c r="I9649" t="s">
        <v>0</v>
      </c>
      <c r="J9649">
        <v>1</v>
      </c>
    </row>
    <row r="9650" spans="2:10" x14ac:dyDescent="0.45">
      <c r="B9650">
        <v>6755</v>
      </c>
      <c r="C9650" t="s">
        <v>45</v>
      </c>
      <c r="D9650">
        <v>35</v>
      </c>
      <c r="E9650">
        <v>3</v>
      </c>
      <c r="F9650" t="s">
        <v>13</v>
      </c>
      <c r="G9650">
        <v>0</v>
      </c>
      <c r="H9650">
        <v>0</v>
      </c>
      <c r="I9650" t="s">
        <v>21</v>
      </c>
      <c r="J9650">
        <v>0</v>
      </c>
    </row>
    <row r="9651" spans="2:10" x14ac:dyDescent="0.45">
      <c r="B9651">
        <v>6756</v>
      </c>
      <c r="C9651" t="s">
        <v>45</v>
      </c>
      <c r="D9651">
        <v>35</v>
      </c>
      <c r="E9651">
        <v>3</v>
      </c>
      <c r="F9651" t="s">
        <v>44</v>
      </c>
      <c r="G9651">
        <v>2</v>
      </c>
      <c r="H9651">
        <v>1</v>
      </c>
      <c r="I9651" t="s">
        <v>18</v>
      </c>
      <c r="J9651">
        <v>1</v>
      </c>
    </row>
    <row r="9652" spans="2:10" x14ac:dyDescent="0.45">
      <c r="B9652">
        <v>6757</v>
      </c>
      <c r="C9652" t="s">
        <v>45</v>
      </c>
      <c r="D9652">
        <v>35</v>
      </c>
      <c r="E9652">
        <v>3</v>
      </c>
      <c r="F9652" t="s">
        <v>6</v>
      </c>
      <c r="G9652">
        <v>1</v>
      </c>
      <c r="H9652">
        <v>1</v>
      </c>
      <c r="I9652" t="s">
        <v>11</v>
      </c>
      <c r="J9652">
        <v>0</v>
      </c>
    </row>
    <row r="9653" spans="2:10" x14ac:dyDescent="0.45">
      <c r="B9653">
        <v>6758</v>
      </c>
      <c r="C9653" t="s">
        <v>45</v>
      </c>
      <c r="D9653">
        <v>35</v>
      </c>
      <c r="E9653">
        <v>3</v>
      </c>
      <c r="F9653" t="s">
        <v>12</v>
      </c>
      <c r="G9653">
        <v>3</v>
      </c>
      <c r="H9653">
        <v>2</v>
      </c>
      <c r="I9653" t="s">
        <v>3</v>
      </c>
      <c r="J9653">
        <v>1</v>
      </c>
    </row>
    <row r="9654" spans="2:10" x14ac:dyDescent="0.45">
      <c r="B9654">
        <v>6759</v>
      </c>
      <c r="C9654" t="s">
        <v>45</v>
      </c>
      <c r="D9654">
        <v>35</v>
      </c>
      <c r="E9654">
        <v>4</v>
      </c>
      <c r="F9654" t="s">
        <v>8</v>
      </c>
      <c r="G9654">
        <v>1</v>
      </c>
      <c r="H9654">
        <v>1</v>
      </c>
      <c r="I9654" t="s">
        <v>27</v>
      </c>
      <c r="J9654">
        <v>0</v>
      </c>
    </row>
    <row r="9655" spans="2:10" x14ac:dyDescent="0.45">
      <c r="B9655">
        <v>6760</v>
      </c>
      <c r="C9655" t="s">
        <v>45</v>
      </c>
      <c r="D9655">
        <v>35</v>
      </c>
      <c r="E9655">
        <v>4</v>
      </c>
      <c r="F9655" t="s">
        <v>5</v>
      </c>
      <c r="G9655">
        <v>1</v>
      </c>
      <c r="H9655">
        <v>2</v>
      </c>
      <c r="I9655" t="s">
        <v>4</v>
      </c>
      <c r="J9655">
        <v>-1</v>
      </c>
    </row>
    <row r="9656" spans="2:10" x14ac:dyDescent="0.45">
      <c r="B9656">
        <v>6761</v>
      </c>
      <c r="C9656" t="s">
        <v>45</v>
      </c>
      <c r="D9656">
        <v>35</v>
      </c>
      <c r="E9656">
        <v>4</v>
      </c>
      <c r="F9656" t="s">
        <v>21</v>
      </c>
      <c r="G9656">
        <v>0</v>
      </c>
      <c r="H9656">
        <v>0</v>
      </c>
      <c r="I9656" t="s">
        <v>14</v>
      </c>
      <c r="J9656">
        <v>0</v>
      </c>
    </row>
    <row r="9657" spans="2:10" x14ac:dyDescent="0.45">
      <c r="B9657">
        <v>6762</v>
      </c>
      <c r="C9657" t="s">
        <v>45</v>
      </c>
      <c r="D9657">
        <v>35</v>
      </c>
      <c r="E9657">
        <v>4</v>
      </c>
      <c r="F9657" t="s">
        <v>9</v>
      </c>
      <c r="G9657">
        <v>2</v>
      </c>
      <c r="H9657">
        <v>2</v>
      </c>
      <c r="I9657" t="s">
        <v>12</v>
      </c>
      <c r="J9657">
        <v>0</v>
      </c>
    </row>
    <row r="9658" spans="2:10" x14ac:dyDescent="0.45">
      <c r="B9658">
        <v>6763</v>
      </c>
      <c r="C9658" t="s">
        <v>45</v>
      </c>
      <c r="D9658">
        <v>35</v>
      </c>
      <c r="E9658">
        <v>4</v>
      </c>
      <c r="F9658" t="s">
        <v>0</v>
      </c>
      <c r="G9658">
        <v>2</v>
      </c>
      <c r="H9658">
        <v>2</v>
      </c>
      <c r="I9658" t="s">
        <v>44</v>
      </c>
      <c r="J9658">
        <v>0</v>
      </c>
    </row>
    <row r="9659" spans="2:10" x14ac:dyDescent="0.45">
      <c r="B9659">
        <v>6764</v>
      </c>
      <c r="C9659" t="s">
        <v>45</v>
      </c>
      <c r="D9659">
        <v>35</v>
      </c>
      <c r="E9659">
        <v>4</v>
      </c>
      <c r="F9659" t="s">
        <v>7</v>
      </c>
      <c r="G9659">
        <v>3</v>
      </c>
      <c r="H9659">
        <v>0</v>
      </c>
      <c r="I9659" t="s">
        <v>6</v>
      </c>
      <c r="J9659">
        <v>1</v>
      </c>
    </row>
    <row r="9660" spans="2:10" x14ac:dyDescent="0.45">
      <c r="B9660">
        <v>6765</v>
      </c>
      <c r="C9660" t="s">
        <v>45</v>
      </c>
      <c r="D9660">
        <v>35</v>
      </c>
      <c r="E9660">
        <v>4</v>
      </c>
      <c r="F9660" t="s">
        <v>17</v>
      </c>
      <c r="G9660">
        <v>2</v>
      </c>
      <c r="H9660">
        <v>0</v>
      </c>
      <c r="I9660" t="s">
        <v>1</v>
      </c>
      <c r="J9660">
        <v>1</v>
      </c>
    </row>
    <row r="9661" spans="2:10" x14ac:dyDescent="0.45">
      <c r="B9661">
        <v>6766</v>
      </c>
      <c r="C9661" t="s">
        <v>45</v>
      </c>
      <c r="D9661">
        <v>35</v>
      </c>
      <c r="E9661">
        <v>4</v>
      </c>
      <c r="F9661" t="s">
        <v>3</v>
      </c>
      <c r="G9661">
        <v>0</v>
      </c>
      <c r="H9661">
        <v>1</v>
      </c>
      <c r="I9661" t="s">
        <v>24</v>
      </c>
      <c r="J9661">
        <v>-1</v>
      </c>
    </row>
    <row r="9662" spans="2:10" x14ac:dyDescent="0.45">
      <c r="B9662">
        <v>6767</v>
      </c>
      <c r="C9662" t="s">
        <v>45</v>
      </c>
      <c r="D9662">
        <v>35</v>
      </c>
      <c r="E9662">
        <v>4</v>
      </c>
      <c r="F9662" t="s">
        <v>18</v>
      </c>
      <c r="G9662">
        <v>1</v>
      </c>
      <c r="H9662">
        <v>7</v>
      </c>
      <c r="I9662" t="s">
        <v>10</v>
      </c>
      <c r="J9662">
        <v>-1</v>
      </c>
    </row>
    <row r="9663" spans="2:10" x14ac:dyDescent="0.45">
      <c r="B9663">
        <v>6768</v>
      </c>
      <c r="C9663" t="s">
        <v>45</v>
      </c>
      <c r="D9663">
        <v>35</v>
      </c>
      <c r="E9663">
        <v>4</v>
      </c>
      <c r="F9663" t="s">
        <v>11</v>
      </c>
      <c r="G9663">
        <v>3</v>
      </c>
      <c r="H9663">
        <v>0</v>
      </c>
      <c r="I9663" t="s">
        <v>13</v>
      </c>
      <c r="J9663">
        <v>1</v>
      </c>
    </row>
    <row r="9664" spans="2:10" x14ac:dyDescent="0.45">
      <c r="B9664">
        <v>6771</v>
      </c>
      <c r="C9664" t="s">
        <v>45</v>
      </c>
      <c r="D9664">
        <v>35</v>
      </c>
      <c r="E9664">
        <v>5</v>
      </c>
      <c r="F9664" t="s">
        <v>4</v>
      </c>
      <c r="G9664">
        <v>2</v>
      </c>
      <c r="H9664">
        <v>0</v>
      </c>
      <c r="I9664" t="s">
        <v>18</v>
      </c>
      <c r="J9664">
        <v>1</v>
      </c>
    </row>
    <row r="9665" spans="2:10" x14ac:dyDescent="0.45">
      <c r="B9665">
        <v>6772</v>
      </c>
      <c r="C9665" t="s">
        <v>45</v>
      </c>
      <c r="D9665">
        <v>35</v>
      </c>
      <c r="E9665">
        <v>5</v>
      </c>
      <c r="F9665" t="s">
        <v>14</v>
      </c>
      <c r="G9665">
        <v>0</v>
      </c>
      <c r="H9665">
        <v>2</v>
      </c>
      <c r="I9665" t="s">
        <v>11</v>
      </c>
      <c r="J9665">
        <v>-1</v>
      </c>
    </row>
    <row r="9666" spans="2:10" x14ac:dyDescent="0.45">
      <c r="B9666">
        <v>6773</v>
      </c>
      <c r="C9666" t="s">
        <v>45</v>
      </c>
      <c r="D9666">
        <v>35</v>
      </c>
      <c r="E9666">
        <v>5</v>
      </c>
      <c r="F9666" t="s">
        <v>12</v>
      </c>
      <c r="G9666">
        <v>3</v>
      </c>
      <c r="H9666">
        <v>1</v>
      </c>
      <c r="I9666" t="s">
        <v>21</v>
      </c>
      <c r="J9666">
        <v>1</v>
      </c>
    </row>
    <row r="9667" spans="2:10" x14ac:dyDescent="0.45">
      <c r="B9667">
        <v>6774</v>
      </c>
      <c r="C9667" t="s">
        <v>45</v>
      </c>
      <c r="D9667">
        <v>35</v>
      </c>
      <c r="E9667">
        <v>5</v>
      </c>
      <c r="F9667" t="s">
        <v>0</v>
      </c>
      <c r="G9667">
        <v>2</v>
      </c>
      <c r="H9667">
        <v>2</v>
      </c>
      <c r="I9667" t="s">
        <v>3</v>
      </c>
      <c r="J9667">
        <v>0</v>
      </c>
    </row>
    <row r="9668" spans="2:10" x14ac:dyDescent="0.45">
      <c r="B9668">
        <v>6775</v>
      </c>
      <c r="C9668" t="s">
        <v>45</v>
      </c>
      <c r="D9668">
        <v>35</v>
      </c>
      <c r="E9668">
        <v>5</v>
      </c>
      <c r="F9668" t="s">
        <v>1</v>
      </c>
      <c r="G9668">
        <v>0</v>
      </c>
      <c r="H9668">
        <v>1</v>
      </c>
      <c r="I9668" t="s">
        <v>5</v>
      </c>
      <c r="J9668">
        <v>-1</v>
      </c>
    </row>
    <row r="9669" spans="2:10" x14ac:dyDescent="0.45">
      <c r="B9669">
        <v>6776</v>
      </c>
      <c r="C9669" t="s">
        <v>45</v>
      </c>
      <c r="D9669">
        <v>35</v>
      </c>
      <c r="E9669">
        <v>5</v>
      </c>
      <c r="F9669" t="s">
        <v>27</v>
      </c>
      <c r="G9669">
        <v>1</v>
      </c>
      <c r="H9669">
        <v>1</v>
      </c>
      <c r="I9669" t="s">
        <v>17</v>
      </c>
      <c r="J9669">
        <v>0</v>
      </c>
    </row>
    <row r="9670" spans="2:10" x14ac:dyDescent="0.45">
      <c r="B9670">
        <v>6777</v>
      </c>
      <c r="C9670" t="s">
        <v>45</v>
      </c>
      <c r="D9670">
        <v>35</v>
      </c>
      <c r="E9670">
        <v>5</v>
      </c>
      <c r="F9670" t="s">
        <v>13</v>
      </c>
      <c r="G9670">
        <v>1</v>
      </c>
      <c r="H9670">
        <v>1</v>
      </c>
      <c r="I9670" t="s">
        <v>7</v>
      </c>
      <c r="J9670">
        <v>0</v>
      </c>
    </row>
    <row r="9671" spans="2:10" x14ac:dyDescent="0.45">
      <c r="B9671">
        <v>6778</v>
      </c>
      <c r="C9671" t="s">
        <v>45</v>
      </c>
      <c r="D9671">
        <v>35</v>
      </c>
      <c r="E9671">
        <v>5</v>
      </c>
      <c r="F9671" t="s">
        <v>6</v>
      </c>
      <c r="G9671">
        <v>4</v>
      </c>
      <c r="H9671">
        <v>1</v>
      </c>
      <c r="I9671" t="s">
        <v>8</v>
      </c>
      <c r="J9671">
        <v>1</v>
      </c>
    </row>
    <row r="9672" spans="2:10" x14ac:dyDescent="0.45">
      <c r="B9672">
        <v>6779</v>
      </c>
      <c r="C9672" t="s">
        <v>45</v>
      </c>
      <c r="D9672">
        <v>35</v>
      </c>
      <c r="E9672">
        <v>5</v>
      </c>
      <c r="F9672" t="s">
        <v>44</v>
      </c>
      <c r="G9672">
        <v>2</v>
      </c>
      <c r="H9672">
        <v>0</v>
      </c>
      <c r="I9672" t="s">
        <v>10</v>
      </c>
      <c r="J9672">
        <v>1</v>
      </c>
    </row>
    <row r="9673" spans="2:10" x14ac:dyDescent="0.45">
      <c r="B9673">
        <v>6780</v>
      </c>
      <c r="C9673" t="s">
        <v>45</v>
      </c>
      <c r="D9673">
        <v>35</v>
      </c>
      <c r="E9673">
        <v>5</v>
      </c>
      <c r="F9673" t="s">
        <v>24</v>
      </c>
      <c r="G9673">
        <v>1</v>
      </c>
      <c r="H9673">
        <v>0</v>
      </c>
      <c r="I9673" t="s">
        <v>9</v>
      </c>
      <c r="J9673">
        <v>1</v>
      </c>
    </row>
    <row r="9674" spans="2:10" x14ac:dyDescent="0.45">
      <c r="B9674">
        <v>6781</v>
      </c>
      <c r="C9674" t="s">
        <v>45</v>
      </c>
      <c r="D9674">
        <v>35</v>
      </c>
      <c r="E9674">
        <v>6</v>
      </c>
      <c r="F9674" t="s">
        <v>8</v>
      </c>
      <c r="G9674">
        <v>2</v>
      </c>
      <c r="H9674">
        <v>5</v>
      </c>
      <c r="I9674" t="s">
        <v>13</v>
      </c>
      <c r="J9674">
        <v>-1</v>
      </c>
    </row>
    <row r="9675" spans="2:10" x14ac:dyDescent="0.45">
      <c r="B9675">
        <v>6782</v>
      </c>
      <c r="C9675" t="s">
        <v>45</v>
      </c>
      <c r="D9675">
        <v>35</v>
      </c>
      <c r="E9675">
        <v>6</v>
      </c>
      <c r="F9675" t="s">
        <v>5</v>
      </c>
      <c r="G9675">
        <v>3</v>
      </c>
      <c r="H9675">
        <v>3</v>
      </c>
      <c r="I9675" t="s">
        <v>27</v>
      </c>
      <c r="J9675">
        <v>0</v>
      </c>
    </row>
    <row r="9676" spans="2:10" x14ac:dyDescent="0.45">
      <c r="B9676">
        <v>6783</v>
      </c>
      <c r="C9676" t="s">
        <v>45</v>
      </c>
      <c r="D9676">
        <v>35</v>
      </c>
      <c r="E9676">
        <v>6</v>
      </c>
      <c r="F9676" t="s">
        <v>21</v>
      </c>
      <c r="G9676">
        <v>1</v>
      </c>
      <c r="H9676">
        <v>3</v>
      </c>
      <c r="I9676" t="s">
        <v>24</v>
      </c>
      <c r="J9676">
        <v>-1</v>
      </c>
    </row>
    <row r="9677" spans="2:10" x14ac:dyDescent="0.45">
      <c r="B9677">
        <v>6784</v>
      </c>
      <c r="C9677" t="s">
        <v>45</v>
      </c>
      <c r="D9677">
        <v>35</v>
      </c>
      <c r="E9677">
        <v>6</v>
      </c>
      <c r="F9677" t="s">
        <v>9</v>
      </c>
      <c r="G9677">
        <v>2</v>
      </c>
      <c r="H9677">
        <v>3</v>
      </c>
      <c r="I9677" t="s">
        <v>0</v>
      </c>
      <c r="J9677">
        <v>-1</v>
      </c>
    </row>
    <row r="9678" spans="2:10" x14ac:dyDescent="0.45">
      <c r="B9678">
        <v>6785</v>
      </c>
      <c r="C9678" t="s">
        <v>45</v>
      </c>
      <c r="D9678">
        <v>35</v>
      </c>
      <c r="E9678">
        <v>6</v>
      </c>
      <c r="F9678" t="s">
        <v>17</v>
      </c>
      <c r="G9678">
        <v>0</v>
      </c>
      <c r="H9678">
        <v>2</v>
      </c>
      <c r="I9678" t="s">
        <v>6</v>
      </c>
      <c r="J9678">
        <v>-1</v>
      </c>
    </row>
    <row r="9679" spans="2:10" x14ac:dyDescent="0.45">
      <c r="B9679">
        <v>6786</v>
      </c>
      <c r="C9679" t="s">
        <v>45</v>
      </c>
      <c r="D9679">
        <v>35</v>
      </c>
      <c r="E9679">
        <v>6</v>
      </c>
      <c r="F9679" t="s">
        <v>3</v>
      </c>
      <c r="G9679">
        <v>1</v>
      </c>
      <c r="H9679">
        <v>0</v>
      </c>
      <c r="I9679" t="s">
        <v>44</v>
      </c>
      <c r="J9679">
        <v>1</v>
      </c>
    </row>
    <row r="9680" spans="2:10" x14ac:dyDescent="0.45">
      <c r="B9680">
        <v>6787</v>
      </c>
      <c r="C9680" t="s">
        <v>45</v>
      </c>
      <c r="D9680">
        <v>35</v>
      </c>
      <c r="E9680">
        <v>6</v>
      </c>
      <c r="F9680" t="s">
        <v>18</v>
      </c>
      <c r="G9680">
        <v>1</v>
      </c>
      <c r="H9680">
        <v>2</v>
      </c>
      <c r="I9680" t="s">
        <v>1</v>
      </c>
      <c r="J9680">
        <v>-1</v>
      </c>
    </row>
    <row r="9681" spans="2:10" x14ac:dyDescent="0.45">
      <c r="B9681">
        <v>6788</v>
      </c>
      <c r="C9681" t="s">
        <v>45</v>
      </c>
      <c r="D9681">
        <v>35</v>
      </c>
      <c r="E9681">
        <v>6</v>
      </c>
      <c r="F9681" t="s">
        <v>11</v>
      </c>
      <c r="G9681">
        <v>3</v>
      </c>
      <c r="H9681">
        <v>0</v>
      </c>
      <c r="I9681" t="s">
        <v>12</v>
      </c>
      <c r="J9681">
        <v>1</v>
      </c>
    </row>
    <row r="9682" spans="2:10" x14ac:dyDescent="0.45">
      <c r="B9682">
        <v>6799</v>
      </c>
      <c r="C9682" t="s">
        <v>45</v>
      </c>
      <c r="D9682">
        <v>35</v>
      </c>
      <c r="E9682">
        <v>6</v>
      </c>
      <c r="F9682" t="s">
        <v>7</v>
      </c>
      <c r="G9682">
        <v>3</v>
      </c>
      <c r="H9682">
        <v>3</v>
      </c>
      <c r="I9682" t="s">
        <v>14</v>
      </c>
      <c r="J9682">
        <v>0</v>
      </c>
    </row>
    <row r="9683" spans="2:10" x14ac:dyDescent="0.45">
      <c r="B9683">
        <v>6890</v>
      </c>
      <c r="C9683" t="s">
        <v>45</v>
      </c>
      <c r="D9683">
        <v>35</v>
      </c>
      <c r="E9683">
        <v>6</v>
      </c>
      <c r="F9683" t="s">
        <v>10</v>
      </c>
      <c r="G9683">
        <v>1</v>
      </c>
      <c r="H9683">
        <v>0</v>
      </c>
      <c r="I9683" t="s">
        <v>4</v>
      </c>
      <c r="J9683">
        <v>1</v>
      </c>
    </row>
    <row r="9684" spans="2:10" x14ac:dyDescent="0.45">
      <c r="B9684">
        <v>6789</v>
      </c>
      <c r="C9684" t="s">
        <v>45</v>
      </c>
      <c r="D9684">
        <v>35</v>
      </c>
      <c r="E9684">
        <v>7</v>
      </c>
      <c r="F9684" t="s">
        <v>12</v>
      </c>
      <c r="G9684">
        <v>0</v>
      </c>
      <c r="H9684">
        <v>3</v>
      </c>
      <c r="I9684" t="s">
        <v>7</v>
      </c>
      <c r="J9684">
        <v>-1</v>
      </c>
    </row>
    <row r="9685" spans="2:10" x14ac:dyDescent="0.45">
      <c r="B9685">
        <v>6790</v>
      </c>
      <c r="C9685" t="s">
        <v>45</v>
      </c>
      <c r="D9685">
        <v>35</v>
      </c>
      <c r="E9685">
        <v>7</v>
      </c>
      <c r="F9685" t="s">
        <v>14</v>
      </c>
      <c r="G9685">
        <v>1</v>
      </c>
      <c r="H9685">
        <v>3</v>
      </c>
      <c r="I9685" t="s">
        <v>8</v>
      </c>
      <c r="J9685">
        <v>-1</v>
      </c>
    </row>
    <row r="9686" spans="2:10" x14ac:dyDescent="0.45">
      <c r="B9686">
        <v>6791</v>
      </c>
      <c r="C9686" t="s">
        <v>45</v>
      </c>
      <c r="D9686">
        <v>35</v>
      </c>
      <c r="E9686">
        <v>7</v>
      </c>
      <c r="F9686" t="s">
        <v>1</v>
      </c>
      <c r="G9686">
        <v>2</v>
      </c>
      <c r="H9686">
        <v>3</v>
      </c>
      <c r="I9686" t="s">
        <v>10</v>
      </c>
      <c r="J9686">
        <v>-1</v>
      </c>
    </row>
    <row r="9687" spans="2:10" x14ac:dyDescent="0.45">
      <c r="B9687">
        <v>6792</v>
      </c>
      <c r="C9687" t="s">
        <v>45</v>
      </c>
      <c r="D9687">
        <v>35</v>
      </c>
      <c r="E9687">
        <v>7</v>
      </c>
      <c r="F9687" t="s">
        <v>0</v>
      </c>
      <c r="G9687">
        <v>3</v>
      </c>
      <c r="H9687">
        <v>2</v>
      </c>
      <c r="I9687" t="s">
        <v>21</v>
      </c>
      <c r="J9687">
        <v>1</v>
      </c>
    </row>
    <row r="9688" spans="2:10" x14ac:dyDescent="0.45">
      <c r="B9688">
        <v>6793</v>
      </c>
      <c r="C9688" t="s">
        <v>45</v>
      </c>
      <c r="D9688">
        <v>35</v>
      </c>
      <c r="E9688">
        <v>7</v>
      </c>
      <c r="F9688" t="s">
        <v>27</v>
      </c>
      <c r="G9688">
        <v>1</v>
      </c>
      <c r="H9688">
        <v>0</v>
      </c>
      <c r="I9688" t="s">
        <v>18</v>
      </c>
      <c r="J9688">
        <v>1</v>
      </c>
    </row>
    <row r="9689" spans="2:10" x14ac:dyDescent="0.45">
      <c r="B9689">
        <v>6794</v>
      </c>
      <c r="C9689" t="s">
        <v>45</v>
      </c>
      <c r="D9689">
        <v>35</v>
      </c>
      <c r="E9689">
        <v>7</v>
      </c>
      <c r="F9689" t="s">
        <v>13</v>
      </c>
      <c r="G9689">
        <v>1</v>
      </c>
      <c r="H9689">
        <v>2</v>
      </c>
      <c r="I9689" t="s">
        <v>17</v>
      </c>
      <c r="J9689">
        <v>-1</v>
      </c>
    </row>
    <row r="9690" spans="2:10" x14ac:dyDescent="0.45">
      <c r="B9690">
        <v>6795</v>
      </c>
      <c r="C9690" t="s">
        <v>45</v>
      </c>
      <c r="D9690">
        <v>35</v>
      </c>
      <c r="E9690">
        <v>7</v>
      </c>
      <c r="F9690" t="s">
        <v>3</v>
      </c>
      <c r="G9690">
        <v>3</v>
      </c>
      <c r="H9690">
        <v>0</v>
      </c>
      <c r="I9690" t="s">
        <v>9</v>
      </c>
      <c r="J9690">
        <v>1</v>
      </c>
    </row>
    <row r="9691" spans="2:10" x14ac:dyDescent="0.45">
      <c r="B9691">
        <v>6796</v>
      </c>
      <c r="C9691" t="s">
        <v>45</v>
      </c>
      <c r="D9691">
        <v>35</v>
      </c>
      <c r="E9691">
        <v>7</v>
      </c>
      <c r="F9691" t="s">
        <v>44</v>
      </c>
      <c r="G9691">
        <v>2</v>
      </c>
      <c r="H9691">
        <v>1</v>
      </c>
      <c r="I9691" t="s">
        <v>4</v>
      </c>
      <c r="J9691">
        <v>1</v>
      </c>
    </row>
    <row r="9692" spans="2:10" x14ac:dyDescent="0.45">
      <c r="B9692">
        <v>6797</v>
      </c>
      <c r="C9692" t="s">
        <v>45</v>
      </c>
      <c r="D9692">
        <v>35</v>
      </c>
      <c r="E9692">
        <v>7</v>
      </c>
      <c r="F9692" t="s">
        <v>6</v>
      </c>
      <c r="G9692">
        <v>4</v>
      </c>
      <c r="H9692">
        <v>2</v>
      </c>
      <c r="I9692" t="s">
        <v>5</v>
      </c>
      <c r="J9692">
        <v>1</v>
      </c>
    </row>
    <row r="9693" spans="2:10" x14ac:dyDescent="0.45">
      <c r="B9693">
        <v>6798</v>
      </c>
      <c r="C9693" t="s">
        <v>45</v>
      </c>
      <c r="D9693">
        <v>35</v>
      </c>
      <c r="E9693">
        <v>7</v>
      </c>
      <c r="F9693" t="s">
        <v>24</v>
      </c>
      <c r="G9693">
        <v>3</v>
      </c>
      <c r="H9693">
        <v>3</v>
      </c>
      <c r="I9693" t="s">
        <v>11</v>
      </c>
      <c r="J9693">
        <v>0</v>
      </c>
    </row>
    <row r="9694" spans="2:10" x14ac:dyDescent="0.45">
      <c r="B9694">
        <v>6800</v>
      </c>
      <c r="C9694" t="s">
        <v>45</v>
      </c>
      <c r="D9694">
        <v>35</v>
      </c>
      <c r="E9694">
        <v>8</v>
      </c>
      <c r="F9694" t="s">
        <v>8</v>
      </c>
      <c r="G9694">
        <v>1</v>
      </c>
      <c r="H9694">
        <v>0</v>
      </c>
      <c r="I9694" t="s">
        <v>12</v>
      </c>
      <c r="J9694">
        <v>1</v>
      </c>
    </row>
    <row r="9695" spans="2:10" x14ac:dyDescent="0.45">
      <c r="B9695">
        <v>6801</v>
      </c>
      <c r="C9695" t="s">
        <v>45</v>
      </c>
      <c r="D9695">
        <v>35</v>
      </c>
      <c r="E9695">
        <v>8</v>
      </c>
      <c r="F9695" t="s">
        <v>11</v>
      </c>
      <c r="G9695">
        <v>5</v>
      </c>
      <c r="H9695">
        <v>5</v>
      </c>
      <c r="I9695" t="s">
        <v>0</v>
      </c>
      <c r="J9695">
        <v>0</v>
      </c>
    </row>
    <row r="9696" spans="2:10" x14ac:dyDescent="0.45">
      <c r="B9696">
        <v>6802</v>
      </c>
      <c r="C9696" t="s">
        <v>45</v>
      </c>
      <c r="D9696">
        <v>35</v>
      </c>
      <c r="E9696">
        <v>8</v>
      </c>
      <c r="F9696" t="s">
        <v>10</v>
      </c>
      <c r="G9696">
        <v>2</v>
      </c>
      <c r="H9696">
        <v>1</v>
      </c>
      <c r="I9696" t="s">
        <v>27</v>
      </c>
      <c r="J9696">
        <v>1</v>
      </c>
    </row>
    <row r="9697" spans="2:10" x14ac:dyDescent="0.45">
      <c r="B9697">
        <v>6803</v>
      </c>
      <c r="C9697" t="s">
        <v>45</v>
      </c>
      <c r="D9697">
        <v>35</v>
      </c>
      <c r="E9697">
        <v>8</v>
      </c>
      <c r="F9697" t="s">
        <v>5</v>
      </c>
      <c r="G9697">
        <v>0</v>
      </c>
      <c r="H9697">
        <v>3</v>
      </c>
      <c r="I9697" t="s">
        <v>13</v>
      </c>
      <c r="J9697">
        <v>-1</v>
      </c>
    </row>
    <row r="9698" spans="2:10" x14ac:dyDescent="0.45">
      <c r="B9698">
        <v>6804</v>
      </c>
      <c r="C9698" t="s">
        <v>45</v>
      </c>
      <c r="D9698">
        <v>35</v>
      </c>
      <c r="E9698">
        <v>8</v>
      </c>
      <c r="F9698" t="s">
        <v>21</v>
      </c>
      <c r="G9698">
        <v>1</v>
      </c>
      <c r="H9698">
        <v>5</v>
      </c>
      <c r="I9698" t="s">
        <v>3</v>
      </c>
      <c r="J9698">
        <v>-1</v>
      </c>
    </row>
    <row r="9699" spans="2:10" x14ac:dyDescent="0.45">
      <c r="B9699">
        <v>6805</v>
      </c>
      <c r="C9699" t="s">
        <v>45</v>
      </c>
      <c r="D9699">
        <v>35</v>
      </c>
      <c r="E9699">
        <v>8</v>
      </c>
      <c r="F9699" t="s">
        <v>9</v>
      </c>
      <c r="G9699">
        <v>6</v>
      </c>
      <c r="H9699">
        <v>1</v>
      </c>
      <c r="I9699" t="s">
        <v>44</v>
      </c>
      <c r="J9699">
        <v>1</v>
      </c>
    </row>
    <row r="9700" spans="2:10" x14ac:dyDescent="0.45">
      <c r="B9700">
        <v>6806</v>
      </c>
      <c r="C9700" t="s">
        <v>45</v>
      </c>
      <c r="D9700">
        <v>35</v>
      </c>
      <c r="E9700">
        <v>8</v>
      </c>
      <c r="F9700" t="s">
        <v>7</v>
      </c>
      <c r="G9700">
        <v>1</v>
      </c>
      <c r="H9700">
        <v>0</v>
      </c>
      <c r="I9700" t="s">
        <v>24</v>
      </c>
      <c r="J9700">
        <v>1</v>
      </c>
    </row>
    <row r="9701" spans="2:10" x14ac:dyDescent="0.45">
      <c r="B9701">
        <v>6807</v>
      </c>
      <c r="C9701" t="s">
        <v>45</v>
      </c>
      <c r="D9701">
        <v>35</v>
      </c>
      <c r="E9701">
        <v>8</v>
      </c>
      <c r="F9701" t="s">
        <v>17</v>
      </c>
      <c r="G9701">
        <v>4</v>
      </c>
      <c r="H9701">
        <v>1</v>
      </c>
      <c r="I9701" t="s">
        <v>14</v>
      </c>
      <c r="J9701">
        <v>1</v>
      </c>
    </row>
    <row r="9702" spans="2:10" x14ac:dyDescent="0.45">
      <c r="B9702">
        <v>6808</v>
      </c>
      <c r="C9702" t="s">
        <v>45</v>
      </c>
      <c r="D9702">
        <v>35</v>
      </c>
      <c r="E9702">
        <v>8</v>
      </c>
      <c r="F9702" t="s">
        <v>4</v>
      </c>
      <c r="G9702">
        <v>2</v>
      </c>
      <c r="H9702">
        <v>1</v>
      </c>
      <c r="I9702" t="s">
        <v>1</v>
      </c>
      <c r="J9702">
        <v>1</v>
      </c>
    </row>
    <row r="9703" spans="2:10" x14ac:dyDescent="0.45">
      <c r="B9703">
        <v>6809</v>
      </c>
      <c r="C9703" t="s">
        <v>45</v>
      </c>
      <c r="D9703">
        <v>35</v>
      </c>
      <c r="E9703">
        <v>8</v>
      </c>
      <c r="F9703" t="s">
        <v>18</v>
      </c>
      <c r="G9703">
        <v>0</v>
      </c>
      <c r="H9703">
        <v>2</v>
      </c>
      <c r="I9703" t="s">
        <v>6</v>
      </c>
      <c r="J9703">
        <v>-1</v>
      </c>
    </row>
    <row r="9704" spans="2:10" x14ac:dyDescent="0.45">
      <c r="B9704">
        <v>6810</v>
      </c>
      <c r="C9704" t="s">
        <v>45</v>
      </c>
      <c r="D9704">
        <v>35</v>
      </c>
      <c r="E9704">
        <v>9</v>
      </c>
      <c r="F9704" t="s">
        <v>6</v>
      </c>
      <c r="G9704">
        <v>0</v>
      </c>
      <c r="H9704">
        <v>1</v>
      </c>
      <c r="I9704" t="s">
        <v>10</v>
      </c>
      <c r="J9704">
        <v>-1</v>
      </c>
    </row>
    <row r="9705" spans="2:10" x14ac:dyDescent="0.45">
      <c r="B9705">
        <v>6811</v>
      </c>
      <c r="C9705" t="s">
        <v>45</v>
      </c>
      <c r="D9705">
        <v>35</v>
      </c>
      <c r="E9705">
        <v>9</v>
      </c>
      <c r="F9705" t="s">
        <v>12</v>
      </c>
      <c r="G9705">
        <v>3</v>
      </c>
      <c r="H9705">
        <v>1</v>
      </c>
      <c r="I9705" t="s">
        <v>17</v>
      </c>
      <c r="J9705">
        <v>1</v>
      </c>
    </row>
    <row r="9706" spans="2:10" x14ac:dyDescent="0.45">
      <c r="B9706">
        <v>6812</v>
      </c>
      <c r="C9706" t="s">
        <v>45</v>
      </c>
      <c r="D9706">
        <v>35</v>
      </c>
      <c r="E9706">
        <v>9</v>
      </c>
      <c r="F9706" t="s">
        <v>14</v>
      </c>
      <c r="G9706">
        <v>0</v>
      </c>
      <c r="H9706">
        <v>2</v>
      </c>
      <c r="I9706" t="s">
        <v>5</v>
      </c>
      <c r="J9706">
        <v>-1</v>
      </c>
    </row>
    <row r="9707" spans="2:10" x14ac:dyDescent="0.45">
      <c r="B9707">
        <v>6813</v>
      </c>
      <c r="C9707" t="s">
        <v>45</v>
      </c>
      <c r="D9707">
        <v>35</v>
      </c>
      <c r="E9707">
        <v>9</v>
      </c>
      <c r="F9707" t="s">
        <v>24</v>
      </c>
      <c r="G9707">
        <v>3</v>
      </c>
      <c r="H9707">
        <v>2</v>
      </c>
      <c r="I9707" t="s">
        <v>8</v>
      </c>
      <c r="J9707">
        <v>1</v>
      </c>
    </row>
    <row r="9708" spans="2:10" x14ac:dyDescent="0.45">
      <c r="B9708">
        <v>6814</v>
      </c>
      <c r="C9708" t="s">
        <v>45</v>
      </c>
      <c r="D9708">
        <v>35</v>
      </c>
      <c r="E9708">
        <v>9</v>
      </c>
      <c r="F9708" t="s">
        <v>27</v>
      </c>
      <c r="G9708">
        <v>1</v>
      </c>
      <c r="H9708">
        <v>0</v>
      </c>
      <c r="I9708" t="s">
        <v>4</v>
      </c>
      <c r="J9708">
        <v>1</v>
      </c>
    </row>
    <row r="9709" spans="2:10" x14ac:dyDescent="0.45">
      <c r="B9709">
        <v>6815</v>
      </c>
      <c r="C9709" t="s">
        <v>45</v>
      </c>
      <c r="D9709">
        <v>35</v>
      </c>
      <c r="E9709">
        <v>9</v>
      </c>
      <c r="F9709" t="s">
        <v>13</v>
      </c>
      <c r="G9709">
        <v>2</v>
      </c>
      <c r="H9709">
        <v>0</v>
      </c>
      <c r="I9709" t="s">
        <v>18</v>
      </c>
      <c r="J9709">
        <v>1</v>
      </c>
    </row>
    <row r="9710" spans="2:10" x14ac:dyDescent="0.45">
      <c r="B9710">
        <v>6816</v>
      </c>
      <c r="C9710" t="s">
        <v>45</v>
      </c>
      <c r="D9710">
        <v>35</v>
      </c>
      <c r="E9710">
        <v>9</v>
      </c>
      <c r="F9710" t="s">
        <v>3</v>
      </c>
      <c r="G9710">
        <v>0</v>
      </c>
      <c r="H9710">
        <v>0</v>
      </c>
      <c r="I9710" t="s">
        <v>11</v>
      </c>
      <c r="J9710">
        <v>0</v>
      </c>
    </row>
    <row r="9711" spans="2:10" x14ac:dyDescent="0.45">
      <c r="B9711">
        <v>6817</v>
      </c>
      <c r="C9711" t="s">
        <v>45</v>
      </c>
      <c r="D9711">
        <v>35</v>
      </c>
      <c r="E9711">
        <v>9</v>
      </c>
      <c r="F9711" t="s">
        <v>44</v>
      </c>
      <c r="G9711">
        <v>2</v>
      </c>
      <c r="H9711">
        <v>3</v>
      </c>
      <c r="I9711" t="s">
        <v>1</v>
      </c>
      <c r="J9711">
        <v>-1</v>
      </c>
    </row>
    <row r="9712" spans="2:10" x14ac:dyDescent="0.45">
      <c r="B9712">
        <v>6818</v>
      </c>
      <c r="C9712" t="s">
        <v>45</v>
      </c>
      <c r="D9712">
        <v>35</v>
      </c>
      <c r="E9712">
        <v>9</v>
      </c>
      <c r="F9712" t="s">
        <v>9</v>
      </c>
      <c r="G9712">
        <v>4</v>
      </c>
      <c r="H9712">
        <v>1</v>
      </c>
      <c r="I9712" t="s">
        <v>21</v>
      </c>
      <c r="J9712">
        <v>1</v>
      </c>
    </row>
    <row r="9713" spans="2:10" x14ac:dyDescent="0.45">
      <c r="B9713">
        <v>6819</v>
      </c>
      <c r="C9713" t="s">
        <v>45</v>
      </c>
      <c r="D9713">
        <v>35</v>
      </c>
      <c r="E9713">
        <v>9</v>
      </c>
      <c r="F9713" t="s">
        <v>0</v>
      </c>
      <c r="G9713">
        <v>1</v>
      </c>
      <c r="H9713">
        <v>0</v>
      </c>
      <c r="I9713" t="s">
        <v>7</v>
      </c>
      <c r="J9713">
        <v>1</v>
      </c>
    </row>
    <row r="9714" spans="2:10" x14ac:dyDescent="0.45">
      <c r="B9714">
        <v>6820</v>
      </c>
      <c r="C9714" t="s">
        <v>45</v>
      </c>
      <c r="D9714">
        <v>35</v>
      </c>
      <c r="E9714">
        <v>10</v>
      </c>
      <c r="F9714" t="s">
        <v>8</v>
      </c>
      <c r="G9714">
        <v>3</v>
      </c>
      <c r="H9714">
        <v>2</v>
      </c>
      <c r="I9714" t="s">
        <v>0</v>
      </c>
      <c r="J9714">
        <v>1</v>
      </c>
    </row>
    <row r="9715" spans="2:10" x14ac:dyDescent="0.45">
      <c r="B9715">
        <v>6821</v>
      </c>
      <c r="C9715" t="s">
        <v>45</v>
      </c>
      <c r="D9715">
        <v>35</v>
      </c>
      <c r="E9715">
        <v>10</v>
      </c>
      <c r="F9715" t="s">
        <v>10</v>
      </c>
      <c r="G9715">
        <v>1</v>
      </c>
      <c r="H9715">
        <v>1</v>
      </c>
      <c r="I9715" t="s">
        <v>13</v>
      </c>
      <c r="J9715">
        <v>0</v>
      </c>
    </row>
    <row r="9716" spans="2:10" x14ac:dyDescent="0.45">
      <c r="B9716">
        <v>6822</v>
      </c>
      <c r="C9716" t="s">
        <v>45</v>
      </c>
      <c r="D9716">
        <v>35</v>
      </c>
      <c r="E9716">
        <v>10</v>
      </c>
      <c r="F9716" t="s">
        <v>5</v>
      </c>
      <c r="G9716">
        <v>2</v>
      </c>
      <c r="H9716">
        <v>0</v>
      </c>
      <c r="I9716" t="s">
        <v>12</v>
      </c>
      <c r="J9716">
        <v>1</v>
      </c>
    </row>
    <row r="9717" spans="2:10" x14ac:dyDescent="0.45">
      <c r="B9717">
        <v>6823</v>
      </c>
      <c r="C9717" t="s">
        <v>45</v>
      </c>
      <c r="D9717">
        <v>35</v>
      </c>
      <c r="E9717">
        <v>10</v>
      </c>
      <c r="F9717" t="s">
        <v>1</v>
      </c>
      <c r="G9717">
        <v>2</v>
      </c>
      <c r="H9717">
        <v>3</v>
      </c>
      <c r="I9717" t="s">
        <v>27</v>
      </c>
      <c r="J9717">
        <v>-1</v>
      </c>
    </row>
    <row r="9718" spans="2:10" x14ac:dyDescent="0.45">
      <c r="B9718">
        <v>6824</v>
      </c>
      <c r="C9718" t="s">
        <v>45</v>
      </c>
      <c r="D9718">
        <v>35</v>
      </c>
      <c r="E9718">
        <v>10</v>
      </c>
      <c r="F9718" t="s">
        <v>21</v>
      </c>
      <c r="G9718">
        <v>0</v>
      </c>
      <c r="H9718">
        <v>0</v>
      </c>
      <c r="I9718" t="s">
        <v>44</v>
      </c>
      <c r="J9718">
        <v>0</v>
      </c>
    </row>
    <row r="9719" spans="2:10" x14ac:dyDescent="0.45">
      <c r="B9719">
        <v>6825</v>
      </c>
      <c r="C9719" t="s">
        <v>45</v>
      </c>
      <c r="D9719">
        <v>35</v>
      </c>
      <c r="E9719">
        <v>10</v>
      </c>
      <c r="F9719" t="s">
        <v>17</v>
      </c>
      <c r="G9719">
        <v>2</v>
      </c>
      <c r="H9719">
        <v>1</v>
      </c>
      <c r="I9719" t="s">
        <v>24</v>
      </c>
      <c r="J9719">
        <v>1</v>
      </c>
    </row>
    <row r="9720" spans="2:10" x14ac:dyDescent="0.45">
      <c r="B9720">
        <v>6826</v>
      </c>
      <c r="C9720" t="s">
        <v>45</v>
      </c>
      <c r="D9720">
        <v>35</v>
      </c>
      <c r="E9720">
        <v>10</v>
      </c>
      <c r="F9720" t="s">
        <v>4</v>
      </c>
      <c r="G9720">
        <v>0</v>
      </c>
      <c r="H9720">
        <v>0</v>
      </c>
      <c r="I9720" t="s">
        <v>6</v>
      </c>
      <c r="J9720">
        <v>0</v>
      </c>
    </row>
    <row r="9721" spans="2:10" x14ac:dyDescent="0.45">
      <c r="B9721">
        <v>6827</v>
      </c>
      <c r="C9721" t="s">
        <v>45</v>
      </c>
      <c r="D9721">
        <v>35</v>
      </c>
      <c r="E9721">
        <v>10</v>
      </c>
      <c r="F9721" t="s">
        <v>7</v>
      </c>
      <c r="G9721">
        <v>0</v>
      </c>
      <c r="H9721">
        <v>0</v>
      </c>
      <c r="I9721" t="s">
        <v>3</v>
      </c>
      <c r="J9721">
        <v>0</v>
      </c>
    </row>
    <row r="9722" spans="2:10" x14ac:dyDescent="0.45">
      <c r="B9722">
        <v>6828</v>
      </c>
      <c r="C9722" t="s">
        <v>45</v>
      </c>
      <c r="D9722">
        <v>35</v>
      </c>
      <c r="E9722">
        <v>10</v>
      </c>
      <c r="F9722" t="s">
        <v>18</v>
      </c>
      <c r="G9722">
        <v>3</v>
      </c>
      <c r="H9722">
        <v>3</v>
      </c>
      <c r="I9722" t="s">
        <v>14</v>
      </c>
      <c r="J9722">
        <v>0</v>
      </c>
    </row>
    <row r="9723" spans="2:10" x14ac:dyDescent="0.45">
      <c r="B9723">
        <v>6829</v>
      </c>
      <c r="C9723" t="s">
        <v>45</v>
      </c>
      <c r="D9723">
        <v>35</v>
      </c>
      <c r="E9723">
        <v>10</v>
      </c>
      <c r="F9723" t="s">
        <v>11</v>
      </c>
      <c r="G9723">
        <v>3</v>
      </c>
      <c r="H9723">
        <v>2</v>
      </c>
      <c r="I9723" t="s">
        <v>9</v>
      </c>
      <c r="J9723">
        <v>1</v>
      </c>
    </row>
    <row r="9724" spans="2:10" x14ac:dyDescent="0.45">
      <c r="B9724">
        <v>6830</v>
      </c>
      <c r="C9724" t="s">
        <v>45</v>
      </c>
      <c r="D9724">
        <v>35</v>
      </c>
      <c r="E9724">
        <v>11</v>
      </c>
      <c r="F9724" t="s">
        <v>0</v>
      </c>
      <c r="G9724">
        <v>2</v>
      </c>
      <c r="H9724">
        <v>2</v>
      </c>
      <c r="I9724" t="s">
        <v>17</v>
      </c>
      <c r="J9724">
        <v>0</v>
      </c>
    </row>
    <row r="9725" spans="2:10" x14ac:dyDescent="0.45">
      <c r="B9725">
        <v>6831</v>
      </c>
      <c r="C9725" t="s">
        <v>45</v>
      </c>
      <c r="D9725">
        <v>35</v>
      </c>
      <c r="E9725">
        <v>11</v>
      </c>
      <c r="F9725" t="s">
        <v>14</v>
      </c>
      <c r="G9725">
        <v>1</v>
      </c>
      <c r="H9725">
        <v>1</v>
      </c>
      <c r="I9725" t="s">
        <v>10</v>
      </c>
      <c r="J9725">
        <v>0</v>
      </c>
    </row>
    <row r="9726" spans="2:10" x14ac:dyDescent="0.45">
      <c r="B9726">
        <v>6832</v>
      </c>
      <c r="C9726" t="s">
        <v>45</v>
      </c>
      <c r="D9726">
        <v>35</v>
      </c>
      <c r="E9726">
        <v>11</v>
      </c>
      <c r="F9726" t="s">
        <v>12</v>
      </c>
      <c r="G9726">
        <v>3</v>
      </c>
      <c r="H9726">
        <v>0</v>
      </c>
      <c r="I9726" t="s">
        <v>18</v>
      </c>
      <c r="J9726">
        <v>1</v>
      </c>
    </row>
    <row r="9727" spans="2:10" x14ac:dyDescent="0.45">
      <c r="B9727">
        <v>6833</v>
      </c>
      <c r="C9727" t="s">
        <v>45</v>
      </c>
      <c r="D9727">
        <v>35</v>
      </c>
      <c r="E9727">
        <v>11</v>
      </c>
      <c r="F9727" t="s">
        <v>21</v>
      </c>
      <c r="G9727">
        <v>3</v>
      </c>
      <c r="H9727">
        <v>0</v>
      </c>
      <c r="I9727" t="s">
        <v>11</v>
      </c>
      <c r="J9727">
        <v>1</v>
      </c>
    </row>
    <row r="9728" spans="2:10" x14ac:dyDescent="0.45">
      <c r="B9728">
        <v>6834</v>
      </c>
      <c r="C9728" t="s">
        <v>45</v>
      </c>
      <c r="D9728">
        <v>35</v>
      </c>
      <c r="E9728">
        <v>11</v>
      </c>
      <c r="F9728" t="s">
        <v>9</v>
      </c>
      <c r="G9728">
        <v>2</v>
      </c>
      <c r="H9728">
        <v>1</v>
      </c>
      <c r="I9728" t="s">
        <v>7</v>
      </c>
      <c r="J9728">
        <v>1</v>
      </c>
    </row>
    <row r="9729" spans="2:10" x14ac:dyDescent="0.45">
      <c r="B9729">
        <v>6835</v>
      </c>
      <c r="C9729" t="s">
        <v>45</v>
      </c>
      <c r="D9729">
        <v>35</v>
      </c>
      <c r="E9729">
        <v>11</v>
      </c>
      <c r="F9729" t="s">
        <v>13</v>
      </c>
      <c r="G9729">
        <v>3</v>
      </c>
      <c r="H9729">
        <v>2</v>
      </c>
      <c r="I9729" t="s">
        <v>4</v>
      </c>
      <c r="J9729">
        <v>1</v>
      </c>
    </row>
    <row r="9730" spans="2:10" x14ac:dyDescent="0.45">
      <c r="B9730">
        <v>6836</v>
      </c>
      <c r="C9730" t="s">
        <v>45</v>
      </c>
      <c r="D9730">
        <v>35</v>
      </c>
      <c r="E9730">
        <v>11</v>
      </c>
      <c r="F9730" t="s">
        <v>24</v>
      </c>
      <c r="G9730">
        <v>1</v>
      </c>
      <c r="H9730">
        <v>0</v>
      </c>
      <c r="I9730" t="s">
        <v>5</v>
      </c>
      <c r="J9730">
        <v>1</v>
      </c>
    </row>
    <row r="9731" spans="2:10" x14ac:dyDescent="0.45">
      <c r="B9731">
        <v>6837</v>
      </c>
      <c r="C9731" t="s">
        <v>45</v>
      </c>
      <c r="D9731">
        <v>35</v>
      </c>
      <c r="E9731">
        <v>11</v>
      </c>
      <c r="F9731" t="s">
        <v>3</v>
      </c>
      <c r="G9731">
        <v>5</v>
      </c>
      <c r="H9731">
        <v>0</v>
      </c>
      <c r="I9731" t="s">
        <v>8</v>
      </c>
      <c r="J9731">
        <v>1</v>
      </c>
    </row>
    <row r="9732" spans="2:10" x14ac:dyDescent="0.45">
      <c r="B9732">
        <v>6838</v>
      </c>
      <c r="C9732" t="s">
        <v>45</v>
      </c>
      <c r="D9732">
        <v>35</v>
      </c>
      <c r="E9732">
        <v>11</v>
      </c>
      <c r="F9732" t="s">
        <v>6</v>
      </c>
      <c r="G9732">
        <v>1</v>
      </c>
      <c r="H9732">
        <v>1</v>
      </c>
      <c r="I9732" t="s">
        <v>1</v>
      </c>
      <c r="J9732">
        <v>0</v>
      </c>
    </row>
    <row r="9733" spans="2:10" x14ac:dyDescent="0.45">
      <c r="B9733">
        <v>6839</v>
      </c>
      <c r="C9733" t="s">
        <v>45</v>
      </c>
      <c r="D9733">
        <v>35</v>
      </c>
      <c r="E9733">
        <v>11</v>
      </c>
      <c r="F9733" t="s">
        <v>44</v>
      </c>
      <c r="G9733">
        <v>1</v>
      </c>
      <c r="H9733">
        <v>3</v>
      </c>
      <c r="I9733" t="s">
        <v>27</v>
      </c>
      <c r="J9733">
        <v>-1</v>
      </c>
    </row>
    <row r="9734" spans="2:10" x14ac:dyDescent="0.45">
      <c r="B9734">
        <v>6840</v>
      </c>
      <c r="C9734" t="s">
        <v>45</v>
      </c>
      <c r="D9734">
        <v>35</v>
      </c>
      <c r="E9734">
        <v>12</v>
      </c>
      <c r="F9734" t="s">
        <v>8</v>
      </c>
      <c r="G9734">
        <v>1</v>
      </c>
      <c r="H9734">
        <v>1</v>
      </c>
      <c r="I9734" t="s">
        <v>9</v>
      </c>
      <c r="J9734">
        <v>0</v>
      </c>
    </row>
    <row r="9735" spans="2:10" x14ac:dyDescent="0.45">
      <c r="B9735">
        <v>6841</v>
      </c>
      <c r="C9735" t="s">
        <v>45</v>
      </c>
      <c r="D9735">
        <v>35</v>
      </c>
      <c r="E9735">
        <v>12</v>
      </c>
      <c r="F9735" t="s">
        <v>5</v>
      </c>
      <c r="G9735">
        <v>1</v>
      </c>
      <c r="H9735">
        <v>0</v>
      </c>
      <c r="I9735" t="s">
        <v>0</v>
      </c>
      <c r="J9735">
        <v>1</v>
      </c>
    </row>
    <row r="9736" spans="2:10" x14ac:dyDescent="0.45">
      <c r="B9736">
        <v>6842</v>
      </c>
      <c r="C9736" t="s">
        <v>45</v>
      </c>
      <c r="D9736">
        <v>35</v>
      </c>
      <c r="E9736">
        <v>12</v>
      </c>
      <c r="F9736" t="s">
        <v>10</v>
      </c>
      <c r="G9736">
        <v>4</v>
      </c>
      <c r="H9736">
        <v>1</v>
      </c>
      <c r="I9736" t="s">
        <v>12</v>
      </c>
      <c r="J9736">
        <v>1</v>
      </c>
    </row>
    <row r="9737" spans="2:10" x14ac:dyDescent="0.45">
      <c r="B9737">
        <v>6843</v>
      </c>
      <c r="C9737" t="s">
        <v>45</v>
      </c>
      <c r="D9737">
        <v>35</v>
      </c>
      <c r="E9737">
        <v>12</v>
      </c>
      <c r="F9737" t="s">
        <v>1</v>
      </c>
      <c r="G9737">
        <v>2</v>
      </c>
      <c r="H9737">
        <v>0</v>
      </c>
      <c r="I9737" t="s">
        <v>13</v>
      </c>
      <c r="J9737">
        <v>1</v>
      </c>
    </row>
    <row r="9738" spans="2:10" x14ac:dyDescent="0.45">
      <c r="B9738">
        <v>6844</v>
      </c>
      <c r="C9738" t="s">
        <v>45</v>
      </c>
      <c r="D9738">
        <v>35</v>
      </c>
      <c r="E9738">
        <v>12</v>
      </c>
      <c r="F9738" t="s">
        <v>27</v>
      </c>
      <c r="G9738">
        <v>1</v>
      </c>
      <c r="H9738">
        <v>0</v>
      </c>
      <c r="I9738" t="s">
        <v>6</v>
      </c>
      <c r="J9738">
        <v>1</v>
      </c>
    </row>
    <row r="9739" spans="2:10" x14ac:dyDescent="0.45">
      <c r="B9739">
        <v>6845</v>
      </c>
      <c r="C9739" t="s">
        <v>45</v>
      </c>
      <c r="D9739">
        <v>35</v>
      </c>
      <c r="E9739">
        <v>12</v>
      </c>
      <c r="F9739" t="s">
        <v>17</v>
      </c>
      <c r="G9739">
        <v>2</v>
      </c>
      <c r="H9739">
        <v>1</v>
      </c>
      <c r="I9739" t="s">
        <v>3</v>
      </c>
      <c r="J9739">
        <v>1</v>
      </c>
    </row>
    <row r="9740" spans="2:10" x14ac:dyDescent="0.45">
      <c r="B9740">
        <v>6846</v>
      </c>
      <c r="C9740" t="s">
        <v>45</v>
      </c>
      <c r="D9740">
        <v>35</v>
      </c>
      <c r="E9740">
        <v>12</v>
      </c>
      <c r="F9740" t="s">
        <v>4</v>
      </c>
      <c r="G9740">
        <v>1</v>
      </c>
      <c r="H9740">
        <v>2</v>
      </c>
      <c r="I9740" t="s">
        <v>14</v>
      </c>
      <c r="J9740">
        <v>-1</v>
      </c>
    </row>
    <row r="9741" spans="2:10" x14ac:dyDescent="0.45">
      <c r="B9741">
        <v>6847</v>
      </c>
      <c r="C9741" t="s">
        <v>45</v>
      </c>
      <c r="D9741">
        <v>35</v>
      </c>
      <c r="E9741">
        <v>12</v>
      </c>
      <c r="F9741" t="s">
        <v>7</v>
      </c>
      <c r="G9741">
        <v>2</v>
      </c>
      <c r="H9741">
        <v>0</v>
      </c>
      <c r="I9741" t="s">
        <v>21</v>
      </c>
      <c r="J9741">
        <v>1</v>
      </c>
    </row>
    <row r="9742" spans="2:10" x14ac:dyDescent="0.45">
      <c r="B9742">
        <v>6848</v>
      </c>
      <c r="C9742" t="s">
        <v>45</v>
      </c>
      <c r="D9742">
        <v>35</v>
      </c>
      <c r="E9742">
        <v>12</v>
      </c>
      <c r="F9742" t="s">
        <v>18</v>
      </c>
      <c r="G9742">
        <v>0</v>
      </c>
      <c r="H9742">
        <v>3</v>
      </c>
      <c r="I9742" t="s">
        <v>24</v>
      </c>
      <c r="J9742">
        <v>-1</v>
      </c>
    </row>
    <row r="9743" spans="2:10" x14ac:dyDescent="0.45">
      <c r="B9743">
        <v>6849</v>
      </c>
      <c r="C9743" t="s">
        <v>45</v>
      </c>
      <c r="D9743">
        <v>35</v>
      </c>
      <c r="E9743">
        <v>12</v>
      </c>
      <c r="F9743" t="s">
        <v>11</v>
      </c>
      <c r="G9743">
        <v>5</v>
      </c>
      <c r="H9743">
        <v>0</v>
      </c>
      <c r="I9743" t="s">
        <v>44</v>
      </c>
      <c r="J9743">
        <v>1</v>
      </c>
    </row>
    <row r="9744" spans="2:10" x14ac:dyDescent="0.45">
      <c r="B9744">
        <v>6850</v>
      </c>
      <c r="C9744" t="s">
        <v>45</v>
      </c>
      <c r="D9744">
        <v>35</v>
      </c>
      <c r="E9744">
        <v>13</v>
      </c>
      <c r="F9744" t="s">
        <v>21</v>
      </c>
      <c r="G9744">
        <v>1</v>
      </c>
      <c r="H9744">
        <v>2</v>
      </c>
      <c r="I9744" t="s">
        <v>8</v>
      </c>
      <c r="J9744">
        <v>-1</v>
      </c>
    </row>
    <row r="9745" spans="2:10" x14ac:dyDescent="0.45">
      <c r="B9745">
        <v>6851</v>
      </c>
      <c r="C9745" t="s">
        <v>45</v>
      </c>
      <c r="D9745">
        <v>35</v>
      </c>
      <c r="E9745">
        <v>13</v>
      </c>
      <c r="F9745" t="s">
        <v>0</v>
      </c>
      <c r="G9745">
        <v>3</v>
      </c>
      <c r="H9745">
        <v>1</v>
      </c>
      <c r="I9745" t="s">
        <v>18</v>
      </c>
      <c r="J9745">
        <v>1</v>
      </c>
    </row>
    <row r="9746" spans="2:10" x14ac:dyDescent="0.45">
      <c r="B9746">
        <v>6852</v>
      </c>
      <c r="C9746" t="s">
        <v>45</v>
      </c>
      <c r="D9746">
        <v>35</v>
      </c>
      <c r="E9746">
        <v>13</v>
      </c>
      <c r="F9746" t="s">
        <v>14</v>
      </c>
      <c r="G9746">
        <v>2</v>
      </c>
      <c r="H9746">
        <v>1</v>
      </c>
      <c r="I9746" t="s">
        <v>1</v>
      </c>
      <c r="J9746">
        <v>1</v>
      </c>
    </row>
    <row r="9747" spans="2:10" x14ac:dyDescent="0.45">
      <c r="B9747">
        <v>6853</v>
      </c>
      <c r="C9747" t="s">
        <v>45</v>
      </c>
      <c r="D9747">
        <v>35</v>
      </c>
      <c r="E9747">
        <v>13</v>
      </c>
      <c r="F9747" t="s">
        <v>12</v>
      </c>
      <c r="G9747">
        <v>2</v>
      </c>
      <c r="H9747">
        <v>3</v>
      </c>
      <c r="I9747" t="s">
        <v>4</v>
      </c>
      <c r="J9747">
        <v>-1</v>
      </c>
    </row>
    <row r="9748" spans="2:10" x14ac:dyDescent="0.45">
      <c r="B9748">
        <v>6854</v>
      </c>
      <c r="C9748" t="s">
        <v>45</v>
      </c>
      <c r="D9748">
        <v>35</v>
      </c>
      <c r="E9748">
        <v>13</v>
      </c>
      <c r="F9748" t="s">
        <v>9</v>
      </c>
      <c r="G9748">
        <v>3</v>
      </c>
      <c r="H9748">
        <v>1</v>
      </c>
      <c r="I9748" t="s">
        <v>17</v>
      </c>
      <c r="J9748">
        <v>1</v>
      </c>
    </row>
    <row r="9749" spans="2:10" x14ac:dyDescent="0.45">
      <c r="B9749">
        <v>6855</v>
      </c>
      <c r="C9749" t="s">
        <v>45</v>
      </c>
      <c r="D9749">
        <v>35</v>
      </c>
      <c r="E9749">
        <v>13</v>
      </c>
      <c r="F9749" t="s">
        <v>3</v>
      </c>
      <c r="G9749">
        <v>1</v>
      </c>
      <c r="H9749">
        <v>0</v>
      </c>
      <c r="I9749" t="s">
        <v>5</v>
      </c>
      <c r="J9749">
        <v>1</v>
      </c>
    </row>
    <row r="9750" spans="2:10" x14ac:dyDescent="0.45">
      <c r="B9750">
        <v>6856</v>
      </c>
      <c r="C9750" t="s">
        <v>45</v>
      </c>
      <c r="D9750">
        <v>35</v>
      </c>
      <c r="E9750">
        <v>13</v>
      </c>
      <c r="F9750" t="s">
        <v>13</v>
      </c>
      <c r="G9750">
        <v>2</v>
      </c>
      <c r="H9750">
        <v>0</v>
      </c>
      <c r="I9750" t="s">
        <v>27</v>
      </c>
      <c r="J9750">
        <v>1</v>
      </c>
    </row>
    <row r="9751" spans="2:10" x14ac:dyDescent="0.45">
      <c r="B9751">
        <v>6857</v>
      </c>
      <c r="C9751" t="s">
        <v>45</v>
      </c>
      <c r="D9751">
        <v>35</v>
      </c>
      <c r="E9751">
        <v>13</v>
      </c>
      <c r="F9751" t="s">
        <v>44</v>
      </c>
      <c r="G9751">
        <v>3</v>
      </c>
      <c r="H9751">
        <v>1</v>
      </c>
      <c r="I9751" t="s">
        <v>6</v>
      </c>
      <c r="J9751">
        <v>1</v>
      </c>
    </row>
    <row r="9752" spans="2:10" x14ac:dyDescent="0.45">
      <c r="B9752">
        <v>6858</v>
      </c>
      <c r="C9752" t="s">
        <v>45</v>
      </c>
      <c r="D9752">
        <v>35</v>
      </c>
      <c r="E9752">
        <v>13</v>
      </c>
      <c r="F9752" t="s">
        <v>24</v>
      </c>
      <c r="G9752">
        <v>2</v>
      </c>
      <c r="H9752">
        <v>1</v>
      </c>
      <c r="I9752" t="s">
        <v>10</v>
      </c>
      <c r="J9752">
        <v>1</v>
      </c>
    </row>
    <row r="9753" spans="2:10" x14ac:dyDescent="0.45">
      <c r="B9753">
        <v>6859</v>
      </c>
      <c r="C9753" t="s">
        <v>45</v>
      </c>
      <c r="D9753">
        <v>35</v>
      </c>
      <c r="E9753">
        <v>13</v>
      </c>
      <c r="F9753" t="s">
        <v>11</v>
      </c>
      <c r="G9753">
        <v>2</v>
      </c>
      <c r="H9753">
        <v>3</v>
      </c>
      <c r="I9753" t="s">
        <v>7</v>
      </c>
      <c r="J9753">
        <v>-1</v>
      </c>
    </row>
    <row r="9754" spans="2:10" x14ac:dyDescent="0.45">
      <c r="B9754">
        <v>6860</v>
      </c>
      <c r="C9754" t="s">
        <v>45</v>
      </c>
      <c r="D9754">
        <v>35</v>
      </c>
      <c r="E9754">
        <v>14</v>
      </c>
      <c r="F9754" t="s">
        <v>6</v>
      </c>
      <c r="G9754">
        <v>1</v>
      </c>
      <c r="H9754">
        <v>1</v>
      </c>
      <c r="I9754" t="s">
        <v>13</v>
      </c>
      <c r="J9754">
        <v>0</v>
      </c>
    </row>
    <row r="9755" spans="2:10" x14ac:dyDescent="0.45">
      <c r="B9755">
        <v>6861</v>
      </c>
      <c r="C9755" t="s">
        <v>45</v>
      </c>
      <c r="D9755">
        <v>35</v>
      </c>
      <c r="E9755">
        <v>14</v>
      </c>
      <c r="F9755" t="s">
        <v>4</v>
      </c>
      <c r="G9755">
        <v>2</v>
      </c>
      <c r="H9755">
        <v>1</v>
      </c>
      <c r="I9755" t="s">
        <v>24</v>
      </c>
      <c r="J9755">
        <v>1</v>
      </c>
    </row>
    <row r="9756" spans="2:10" x14ac:dyDescent="0.45">
      <c r="B9756">
        <v>6862</v>
      </c>
      <c r="C9756" t="s">
        <v>45</v>
      </c>
      <c r="D9756">
        <v>35</v>
      </c>
      <c r="E9756">
        <v>14</v>
      </c>
      <c r="F9756" t="s">
        <v>17</v>
      </c>
      <c r="G9756">
        <v>2</v>
      </c>
      <c r="H9756">
        <v>0</v>
      </c>
      <c r="I9756" t="s">
        <v>21</v>
      </c>
      <c r="J9756">
        <v>1</v>
      </c>
    </row>
    <row r="9757" spans="2:10" x14ac:dyDescent="0.45">
      <c r="B9757">
        <v>6863</v>
      </c>
      <c r="C9757" t="s">
        <v>45</v>
      </c>
      <c r="D9757">
        <v>35</v>
      </c>
      <c r="E9757">
        <v>14</v>
      </c>
      <c r="F9757" t="s">
        <v>27</v>
      </c>
      <c r="G9757">
        <v>0</v>
      </c>
      <c r="H9757">
        <v>0</v>
      </c>
      <c r="I9757" t="s">
        <v>14</v>
      </c>
      <c r="J9757">
        <v>0</v>
      </c>
    </row>
    <row r="9758" spans="2:10" x14ac:dyDescent="0.45">
      <c r="B9758">
        <v>6864</v>
      </c>
      <c r="C9758" t="s">
        <v>45</v>
      </c>
      <c r="D9758">
        <v>35</v>
      </c>
      <c r="E9758">
        <v>14</v>
      </c>
      <c r="F9758" t="s">
        <v>1</v>
      </c>
      <c r="G9758">
        <v>3</v>
      </c>
      <c r="H9758">
        <v>1</v>
      </c>
      <c r="I9758" t="s">
        <v>12</v>
      </c>
      <c r="J9758">
        <v>1</v>
      </c>
    </row>
    <row r="9759" spans="2:10" x14ac:dyDescent="0.45">
      <c r="B9759">
        <v>6865</v>
      </c>
      <c r="C9759" t="s">
        <v>45</v>
      </c>
      <c r="D9759">
        <v>35</v>
      </c>
      <c r="E9759">
        <v>14</v>
      </c>
      <c r="F9759" t="s">
        <v>10</v>
      </c>
      <c r="G9759">
        <v>3</v>
      </c>
      <c r="H9759">
        <v>2</v>
      </c>
      <c r="I9759" t="s">
        <v>0</v>
      </c>
      <c r="J9759">
        <v>1</v>
      </c>
    </row>
    <row r="9760" spans="2:10" x14ac:dyDescent="0.45">
      <c r="B9760">
        <v>6866</v>
      </c>
      <c r="C9760" t="s">
        <v>45</v>
      </c>
      <c r="D9760">
        <v>35</v>
      </c>
      <c r="E9760">
        <v>14</v>
      </c>
      <c r="F9760" t="s">
        <v>18</v>
      </c>
      <c r="G9760">
        <v>1</v>
      </c>
      <c r="H9760">
        <v>3</v>
      </c>
      <c r="I9760" t="s">
        <v>3</v>
      </c>
      <c r="J9760">
        <v>-1</v>
      </c>
    </row>
    <row r="9761" spans="2:10" x14ac:dyDescent="0.45">
      <c r="B9761">
        <v>6867</v>
      </c>
      <c r="C9761" t="s">
        <v>45</v>
      </c>
      <c r="D9761">
        <v>35</v>
      </c>
      <c r="E9761">
        <v>14</v>
      </c>
      <c r="F9761" t="s">
        <v>5</v>
      </c>
      <c r="G9761">
        <v>2</v>
      </c>
      <c r="H9761">
        <v>1</v>
      </c>
      <c r="I9761" t="s">
        <v>9</v>
      </c>
      <c r="J9761">
        <v>1</v>
      </c>
    </row>
    <row r="9762" spans="2:10" x14ac:dyDescent="0.45">
      <c r="B9762">
        <v>6868</v>
      </c>
      <c r="C9762" t="s">
        <v>45</v>
      </c>
      <c r="D9762">
        <v>35</v>
      </c>
      <c r="E9762">
        <v>14</v>
      </c>
      <c r="F9762" t="s">
        <v>8</v>
      </c>
      <c r="G9762">
        <v>1</v>
      </c>
      <c r="H9762">
        <v>1</v>
      </c>
      <c r="I9762" t="s">
        <v>11</v>
      </c>
      <c r="J9762">
        <v>0</v>
      </c>
    </row>
    <row r="9763" spans="2:10" x14ac:dyDescent="0.45">
      <c r="B9763">
        <v>6869</v>
      </c>
      <c r="C9763" t="s">
        <v>45</v>
      </c>
      <c r="D9763">
        <v>35</v>
      </c>
      <c r="E9763">
        <v>14</v>
      </c>
      <c r="F9763" t="s">
        <v>7</v>
      </c>
      <c r="G9763">
        <v>0</v>
      </c>
      <c r="H9763">
        <v>1</v>
      </c>
      <c r="I9763" t="s">
        <v>44</v>
      </c>
      <c r="J9763">
        <v>-1</v>
      </c>
    </row>
    <row r="9764" spans="2:10" x14ac:dyDescent="0.45">
      <c r="B9764">
        <v>6870</v>
      </c>
      <c r="C9764" t="s">
        <v>45</v>
      </c>
      <c r="D9764">
        <v>35</v>
      </c>
      <c r="E9764">
        <v>15</v>
      </c>
      <c r="F9764" t="s">
        <v>21</v>
      </c>
      <c r="G9764">
        <v>0</v>
      </c>
      <c r="H9764">
        <v>1</v>
      </c>
      <c r="I9764" t="s">
        <v>5</v>
      </c>
      <c r="J9764">
        <v>-1</v>
      </c>
    </row>
    <row r="9765" spans="2:10" x14ac:dyDescent="0.45">
      <c r="B9765">
        <v>6871</v>
      </c>
      <c r="C9765" t="s">
        <v>45</v>
      </c>
      <c r="D9765">
        <v>35</v>
      </c>
      <c r="E9765">
        <v>15</v>
      </c>
      <c r="F9765" t="s">
        <v>14</v>
      </c>
      <c r="G9765">
        <v>1</v>
      </c>
      <c r="H9765">
        <v>0</v>
      </c>
      <c r="I9765" t="s">
        <v>6</v>
      </c>
      <c r="J9765">
        <v>1</v>
      </c>
    </row>
    <row r="9766" spans="2:10" x14ac:dyDescent="0.45">
      <c r="B9766">
        <v>6872</v>
      </c>
      <c r="C9766" t="s">
        <v>45</v>
      </c>
      <c r="D9766">
        <v>35</v>
      </c>
      <c r="E9766">
        <v>15</v>
      </c>
      <c r="F9766" t="s">
        <v>0</v>
      </c>
      <c r="G9766">
        <v>0</v>
      </c>
      <c r="H9766">
        <v>0</v>
      </c>
      <c r="I9766" t="s">
        <v>4</v>
      </c>
      <c r="J9766">
        <v>0</v>
      </c>
    </row>
    <row r="9767" spans="2:10" x14ac:dyDescent="0.45">
      <c r="B9767">
        <v>6873</v>
      </c>
      <c r="C9767" t="s">
        <v>45</v>
      </c>
      <c r="D9767">
        <v>35</v>
      </c>
      <c r="E9767">
        <v>15</v>
      </c>
      <c r="F9767" t="s">
        <v>12</v>
      </c>
      <c r="G9767">
        <v>3</v>
      </c>
      <c r="H9767">
        <v>2</v>
      </c>
      <c r="I9767" t="s">
        <v>27</v>
      </c>
      <c r="J9767">
        <v>1</v>
      </c>
    </row>
    <row r="9768" spans="2:10" x14ac:dyDescent="0.45">
      <c r="B9768">
        <v>6874</v>
      </c>
      <c r="C9768" t="s">
        <v>45</v>
      </c>
      <c r="D9768">
        <v>35</v>
      </c>
      <c r="E9768">
        <v>15</v>
      </c>
      <c r="F9768" t="s">
        <v>9</v>
      </c>
      <c r="G9768">
        <v>0</v>
      </c>
      <c r="H9768">
        <v>1</v>
      </c>
      <c r="I9768" t="s">
        <v>18</v>
      </c>
      <c r="J9768">
        <v>-1</v>
      </c>
    </row>
    <row r="9769" spans="2:10" x14ac:dyDescent="0.45">
      <c r="B9769">
        <v>6875</v>
      </c>
      <c r="C9769" t="s">
        <v>45</v>
      </c>
      <c r="D9769">
        <v>35</v>
      </c>
      <c r="E9769">
        <v>15</v>
      </c>
      <c r="F9769" t="s">
        <v>3</v>
      </c>
      <c r="G9769">
        <v>2</v>
      </c>
      <c r="H9769">
        <v>1</v>
      </c>
      <c r="I9769" t="s">
        <v>10</v>
      </c>
      <c r="J9769">
        <v>1</v>
      </c>
    </row>
    <row r="9770" spans="2:10" x14ac:dyDescent="0.45">
      <c r="B9770">
        <v>6876</v>
      </c>
      <c r="C9770" t="s">
        <v>45</v>
      </c>
      <c r="D9770">
        <v>35</v>
      </c>
      <c r="E9770">
        <v>15</v>
      </c>
      <c r="F9770" t="s">
        <v>24</v>
      </c>
      <c r="G9770">
        <v>2</v>
      </c>
      <c r="H9770">
        <v>4</v>
      </c>
      <c r="I9770" t="s">
        <v>1</v>
      </c>
      <c r="J9770">
        <v>-1</v>
      </c>
    </row>
    <row r="9771" spans="2:10" x14ac:dyDescent="0.45">
      <c r="B9771">
        <v>6877</v>
      </c>
      <c r="C9771" t="s">
        <v>45</v>
      </c>
      <c r="D9771">
        <v>35</v>
      </c>
      <c r="E9771">
        <v>15</v>
      </c>
      <c r="F9771" t="s">
        <v>7</v>
      </c>
      <c r="G9771">
        <v>3</v>
      </c>
      <c r="H9771">
        <v>0</v>
      </c>
      <c r="I9771" t="s">
        <v>8</v>
      </c>
      <c r="J9771">
        <v>1</v>
      </c>
    </row>
    <row r="9772" spans="2:10" x14ac:dyDescent="0.45">
      <c r="B9772">
        <v>6878</v>
      </c>
      <c r="C9772" t="s">
        <v>45</v>
      </c>
      <c r="D9772">
        <v>35</v>
      </c>
      <c r="E9772">
        <v>15</v>
      </c>
      <c r="F9772" t="s">
        <v>44</v>
      </c>
      <c r="G9772">
        <v>0</v>
      </c>
      <c r="H9772">
        <v>1</v>
      </c>
      <c r="I9772" t="s">
        <v>13</v>
      </c>
      <c r="J9772">
        <v>-1</v>
      </c>
    </row>
    <row r="9773" spans="2:10" x14ac:dyDescent="0.45">
      <c r="B9773">
        <v>6879</v>
      </c>
      <c r="C9773" t="s">
        <v>45</v>
      </c>
      <c r="D9773">
        <v>35</v>
      </c>
      <c r="E9773">
        <v>15</v>
      </c>
      <c r="F9773" t="s">
        <v>11</v>
      </c>
      <c r="G9773">
        <v>1</v>
      </c>
      <c r="H9773">
        <v>2</v>
      </c>
      <c r="I9773" t="s">
        <v>17</v>
      </c>
      <c r="J9773">
        <v>-1</v>
      </c>
    </row>
    <row r="9774" spans="2:10" x14ac:dyDescent="0.45">
      <c r="B9774">
        <v>6880</v>
      </c>
      <c r="C9774" t="s">
        <v>45</v>
      </c>
      <c r="D9774">
        <v>35</v>
      </c>
      <c r="E9774">
        <v>16</v>
      </c>
      <c r="F9774" t="s">
        <v>8</v>
      </c>
      <c r="G9774">
        <v>2</v>
      </c>
      <c r="H9774">
        <v>2</v>
      </c>
      <c r="I9774" t="s">
        <v>44</v>
      </c>
      <c r="J9774">
        <v>0</v>
      </c>
    </row>
    <row r="9775" spans="2:10" x14ac:dyDescent="0.45">
      <c r="B9775">
        <v>6881</v>
      </c>
      <c r="C9775" t="s">
        <v>45</v>
      </c>
      <c r="D9775">
        <v>35</v>
      </c>
      <c r="E9775">
        <v>16</v>
      </c>
      <c r="F9775" t="s">
        <v>4</v>
      </c>
      <c r="G9775">
        <v>6</v>
      </c>
      <c r="H9775">
        <v>0</v>
      </c>
      <c r="I9775" t="s">
        <v>3</v>
      </c>
      <c r="J9775">
        <v>1</v>
      </c>
    </row>
    <row r="9776" spans="2:10" x14ac:dyDescent="0.45">
      <c r="B9776">
        <v>6882</v>
      </c>
      <c r="C9776" t="s">
        <v>45</v>
      </c>
      <c r="D9776">
        <v>35</v>
      </c>
      <c r="E9776">
        <v>16</v>
      </c>
      <c r="F9776" t="s">
        <v>5</v>
      </c>
      <c r="G9776">
        <v>2</v>
      </c>
      <c r="H9776">
        <v>4</v>
      </c>
      <c r="I9776" t="s">
        <v>11</v>
      </c>
      <c r="J9776">
        <v>-1</v>
      </c>
    </row>
    <row r="9777" spans="2:10" x14ac:dyDescent="0.45">
      <c r="B9777">
        <v>6883</v>
      </c>
      <c r="C9777" t="s">
        <v>45</v>
      </c>
      <c r="D9777">
        <v>35</v>
      </c>
      <c r="E9777">
        <v>16</v>
      </c>
      <c r="F9777" t="s">
        <v>10</v>
      </c>
      <c r="G9777">
        <v>4</v>
      </c>
      <c r="H9777">
        <v>1</v>
      </c>
      <c r="I9777" t="s">
        <v>9</v>
      </c>
      <c r="J9777">
        <v>1</v>
      </c>
    </row>
    <row r="9778" spans="2:10" x14ac:dyDescent="0.45">
      <c r="B9778">
        <v>6884</v>
      </c>
      <c r="C9778" t="s">
        <v>45</v>
      </c>
      <c r="D9778">
        <v>35</v>
      </c>
      <c r="E9778">
        <v>16</v>
      </c>
      <c r="F9778" t="s">
        <v>1</v>
      </c>
      <c r="G9778">
        <v>0</v>
      </c>
      <c r="H9778">
        <v>2</v>
      </c>
      <c r="I9778" t="s">
        <v>0</v>
      </c>
      <c r="J9778">
        <v>-1</v>
      </c>
    </row>
    <row r="9779" spans="2:10" x14ac:dyDescent="0.45">
      <c r="B9779">
        <v>6885</v>
      </c>
      <c r="C9779" t="s">
        <v>45</v>
      </c>
      <c r="D9779">
        <v>35</v>
      </c>
      <c r="E9779">
        <v>16</v>
      </c>
      <c r="F9779" t="s">
        <v>27</v>
      </c>
      <c r="G9779">
        <v>0</v>
      </c>
      <c r="H9779">
        <v>0</v>
      </c>
      <c r="I9779" t="s">
        <v>24</v>
      </c>
      <c r="J9779">
        <v>0</v>
      </c>
    </row>
    <row r="9780" spans="2:10" x14ac:dyDescent="0.45">
      <c r="B9780">
        <v>6886</v>
      </c>
      <c r="C9780" t="s">
        <v>45</v>
      </c>
      <c r="D9780">
        <v>35</v>
      </c>
      <c r="E9780">
        <v>16</v>
      </c>
      <c r="F9780" t="s">
        <v>17</v>
      </c>
      <c r="G9780">
        <v>0</v>
      </c>
      <c r="H9780">
        <v>0</v>
      </c>
      <c r="I9780" t="s">
        <v>7</v>
      </c>
      <c r="J9780">
        <v>0</v>
      </c>
    </row>
    <row r="9781" spans="2:10" x14ac:dyDescent="0.45">
      <c r="B9781">
        <v>6887</v>
      </c>
      <c r="C9781" t="s">
        <v>45</v>
      </c>
      <c r="D9781">
        <v>35</v>
      </c>
      <c r="E9781">
        <v>16</v>
      </c>
      <c r="F9781" t="s">
        <v>13</v>
      </c>
      <c r="G9781">
        <v>2</v>
      </c>
      <c r="H9781">
        <v>1</v>
      </c>
      <c r="I9781" t="s">
        <v>14</v>
      </c>
      <c r="J9781">
        <v>1</v>
      </c>
    </row>
    <row r="9782" spans="2:10" x14ac:dyDescent="0.45">
      <c r="B9782">
        <v>6888</v>
      </c>
      <c r="C9782" t="s">
        <v>45</v>
      </c>
      <c r="D9782">
        <v>35</v>
      </c>
      <c r="E9782">
        <v>16</v>
      </c>
      <c r="F9782" t="s">
        <v>18</v>
      </c>
      <c r="G9782">
        <v>4</v>
      </c>
      <c r="H9782">
        <v>4</v>
      </c>
      <c r="I9782" t="s">
        <v>21</v>
      </c>
      <c r="J9782">
        <v>0</v>
      </c>
    </row>
    <row r="9783" spans="2:10" x14ac:dyDescent="0.45">
      <c r="B9783">
        <v>6889</v>
      </c>
      <c r="C9783" t="s">
        <v>45</v>
      </c>
      <c r="D9783">
        <v>35</v>
      </c>
      <c r="E9783">
        <v>16</v>
      </c>
      <c r="F9783" t="s">
        <v>6</v>
      </c>
      <c r="G9783">
        <v>3</v>
      </c>
      <c r="H9783">
        <v>4</v>
      </c>
      <c r="I9783" t="s">
        <v>12</v>
      </c>
      <c r="J9783">
        <v>-1</v>
      </c>
    </row>
    <row r="9784" spans="2:10" x14ac:dyDescent="0.45">
      <c r="B9784">
        <v>6891</v>
      </c>
      <c r="C9784" t="s">
        <v>45</v>
      </c>
      <c r="D9784">
        <v>35</v>
      </c>
      <c r="E9784">
        <v>17</v>
      </c>
      <c r="F9784" t="s">
        <v>8</v>
      </c>
      <c r="G9784">
        <v>0</v>
      </c>
      <c r="H9784">
        <v>2</v>
      </c>
      <c r="I9784" t="s">
        <v>17</v>
      </c>
      <c r="J9784">
        <v>-1</v>
      </c>
    </row>
    <row r="9785" spans="2:10" x14ac:dyDescent="0.45">
      <c r="B9785">
        <v>6892</v>
      </c>
      <c r="C9785" t="s">
        <v>45</v>
      </c>
      <c r="D9785">
        <v>35</v>
      </c>
      <c r="E9785">
        <v>17</v>
      </c>
      <c r="F9785" t="s">
        <v>12</v>
      </c>
      <c r="G9785">
        <v>3</v>
      </c>
      <c r="H9785">
        <v>4</v>
      </c>
      <c r="I9785" t="s">
        <v>13</v>
      </c>
      <c r="J9785">
        <v>-1</v>
      </c>
    </row>
    <row r="9786" spans="2:10" x14ac:dyDescent="0.45">
      <c r="B9786">
        <v>6893</v>
      </c>
      <c r="C9786" t="s">
        <v>45</v>
      </c>
      <c r="D9786">
        <v>35</v>
      </c>
      <c r="E9786">
        <v>17</v>
      </c>
      <c r="F9786" t="s">
        <v>0</v>
      </c>
      <c r="G9786">
        <v>0</v>
      </c>
      <c r="H9786">
        <v>0</v>
      </c>
      <c r="I9786" t="s">
        <v>27</v>
      </c>
      <c r="J9786">
        <v>0</v>
      </c>
    </row>
    <row r="9787" spans="2:10" x14ac:dyDescent="0.45">
      <c r="B9787">
        <v>6894</v>
      </c>
      <c r="C9787" t="s">
        <v>45</v>
      </c>
      <c r="D9787">
        <v>35</v>
      </c>
      <c r="E9787">
        <v>17</v>
      </c>
      <c r="F9787" t="s">
        <v>21</v>
      </c>
      <c r="G9787">
        <v>0</v>
      </c>
      <c r="H9787">
        <v>2</v>
      </c>
      <c r="I9787" t="s">
        <v>10</v>
      </c>
      <c r="J9787">
        <v>-1</v>
      </c>
    </row>
    <row r="9788" spans="2:10" x14ac:dyDescent="0.45">
      <c r="B9788">
        <v>6895</v>
      </c>
      <c r="C9788" t="s">
        <v>45</v>
      </c>
      <c r="D9788">
        <v>35</v>
      </c>
      <c r="E9788">
        <v>17</v>
      </c>
      <c r="F9788" t="s">
        <v>9</v>
      </c>
      <c r="G9788">
        <v>2</v>
      </c>
      <c r="H9788">
        <v>0</v>
      </c>
      <c r="I9788" t="s">
        <v>4</v>
      </c>
      <c r="J9788">
        <v>1</v>
      </c>
    </row>
    <row r="9789" spans="2:10" x14ac:dyDescent="0.45">
      <c r="B9789">
        <v>6896</v>
      </c>
      <c r="C9789" t="s">
        <v>45</v>
      </c>
      <c r="D9789">
        <v>35</v>
      </c>
      <c r="E9789">
        <v>17</v>
      </c>
      <c r="F9789" t="s">
        <v>3</v>
      </c>
      <c r="G9789">
        <v>1</v>
      </c>
      <c r="H9789">
        <v>2</v>
      </c>
      <c r="I9789" t="s">
        <v>1</v>
      </c>
      <c r="J9789">
        <v>-1</v>
      </c>
    </row>
    <row r="9790" spans="2:10" x14ac:dyDescent="0.45">
      <c r="B9790">
        <v>6897</v>
      </c>
      <c r="C9790" t="s">
        <v>45</v>
      </c>
      <c r="D9790">
        <v>35</v>
      </c>
      <c r="E9790">
        <v>17</v>
      </c>
      <c r="F9790" t="s">
        <v>7</v>
      </c>
      <c r="G9790">
        <v>2</v>
      </c>
      <c r="H9790">
        <v>2</v>
      </c>
      <c r="I9790" t="s">
        <v>5</v>
      </c>
      <c r="J9790">
        <v>0</v>
      </c>
    </row>
    <row r="9791" spans="2:10" x14ac:dyDescent="0.45">
      <c r="B9791">
        <v>6898</v>
      </c>
      <c r="C9791" t="s">
        <v>45</v>
      </c>
      <c r="D9791">
        <v>35</v>
      </c>
      <c r="E9791">
        <v>17</v>
      </c>
      <c r="F9791" t="s">
        <v>44</v>
      </c>
      <c r="G9791">
        <v>1</v>
      </c>
      <c r="H9791">
        <v>2</v>
      </c>
      <c r="I9791" t="s">
        <v>14</v>
      </c>
      <c r="J9791">
        <v>-1</v>
      </c>
    </row>
    <row r="9792" spans="2:10" x14ac:dyDescent="0.45">
      <c r="B9792">
        <v>6899</v>
      </c>
      <c r="C9792" t="s">
        <v>45</v>
      </c>
      <c r="D9792">
        <v>35</v>
      </c>
      <c r="E9792">
        <v>17</v>
      </c>
      <c r="F9792" t="s">
        <v>24</v>
      </c>
      <c r="G9792">
        <v>2</v>
      </c>
      <c r="H9792">
        <v>1</v>
      </c>
      <c r="I9792" t="s">
        <v>6</v>
      </c>
      <c r="J9792">
        <v>1</v>
      </c>
    </row>
    <row r="9793" spans="2:10" x14ac:dyDescent="0.45">
      <c r="B9793">
        <v>6900</v>
      </c>
      <c r="C9793" t="s">
        <v>45</v>
      </c>
      <c r="D9793">
        <v>35</v>
      </c>
      <c r="E9793">
        <v>17</v>
      </c>
      <c r="F9793" t="s">
        <v>11</v>
      </c>
      <c r="G9793">
        <v>2</v>
      </c>
      <c r="H9793">
        <v>1</v>
      </c>
      <c r="I9793" t="s">
        <v>18</v>
      </c>
      <c r="J9793">
        <v>1</v>
      </c>
    </row>
    <row r="9794" spans="2:10" x14ac:dyDescent="0.45">
      <c r="B9794">
        <v>6901</v>
      </c>
      <c r="C9794" t="s">
        <v>45</v>
      </c>
      <c r="D9794">
        <v>35</v>
      </c>
      <c r="E9794">
        <v>18</v>
      </c>
      <c r="F9794" t="s">
        <v>4</v>
      </c>
      <c r="G9794">
        <v>5</v>
      </c>
      <c r="H9794">
        <v>0</v>
      </c>
      <c r="I9794" t="s">
        <v>21</v>
      </c>
      <c r="J9794">
        <v>1</v>
      </c>
    </row>
    <row r="9795" spans="2:10" x14ac:dyDescent="0.45">
      <c r="B9795">
        <v>6902</v>
      </c>
      <c r="C9795" t="s">
        <v>45</v>
      </c>
      <c r="D9795">
        <v>35</v>
      </c>
      <c r="E9795">
        <v>18</v>
      </c>
      <c r="F9795" t="s">
        <v>6</v>
      </c>
      <c r="G9795">
        <v>1</v>
      </c>
      <c r="H9795">
        <v>0</v>
      </c>
      <c r="I9795" t="s">
        <v>0</v>
      </c>
      <c r="J9795">
        <v>1</v>
      </c>
    </row>
    <row r="9796" spans="2:10" x14ac:dyDescent="0.45">
      <c r="B9796">
        <v>6903</v>
      </c>
      <c r="C9796" t="s">
        <v>45</v>
      </c>
      <c r="D9796">
        <v>35</v>
      </c>
      <c r="E9796">
        <v>18</v>
      </c>
      <c r="F9796" t="s">
        <v>10</v>
      </c>
      <c r="G9796">
        <v>1</v>
      </c>
      <c r="H9796">
        <v>1</v>
      </c>
      <c r="I9796" t="s">
        <v>11</v>
      </c>
      <c r="J9796">
        <v>0</v>
      </c>
    </row>
    <row r="9797" spans="2:10" x14ac:dyDescent="0.45">
      <c r="B9797">
        <v>6904</v>
      </c>
      <c r="C9797" t="s">
        <v>45</v>
      </c>
      <c r="D9797">
        <v>35</v>
      </c>
      <c r="E9797">
        <v>18</v>
      </c>
      <c r="F9797" t="s">
        <v>14</v>
      </c>
      <c r="G9797">
        <v>2</v>
      </c>
      <c r="H9797">
        <v>3</v>
      </c>
      <c r="I9797" t="s">
        <v>12</v>
      </c>
      <c r="J9797">
        <v>-1</v>
      </c>
    </row>
    <row r="9798" spans="2:10" x14ac:dyDescent="0.45">
      <c r="B9798">
        <v>6905</v>
      </c>
      <c r="C9798" t="s">
        <v>45</v>
      </c>
      <c r="D9798">
        <v>35</v>
      </c>
      <c r="E9798">
        <v>18</v>
      </c>
      <c r="F9798" t="s">
        <v>5</v>
      </c>
      <c r="G9798">
        <v>1</v>
      </c>
      <c r="H9798">
        <v>1</v>
      </c>
      <c r="I9798" t="s">
        <v>8</v>
      </c>
      <c r="J9798">
        <v>0</v>
      </c>
    </row>
    <row r="9799" spans="2:10" x14ac:dyDescent="0.45">
      <c r="B9799">
        <v>6906</v>
      </c>
      <c r="C9799" t="s">
        <v>45</v>
      </c>
      <c r="D9799">
        <v>35</v>
      </c>
      <c r="E9799">
        <v>18</v>
      </c>
      <c r="F9799" t="s">
        <v>1</v>
      </c>
      <c r="G9799">
        <v>1</v>
      </c>
      <c r="H9799">
        <v>0</v>
      </c>
      <c r="I9799" t="s">
        <v>9</v>
      </c>
      <c r="J9799">
        <v>1</v>
      </c>
    </row>
    <row r="9800" spans="2:10" x14ac:dyDescent="0.45">
      <c r="B9800">
        <v>6907</v>
      </c>
      <c r="C9800" t="s">
        <v>45</v>
      </c>
      <c r="D9800">
        <v>35</v>
      </c>
      <c r="E9800">
        <v>18</v>
      </c>
      <c r="F9800" t="s">
        <v>27</v>
      </c>
      <c r="G9800">
        <v>1</v>
      </c>
      <c r="H9800">
        <v>0</v>
      </c>
      <c r="I9800" t="s">
        <v>3</v>
      </c>
      <c r="J9800">
        <v>1</v>
      </c>
    </row>
    <row r="9801" spans="2:10" x14ac:dyDescent="0.45">
      <c r="B9801">
        <v>6908</v>
      </c>
      <c r="C9801" t="s">
        <v>45</v>
      </c>
      <c r="D9801">
        <v>35</v>
      </c>
      <c r="E9801">
        <v>18</v>
      </c>
      <c r="F9801" t="s">
        <v>13</v>
      </c>
      <c r="G9801">
        <v>2</v>
      </c>
      <c r="H9801">
        <v>2</v>
      </c>
      <c r="I9801" t="s">
        <v>24</v>
      </c>
      <c r="J9801">
        <v>0</v>
      </c>
    </row>
    <row r="9802" spans="2:10" x14ac:dyDescent="0.45">
      <c r="B9802">
        <v>6909</v>
      </c>
      <c r="C9802" t="s">
        <v>45</v>
      </c>
      <c r="D9802">
        <v>35</v>
      </c>
      <c r="E9802">
        <v>18</v>
      </c>
      <c r="F9802" t="s">
        <v>44</v>
      </c>
      <c r="G9802">
        <v>0</v>
      </c>
      <c r="H9802">
        <v>1</v>
      </c>
      <c r="I9802" t="s">
        <v>17</v>
      </c>
      <c r="J9802">
        <v>-1</v>
      </c>
    </row>
    <row r="9803" spans="2:10" x14ac:dyDescent="0.45">
      <c r="B9803">
        <v>6910</v>
      </c>
      <c r="C9803" t="s">
        <v>45</v>
      </c>
      <c r="D9803">
        <v>35</v>
      </c>
      <c r="E9803">
        <v>18</v>
      </c>
      <c r="F9803" t="s">
        <v>18</v>
      </c>
      <c r="G9803">
        <v>0</v>
      </c>
      <c r="H9803">
        <v>2</v>
      </c>
      <c r="I9803" t="s">
        <v>7</v>
      </c>
      <c r="J9803">
        <v>-1</v>
      </c>
    </row>
    <row r="9804" spans="2:10" x14ac:dyDescent="0.45">
      <c r="B9804">
        <v>6911</v>
      </c>
      <c r="C9804" t="s">
        <v>45</v>
      </c>
      <c r="D9804">
        <v>35</v>
      </c>
      <c r="E9804">
        <v>19</v>
      </c>
      <c r="F9804" t="s">
        <v>8</v>
      </c>
      <c r="G9804">
        <v>0</v>
      </c>
      <c r="H9804">
        <v>0</v>
      </c>
      <c r="I9804" t="s">
        <v>18</v>
      </c>
      <c r="J9804">
        <v>0</v>
      </c>
    </row>
    <row r="9805" spans="2:10" x14ac:dyDescent="0.45">
      <c r="B9805">
        <v>6912</v>
      </c>
      <c r="C9805" t="s">
        <v>45</v>
      </c>
      <c r="D9805">
        <v>35</v>
      </c>
      <c r="E9805">
        <v>19</v>
      </c>
      <c r="F9805" t="s">
        <v>7</v>
      </c>
      <c r="G9805">
        <v>2</v>
      </c>
      <c r="H9805">
        <v>2</v>
      </c>
      <c r="I9805" t="s">
        <v>10</v>
      </c>
      <c r="J9805">
        <v>0</v>
      </c>
    </row>
    <row r="9806" spans="2:10" x14ac:dyDescent="0.45">
      <c r="B9806">
        <v>6913</v>
      </c>
      <c r="C9806" t="s">
        <v>45</v>
      </c>
      <c r="D9806">
        <v>35</v>
      </c>
      <c r="E9806">
        <v>19</v>
      </c>
      <c r="F9806" t="s">
        <v>17</v>
      </c>
      <c r="G9806">
        <v>2</v>
      </c>
      <c r="H9806">
        <v>1</v>
      </c>
      <c r="I9806" t="s">
        <v>5</v>
      </c>
      <c r="J9806">
        <v>1</v>
      </c>
    </row>
    <row r="9807" spans="2:10" x14ac:dyDescent="0.45">
      <c r="B9807">
        <v>6914</v>
      </c>
      <c r="C9807" t="s">
        <v>45</v>
      </c>
      <c r="D9807">
        <v>35</v>
      </c>
      <c r="E9807">
        <v>19</v>
      </c>
      <c r="F9807" t="s">
        <v>0</v>
      </c>
      <c r="G9807">
        <v>0</v>
      </c>
      <c r="H9807">
        <v>1</v>
      </c>
      <c r="I9807" t="s">
        <v>13</v>
      </c>
      <c r="J9807">
        <v>-1</v>
      </c>
    </row>
    <row r="9808" spans="2:10" x14ac:dyDescent="0.45">
      <c r="B9808">
        <v>6915</v>
      </c>
      <c r="C9808" t="s">
        <v>45</v>
      </c>
      <c r="D9808">
        <v>35</v>
      </c>
      <c r="E9808">
        <v>19</v>
      </c>
      <c r="F9808" t="s">
        <v>21</v>
      </c>
      <c r="G9808">
        <v>1</v>
      </c>
      <c r="H9808">
        <v>2</v>
      </c>
      <c r="I9808" t="s">
        <v>1</v>
      </c>
      <c r="J9808">
        <v>-1</v>
      </c>
    </row>
    <row r="9809" spans="2:10" x14ac:dyDescent="0.45">
      <c r="B9809">
        <v>6916</v>
      </c>
      <c r="C9809" t="s">
        <v>45</v>
      </c>
      <c r="D9809">
        <v>35</v>
      </c>
      <c r="E9809">
        <v>19</v>
      </c>
      <c r="F9809" t="s">
        <v>24</v>
      </c>
      <c r="G9809">
        <v>2</v>
      </c>
      <c r="H9809">
        <v>5</v>
      </c>
      <c r="I9809" t="s">
        <v>14</v>
      </c>
      <c r="J9809">
        <v>-1</v>
      </c>
    </row>
    <row r="9810" spans="2:10" x14ac:dyDescent="0.45">
      <c r="B9810">
        <v>6917</v>
      </c>
      <c r="C9810" t="s">
        <v>45</v>
      </c>
      <c r="D9810">
        <v>35</v>
      </c>
      <c r="E9810">
        <v>19</v>
      </c>
      <c r="F9810" t="s">
        <v>9</v>
      </c>
      <c r="G9810">
        <v>1</v>
      </c>
      <c r="H9810">
        <v>1</v>
      </c>
      <c r="I9810" t="s">
        <v>27</v>
      </c>
      <c r="J9810">
        <v>0</v>
      </c>
    </row>
    <row r="9811" spans="2:10" x14ac:dyDescent="0.45">
      <c r="B9811">
        <v>6918</v>
      </c>
      <c r="C9811" t="s">
        <v>45</v>
      </c>
      <c r="D9811">
        <v>35</v>
      </c>
      <c r="E9811">
        <v>19</v>
      </c>
      <c r="F9811" t="s">
        <v>11</v>
      </c>
      <c r="G9811">
        <v>3</v>
      </c>
      <c r="H9811">
        <v>2</v>
      </c>
      <c r="I9811" t="s">
        <v>4</v>
      </c>
      <c r="J9811">
        <v>1</v>
      </c>
    </row>
    <row r="9812" spans="2:10" x14ac:dyDescent="0.45">
      <c r="B9812">
        <v>6919</v>
      </c>
      <c r="C9812" t="s">
        <v>45</v>
      </c>
      <c r="D9812">
        <v>35</v>
      </c>
      <c r="E9812">
        <v>19</v>
      </c>
      <c r="F9812" t="s">
        <v>3</v>
      </c>
      <c r="G9812">
        <v>4</v>
      </c>
      <c r="H9812">
        <v>1</v>
      </c>
      <c r="I9812" t="s">
        <v>6</v>
      </c>
      <c r="J9812">
        <v>1</v>
      </c>
    </row>
    <row r="9813" spans="2:10" x14ac:dyDescent="0.45">
      <c r="B9813">
        <v>6920</v>
      </c>
      <c r="C9813" t="s">
        <v>45</v>
      </c>
      <c r="D9813">
        <v>35</v>
      </c>
      <c r="E9813">
        <v>19</v>
      </c>
      <c r="F9813" t="s">
        <v>12</v>
      </c>
      <c r="G9813">
        <v>1</v>
      </c>
      <c r="H9813">
        <v>0</v>
      </c>
      <c r="I9813" t="s">
        <v>44</v>
      </c>
      <c r="J9813">
        <v>1</v>
      </c>
    </row>
    <row r="9814" spans="2:10" x14ac:dyDescent="0.45">
      <c r="B9814">
        <v>6939</v>
      </c>
      <c r="C9814" t="s">
        <v>43</v>
      </c>
      <c r="D9814">
        <v>36</v>
      </c>
      <c r="E9814">
        <v>1</v>
      </c>
      <c r="F9814" t="s">
        <v>8</v>
      </c>
      <c r="G9814">
        <v>4</v>
      </c>
      <c r="H9814">
        <v>2</v>
      </c>
      <c r="I9814" t="s">
        <v>10</v>
      </c>
      <c r="J9814">
        <v>1</v>
      </c>
    </row>
    <row r="9815" spans="2:10" x14ac:dyDescent="0.45">
      <c r="B9815">
        <v>6940</v>
      </c>
      <c r="C9815" t="s">
        <v>43</v>
      </c>
      <c r="D9815">
        <v>36</v>
      </c>
      <c r="E9815">
        <v>1</v>
      </c>
      <c r="F9815" t="s">
        <v>5</v>
      </c>
      <c r="G9815">
        <v>1</v>
      </c>
      <c r="H9815">
        <v>1</v>
      </c>
      <c r="I9815" t="s">
        <v>44</v>
      </c>
      <c r="J9815">
        <v>0</v>
      </c>
    </row>
    <row r="9816" spans="2:10" x14ac:dyDescent="0.45">
      <c r="B9816">
        <v>6941</v>
      </c>
      <c r="C9816" t="s">
        <v>43</v>
      </c>
      <c r="D9816">
        <v>36</v>
      </c>
      <c r="E9816">
        <v>1</v>
      </c>
      <c r="F9816" t="s">
        <v>0</v>
      </c>
      <c r="G9816">
        <v>0</v>
      </c>
      <c r="H9816">
        <v>0</v>
      </c>
      <c r="I9816" t="s">
        <v>14</v>
      </c>
      <c r="J9816">
        <v>0</v>
      </c>
    </row>
    <row r="9817" spans="2:10" x14ac:dyDescent="0.45">
      <c r="B9817">
        <v>6942</v>
      </c>
      <c r="C9817" t="s">
        <v>43</v>
      </c>
      <c r="D9817">
        <v>36</v>
      </c>
      <c r="E9817">
        <v>1</v>
      </c>
      <c r="F9817" t="s">
        <v>21</v>
      </c>
      <c r="G9817">
        <v>0</v>
      </c>
      <c r="H9817">
        <v>2</v>
      </c>
      <c r="I9817" t="s">
        <v>27</v>
      </c>
      <c r="J9817">
        <v>-1</v>
      </c>
    </row>
    <row r="9818" spans="2:10" x14ac:dyDescent="0.45">
      <c r="B9818">
        <v>6943</v>
      </c>
      <c r="C9818" t="s">
        <v>43</v>
      </c>
      <c r="D9818">
        <v>36</v>
      </c>
      <c r="E9818">
        <v>1</v>
      </c>
      <c r="F9818" t="s">
        <v>9</v>
      </c>
      <c r="G9818">
        <v>1</v>
      </c>
      <c r="H9818">
        <v>1</v>
      </c>
      <c r="I9818" t="s">
        <v>6</v>
      </c>
      <c r="J9818">
        <v>0</v>
      </c>
    </row>
    <row r="9819" spans="2:10" x14ac:dyDescent="0.45">
      <c r="B9819">
        <v>6944</v>
      </c>
      <c r="C9819" t="s">
        <v>43</v>
      </c>
      <c r="D9819">
        <v>36</v>
      </c>
      <c r="E9819">
        <v>1</v>
      </c>
      <c r="F9819" t="s">
        <v>3</v>
      </c>
      <c r="G9819">
        <v>1</v>
      </c>
      <c r="H9819">
        <v>1</v>
      </c>
      <c r="I9819" t="s">
        <v>13</v>
      </c>
      <c r="J9819">
        <v>0</v>
      </c>
    </row>
    <row r="9820" spans="2:10" x14ac:dyDescent="0.45">
      <c r="B9820">
        <v>6945</v>
      </c>
      <c r="C9820" t="s">
        <v>43</v>
      </c>
      <c r="D9820">
        <v>36</v>
      </c>
      <c r="E9820">
        <v>1</v>
      </c>
      <c r="F9820" t="s">
        <v>17</v>
      </c>
      <c r="G9820">
        <v>2</v>
      </c>
      <c r="H9820">
        <v>2</v>
      </c>
      <c r="I9820" t="s">
        <v>18</v>
      </c>
      <c r="J9820">
        <v>0</v>
      </c>
    </row>
    <row r="9821" spans="2:10" x14ac:dyDescent="0.45">
      <c r="B9821">
        <v>6946</v>
      </c>
      <c r="C9821" t="s">
        <v>43</v>
      </c>
      <c r="D9821">
        <v>36</v>
      </c>
      <c r="E9821">
        <v>1</v>
      </c>
      <c r="F9821" t="s">
        <v>7</v>
      </c>
      <c r="G9821">
        <v>0</v>
      </c>
      <c r="H9821">
        <v>1</v>
      </c>
      <c r="I9821" t="s">
        <v>4</v>
      </c>
      <c r="J9821">
        <v>-1</v>
      </c>
    </row>
    <row r="9822" spans="2:10" x14ac:dyDescent="0.45">
      <c r="B9822">
        <v>6947</v>
      </c>
      <c r="C9822" t="s">
        <v>43</v>
      </c>
      <c r="D9822">
        <v>36</v>
      </c>
      <c r="E9822">
        <v>1</v>
      </c>
      <c r="F9822" t="s">
        <v>24</v>
      </c>
      <c r="G9822">
        <v>3</v>
      </c>
      <c r="H9822">
        <v>2</v>
      </c>
      <c r="I9822" t="s">
        <v>12</v>
      </c>
      <c r="J9822">
        <v>1</v>
      </c>
    </row>
    <row r="9823" spans="2:10" x14ac:dyDescent="0.45">
      <c r="B9823">
        <v>6948</v>
      </c>
      <c r="C9823" t="s">
        <v>43</v>
      </c>
      <c r="D9823">
        <v>36</v>
      </c>
      <c r="E9823">
        <v>1</v>
      </c>
      <c r="F9823" t="s">
        <v>11</v>
      </c>
      <c r="G9823">
        <v>0</v>
      </c>
      <c r="H9823">
        <v>1</v>
      </c>
      <c r="I9823" t="s">
        <v>1</v>
      </c>
      <c r="J9823">
        <v>-1</v>
      </c>
    </row>
    <row r="9824" spans="2:10" x14ac:dyDescent="0.45">
      <c r="B9824">
        <v>6949</v>
      </c>
      <c r="C9824" t="s">
        <v>43</v>
      </c>
      <c r="D9824">
        <v>36</v>
      </c>
      <c r="E9824">
        <v>2</v>
      </c>
      <c r="F9824" t="s">
        <v>12</v>
      </c>
      <c r="G9824">
        <v>1</v>
      </c>
      <c r="H9824">
        <v>1</v>
      </c>
      <c r="I9824" t="s">
        <v>0</v>
      </c>
      <c r="J9824">
        <v>0</v>
      </c>
    </row>
    <row r="9825" spans="2:10" x14ac:dyDescent="0.45">
      <c r="B9825">
        <v>6950</v>
      </c>
      <c r="C9825" t="s">
        <v>43</v>
      </c>
      <c r="D9825">
        <v>36</v>
      </c>
      <c r="E9825">
        <v>2</v>
      </c>
      <c r="F9825" t="s">
        <v>4</v>
      </c>
      <c r="G9825">
        <v>2</v>
      </c>
      <c r="H9825">
        <v>1</v>
      </c>
      <c r="I9825" t="s">
        <v>8</v>
      </c>
      <c r="J9825">
        <v>1</v>
      </c>
    </row>
    <row r="9826" spans="2:10" x14ac:dyDescent="0.45">
      <c r="B9826">
        <v>6951</v>
      </c>
      <c r="C9826" t="s">
        <v>43</v>
      </c>
      <c r="D9826">
        <v>36</v>
      </c>
      <c r="E9826">
        <v>2</v>
      </c>
      <c r="F9826" t="s">
        <v>14</v>
      </c>
      <c r="G9826">
        <v>1</v>
      </c>
      <c r="H9826">
        <v>1</v>
      </c>
      <c r="I9826" t="s">
        <v>3</v>
      </c>
      <c r="J9826">
        <v>0</v>
      </c>
    </row>
    <row r="9827" spans="2:10" x14ac:dyDescent="0.45">
      <c r="B9827">
        <v>6952</v>
      </c>
      <c r="C9827" t="s">
        <v>43</v>
      </c>
      <c r="D9827">
        <v>36</v>
      </c>
      <c r="E9827">
        <v>2</v>
      </c>
      <c r="F9827" t="s">
        <v>10</v>
      </c>
      <c r="G9827">
        <v>3</v>
      </c>
      <c r="H9827">
        <v>3</v>
      </c>
      <c r="I9827" t="s">
        <v>17</v>
      </c>
      <c r="J9827">
        <v>0</v>
      </c>
    </row>
    <row r="9828" spans="2:10" x14ac:dyDescent="0.45">
      <c r="B9828">
        <v>6953</v>
      </c>
      <c r="C9828" t="s">
        <v>43</v>
      </c>
      <c r="D9828">
        <v>36</v>
      </c>
      <c r="E9828">
        <v>2</v>
      </c>
      <c r="F9828" t="s">
        <v>1</v>
      </c>
      <c r="G9828">
        <v>1</v>
      </c>
      <c r="H9828">
        <v>0</v>
      </c>
      <c r="I9828" t="s">
        <v>7</v>
      </c>
      <c r="J9828">
        <v>1</v>
      </c>
    </row>
    <row r="9829" spans="2:10" x14ac:dyDescent="0.45">
      <c r="B9829">
        <v>6954</v>
      </c>
      <c r="C9829" t="s">
        <v>43</v>
      </c>
      <c r="D9829">
        <v>36</v>
      </c>
      <c r="E9829">
        <v>2</v>
      </c>
      <c r="F9829" t="s">
        <v>27</v>
      </c>
      <c r="G9829">
        <v>2</v>
      </c>
      <c r="H9829">
        <v>2</v>
      </c>
      <c r="I9829" t="s">
        <v>11</v>
      </c>
      <c r="J9829">
        <v>0</v>
      </c>
    </row>
    <row r="9830" spans="2:10" x14ac:dyDescent="0.45">
      <c r="B9830">
        <v>6955</v>
      </c>
      <c r="C9830" t="s">
        <v>43</v>
      </c>
      <c r="D9830">
        <v>36</v>
      </c>
      <c r="E9830">
        <v>2</v>
      </c>
      <c r="F9830" t="s">
        <v>18</v>
      </c>
      <c r="G9830">
        <v>2</v>
      </c>
      <c r="H9830">
        <v>2</v>
      </c>
      <c r="I9830" t="s">
        <v>5</v>
      </c>
      <c r="J9830">
        <v>0</v>
      </c>
    </row>
    <row r="9831" spans="2:10" x14ac:dyDescent="0.45">
      <c r="B9831">
        <v>6956</v>
      </c>
      <c r="C9831" t="s">
        <v>43</v>
      </c>
      <c r="D9831">
        <v>36</v>
      </c>
      <c r="E9831">
        <v>2</v>
      </c>
      <c r="F9831" t="s">
        <v>13</v>
      </c>
      <c r="G9831">
        <v>3</v>
      </c>
      <c r="H9831">
        <v>0</v>
      </c>
      <c r="I9831" t="s">
        <v>9</v>
      </c>
      <c r="J9831">
        <v>1</v>
      </c>
    </row>
    <row r="9832" spans="2:10" x14ac:dyDescent="0.45">
      <c r="B9832">
        <v>6957</v>
      </c>
      <c r="C9832" t="s">
        <v>43</v>
      </c>
      <c r="D9832">
        <v>36</v>
      </c>
      <c r="E9832">
        <v>2</v>
      </c>
      <c r="F9832" t="s">
        <v>44</v>
      </c>
      <c r="G9832">
        <v>2</v>
      </c>
      <c r="H9832">
        <v>3</v>
      </c>
      <c r="I9832" t="s">
        <v>24</v>
      </c>
      <c r="J9832">
        <v>-1</v>
      </c>
    </row>
    <row r="9833" spans="2:10" x14ac:dyDescent="0.45">
      <c r="B9833">
        <v>6958</v>
      </c>
      <c r="C9833" t="s">
        <v>43</v>
      </c>
      <c r="D9833">
        <v>36</v>
      </c>
      <c r="E9833">
        <v>2</v>
      </c>
      <c r="F9833" t="s">
        <v>6</v>
      </c>
      <c r="G9833">
        <v>1</v>
      </c>
      <c r="H9833">
        <v>2</v>
      </c>
      <c r="I9833" t="s">
        <v>21</v>
      </c>
      <c r="J9833">
        <v>-1</v>
      </c>
    </row>
    <row r="9834" spans="2:10" x14ac:dyDescent="0.45">
      <c r="B9834">
        <v>6959</v>
      </c>
      <c r="C9834" t="s">
        <v>43</v>
      </c>
      <c r="D9834">
        <v>36</v>
      </c>
      <c r="E9834">
        <v>3</v>
      </c>
      <c r="F9834" t="s">
        <v>8</v>
      </c>
      <c r="G9834">
        <v>2</v>
      </c>
      <c r="H9834">
        <v>1</v>
      </c>
      <c r="I9834" t="s">
        <v>1</v>
      </c>
      <c r="J9834">
        <v>1</v>
      </c>
    </row>
    <row r="9835" spans="2:10" x14ac:dyDescent="0.45">
      <c r="B9835">
        <v>6960</v>
      </c>
      <c r="C9835" t="s">
        <v>43</v>
      </c>
      <c r="D9835">
        <v>36</v>
      </c>
      <c r="E9835">
        <v>3</v>
      </c>
      <c r="F9835" t="s">
        <v>0</v>
      </c>
      <c r="G9835">
        <v>3</v>
      </c>
      <c r="H9835">
        <v>0</v>
      </c>
      <c r="I9835" t="s">
        <v>24</v>
      </c>
      <c r="J9835">
        <v>1</v>
      </c>
    </row>
    <row r="9836" spans="2:10" x14ac:dyDescent="0.45">
      <c r="B9836">
        <v>6961</v>
      </c>
      <c r="C9836" t="s">
        <v>43</v>
      </c>
      <c r="D9836">
        <v>36</v>
      </c>
      <c r="E9836">
        <v>3</v>
      </c>
      <c r="F9836" t="s">
        <v>5</v>
      </c>
      <c r="G9836">
        <v>1</v>
      </c>
      <c r="H9836">
        <v>2</v>
      </c>
      <c r="I9836" t="s">
        <v>10</v>
      </c>
      <c r="J9836">
        <v>-1</v>
      </c>
    </row>
    <row r="9837" spans="2:10" x14ac:dyDescent="0.45">
      <c r="B9837">
        <v>6962</v>
      </c>
      <c r="C9837" t="s">
        <v>43</v>
      </c>
      <c r="D9837">
        <v>36</v>
      </c>
      <c r="E9837">
        <v>3</v>
      </c>
      <c r="F9837" t="s">
        <v>21</v>
      </c>
      <c r="G9837">
        <v>0</v>
      </c>
      <c r="H9837">
        <v>0</v>
      </c>
      <c r="I9837" t="s">
        <v>13</v>
      </c>
      <c r="J9837">
        <v>0</v>
      </c>
    </row>
    <row r="9838" spans="2:10" x14ac:dyDescent="0.45">
      <c r="B9838">
        <v>6963</v>
      </c>
      <c r="C9838" t="s">
        <v>43</v>
      </c>
      <c r="D9838">
        <v>36</v>
      </c>
      <c r="E9838">
        <v>3</v>
      </c>
      <c r="F9838" t="s">
        <v>9</v>
      </c>
      <c r="G9838">
        <v>0</v>
      </c>
      <c r="H9838">
        <v>2</v>
      </c>
      <c r="I9838" t="s">
        <v>14</v>
      </c>
      <c r="J9838">
        <v>-1</v>
      </c>
    </row>
    <row r="9839" spans="2:10" x14ac:dyDescent="0.45">
      <c r="B9839">
        <v>6964</v>
      </c>
      <c r="C9839" t="s">
        <v>43</v>
      </c>
      <c r="D9839">
        <v>36</v>
      </c>
      <c r="E9839">
        <v>3</v>
      </c>
      <c r="F9839" t="s">
        <v>3</v>
      </c>
      <c r="G9839">
        <v>3</v>
      </c>
      <c r="H9839">
        <v>2</v>
      </c>
      <c r="I9839" t="s">
        <v>12</v>
      </c>
      <c r="J9839">
        <v>1</v>
      </c>
    </row>
    <row r="9840" spans="2:10" x14ac:dyDescent="0.45">
      <c r="B9840">
        <v>6965</v>
      </c>
      <c r="C9840" t="s">
        <v>43</v>
      </c>
      <c r="D9840">
        <v>36</v>
      </c>
      <c r="E9840">
        <v>3</v>
      </c>
      <c r="F9840" t="s">
        <v>17</v>
      </c>
      <c r="G9840">
        <v>1</v>
      </c>
      <c r="H9840">
        <v>0</v>
      </c>
      <c r="I9840" t="s">
        <v>4</v>
      </c>
      <c r="J9840">
        <v>1</v>
      </c>
    </row>
    <row r="9841" spans="2:10" x14ac:dyDescent="0.45">
      <c r="B9841">
        <v>6966</v>
      </c>
      <c r="C9841" t="s">
        <v>43</v>
      </c>
      <c r="D9841">
        <v>36</v>
      </c>
      <c r="E9841">
        <v>3</v>
      </c>
      <c r="F9841" t="s">
        <v>18</v>
      </c>
      <c r="G9841">
        <v>1</v>
      </c>
      <c r="H9841">
        <v>1</v>
      </c>
      <c r="I9841" t="s">
        <v>44</v>
      </c>
      <c r="J9841">
        <v>0</v>
      </c>
    </row>
    <row r="9842" spans="2:10" x14ac:dyDescent="0.45">
      <c r="B9842">
        <v>6967</v>
      </c>
      <c r="C9842" t="s">
        <v>43</v>
      </c>
      <c r="D9842">
        <v>36</v>
      </c>
      <c r="E9842">
        <v>3</v>
      </c>
      <c r="F9842" t="s">
        <v>7</v>
      </c>
      <c r="G9842">
        <v>3</v>
      </c>
      <c r="H9842">
        <v>1</v>
      </c>
      <c r="I9842" t="s">
        <v>27</v>
      </c>
      <c r="J9842">
        <v>1</v>
      </c>
    </row>
    <row r="9843" spans="2:10" x14ac:dyDescent="0.45">
      <c r="B9843">
        <v>6968</v>
      </c>
      <c r="C9843" t="s">
        <v>43</v>
      </c>
      <c r="D9843">
        <v>36</v>
      </c>
      <c r="E9843">
        <v>3</v>
      </c>
      <c r="F9843" t="s">
        <v>11</v>
      </c>
      <c r="G9843">
        <v>2</v>
      </c>
      <c r="H9843">
        <v>0</v>
      </c>
      <c r="I9843" t="s">
        <v>6</v>
      </c>
      <c r="J9843">
        <v>1</v>
      </c>
    </row>
    <row r="9844" spans="2:10" x14ac:dyDescent="0.45">
      <c r="B9844">
        <v>6969</v>
      </c>
      <c r="C9844" t="s">
        <v>43</v>
      </c>
      <c r="D9844">
        <v>36</v>
      </c>
      <c r="E9844">
        <v>4</v>
      </c>
      <c r="F9844" t="s">
        <v>12</v>
      </c>
      <c r="G9844">
        <v>1</v>
      </c>
      <c r="H9844">
        <v>1</v>
      </c>
      <c r="I9844" t="s">
        <v>9</v>
      </c>
      <c r="J9844">
        <v>0</v>
      </c>
    </row>
    <row r="9845" spans="2:10" x14ac:dyDescent="0.45">
      <c r="B9845">
        <v>6970</v>
      </c>
      <c r="C9845" t="s">
        <v>43</v>
      </c>
      <c r="D9845">
        <v>36</v>
      </c>
      <c r="E9845">
        <v>4</v>
      </c>
      <c r="F9845" t="s">
        <v>4</v>
      </c>
      <c r="G9845">
        <v>2</v>
      </c>
      <c r="H9845">
        <v>0</v>
      </c>
      <c r="I9845" t="s">
        <v>5</v>
      </c>
      <c r="J9845">
        <v>1</v>
      </c>
    </row>
    <row r="9846" spans="2:10" x14ac:dyDescent="0.45">
      <c r="B9846">
        <v>6971</v>
      </c>
      <c r="C9846" t="s">
        <v>43</v>
      </c>
      <c r="D9846">
        <v>36</v>
      </c>
      <c r="E9846">
        <v>4</v>
      </c>
      <c r="F9846" t="s">
        <v>10</v>
      </c>
      <c r="G9846">
        <v>1</v>
      </c>
      <c r="H9846">
        <v>2</v>
      </c>
      <c r="I9846" t="s">
        <v>18</v>
      </c>
      <c r="J9846">
        <v>-1</v>
      </c>
    </row>
    <row r="9847" spans="2:10" x14ac:dyDescent="0.45">
      <c r="B9847">
        <v>6972</v>
      </c>
      <c r="C9847" t="s">
        <v>43</v>
      </c>
      <c r="D9847">
        <v>36</v>
      </c>
      <c r="E9847">
        <v>4</v>
      </c>
      <c r="F9847" t="s">
        <v>14</v>
      </c>
      <c r="G9847">
        <v>1</v>
      </c>
      <c r="H9847">
        <v>4</v>
      </c>
      <c r="I9847" t="s">
        <v>21</v>
      </c>
      <c r="J9847">
        <v>-1</v>
      </c>
    </row>
    <row r="9848" spans="2:10" x14ac:dyDescent="0.45">
      <c r="B9848">
        <v>6973</v>
      </c>
      <c r="C9848" t="s">
        <v>43</v>
      </c>
      <c r="D9848">
        <v>36</v>
      </c>
      <c r="E9848">
        <v>4</v>
      </c>
      <c r="F9848" t="s">
        <v>1</v>
      </c>
      <c r="G9848">
        <v>1</v>
      </c>
      <c r="H9848">
        <v>0</v>
      </c>
      <c r="I9848" t="s">
        <v>17</v>
      </c>
      <c r="J9848">
        <v>1</v>
      </c>
    </row>
    <row r="9849" spans="2:10" x14ac:dyDescent="0.45">
      <c r="B9849">
        <v>6974</v>
      </c>
      <c r="C9849" t="s">
        <v>43</v>
      </c>
      <c r="D9849">
        <v>36</v>
      </c>
      <c r="E9849">
        <v>4</v>
      </c>
      <c r="F9849" t="s">
        <v>27</v>
      </c>
      <c r="G9849">
        <v>0</v>
      </c>
      <c r="H9849">
        <v>1</v>
      </c>
      <c r="I9849" t="s">
        <v>8</v>
      </c>
      <c r="J9849">
        <v>-1</v>
      </c>
    </row>
    <row r="9850" spans="2:10" x14ac:dyDescent="0.45">
      <c r="B9850">
        <v>6975</v>
      </c>
      <c r="C9850" t="s">
        <v>43</v>
      </c>
      <c r="D9850">
        <v>36</v>
      </c>
      <c r="E9850">
        <v>4</v>
      </c>
      <c r="F9850" t="s">
        <v>13</v>
      </c>
      <c r="G9850">
        <v>3</v>
      </c>
      <c r="H9850">
        <v>2</v>
      </c>
      <c r="I9850" t="s">
        <v>11</v>
      </c>
      <c r="J9850">
        <v>1</v>
      </c>
    </row>
    <row r="9851" spans="2:10" x14ac:dyDescent="0.45">
      <c r="B9851">
        <v>6976</v>
      </c>
      <c r="C9851" t="s">
        <v>43</v>
      </c>
      <c r="D9851">
        <v>36</v>
      </c>
      <c r="E9851">
        <v>4</v>
      </c>
      <c r="F9851" t="s">
        <v>44</v>
      </c>
      <c r="G9851">
        <v>2</v>
      </c>
      <c r="H9851">
        <v>1</v>
      </c>
      <c r="I9851" t="s">
        <v>0</v>
      </c>
      <c r="J9851">
        <v>1</v>
      </c>
    </row>
    <row r="9852" spans="2:10" x14ac:dyDescent="0.45">
      <c r="B9852">
        <v>6977</v>
      </c>
      <c r="C9852" t="s">
        <v>43</v>
      </c>
      <c r="D9852">
        <v>36</v>
      </c>
      <c r="E9852">
        <v>4</v>
      </c>
      <c r="F9852" t="s">
        <v>6</v>
      </c>
      <c r="G9852">
        <v>1</v>
      </c>
      <c r="H9852">
        <v>1</v>
      </c>
      <c r="I9852" t="s">
        <v>7</v>
      </c>
      <c r="J9852">
        <v>0</v>
      </c>
    </row>
    <row r="9853" spans="2:10" x14ac:dyDescent="0.45">
      <c r="B9853">
        <v>6978</v>
      </c>
      <c r="C9853" t="s">
        <v>43</v>
      </c>
      <c r="D9853">
        <v>36</v>
      </c>
      <c r="E9853">
        <v>4</v>
      </c>
      <c r="F9853" t="s">
        <v>24</v>
      </c>
      <c r="G9853">
        <v>1</v>
      </c>
      <c r="H9853">
        <v>1</v>
      </c>
      <c r="I9853" t="s">
        <v>3</v>
      </c>
      <c r="J9853">
        <v>0</v>
      </c>
    </row>
    <row r="9854" spans="2:10" x14ac:dyDescent="0.45">
      <c r="B9854">
        <v>6979</v>
      </c>
      <c r="C9854" t="s">
        <v>43</v>
      </c>
      <c r="D9854">
        <v>36</v>
      </c>
      <c r="E9854">
        <v>5</v>
      </c>
      <c r="F9854" t="s">
        <v>8</v>
      </c>
      <c r="G9854">
        <v>3</v>
      </c>
      <c r="H9854">
        <v>1</v>
      </c>
      <c r="I9854" t="s">
        <v>6</v>
      </c>
      <c r="J9854">
        <v>1</v>
      </c>
    </row>
    <row r="9855" spans="2:10" x14ac:dyDescent="0.45">
      <c r="B9855">
        <v>6980</v>
      </c>
      <c r="C9855" t="s">
        <v>43</v>
      </c>
      <c r="D9855">
        <v>36</v>
      </c>
      <c r="E9855">
        <v>5</v>
      </c>
      <c r="F9855" t="s">
        <v>5</v>
      </c>
      <c r="G9855">
        <v>0</v>
      </c>
      <c r="H9855">
        <v>1</v>
      </c>
      <c r="I9855" t="s">
        <v>1</v>
      </c>
      <c r="J9855">
        <v>-1</v>
      </c>
    </row>
    <row r="9856" spans="2:10" x14ac:dyDescent="0.45">
      <c r="B9856">
        <v>6981</v>
      </c>
      <c r="C9856" t="s">
        <v>43</v>
      </c>
      <c r="D9856">
        <v>36</v>
      </c>
      <c r="E9856">
        <v>5</v>
      </c>
      <c r="F9856" t="s">
        <v>10</v>
      </c>
      <c r="G9856">
        <v>3</v>
      </c>
      <c r="H9856">
        <v>1</v>
      </c>
      <c r="I9856" t="s">
        <v>44</v>
      </c>
      <c r="J9856">
        <v>1</v>
      </c>
    </row>
    <row r="9857" spans="2:10" x14ac:dyDescent="0.45">
      <c r="B9857">
        <v>6982</v>
      </c>
      <c r="C9857" t="s">
        <v>43</v>
      </c>
      <c r="D9857">
        <v>36</v>
      </c>
      <c r="E9857">
        <v>5</v>
      </c>
      <c r="F9857" t="s">
        <v>21</v>
      </c>
      <c r="G9857">
        <v>0</v>
      </c>
      <c r="H9857">
        <v>0</v>
      </c>
      <c r="I9857" t="s">
        <v>12</v>
      </c>
      <c r="J9857">
        <v>0</v>
      </c>
    </row>
    <row r="9858" spans="2:10" x14ac:dyDescent="0.45">
      <c r="B9858">
        <v>6983</v>
      </c>
      <c r="C9858" t="s">
        <v>43</v>
      </c>
      <c r="D9858">
        <v>36</v>
      </c>
      <c r="E9858">
        <v>5</v>
      </c>
      <c r="F9858" t="s">
        <v>7</v>
      </c>
      <c r="G9858">
        <v>2</v>
      </c>
      <c r="H9858">
        <v>4</v>
      </c>
      <c r="I9858" t="s">
        <v>13</v>
      </c>
      <c r="J9858">
        <v>-1</v>
      </c>
    </row>
    <row r="9859" spans="2:10" x14ac:dyDescent="0.45">
      <c r="B9859">
        <v>6984</v>
      </c>
      <c r="C9859" t="s">
        <v>43</v>
      </c>
      <c r="D9859">
        <v>36</v>
      </c>
      <c r="E9859">
        <v>5</v>
      </c>
      <c r="F9859" t="s">
        <v>9</v>
      </c>
      <c r="G9859">
        <v>3</v>
      </c>
      <c r="H9859">
        <v>2</v>
      </c>
      <c r="I9859" t="s">
        <v>24</v>
      </c>
      <c r="J9859">
        <v>1</v>
      </c>
    </row>
    <row r="9860" spans="2:10" x14ac:dyDescent="0.45">
      <c r="B9860">
        <v>6985</v>
      </c>
      <c r="C9860" t="s">
        <v>43</v>
      </c>
      <c r="D9860">
        <v>36</v>
      </c>
      <c r="E9860">
        <v>5</v>
      </c>
      <c r="F9860" t="s">
        <v>3</v>
      </c>
      <c r="G9860">
        <v>3</v>
      </c>
      <c r="H9860">
        <v>2</v>
      </c>
      <c r="I9860" t="s">
        <v>0</v>
      </c>
      <c r="J9860">
        <v>1</v>
      </c>
    </row>
    <row r="9861" spans="2:10" x14ac:dyDescent="0.45">
      <c r="B9861">
        <v>6986</v>
      </c>
      <c r="C9861" t="s">
        <v>43</v>
      </c>
      <c r="D9861">
        <v>36</v>
      </c>
      <c r="E9861">
        <v>5</v>
      </c>
      <c r="F9861" t="s">
        <v>17</v>
      </c>
      <c r="G9861">
        <v>0</v>
      </c>
      <c r="H9861">
        <v>0</v>
      </c>
      <c r="I9861" t="s">
        <v>27</v>
      </c>
      <c r="J9861">
        <v>0</v>
      </c>
    </row>
    <row r="9862" spans="2:10" x14ac:dyDescent="0.45">
      <c r="B9862">
        <v>6987</v>
      </c>
      <c r="C9862" t="s">
        <v>43</v>
      </c>
      <c r="D9862">
        <v>36</v>
      </c>
      <c r="E9862">
        <v>5</v>
      </c>
      <c r="F9862" t="s">
        <v>18</v>
      </c>
      <c r="G9862">
        <v>2</v>
      </c>
      <c r="H9862">
        <v>1</v>
      </c>
      <c r="I9862" t="s">
        <v>4</v>
      </c>
      <c r="J9862">
        <v>1</v>
      </c>
    </row>
    <row r="9863" spans="2:10" x14ac:dyDescent="0.45">
      <c r="B9863">
        <v>7018</v>
      </c>
      <c r="C9863" t="s">
        <v>43</v>
      </c>
      <c r="D9863">
        <v>36</v>
      </c>
      <c r="E9863">
        <v>5</v>
      </c>
      <c r="F9863" t="s">
        <v>11</v>
      </c>
      <c r="G9863">
        <v>3</v>
      </c>
      <c r="H9863">
        <v>2</v>
      </c>
      <c r="I9863" t="s">
        <v>14</v>
      </c>
      <c r="J9863">
        <v>1</v>
      </c>
    </row>
    <row r="9864" spans="2:10" x14ac:dyDescent="0.45">
      <c r="B9864">
        <v>6988</v>
      </c>
      <c r="C9864" t="s">
        <v>43</v>
      </c>
      <c r="D9864">
        <v>36</v>
      </c>
      <c r="E9864">
        <v>6</v>
      </c>
      <c r="F9864" t="s">
        <v>12</v>
      </c>
      <c r="G9864">
        <v>2</v>
      </c>
      <c r="H9864">
        <v>1</v>
      </c>
      <c r="I9864" t="s">
        <v>11</v>
      </c>
      <c r="J9864">
        <v>1</v>
      </c>
    </row>
    <row r="9865" spans="2:10" x14ac:dyDescent="0.45">
      <c r="B9865">
        <v>6989</v>
      </c>
      <c r="C9865" t="s">
        <v>43</v>
      </c>
      <c r="D9865">
        <v>36</v>
      </c>
      <c r="E9865">
        <v>6</v>
      </c>
      <c r="F9865" t="s">
        <v>4</v>
      </c>
      <c r="G9865">
        <v>3</v>
      </c>
      <c r="H9865">
        <v>2</v>
      </c>
      <c r="I9865" t="s">
        <v>10</v>
      </c>
      <c r="J9865">
        <v>1</v>
      </c>
    </row>
    <row r="9866" spans="2:10" x14ac:dyDescent="0.45">
      <c r="B9866">
        <v>6990</v>
      </c>
      <c r="C9866" t="s">
        <v>43</v>
      </c>
      <c r="D9866">
        <v>36</v>
      </c>
      <c r="E9866">
        <v>6</v>
      </c>
      <c r="F9866" t="s">
        <v>0</v>
      </c>
      <c r="G9866">
        <v>1</v>
      </c>
      <c r="H9866">
        <v>1</v>
      </c>
      <c r="I9866" t="s">
        <v>9</v>
      </c>
      <c r="J9866">
        <v>0</v>
      </c>
    </row>
    <row r="9867" spans="2:10" x14ac:dyDescent="0.45">
      <c r="B9867">
        <v>6991</v>
      </c>
      <c r="C9867" t="s">
        <v>43</v>
      </c>
      <c r="D9867">
        <v>36</v>
      </c>
      <c r="E9867">
        <v>6</v>
      </c>
      <c r="F9867" t="s">
        <v>14</v>
      </c>
      <c r="G9867">
        <v>1</v>
      </c>
      <c r="H9867">
        <v>3</v>
      </c>
      <c r="I9867" t="s">
        <v>7</v>
      </c>
      <c r="J9867">
        <v>-1</v>
      </c>
    </row>
    <row r="9868" spans="2:10" x14ac:dyDescent="0.45">
      <c r="B9868">
        <v>6992</v>
      </c>
      <c r="C9868" t="s">
        <v>43</v>
      </c>
      <c r="D9868">
        <v>36</v>
      </c>
      <c r="E9868">
        <v>6</v>
      </c>
      <c r="F9868" t="s">
        <v>1</v>
      </c>
      <c r="G9868">
        <v>2</v>
      </c>
      <c r="H9868">
        <v>0</v>
      </c>
      <c r="I9868" t="s">
        <v>18</v>
      </c>
      <c r="J9868">
        <v>1</v>
      </c>
    </row>
    <row r="9869" spans="2:10" x14ac:dyDescent="0.45">
      <c r="B9869">
        <v>6993</v>
      </c>
      <c r="C9869" t="s">
        <v>43</v>
      </c>
      <c r="D9869">
        <v>36</v>
      </c>
      <c r="E9869">
        <v>6</v>
      </c>
      <c r="F9869" t="s">
        <v>27</v>
      </c>
      <c r="G9869">
        <v>2</v>
      </c>
      <c r="H9869">
        <v>1</v>
      </c>
      <c r="I9869" t="s">
        <v>5</v>
      </c>
      <c r="J9869">
        <v>1</v>
      </c>
    </row>
    <row r="9870" spans="2:10" x14ac:dyDescent="0.45">
      <c r="B9870">
        <v>6994</v>
      </c>
      <c r="C9870" t="s">
        <v>43</v>
      </c>
      <c r="D9870">
        <v>36</v>
      </c>
      <c r="E9870">
        <v>6</v>
      </c>
      <c r="F9870" t="s">
        <v>13</v>
      </c>
      <c r="G9870">
        <v>0</v>
      </c>
      <c r="H9870">
        <v>1</v>
      </c>
      <c r="I9870" t="s">
        <v>8</v>
      </c>
      <c r="J9870">
        <v>-1</v>
      </c>
    </row>
    <row r="9871" spans="2:10" x14ac:dyDescent="0.45">
      <c r="B9871">
        <v>6995</v>
      </c>
      <c r="C9871" t="s">
        <v>43</v>
      </c>
      <c r="D9871">
        <v>36</v>
      </c>
      <c r="E9871">
        <v>6</v>
      </c>
      <c r="F9871" t="s">
        <v>44</v>
      </c>
      <c r="G9871">
        <v>2</v>
      </c>
      <c r="H9871">
        <v>1</v>
      </c>
      <c r="I9871" t="s">
        <v>3</v>
      </c>
      <c r="J9871">
        <v>1</v>
      </c>
    </row>
    <row r="9872" spans="2:10" x14ac:dyDescent="0.45">
      <c r="B9872">
        <v>6996</v>
      </c>
      <c r="C9872" t="s">
        <v>43</v>
      </c>
      <c r="D9872">
        <v>36</v>
      </c>
      <c r="E9872">
        <v>6</v>
      </c>
      <c r="F9872" t="s">
        <v>6</v>
      </c>
      <c r="G9872">
        <v>3</v>
      </c>
      <c r="H9872">
        <v>0</v>
      </c>
      <c r="I9872" t="s">
        <v>17</v>
      </c>
      <c r="J9872">
        <v>1</v>
      </c>
    </row>
    <row r="9873" spans="2:10" x14ac:dyDescent="0.45">
      <c r="B9873">
        <v>6997</v>
      </c>
      <c r="C9873" t="s">
        <v>43</v>
      </c>
      <c r="D9873">
        <v>36</v>
      </c>
      <c r="E9873">
        <v>6</v>
      </c>
      <c r="F9873" t="s">
        <v>24</v>
      </c>
      <c r="G9873">
        <v>1</v>
      </c>
      <c r="H9873">
        <v>2</v>
      </c>
      <c r="I9873" t="s">
        <v>21</v>
      </c>
      <c r="J9873">
        <v>-1</v>
      </c>
    </row>
    <row r="9874" spans="2:10" x14ac:dyDescent="0.45">
      <c r="B9874">
        <v>6998</v>
      </c>
      <c r="C9874" t="s">
        <v>43</v>
      </c>
      <c r="D9874">
        <v>36</v>
      </c>
      <c r="E9874">
        <v>7</v>
      </c>
      <c r="F9874" t="s">
        <v>4</v>
      </c>
      <c r="G9874">
        <v>1</v>
      </c>
      <c r="H9874">
        <v>1</v>
      </c>
      <c r="I9874" t="s">
        <v>44</v>
      </c>
      <c r="J9874">
        <v>0</v>
      </c>
    </row>
    <row r="9875" spans="2:10" x14ac:dyDescent="0.45">
      <c r="B9875">
        <v>6999</v>
      </c>
      <c r="C9875" t="s">
        <v>43</v>
      </c>
      <c r="D9875">
        <v>36</v>
      </c>
      <c r="E9875">
        <v>7</v>
      </c>
      <c r="F9875" t="s">
        <v>8</v>
      </c>
      <c r="G9875">
        <v>2</v>
      </c>
      <c r="H9875">
        <v>1</v>
      </c>
      <c r="I9875" t="s">
        <v>14</v>
      </c>
      <c r="J9875">
        <v>1</v>
      </c>
    </row>
    <row r="9876" spans="2:10" x14ac:dyDescent="0.45">
      <c r="B9876">
        <v>7000</v>
      </c>
      <c r="C9876" t="s">
        <v>43</v>
      </c>
      <c r="D9876">
        <v>36</v>
      </c>
      <c r="E9876">
        <v>7</v>
      </c>
      <c r="F9876" t="s">
        <v>11</v>
      </c>
      <c r="G9876">
        <v>2</v>
      </c>
      <c r="H9876">
        <v>1</v>
      </c>
      <c r="I9876" t="s">
        <v>24</v>
      </c>
      <c r="J9876">
        <v>1</v>
      </c>
    </row>
    <row r="9877" spans="2:10" x14ac:dyDescent="0.45">
      <c r="B9877">
        <v>7001</v>
      </c>
      <c r="C9877" t="s">
        <v>43</v>
      </c>
      <c r="D9877">
        <v>36</v>
      </c>
      <c r="E9877">
        <v>7</v>
      </c>
      <c r="F9877" t="s">
        <v>7</v>
      </c>
      <c r="G9877">
        <v>3</v>
      </c>
      <c r="H9877">
        <v>3</v>
      </c>
      <c r="I9877" t="s">
        <v>12</v>
      </c>
      <c r="J9877">
        <v>0</v>
      </c>
    </row>
    <row r="9878" spans="2:10" x14ac:dyDescent="0.45">
      <c r="B9878">
        <v>7002</v>
      </c>
      <c r="C9878" t="s">
        <v>43</v>
      </c>
      <c r="D9878">
        <v>36</v>
      </c>
      <c r="E9878">
        <v>7</v>
      </c>
      <c r="F9878" t="s">
        <v>17</v>
      </c>
      <c r="G9878">
        <v>0</v>
      </c>
      <c r="H9878">
        <v>3</v>
      </c>
      <c r="I9878" t="s">
        <v>13</v>
      </c>
      <c r="J9878">
        <v>-1</v>
      </c>
    </row>
    <row r="9879" spans="2:10" x14ac:dyDescent="0.45">
      <c r="B9879">
        <v>7003</v>
      </c>
      <c r="C9879" t="s">
        <v>43</v>
      </c>
      <c r="D9879">
        <v>36</v>
      </c>
      <c r="E9879">
        <v>7</v>
      </c>
      <c r="F9879" t="s">
        <v>18</v>
      </c>
      <c r="G9879">
        <v>1</v>
      </c>
      <c r="H9879">
        <v>1</v>
      </c>
      <c r="I9879" t="s">
        <v>27</v>
      </c>
      <c r="J9879">
        <v>0</v>
      </c>
    </row>
    <row r="9880" spans="2:10" x14ac:dyDescent="0.45">
      <c r="B9880">
        <v>7004</v>
      </c>
      <c r="C9880" t="s">
        <v>43</v>
      </c>
      <c r="D9880">
        <v>36</v>
      </c>
      <c r="E9880">
        <v>7</v>
      </c>
      <c r="F9880" t="s">
        <v>5</v>
      </c>
      <c r="G9880">
        <v>1</v>
      </c>
      <c r="H9880">
        <v>0</v>
      </c>
      <c r="I9880" t="s">
        <v>6</v>
      </c>
      <c r="J9880">
        <v>1</v>
      </c>
    </row>
    <row r="9881" spans="2:10" x14ac:dyDescent="0.45">
      <c r="B9881">
        <v>7005</v>
      </c>
      <c r="C9881" t="s">
        <v>43</v>
      </c>
      <c r="D9881">
        <v>36</v>
      </c>
      <c r="E9881">
        <v>7</v>
      </c>
      <c r="F9881" t="s">
        <v>21</v>
      </c>
      <c r="G9881">
        <v>1</v>
      </c>
      <c r="H9881">
        <v>1</v>
      </c>
      <c r="I9881" t="s">
        <v>0</v>
      </c>
      <c r="J9881">
        <v>0</v>
      </c>
    </row>
    <row r="9882" spans="2:10" x14ac:dyDescent="0.45">
      <c r="B9882">
        <v>7006</v>
      </c>
      <c r="C9882" t="s">
        <v>43</v>
      </c>
      <c r="D9882">
        <v>36</v>
      </c>
      <c r="E9882">
        <v>7</v>
      </c>
      <c r="F9882" t="s">
        <v>10</v>
      </c>
      <c r="G9882">
        <v>4</v>
      </c>
      <c r="H9882">
        <v>2</v>
      </c>
      <c r="I9882" t="s">
        <v>1</v>
      </c>
      <c r="J9882">
        <v>1</v>
      </c>
    </row>
    <row r="9883" spans="2:10" x14ac:dyDescent="0.45">
      <c r="B9883">
        <v>7007</v>
      </c>
      <c r="C9883" t="s">
        <v>43</v>
      </c>
      <c r="D9883">
        <v>36</v>
      </c>
      <c r="E9883">
        <v>7</v>
      </c>
      <c r="F9883" t="s">
        <v>9</v>
      </c>
      <c r="G9883">
        <v>3</v>
      </c>
      <c r="H9883">
        <v>1</v>
      </c>
      <c r="I9883" t="s">
        <v>3</v>
      </c>
      <c r="J9883">
        <v>1</v>
      </c>
    </row>
    <row r="9884" spans="2:10" x14ac:dyDescent="0.45">
      <c r="B9884">
        <v>7008</v>
      </c>
      <c r="C9884" t="s">
        <v>43</v>
      </c>
      <c r="D9884">
        <v>36</v>
      </c>
      <c r="E9884">
        <v>8</v>
      </c>
      <c r="F9884" t="s">
        <v>12</v>
      </c>
      <c r="G9884">
        <v>1</v>
      </c>
      <c r="H9884">
        <v>3</v>
      </c>
      <c r="I9884" t="s">
        <v>8</v>
      </c>
      <c r="J9884">
        <v>-1</v>
      </c>
    </row>
    <row r="9885" spans="2:10" x14ac:dyDescent="0.45">
      <c r="B9885">
        <v>7009</v>
      </c>
      <c r="C9885" t="s">
        <v>43</v>
      </c>
      <c r="D9885">
        <v>36</v>
      </c>
      <c r="E9885">
        <v>8</v>
      </c>
      <c r="F9885" t="s">
        <v>0</v>
      </c>
      <c r="G9885">
        <v>2</v>
      </c>
      <c r="H9885">
        <v>1</v>
      </c>
      <c r="I9885" t="s">
        <v>11</v>
      </c>
      <c r="J9885">
        <v>1</v>
      </c>
    </row>
    <row r="9886" spans="2:10" x14ac:dyDescent="0.45">
      <c r="B9886">
        <v>7010</v>
      </c>
      <c r="C9886" t="s">
        <v>43</v>
      </c>
      <c r="D9886">
        <v>36</v>
      </c>
      <c r="E9886">
        <v>8</v>
      </c>
      <c r="F9886" t="s">
        <v>14</v>
      </c>
      <c r="G9886">
        <v>1</v>
      </c>
      <c r="H9886">
        <v>2</v>
      </c>
      <c r="I9886" t="s">
        <v>17</v>
      </c>
      <c r="J9886">
        <v>-1</v>
      </c>
    </row>
    <row r="9887" spans="2:10" x14ac:dyDescent="0.45">
      <c r="B9887">
        <v>7011</v>
      </c>
      <c r="C9887" t="s">
        <v>43</v>
      </c>
      <c r="D9887">
        <v>36</v>
      </c>
      <c r="E9887">
        <v>8</v>
      </c>
      <c r="F9887" t="s">
        <v>1</v>
      </c>
      <c r="G9887">
        <v>0</v>
      </c>
      <c r="H9887">
        <v>0</v>
      </c>
      <c r="I9887" t="s">
        <v>4</v>
      </c>
      <c r="J9887">
        <v>0</v>
      </c>
    </row>
    <row r="9888" spans="2:10" x14ac:dyDescent="0.45">
      <c r="B9888">
        <v>7012</v>
      </c>
      <c r="C9888" t="s">
        <v>43</v>
      </c>
      <c r="D9888">
        <v>36</v>
      </c>
      <c r="E9888">
        <v>8</v>
      </c>
      <c r="F9888" t="s">
        <v>27</v>
      </c>
      <c r="G9888">
        <v>2</v>
      </c>
      <c r="H9888">
        <v>1</v>
      </c>
      <c r="I9888" t="s">
        <v>10</v>
      </c>
      <c r="J9888">
        <v>1</v>
      </c>
    </row>
    <row r="9889" spans="2:10" x14ac:dyDescent="0.45">
      <c r="B9889">
        <v>7013</v>
      </c>
      <c r="C9889" t="s">
        <v>43</v>
      </c>
      <c r="D9889">
        <v>36</v>
      </c>
      <c r="E9889">
        <v>8</v>
      </c>
      <c r="F9889" t="s">
        <v>13</v>
      </c>
      <c r="G9889">
        <v>2</v>
      </c>
      <c r="H9889">
        <v>1</v>
      </c>
      <c r="I9889" t="s">
        <v>5</v>
      </c>
      <c r="J9889">
        <v>1</v>
      </c>
    </row>
    <row r="9890" spans="2:10" x14ac:dyDescent="0.45">
      <c r="B9890">
        <v>7014</v>
      </c>
      <c r="C9890" t="s">
        <v>43</v>
      </c>
      <c r="D9890">
        <v>36</v>
      </c>
      <c r="E9890">
        <v>8</v>
      </c>
      <c r="F9890" t="s">
        <v>3</v>
      </c>
      <c r="G9890">
        <v>2</v>
      </c>
      <c r="H9890">
        <v>0</v>
      </c>
      <c r="I9890" t="s">
        <v>21</v>
      </c>
      <c r="J9890">
        <v>1</v>
      </c>
    </row>
    <row r="9891" spans="2:10" x14ac:dyDescent="0.45">
      <c r="B9891">
        <v>7015</v>
      </c>
      <c r="C9891" t="s">
        <v>43</v>
      </c>
      <c r="D9891">
        <v>36</v>
      </c>
      <c r="E9891">
        <v>8</v>
      </c>
      <c r="F9891" t="s">
        <v>6</v>
      </c>
      <c r="G9891">
        <v>1</v>
      </c>
      <c r="H9891">
        <v>0</v>
      </c>
      <c r="I9891" t="s">
        <v>18</v>
      </c>
      <c r="J9891">
        <v>1</v>
      </c>
    </row>
    <row r="9892" spans="2:10" x14ac:dyDescent="0.45">
      <c r="B9892">
        <v>7016</v>
      </c>
      <c r="C9892" t="s">
        <v>43</v>
      </c>
      <c r="D9892">
        <v>36</v>
      </c>
      <c r="E9892">
        <v>8</v>
      </c>
      <c r="F9892" t="s">
        <v>44</v>
      </c>
      <c r="G9892">
        <v>2</v>
      </c>
      <c r="H9892">
        <v>1</v>
      </c>
      <c r="I9892" t="s">
        <v>9</v>
      </c>
      <c r="J9892">
        <v>1</v>
      </c>
    </row>
    <row r="9893" spans="2:10" x14ac:dyDescent="0.45">
      <c r="B9893">
        <v>7017</v>
      </c>
      <c r="C9893" t="s">
        <v>43</v>
      </c>
      <c r="D9893">
        <v>36</v>
      </c>
      <c r="E9893">
        <v>8</v>
      </c>
      <c r="F9893" t="s">
        <v>24</v>
      </c>
      <c r="G9893">
        <v>3</v>
      </c>
      <c r="H9893">
        <v>0</v>
      </c>
      <c r="I9893" t="s">
        <v>7</v>
      </c>
      <c r="J9893">
        <v>1</v>
      </c>
    </row>
    <row r="9894" spans="2:10" x14ac:dyDescent="0.45">
      <c r="B9894">
        <v>7019</v>
      </c>
      <c r="C9894" t="s">
        <v>43</v>
      </c>
      <c r="D9894">
        <v>36</v>
      </c>
      <c r="E9894">
        <v>9</v>
      </c>
      <c r="F9894" t="s">
        <v>8</v>
      </c>
      <c r="G9894">
        <v>3</v>
      </c>
      <c r="H9894">
        <v>3</v>
      </c>
      <c r="I9894" t="s">
        <v>24</v>
      </c>
      <c r="J9894">
        <v>0</v>
      </c>
    </row>
    <row r="9895" spans="2:10" x14ac:dyDescent="0.45">
      <c r="B9895">
        <v>7020</v>
      </c>
      <c r="C9895" t="s">
        <v>43</v>
      </c>
      <c r="D9895">
        <v>36</v>
      </c>
      <c r="E9895">
        <v>9</v>
      </c>
      <c r="F9895" t="s">
        <v>5</v>
      </c>
      <c r="G9895">
        <v>2</v>
      </c>
      <c r="H9895">
        <v>0</v>
      </c>
      <c r="I9895" t="s">
        <v>14</v>
      </c>
      <c r="J9895">
        <v>1</v>
      </c>
    </row>
    <row r="9896" spans="2:10" x14ac:dyDescent="0.45">
      <c r="B9896">
        <v>7021</v>
      </c>
      <c r="C9896" t="s">
        <v>43</v>
      </c>
      <c r="D9896">
        <v>36</v>
      </c>
      <c r="E9896">
        <v>9</v>
      </c>
      <c r="F9896" t="s">
        <v>10</v>
      </c>
      <c r="G9896">
        <v>2</v>
      </c>
      <c r="H9896">
        <v>3</v>
      </c>
      <c r="I9896" t="s">
        <v>6</v>
      </c>
      <c r="J9896">
        <v>-1</v>
      </c>
    </row>
    <row r="9897" spans="2:10" x14ac:dyDescent="0.45">
      <c r="B9897">
        <v>7022</v>
      </c>
      <c r="C9897" t="s">
        <v>43</v>
      </c>
      <c r="D9897">
        <v>36</v>
      </c>
      <c r="E9897">
        <v>9</v>
      </c>
      <c r="F9897" t="s">
        <v>21</v>
      </c>
      <c r="G9897">
        <v>1</v>
      </c>
      <c r="H9897">
        <v>4</v>
      </c>
      <c r="I9897" t="s">
        <v>9</v>
      </c>
      <c r="J9897">
        <v>-1</v>
      </c>
    </row>
    <row r="9898" spans="2:10" x14ac:dyDescent="0.45">
      <c r="B9898">
        <v>7023</v>
      </c>
      <c r="C9898" t="s">
        <v>43</v>
      </c>
      <c r="D9898">
        <v>36</v>
      </c>
      <c r="E9898">
        <v>9</v>
      </c>
      <c r="F9898" t="s">
        <v>1</v>
      </c>
      <c r="G9898">
        <v>2</v>
      </c>
      <c r="H9898">
        <v>0</v>
      </c>
      <c r="I9898" t="s">
        <v>44</v>
      </c>
      <c r="J9898">
        <v>1</v>
      </c>
    </row>
    <row r="9899" spans="2:10" x14ac:dyDescent="0.45">
      <c r="B9899">
        <v>7024</v>
      </c>
      <c r="C9899" t="s">
        <v>43</v>
      </c>
      <c r="D9899">
        <v>36</v>
      </c>
      <c r="E9899">
        <v>9</v>
      </c>
      <c r="F9899" t="s">
        <v>17</v>
      </c>
      <c r="G9899">
        <v>2</v>
      </c>
      <c r="H9899">
        <v>1</v>
      </c>
      <c r="I9899" t="s">
        <v>12</v>
      </c>
      <c r="J9899">
        <v>1</v>
      </c>
    </row>
    <row r="9900" spans="2:10" x14ac:dyDescent="0.45">
      <c r="B9900">
        <v>7025</v>
      </c>
      <c r="C9900" t="s">
        <v>43</v>
      </c>
      <c r="D9900">
        <v>36</v>
      </c>
      <c r="E9900">
        <v>9</v>
      </c>
      <c r="F9900" t="s">
        <v>4</v>
      </c>
      <c r="G9900">
        <v>2</v>
      </c>
      <c r="H9900">
        <v>2</v>
      </c>
      <c r="I9900" t="s">
        <v>27</v>
      </c>
      <c r="J9900">
        <v>0</v>
      </c>
    </row>
    <row r="9901" spans="2:10" x14ac:dyDescent="0.45">
      <c r="B9901">
        <v>7026</v>
      </c>
      <c r="C9901" t="s">
        <v>43</v>
      </c>
      <c r="D9901">
        <v>36</v>
      </c>
      <c r="E9901">
        <v>9</v>
      </c>
      <c r="F9901" t="s">
        <v>18</v>
      </c>
      <c r="G9901">
        <v>3</v>
      </c>
      <c r="H9901">
        <v>3</v>
      </c>
      <c r="I9901" t="s">
        <v>13</v>
      </c>
      <c r="J9901">
        <v>0</v>
      </c>
    </row>
    <row r="9902" spans="2:10" x14ac:dyDescent="0.45">
      <c r="B9902">
        <v>7027</v>
      </c>
      <c r="C9902" t="s">
        <v>43</v>
      </c>
      <c r="D9902">
        <v>36</v>
      </c>
      <c r="E9902">
        <v>9</v>
      </c>
      <c r="F9902" t="s">
        <v>7</v>
      </c>
      <c r="G9902">
        <v>0</v>
      </c>
      <c r="H9902">
        <v>0</v>
      </c>
      <c r="I9902" t="s">
        <v>0</v>
      </c>
      <c r="J9902">
        <v>0</v>
      </c>
    </row>
    <row r="9903" spans="2:10" x14ac:dyDescent="0.45">
      <c r="B9903">
        <v>7028</v>
      </c>
      <c r="C9903" t="s">
        <v>43</v>
      </c>
      <c r="D9903">
        <v>36</v>
      </c>
      <c r="E9903">
        <v>9</v>
      </c>
      <c r="F9903" t="s">
        <v>11</v>
      </c>
      <c r="G9903">
        <v>0</v>
      </c>
      <c r="H9903">
        <v>1</v>
      </c>
      <c r="I9903" t="s">
        <v>3</v>
      </c>
      <c r="J9903">
        <v>-1</v>
      </c>
    </row>
    <row r="9904" spans="2:10" x14ac:dyDescent="0.45">
      <c r="B9904">
        <v>7029</v>
      </c>
      <c r="C9904" t="s">
        <v>43</v>
      </c>
      <c r="D9904">
        <v>36</v>
      </c>
      <c r="E9904">
        <v>10</v>
      </c>
      <c r="F9904" t="s">
        <v>12</v>
      </c>
      <c r="G9904">
        <v>0</v>
      </c>
      <c r="H9904">
        <v>1</v>
      </c>
      <c r="I9904" t="s">
        <v>5</v>
      </c>
      <c r="J9904">
        <v>-1</v>
      </c>
    </row>
    <row r="9905" spans="2:10" x14ac:dyDescent="0.45">
      <c r="B9905">
        <v>7030</v>
      </c>
      <c r="C9905" t="s">
        <v>43</v>
      </c>
      <c r="D9905">
        <v>36</v>
      </c>
      <c r="E9905">
        <v>10</v>
      </c>
      <c r="F9905" t="s">
        <v>14</v>
      </c>
      <c r="G9905">
        <v>2</v>
      </c>
      <c r="H9905">
        <v>0</v>
      </c>
      <c r="I9905" t="s">
        <v>18</v>
      </c>
      <c r="J9905">
        <v>1</v>
      </c>
    </row>
    <row r="9906" spans="2:10" x14ac:dyDescent="0.45">
      <c r="B9906">
        <v>7031</v>
      </c>
      <c r="C9906" t="s">
        <v>43</v>
      </c>
      <c r="D9906">
        <v>36</v>
      </c>
      <c r="E9906">
        <v>10</v>
      </c>
      <c r="F9906" t="s">
        <v>0</v>
      </c>
      <c r="G9906">
        <v>0</v>
      </c>
      <c r="H9906">
        <v>1</v>
      </c>
      <c r="I9906" t="s">
        <v>8</v>
      </c>
      <c r="J9906">
        <v>-1</v>
      </c>
    </row>
    <row r="9907" spans="2:10" x14ac:dyDescent="0.45">
      <c r="B9907">
        <v>7032</v>
      </c>
      <c r="C9907" t="s">
        <v>43</v>
      </c>
      <c r="D9907">
        <v>36</v>
      </c>
      <c r="E9907">
        <v>10</v>
      </c>
      <c r="F9907" t="s">
        <v>27</v>
      </c>
      <c r="G9907">
        <v>3</v>
      </c>
      <c r="H9907">
        <v>0</v>
      </c>
      <c r="I9907" t="s">
        <v>1</v>
      </c>
      <c r="J9907">
        <v>1</v>
      </c>
    </row>
    <row r="9908" spans="2:10" x14ac:dyDescent="0.45">
      <c r="B9908">
        <v>7033</v>
      </c>
      <c r="C9908" t="s">
        <v>43</v>
      </c>
      <c r="D9908">
        <v>36</v>
      </c>
      <c r="E9908">
        <v>10</v>
      </c>
      <c r="F9908" t="s">
        <v>9</v>
      </c>
      <c r="G9908">
        <v>2</v>
      </c>
      <c r="H9908">
        <v>0</v>
      </c>
      <c r="I9908" t="s">
        <v>11</v>
      </c>
      <c r="J9908">
        <v>1</v>
      </c>
    </row>
    <row r="9909" spans="2:10" x14ac:dyDescent="0.45">
      <c r="B9909">
        <v>7034</v>
      </c>
      <c r="C9909" t="s">
        <v>43</v>
      </c>
      <c r="D9909">
        <v>36</v>
      </c>
      <c r="E9909">
        <v>10</v>
      </c>
      <c r="F9909" t="s">
        <v>24</v>
      </c>
      <c r="G9909">
        <v>2</v>
      </c>
      <c r="H9909">
        <v>5</v>
      </c>
      <c r="I9909" t="s">
        <v>17</v>
      </c>
      <c r="J9909">
        <v>-1</v>
      </c>
    </row>
    <row r="9910" spans="2:10" x14ac:dyDescent="0.45">
      <c r="B9910">
        <v>7035</v>
      </c>
      <c r="C9910" t="s">
        <v>43</v>
      </c>
      <c r="D9910">
        <v>36</v>
      </c>
      <c r="E9910">
        <v>10</v>
      </c>
      <c r="F9910" t="s">
        <v>13</v>
      </c>
      <c r="G9910">
        <v>2</v>
      </c>
      <c r="H9910">
        <v>1</v>
      </c>
      <c r="I9910" t="s">
        <v>10</v>
      </c>
      <c r="J9910">
        <v>1</v>
      </c>
    </row>
    <row r="9911" spans="2:10" x14ac:dyDescent="0.45">
      <c r="B9911">
        <v>7036</v>
      </c>
      <c r="C9911" t="s">
        <v>43</v>
      </c>
      <c r="D9911">
        <v>36</v>
      </c>
      <c r="E9911">
        <v>10</v>
      </c>
      <c r="F9911" t="s">
        <v>6</v>
      </c>
      <c r="G9911">
        <v>1</v>
      </c>
      <c r="H9911">
        <v>2</v>
      </c>
      <c r="I9911" t="s">
        <v>4</v>
      </c>
      <c r="J9911">
        <v>-1</v>
      </c>
    </row>
    <row r="9912" spans="2:10" x14ac:dyDescent="0.45">
      <c r="B9912">
        <v>7037</v>
      </c>
      <c r="C9912" t="s">
        <v>43</v>
      </c>
      <c r="D9912">
        <v>36</v>
      </c>
      <c r="E9912">
        <v>10</v>
      </c>
      <c r="F9912" t="s">
        <v>44</v>
      </c>
      <c r="G9912">
        <v>3</v>
      </c>
      <c r="H9912">
        <v>1</v>
      </c>
      <c r="I9912" t="s">
        <v>21</v>
      </c>
      <c r="J9912">
        <v>1</v>
      </c>
    </row>
    <row r="9913" spans="2:10" x14ac:dyDescent="0.45">
      <c r="B9913">
        <v>7038</v>
      </c>
      <c r="C9913" t="s">
        <v>43</v>
      </c>
      <c r="D9913">
        <v>36</v>
      </c>
      <c r="E9913">
        <v>10</v>
      </c>
      <c r="F9913" t="s">
        <v>3</v>
      </c>
      <c r="G9913">
        <v>1</v>
      </c>
      <c r="H9913">
        <v>1</v>
      </c>
      <c r="I9913" t="s">
        <v>7</v>
      </c>
      <c r="J9913">
        <v>0</v>
      </c>
    </row>
    <row r="9914" spans="2:10" x14ac:dyDescent="0.45">
      <c r="B9914">
        <v>7039</v>
      </c>
      <c r="C9914" t="s">
        <v>43</v>
      </c>
      <c r="D9914">
        <v>36</v>
      </c>
      <c r="E9914">
        <v>11</v>
      </c>
      <c r="F9914" t="s">
        <v>8</v>
      </c>
      <c r="G9914">
        <v>2</v>
      </c>
      <c r="H9914">
        <v>1</v>
      </c>
      <c r="I9914" t="s">
        <v>3</v>
      </c>
      <c r="J9914">
        <v>1</v>
      </c>
    </row>
    <row r="9915" spans="2:10" x14ac:dyDescent="0.45">
      <c r="B9915">
        <v>7040</v>
      </c>
      <c r="C9915" t="s">
        <v>43</v>
      </c>
      <c r="D9915">
        <v>36</v>
      </c>
      <c r="E9915">
        <v>11</v>
      </c>
      <c r="F9915" t="s">
        <v>5</v>
      </c>
      <c r="G9915">
        <v>3</v>
      </c>
      <c r="H9915">
        <v>2</v>
      </c>
      <c r="I9915" t="s">
        <v>24</v>
      </c>
      <c r="J9915">
        <v>1</v>
      </c>
    </row>
    <row r="9916" spans="2:10" x14ac:dyDescent="0.45">
      <c r="B9916">
        <v>7041</v>
      </c>
      <c r="C9916" t="s">
        <v>43</v>
      </c>
      <c r="D9916">
        <v>36</v>
      </c>
      <c r="E9916">
        <v>11</v>
      </c>
      <c r="F9916" t="s">
        <v>1</v>
      </c>
      <c r="G9916">
        <v>0</v>
      </c>
      <c r="H9916">
        <v>0</v>
      </c>
      <c r="I9916" t="s">
        <v>6</v>
      </c>
      <c r="J9916">
        <v>0</v>
      </c>
    </row>
    <row r="9917" spans="2:10" x14ac:dyDescent="0.45">
      <c r="B9917">
        <v>7042</v>
      </c>
      <c r="C9917" t="s">
        <v>43</v>
      </c>
      <c r="D9917">
        <v>36</v>
      </c>
      <c r="E9917">
        <v>11</v>
      </c>
      <c r="F9917" t="s">
        <v>10</v>
      </c>
      <c r="G9917">
        <v>1</v>
      </c>
      <c r="H9917">
        <v>1</v>
      </c>
      <c r="I9917" t="s">
        <v>14</v>
      </c>
      <c r="J9917">
        <v>0</v>
      </c>
    </row>
    <row r="9918" spans="2:10" x14ac:dyDescent="0.45">
      <c r="B9918">
        <v>7043</v>
      </c>
      <c r="C9918" t="s">
        <v>43</v>
      </c>
      <c r="D9918">
        <v>36</v>
      </c>
      <c r="E9918">
        <v>11</v>
      </c>
      <c r="F9918" t="s">
        <v>27</v>
      </c>
      <c r="G9918">
        <v>0</v>
      </c>
      <c r="H9918">
        <v>1</v>
      </c>
      <c r="I9918" t="s">
        <v>44</v>
      </c>
      <c r="J9918">
        <v>-1</v>
      </c>
    </row>
    <row r="9919" spans="2:10" x14ac:dyDescent="0.45">
      <c r="B9919">
        <v>7044</v>
      </c>
      <c r="C9919" t="s">
        <v>43</v>
      </c>
      <c r="D9919">
        <v>36</v>
      </c>
      <c r="E9919">
        <v>11</v>
      </c>
      <c r="F9919" t="s">
        <v>17</v>
      </c>
      <c r="G9919">
        <v>1</v>
      </c>
      <c r="H9919">
        <v>1</v>
      </c>
      <c r="I9919" t="s">
        <v>0</v>
      </c>
      <c r="J9919">
        <v>0</v>
      </c>
    </row>
    <row r="9920" spans="2:10" x14ac:dyDescent="0.45">
      <c r="B9920">
        <v>7045</v>
      </c>
      <c r="C9920" t="s">
        <v>43</v>
      </c>
      <c r="D9920">
        <v>36</v>
      </c>
      <c r="E9920">
        <v>11</v>
      </c>
      <c r="F9920" t="s">
        <v>4</v>
      </c>
      <c r="G9920">
        <v>2</v>
      </c>
      <c r="H9920">
        <v>2</v>
      </c>
      <c r="I9920" t="s">
        <v>13</v>
      </c>
      <c r="J9920">
        <v>0</v>
      </c>
    </row>
    <row r="9921" spans="2:10" x14ac:dyDescent="0.45">
      <c r="B9921">
        <v>7046</v>
      </c>
      <c r="C9921" t="s">
        <v>43</v>
      </c>
      <c r="D9921">
        <v>36</v>
      </c>
      <c r="E9921">
        <v>11</v>
      </c>
      <c r="F9921" t="s">
        <v>7</v>
      </c>
      <c r="G9921">
        <v>3</v>
      </c>
      <c r="H9921">
        <v>4</v>
      </c>
      <c r="I9921" t="s">
        <v>9</v>
      </c>
      <c r="J9921">
        <v>-1</v>
      </c>
    </row>
    <row r="9922" spans="2:10" x14ac:dyDescent="0.45">
      <c r="B9922">
        <v>7047</v>
      </c>
      <c r="C9922" t="s">
        <v>43</v>
      </c>
      <c r="D9922">
        <v>36</v>
      </c>
      <c r="E9922">
        <v>11</v>
      </c>
      <c r="F9922" t="s">
        <v>18</v>
      </c>
      <c r="G9922">
        <v>0</v>
      </c>
      <c r="H9922">
        <v>0</v>
      </c>
      <c r="I9922" t="s">
        <v>12</v>
      </c>
      <c r="J9922">
        <v>0</v>
      </c>
    </row>
    <row r="9923" spans="2:10" x14ac:dyDescent="0.45">
      <c r="B9923">
        <v>7048</v>
      </c>
      <c r="C9923" t="s">
        <v>43</v>
      </c>
      <c r="D9923">
        <v>36</v>
      </c>
      <c r="E9923">
        <v>11</v>
      </c>
      <c r="F9923" t="s">
        <v>11</v>
      </c>
      <c r="G9923">
        <v>2</v>
      </c>
      <c r="H9923">
        <v>0</v>
      </c>
      <c r="I9923" t="s">
        <v>21</v>
      </c>
      <c r="J9923">
        <v>1</v>
      </c>
    </row>
    <row r="9924" spans="2:10" x14ac:dyDescent="0.45">
      <c r="B9924">
        <v>7049</v>
      </c>
      <c r="C9924" t="s">
        <v>43</v>
      </c>
      <c r="D9924">
        <v>36</v>
      </c>
      <c r="E9924">
        <v>12</v>
      </c>
      <c r="F9924" t="s">
        <v>12</v>
      </c>
      <c r="G9924">
        <v>1</v>
      </c>
      <c r="H9924">
        <v>0</v>
      </c>
      <c r="I9924" t="s">
        <v>10</v>
      </c>
      <c r="J9924">
        <v>1</v>
      </c>
    </row>
    <row r="9925" spans="2:10" x14ac:dyDescent="0.45">
      <c r="B9925">
        <v>7050</v>
      </c>
      <c r="C9925" t="s">
        <v>43</v>
      </c>
      <c r="D9925">
        <v>36</v>
      </c>
      <c r="E9925">
        <v>12</v>
      </c>
      <c r="F9925" t="s">
        <v>14</v>
      </c>
      <c r="G9925">
        <v>3</v>
      </c>
      <c r="H9925">
        <v>1</v>
      </c>
      <c r="I9925" t="s">
        <v>4</v>
      </c>
      <c r="J9925">
        <v>1</v>
      </c>
    </row>
    <row r="9926" spans="2:10" x14ac:dyDescent="0.45">
      <c r="B9926">
        <v>7051</v>
      </c>
      <c r="C9926" t="s">
        <v>43</v>
      </c>
      <c r="D9926">
        <v>36</v>
      </c>
      <c r="E9926">
        <v>12</v>
      </c>
      <c r="F9926" t="s">
        <v>3</v>
      </c>
      <c r="G9926">
        <v>1</v>
      </c>
      <c r="H9926">
        <v>2</v>
      </c>
      <c r="I9926" t="s">
        <v>17</v>
      </c>
      <c r="J9926">
        <v>-1</v>
      </c>
    </row>
    <row r="9927" spans="2:10" x14ac:dyDescent="0.45">
      <c r="B9927">
        <v>7052</v>
      </c>
      <c r="C9927" t="s">
        <v>43</v>
      </c>
      <c r="D9927">
        <v>36</v>
      </c>
      <c r="E9927">
        <v>12</v>
      </c>
      <c r="F9927" t="s">
        <v>0</v>
      </c>
      <c r="G9927">
        <v>1</v>
      </c>
      <c r="H9927">
        <v>1</v>
      </c>
      <c r="I9927" t="s">
        <v>5</v>
      </c>
      <c r="J9927">
        <v>0</v>
      </c>
    </row>
    <row r="9928" spans="2:10" x14ac:dyDescent="0.45">
      <c r="B9928">
        <v>7053</v>
      </c>
      <c r="C9928" t="s">
        <v>43</v>
      </c>
      <c r="D9928">
        <v>36</v>
      </c>
      <c r="E9928">
        <v>12</v>
      </c>
      <c r="F9928" t="s">
        <v>21</v>
      </c>
      <c r="G9928">
        <v>0</v>
      </c>
      <c r="H9928">
        <v>0</v>
      </c>
      <c r="I9928" t="s">
        <v>7</v>
      </c>
      <c r="J9928">
        <v>0</v>
      </c>
    </row>
    <row r="9929" spans="2:10" x14ac:dyDescent="0.45">
      <c r="B9929">
        <v>7054</v>
      </c>
      <c r="C9929" t="s">
        <v>43</v>
      </c>
      <c r="D9929">
        <v>36</v>
      </c>
      <c r="E9929">
        <v>12</v>
      </c>
      <c r="F9929" t="s">
        <v>9</v>
      </c>
      <c r="G9929">
        <v>0</v>
      </c>
      <c r="H9929">
        <v>0</v>
      </c>
      <c r="I9929" t="s">
        <v>8</v>
      </c>
      <c r="J9929">
        <v>0</v>
      </c>
    </row>
    <row r="9930" spans="2:10" x14ac:dyDescent="0.45">
      <c r="B9930">
        <v>7055</v>
      </c>
      <c r="C9930" t="s">
        <v>43</v>
      </c>
      <c r="D9930">
        <v>36</v>
      </c>
      <c r="E9930">
        <v>12</v>
      </c>
      <c r="F9930" t="s">
        <v>13</v>
      </c>
      <c r="G9930">
        <v>3</v>
      </c>
      <c r="H9930">
        <v>0</v>
      </c>
      <c r="I9930" t="s">
        <v>1</v>
      </c>
      <c r="J9930">
        <v>1</v>
      </c>
    </row>
    <row r="9931" spans="2:10" x14ac:dyDescent="0.45">
      <c r="B9931">
        <v>7056</v>
      </c>
      <c r="C9931" t="s">
        <v>43</v>
      </c>
      <c r="D9931">
        <v>36</v>
      </c>
      <c r="E9931">
        <v>12</v>
      </c>
      <c r="F9931" t="s">
        <v>44</v>
      </c>
      <c r="G9931">
        <v>0</v>
      </c>
      <c r="H9931">
        <v>3</v>
      </c>
      <c r="I9931" t="s">
        <v>11</v>
      </c>
      <c r="J9931">
        <v>-1</v>
      </c>
    </row>
    <row r="9932" spans="2:10" x14ac:dyDescent="0.45">
      <c r="B9932">
        <v>7057</v>
      </c>
      <c r="C9932" t="s">
        <v>43</v>
      </c>
      <c r="D9932">
        <v>36</v>
      </c>
      <c r="E9932">
        <v>12</v>
      </c>
      <c r="F9932" t="s">
        <v>6</v>
      </c>
      <c r="G9932">
        <v>2</v>
      </c>
      <c r="H9932">
        <v>2</v>
      </c>
      <c r="I9932" t="s">
        <v>27</v>
      </c>
      <c r="J9932">
        <v>0</v>
      </c>
    </row>
    <row r="9933" spans="2:10" x14ac:dyDescent="0.45">
      <c r="B9933">
        <v>7058</v>
      </c>
      <c r="C9933" t="s">
        <v>43</v>
      </c>
      <c r="D9933">
        <v>36</v>
      </c>
      <c r="E9933">
        <v>12</v>
      </c>
      <c r="F9933" t="s">
        <v>24</v>
      </c>
      <c r="G9933">
        <v>1</v>
      </c>
      <c r="H9933">
        <v>2</v>
      </c>
      <c r="I9933" t="s">
        <v>18</v>
      </c>
      <c r="J9933">
        <v>-1</v>
      </c>
    </row>
    <row r="9934" spans="2:10" x14ac:dyDescent="0.45">
      <c r="B9934">
        <v>7059</v>
      </c>
      <c r="C9934" t="s">
        <v>43</v>
      </c>
      <c r="D9934">
        <v>36</v>
      </c>
      <c r="E9934">
        <v>13</v>
      </c>
      <c r="F9934" t="s">
        <v>5</v>
      </c>
      <c r="G9934">
        <v>3</v>
      </c>
      <c r="H9934">
        <v>6</v>
      </c>
      <c r="I9934" t="s">
        <v>3</v>
      </c>
      <c r="J9934">
        <v>-1</v>
      </c>
    </row>
    <row r="9935" spans="2:10" x14ac:dyDescent="0.45">
      <c r="B9935">
        <v>7060</v>
      </c>
      <c r="C9935" t="s">
        <v>43</v>
      </c>
      <c r="D9935">
        <v>36</v>
      </c>
      <c r="E9935">
        <v>13</v>
      </c>
      <c r="F9935" t="s">
        <v>10</v>
      </c>
      <c r="G9935">
        <v>2</v>
      </c>
      <c r="H9935">
        <v>1</v>
      </c>
      <c r="I9935" t="s">
        <v>24</v>
      </c>
      <c r="J9935">
        <v>1</v>
      </c>
    </row>
    <row r="9936" spans="2:10" x14ac:dyDescent="0.45">
      <c r="B9936">
        <v>7061</v>
      </c>
      <c r="C9936" t="s">
        <v>43</v>
      </c>
      <c r="D9936">
        <v>36</v>
      </c>
      <c r="E9936">
        <v>13</v>
      </c>
      <c r="F9936" t="s">
        <v>1</v>
      </c>
      <c r="G9936">
        <v>4</v>
      </c>
      <c r="H9936">
        <v>3</v>
      </c>
      <c r="I9936" t="s">
        <v>14</v>
      </c>
      <c r="J9936">
        <v>1</v>
      </c>
    </row>
    <row r="9937" spans="2:10" x14ac:dyDescent="0.45">
      <c r="B9937">
        <v>7062</v>
      </c>
      <c r="C9937" t="s">
        <v>43</v>
      </c>
      <c r="D9937">
        <v>36</v>
      </c>
      <c r="E9937">
        <v>13</v>
      </c>
      <c r="F9937" t="s">
        <v>27</v>
      </c>
      <c r="G9937">
        <v>0</v>
      </c>
      <c r="H9937">
        <v>1</v>
      </c>
      <c r="I9937" t="s">
        <v>13</v>
      </c>
      <c r="J9937">
        <v>-1</v>
      </c>
    </row>
    <row r="9938" spans="2:10" x14ac:dyDescent="0.45">
      <c r="B9938">
        <v>7063</v>
      </c>
      <c r="C9938" t="s">
        <v>43</v>
      </c>
      <c r="D9938">
        <v>36</v>
      </c>
      <c r="E9938">
        <v>13</v>
      </c>
      <c r="F9938" t="s">
        <v>4</v>
      </c>
      <c r="G9938">
        <v>2</v>
      </c>
      <c r="H9938">
        <v>3</v>
      </c>
      <c r="I9938" t="s">
        <v>12</v>
      </c>
      <c r="J9938">
        <v>-1</v>
      </c>
    </row>
    <row r="9939" spans="2:10" x14ac:dyDescent="0.45">
      <c r="B9939">
        <v>7064</v>
      </c>
      <c r="C9939" t="s">
        <v>43</v>
      </c>
      <c r="D9939">
        <v>36</v>
      </c>
      <c r="E9939">
        <v>13</v>
      </c>
      <c r="F9939" t="s">
        <v>17</v>
      </c>
      <c r="G9939">
        <v>1</v>
      </c>
      <c r="H9939">
        <v>1</v>
      </c>
      <c r="I9939" t="s">
        <v>9</v>
      </c>
      <c r="J9939">
        <v>0</v>
      </c>
    </row>
    <row r="9940" spans="2:10" x14ac:dyDescent="0.45">
      <c r="B9940">
        <v>7065</v>
      </c>
      <c r="C9940" t="s">
        <v>43</v>
      </c>
      <c r="D9940">
        <v>36</v>
      </c>
      <c r="E9940">
        <v>13</v>
      </c>
      <c r="F9940" t="s">
        <v>6</v>
      </c>
      <c r="G9940">
        <v>6</v>
      </c>
      <c r="H9940">
        <v>0</v>
      </c>
      <c r="I9940" t="s">
        <v>44</v>
      </c>
      <c r="J9940">
        <v>1</v>
      </c>
    </row>
    <row r="9941" spans="2:10" x14ac:dyDescent="0.45">
      <c r="B9941">
        <v>7066</v>
      </c>
      <c r="C9941" t="s">
        <v>43</v>
      </c>
      <c r="D9941">
        <v>36</v>
      </c>
      <c r="E9941">
        <v>13</v>
      </c>
      <c r="F9941" t="s">
        <v>7</v>
      </c>
      <c r="G9941">
        <v>2</v>
      </c>
      <c r="H9941">
        <v>1</v>
      </c>
      <c r="I9941" t="s">
        <v>11</v>
      </c>
      <c r="J9941">
        <v>1</v>
      </c>
    </row>
    <row r="9942" spans="2:10" x14ac:dyDescent="0.45">
      <c r="B9942">
        <v>7067</v>
      </c>
      <c r="C9942" t="s">
        <v>43</v>
      </c>
      <c r="D9942">
        <v>36</v>
      </c>
      <c r="E9942">
        <v>13</v>
      </c>
      <c r="F9942" t="s">
        <v>18</v>
      </c>
      <c r="G9942">
        <v>4</v>
      </c>
      <c r="H9942">
        <v>4</v>
      </c>
      <c r="I9942" t="s">
        <v>0</v>
      </c>
      <c r="J9942">
        <v>0</v>
      </c>
    </row>
    <row r="9943" spans="2:10" x14ac:dyDescent="0.45">
      <c r="B9943">
        <v>7068</v>
      </c>
      <c r="C9943" t="s">
        <v>43</v>
      </c>
      <c r="D9943">
        <v>36</v>
      </c>
      <c r="E9943">
        <v>13</v>
      </c>
      <c r="F9943" t="s">
        <v>8</v>
      </c>
      <c r="G9943">
        <v>4</v>
      </c>
      <c r="H9943">
        <v>2</v>
      </c>
      <c r="I9943" t="s">
        <v>21</v>
      </c>
      <c r="J9943">
        <v>1</v>
      </c>
    </row>
    <row r="9944" spans="2:10" x14ac:dyDescent="0.45">
      <c r="B9944">
        <v>7069</v>
      </c>
      <c r="C9944" t="s">
        <v>43</v>
      </c>
      <c r="D9944">
        <v>36</v>
      </c>
      <c r="E9944">
        <v>14</v>
      </c>
      <c r="F9944" t="s">
        <v>12</v>
      </c>
      <c r="G9944">
        <v>1</v>
      </c>
      <c r="H9944">
        <v>4</v>
      </c>
      <c r="I9944" t="s">
        <v>1</v>
      </c>
      <c r="J9944">
        <v>-1</v>
      </c>
    </row>
    <row r="9945" spans="2:10" x14ac:dyDescent="0.45">
      <c r="B9945">
        <v>7070</v>
      </c>
      <c r="C9945" t="s">
        <v>43</v>
      </c>
      <c r="D9945">
        <v>36</v>
      </c>
      <c r="E9945">
        <v>14</v>
      </c>
      <c r="F9945" t="s">
        <v>0</v>
      </c>
      <c r="G9945">
        <v>3</v>
      </c>
      <c r="H9945">
        <v>3</v>
      </c>
      <c r="I9945" t="s">
        <v>10</v>
      </c>
      <c r="J9945">
        <v>0</v>
      </c>
    </row>
    <row r="9946" spans="2:10" x14ac:dyDescent="0.45">
      <c r="B9946">
        <v>7071</v>
      </c>
      <c r="C9946" t="s">
        <v>43</v>
      </c>
      <c r="D9946">
        <v>36</v>
      </c>
      <c r="E9946">
        <v>14</v>
      </c>
      <c r="F9946" t="s">
        <v>14</v>
      </c>
      <c r="G9946">
        <v>3</v>
      </c>
      <c r="H9946">
        <v>1</v>
      </c>
      <c r="I9946" t="s">
        <v>27</v>
      </c>
      <c r="J9946">
        <v>1</v>
      </c>
    </row>
    <row r="9947" spans="2:10" x14ac:dyDescent="0.45">
      <c r="B9947">
        <v>7072</v>
      </c>
      <c r="C9947" t="s">
        <v>43</v>
      </c>
      <c r="D9947">
        <v>36</v>
      </c>
      <c r="E9947">
        <v>14</v>
      </c>
      <c r="F9947" t="s">
        <v>21</v>
      </c>
      <c r="G9947">
        <v>1</v>
      </c>
      <c r="H9947">
        <v>4</v>
      </c>
      <c r="I9947" t="s">
        <v>17</v>
      </c>
      <c r="J9947">
        <v>-1</v>
      </c>
    </row>
    <row r="9948" spans="2:10" x14ac:dyDescent="0.45">
      <c r="B9948">
        <v>7073</v>
      </c>
      <c r="C9948" t="s">
        <v>43</v>
      </c>
      <c r="D9948">
        <v>36</v>
      </c>
      <c r="E9948">
        <v>14</v>
      </c>
      <c r="F9948" t="s">
        <v>9</v>
      </c>
      <c r="G9948">
        <v>1</v>
      </c>
      <c r="H9948">
        <v>1</v>
      </c>
      <c r="I9948" t="s">
        <v>5</v>
      </c>
      <c r="J9948">
        <v>0</v>
      </c>
    </row>
    <row r="9949" spans="2:10" x14ac:dyDescent="0.45">
      <c r="B9949">
        <v>7074</v>
      </c>
      <c r="C9949" t="s">
        <v>43</v>
      </c>
      <c r="D9949">
        <v>36</v>
      </c>
      <c r="E9949">
        <v>14</v>
      </c>
      <c r="F9949" t="s">
        <v>24</v>
      </c>
      <c r="G9949">
        <v>1</v>
      </c>
      <c r="H9949">
        <v>2</v>
      </c>
      <c r="I9949" t="s">
        <v>4</v>
      </c>
      <c r="J9949">
        <v>-1</v>
      </c>
    </row>
    <row r="9950" spans="2:10" x14ac:dyDescent="0.45">
      <c r="B9950">
        <v>7075</v>
      </c>
      <c r="C9950" t="s">
        <v>43</v>
      </c>
      <c r="D9950">
        <v>36</v>
      </c>
      <c r="E9950">
        <v>14</v>
      </c>
      <c r="F9950" t="s">
        <v>13</v>
      </c>
      <c r="G9950">
        <v>3</v>
      </c>
      <c r="H9950">
        <v>0</v>
      </c>
      <c r="I9950" t="s">
        <v>6</v>
      </c>
      <c r="J9950">
        <v>1</v>
      </c>
    </row>
    <row r="9951" spans="2:10" x14ac:dyDescent="0.45">
      <c r="B9951">
        <v>7076</v>
      </c>
      <c r="C9951" t="s">
        <v>43</v>
      </c>
      <c r="D9951">
        <v>36</v>
      </c>
      <c r="E9951">
        <v>14</v>
      </c>
      <c r="F9951" t="s">
        <v>44</v>
      </c>
      <c r="G9951">
        <v>0</v>
      </c>
      <c r="H9951">
        <v>0</v>
      </c>
      <c r="I9951" t="s">
        <v>7</v>
      </c>
      <c r="J9951">
        <v>0</v>
      </c>
    </row>
    <row r="9952" spans="2:10" x14ac:dyDescent="0.45">
      <c r="B9952">
        <v>7077</v>
      </c>
      <c r="C9952" t="s">
        <v>43</v>
      </c>
      <c r="D9952">
        <v>36</v>
      </c>
      <c r="E9952">
        <v>14</v>
      </c>
      <c r="F9952" t="s">
        <v>11</v>
      </c>
      <c r="G9952">
        <v>1</v>
      </c>
      <c r="H9952">
        <v>1</v>
      </c>
      <c r="I9952" t="s">
        <v>8</v>
      </c>
      <c r="J9952">
        <v>0</v>
      </c>
    </row>
    <row r="9953" spans="2:10" x14ac:dyDescent="0.45">
      <c r="B9953">
        <v>7078</v>
      </c>
      <c r="C9953" t="s">
        <v>43</v>
      </c>
      <c r="D9953">
        <v>36</v>
      </c>
      <c r="E9953">
        <v>14</v>
      </c>
      <c r="F9953" t="s">
        <v>3</v>
      </c>
      <c r="G9953">
        <v>1</v>
      </c>
      <c r="H9953">
        <v>1</v>
      </c>
      <c r="I9953" t="s">
        <v>18</v>
      </c>
      <c r="J9953">
        <v>0</v>
      </c>
    </row>
    <row r="9954" spans="2:10" x14ac:dyDescent="0.45">
      <c r="B9954">
        <v>7079</v>
      </c>
      <c r="C9954" t="s">
        <v>43</v>
      </c>
      <c r="D9954">
        <v>36</v>
      </c>
      <c r="E9954">
        <v>15</v>
      </c>
      <c r="F9954" t="s">
        <v>4</v>
      </c>
      <c r="G9954">
        <v>2</v>
      </c>
      <c r="H9954">
        <v>0</v>
      </c>
      <c r="I9954" t="s">
        <v>0</v>
      </c>
      <c r="J9954">
        <v>1</v>
      </c>
    </row>
    <row r="9955" spans="2:10" x14ac:dyDescent="0.45">
      <c r="B9955">
        <v>7080</v>
      </c>
      <c r="C9955" t="s">
        <v>43</v>
      </c>
      <c r="D9955">
        <v>36</v>
      </c>
      <c r="E9955">
        <v>15</v>
      </c>
      <c r="F9955" t="s">
        <v>1</v>
      </c>
      <c r="G9955">
        <v>3</v>
      </c>
      <c r="H9955">
        <v>1</v>
      </c>
      <c r="I9955" t="s">
        <v>24</v>
      </c>
      <c r="J9955">
        <v>1</v>
      </c>
    </row>
    <row r="9956" spans="2:10" x14ac:dyDescent="0.45">
      <c r="B9956">
        <v>7081</v>
      </c>
      <c r="C9956" t="s">
        <v>43</v>
      </c>
      <c r="D9956">
        <v>36</v>
      </c>
      <c r="E9956">
        <v>15</v>
      </c>
      <c r="F9956" t="s">
        <v>5</v>
      </c>
      <c r="G9956">
        <v>2</v>
      </c>
      <c r="H9956">
        <v>1</v>
      </c>
      <c r="I9956" t="s">
        <v>21</v>
      </c>
      <c r="J9956">
        <v>1</v>
      </c>
    </row>
    <row r="9957" spans="2:10" x14ac:dyDescent="0.45">
      <c r="B9957">
        <v>7082</v>
      </c>
      <c r="C9957" t="s">
        <v>43</v>
      </c>
      <c r="D9957">
        <v>36</v>
      </c>
      <c r="E9957">
        <v>15</v>
      </c>
      <c r="F9957" t="s">
        <v>27</v>
      </c>
      <c r="G9957">
        <v>1</v>
      </c>
      <c r="H9957">
        <v>0</v>
      </c>
      <c r="I9957" t="s">
        <v>12</v>
      </c>
      <c r="J9957">
        <v>1</v>
      </c>
    </row>
    <row r="9958" spans="2:10" x14ac:dyDescent="0.45">
      <c r="B9958">
        <v>7083</v>
      </c>
      <c r="C9958" t="s">
        <v>43</v>
      </c>
      <c r="D9958">
        <v>36</v>
      </c>
      <c r="E9958">
        <v>15</v>
      </c>
      <c r="F9958" t="s">
        <v>17</v>
      </c>
      <c r="G9958">
        <v>2</v>
      </c>
      <c r="H9958">
        <v>2</v>
      </c>
      <c r="I9958" t="s">
        <v>11</v>
      </c>
      <c r="J9958">
        <v>0</v>
      </c>
    </row>
    <row r="9959" spans="2:10" x14ac:dyDescent="0.45">
      <c r="B9959">
        <v>7084</v>
      </c>
      <c r="C9959" t="s">
        <v>43</v>
      </c>
      <c r="D9959">
        <v>36</v>
      </c>
      <c r="E9959">
        <v>15</v>
      </c>
      <c r="F9959" t="s">
        <v>13</v>
      </c>
      <c r="G9959">
        <v>0</v>
      </c>
      <c r="H9959">
        <v>0</v>
      </c>
      <c r="I9959" t="s">
        <v>44</v>
      </c>
      <c r="J9959">
        <v>0</v>
      </c>
    </row>
    <row r="9960" spans="2:10" x14ac:dyDescent="0.45">
      <c r="B9960">
        <v>7085</v>
      </c>
      <c r="C9960" t="s">
        <v>43</v>
      </c>
      <c r="D9960">
        <v>36</v>
      </c>
      <c r="E9960">
        <v>15</v>
      </c>
      <c r="F9960" t="s">
        <v>18</v>
      </c>
      <c r="G9960">
        <v>1</v>
      </c>
      <c r="H9960">
        <v>0</v>
      </c>
      <c r="I9960" t="s">
        <v>9</v>
      </c>
      <c r="J9960">
        <v>1</v>
      </c>
    </row>
    <row r="9961" spans="2:10" x14ac:dyDescent="0.45">
      <c r="B9961">
        <v>7086</v>
      </c>
      <c r="C9961" t="s">
        <v>43</v>
      </c>
      <c r="D9961">
        <v>36</v>
      </c>
      <c r="E9961">
        <v>15</v>
      </c>
      <c r="F9961" t="s">
        <v>6</v>
      </c>
      <c r="G9961">
        <v>3</v>
      </c>
      <c r="H9961">
        <v>2</v>
      </c>
      <c r="I9961" t="s">
        <v>14</v>
      </c>
      <c r="J9961">
        <v>1</v>
      </c>
    </row>
    <row r="9962" spans="2:10" x14ac:dyDescent="0.45">
      <c r="B9962">
        <v>7087</v>
      </c>
      <c r="C9962" t="s">
        <v>43</v>
      </c>
      <c r="D9962">
        <v>36</v>
      </c>
      <c r="E9962">
        <v>15</v>
      </c>
      <c r="F9962" t="s">
        <v>8</v>
      </c>
      <c r="G9962">
        <v>2</v>
      </c>
      <c r="H9962">
        <v>1</v>
      </c>
      <c r="I9962" t="s">
        <v>7</v>
      </c>
      <c r="J9962">
        <v>1</v>
      </c>
    </row>
    <row r="9963" spans="2:10" x14ac:dyDescent="0.45">
      <c r="B9963">
        <v>7088</v>
      </c>
      <c r="C9963" t="s">
        <v>43</v>
      </c>
      <c r="D9963">
        <v>36</v>
      </c>
      <c r="E9963">
        <v>15</v>
      </c>
      <c r="F9963" t="s">
        <v>10</v>
      </c>
      <c r="G9963">
        <v>2</v>
      </c>
      <c r="H9963">
        <v>1</v>
      </c>
      <c r="I9963" t="s">
        <v>3</v>
      </c>
      <c r="J9963">
        <v>1</v>
      </c>
    </row>
    <row r="9964" spans="2:10" x14ac:dyDescent="0.45">
      <c r="B9964">
        <v>7089</v>
      </c>
      <c r="C9964" t="s">
        <v>43</v>
      </c>
      <c r="D9964">
        <v>36</v>
      </c>
      <c r="E9964">
        <v>16</v>
      </c>
      <c r="F9964" t="s">
        <v>12</v>
      </c>
      <c r="G9964">
        <v>2</v>
      </c>
      <c r="H9964">
        <v>1</v>
      </c>
      <c r="I9964" t="s">
        <v>6</v>
      </c>
      <c r="J9964">
        <v>1</v>
      </c>
    </row>
    <row r="9965" spans="2:10" x14ac:dyDescent="0.45">
      <c r="B9965">
        <v>7090</v>
      </c>
      <c r="C9965" t="s">
        <v>43</v>
      </c>
      <c r="D9965">
        <v>36</v>
      </c>
      <c r="E9965">
        <v>16</v>
      </c>
      <c r="F9965" t="s">
        <v>14</v>
      </c>
      <c r="G9965">
        <v>2</v>
      </c>
      <c r="H9965">
        <v>0</v>
      </c>
      <c r="I9965" t="s">
        <v>13</v>
      </c>
      <c r="J9965">
        <v>1</v>
      </c>
    </row>
    <row r="9966" spans="2:10" x14ac:dyDescent="0.45">
      <c r="B9966">
        <v>7091</v>
      </c>
      <c r="C9966" t="s">
        <v>43</v>
      </c>
      <c r="D9966">
        <v>36</v>
      </c>
      <c r="E9966">
        <v>16</v>
      </c>
      <c r="F9966" t="s">
        <v>0</v>
      </c>
      <c r="G9966">
        <v>3</v>
      </c>
      <c r="H9966">
        <v>3</v>
      </c>
      <c r="I9966" t="s">
        <v>1</v>
      </c>
      <c r="J9966">
        <v>0</v>
      </c>
    </row>
    <row r="9967" spans="2:10" x14ac:dyDescent="0.45">
      <c r="B9967">
        <v>7092</v>
      </c>
      <c r="C9967" t="s">
        <v>43</v>
      </c>
      <c r="D9967">
        <v>36</v>
      </c>
      <c r="E9967">
        <v>16</v>
      </c>
      <c r="F9967" t="s">
        <v>21</v>
      </c>
      <c r="G9967">
        <v>3</v>
      </c>
      <c r="H9967">
        <v>0</v>
      </c>
      <c r="I9967" t="s">
        <v>18</v>
      </c>
      <c r="J9967">
        <v>1</v>
      </c>
    </row>
    <row r="9968" spans="2:10" x14ac:dyDescent="0.45">
      <c r="B9968">
        <v>7093</v>
      </c>
      <c r="C9968" t="s">
        <v>43</v>
      </c>
      <c r="D9968">
        <v>36</v>
      </c>
      <c r="E9968">
        <v>16</v>
      </c>
      <c r="F9968" t="s">
        <v>9</v>
      </c>
      <c r="G9968">
        <v>2</v>
      </c>
      <c r="H9968">
        <v>2</v>
      </c>
      <c r="I9968" t="s">
        <v>10</v>
      </c>
      <c r="J9968">
        <v>0</v>
      </c>
    </row>
    <row r="9969" spans="2:10" x14ac:dyDescent="0.45">
      <c r="B9969">
        <v>7094</v>
      </c>
      <c r="C9969" t="s">
        <v>43</v>
      </c>
      <c r="D9969">
        <v>36</v>
      </c>
      <c r="E9969">
        <v>16</v>
      </c>
      <c r="F9969" t="s">
        <v>24</v>
      </c>
      <c r="G9969">
        <v>3</v>
      </c>
      <c r="H9969">
        <v>0</v>
      </c>
      <c r="I9969" t="s">
        <v>27</v>
      </c>
      <c r="J9969">
        <v>1</v>
      </c>
    </row>
    <row r="9970" spans="2:10" x14ac:dyDescent="0.45">
      <c r="B9970">
        <v>7095</v>
      </c>
      <c r="C9970" t="s">
        <v>43</v>
      </c>
      <c r="D9970">
        <v>36</v>
      </c>
      <c r="E9970">
        <v>16</v>
      </c>
      <c r="F9970" t="s">
        <v>3</v>
      </c>
      <c r="G9970">
        <v>2</v>
      </c>
      <c r="H9970">
        <v>1</v>
      </c>
      <c r="I9970" t="s">
        <v>4</v>
      </c>
      <c r="J9970">
        <v>1</v>
      </c>
    </row>
    <row r="9971" spans="2:10" x14ac:dyDescent="0.45">
      <c r="B9971">
        <v>7096</v>
      </c>
      <c r="C9971" t="s">
        <v>43</v>
      </c>
      <c r="D9971">
        <v>36</v>
      </c>
      <c r="E9971">
        <v>16</v>
      </c>
      <c r="F9971" t="s">
        <v>44</v>
      </c>
      <c r="G9971">
        <v>0</v>
      </c>
      <c r="H9971">
        <v>0</v>
      </c>
      <c r="I9971" t="s">
        <v>8</v>
      </c>
      <c r="J9971">
        <v>0</v>
      </c>
    </row>
    <row r="9972" spans="2:10" x14ac:dyDescent="0.45">
      <c r="B9972">
        <v>7097</v>
      </c>
      <c r="C9972" t="s">
        <v>43</v>
      </c>
      <c r="D9972">
        <v>36</v>
      </c>
      <c r="E9972">
        <v>16</v>
      </c>
      <c r="F9972" t="s">
        <v>7</v>
      </c>
      <c r="G9972">
        <v>3</v>
      </c>
      <c r="H9972">
        <v>2</v>
      </c>
      <c r="I9972" t="s">
        <v>17</v>
      </c>
      <c r="J9972">
        <v>1</v>
      </c>
    </row>
    <row r="9973" spans="2:10" x14ac:dyDescent="0.45">
      <c r="B9973">
        <v>7098</v>
      </c>
      <c r="C9973" t="s">
        <v>43</v>
      </c>
      <c r="D9973">
        <v>36</v>
      </c>
      <c r="E9973">
        <v>16</v>
      </c>
      <c r="F9973" t="s">
        <v>11</v>
      </c>
      <c r="G9973">
        <v>6</v>
      </c>
      <c r="H9973">
        <v>0</v>
      </c>
      <c r="I9973" t="s">
        <v>5</v>
      </c>
      <c r="J9973">
        <v>1</v>
      </c>
    </row>
    <row r="9974" spans="2:10" x14ac:dyDescent="0.45">
      <c r="B9974">
        <v>7099</v>
      </c>
      <c r="C9974" t="s">
        <v>43</v>
      </c>
      <c r="D9974">
        <v>36</v>
      </c>
      <c r="E9974">
        <v>17</v>
      </c>
      <c r="F9974" t="s">
        <v>18</v>
      </c>
      <c r="G9974">
        <v>2</v>
      </c>
      <c r="H9974">
        <v>0</v>
      </c>
      <c r="I9974" t="s">
        <v>11</v>
      </c>
      <c r="J9974">
        <v>1</v>
      </c>
    </row>
    <row r="9975" spans="2:10" x14ac:dyDescent="0.45">
      <c r="B9975">
        <v>7100</v>
      </c>
      <c r="C9975" t="s">
        <v>43</v>
      </c>
      <c r="D9975">
        <v>36</v>
      </c>
      <c r="E9975">
        <v>17</v>
      </c>
      <c r="F9975" t="s">
        <v>4</v>
      </c>
      <c r="G9975">
        <v>2</v>
      </c>
      <c r="H9975">
        <v>2</v>
      </c>
      <c r="I9975" t="s">
        <v>9</v>
      </c>
      <c r="J9975">
        <v>0</v>
      </c>
    </row>
    <row r="9976" spans="2:10" x14ac:dyDescent="0.45">
      <c r="B9976">
        <v>7101</v>
      </c>
      <c r="C9976" t="s">
        <v>43</v>
      </c>
      <c r="D9976">
        <v>36</v>
      </c>
      <c r="E9976">
        <v>17</v>
      </c>
      <c r="F9976" t="s">
        <v>14</v>
      </c>
      <c r="G9976">
        <v>3</v>
      </c>
      <c r="H9976">
        <v>3</v>
      </c>
      <c r="I9976" t="s">
        <v>44</v>
      </c>
      <c r="J9976">
        <v>0</v>
      </c>
    </row>
    <row r="9977" spans="2:10" x14ac:dyDescent="0.45">
      <c r="B9977">
        <v>7102</v>
      </c>
      <c r="C9977" t="s">
        <v>43</v>
      </c>
      <c r="D9977">
        <v>36</v>
      </c>
      <c r="E9977">
        <v>17</v>
      </c>
      <c r="F9977" t="s">
        <v>10</v>
      </c>
      <c r="G9977">
        <v>3</v>
      </c>
      <c r="H9977">
        <v>3</v>
      </c>
      <c r="I9977" t="s">
        <v>21</v>
      </c>
      <c r="J9977">
        <v>0</v>
      </c>
    </row>
    <row r="9978" spans="2:10" x14ac:dyDescent="0.45">
      <c r="B9978">
        <v>7103</v>
      </c>
      <c r="C9978" t="s">
        <v>43</v>
      </c>
      <c r="D9978">
        <v>36</v>
      </c>
      <c r="E9978">
        <v>17</v>
      </c>
      <c r="F9978" t="s">
        <v>1</v>
      </c>
      <c r="G9978">
        <v>0</v>
      </c>
      <c r="H9978">
        <v>1</v>
      </c>
      <c r="I9978" t="s">
        <v>3</v>
      </c>
      <c r="J9978">
        <v>-1</v>
      </c>
    </row>
    <row r="9979" spans="2:10" x14ac:dyDescent="0.45">
      <c r="B9979">
        <v>7104</v>
      </c>
      <c r="C9979" t="s">
        <v>43</v>
      </c>
      <c r="D9979">
        <v>36</v>
      </c>
      <c r="E9979">
        <v>17</v>
      </c>
      <c r="F9979" t="s">
        <v>27</v>
      </c>
      <c r="G9979">
        <v>1</v>
      </c>
      <c r="H9979">
        <v>1</v>
      </c>
      <c r="I9979" t="s">
        <v>0</v>
      </c>
      <c r="J9979">
        <v>0</v>
      </c>
    </row>
    <row r="9980" spans="2:10" x14ac:dyDescent="0.45">
      <c r="B9980">
        <v>7105</v>
      </c>
      <c r="C9980" t="s">
        <v>43</v>
      </c>
      <c r="D9980">
        <v>36</v>
      </c>
      <c r="E9980">
        <v>17</v>
      </c>
      <c r="F9980" t="s">
        <v>17</v>
      </c>
      <c r="G9980">
        <v>3</v>
      </c>
      <c r="H9980">
        <v>3</v>
      </c>
      <c r="I9980" t="s">
        <v>8</v>
      </c>
      <c r="J9980">
        <v>0</v>
      </c>
    </row>
    <row r="9981" spans="2:10" x14ac:dyDescent="0.45">
      <c r="B9981">
        <v>7106</v>
      </c>
      <c r="C9981" t="s">
        <v>43</v>
      </c>
      <c r="D9981">
        <v>36</v>
      </c>
      <c r="E9981">
        <v>17</v>
      </c>
      <c r="F9981" t="s">
        <v>13</v>
      </c>
      <c r="G9981">
        <v>6</v>
      </c>
      <c r="H9981">
        <v>1</v>
      </c>
      <c r="I9981" t="s">
        <v>12</v>
      </c>
      <c r="J9981">
        <v>1</v>
      </c>
    </row>
    <row r="9982" spans="2:10" x14ac:dyDescent="0.45">
      <c r="B9982">
        <v>7107</v>
      </c>
      <c r="C9982" t="s">
        <v>43</v>
      </c>
      <c r="D9982">
        <v>36</v>
      </c>
      <c r="E9982">
        <v>17</v>
      </c>
      <c r="F9982" t="s">
        <v>6</v>
      </c>
      <c r="G9982">
        <v>0</v>
      </c>
      <c r="H9982">
        <v>1</v>
      </c>
      <c r="I9982" t="s">
        <v>24</v>
      </c>
      <c r="J9982">
        <v>-1</v>
      </c>
    </row>
    <row r="9983" spans="2:10" x14ac:dyDescent="0.45">
      <c r="B9983">
        <v>7108</v>
      </c>
      <c r="C9983" t="s">
        <v>43</v>
      </c>
      <c r="D9983">
        <v>36</v>
      </c>
      <c r="E9983">
        <v>17</v>
      </c>
      <c r="F9983" t="s">
        <v>5</v>
      </c>
      <c r="G9983">
        <v>0</v>
      </c>
      <c r="H9983">
        <v>3</v>
      </c>
      <c r="I9983" t="s">
        <v>7</v>
      </c>
      <c r="J9983">
        <v>-1</v>
      </c>
    </row>
    <row r="9984" spans="2:10" x14ac:dyDescent="0.45">
      <c r="B9984">
        <v>7109</v>
      </c>
      <c r="C9984" t="s">
        <v>43</v>
      </c>
      <c r="D9984">
        <v>36</v>
      </c>
      <c r="E9984">
        <v>18</v>
      </c>
      <c r="F9984" t="s">
        <v>11</v>
      </c>
      <c r="G9984">
        <v>2</v>
      </c>
      <c r="H9984">
        <v>3</v>
      </c>
      <c r="I9984" t="s">
        <v>10</v>
      </c>
      <c r="J9984">
        <v>-1</v>
      </c>
    </row>
    <row r="9985" spans="2:10" x14ac:dyDescent="0.45">
      <c r="B9985">
        <v>7110</v>
      </c>
      <c r="C9985" t="s">
        <v>43</v>
      </c>
      <c r="D9985">
        <v>36</v>
      </c>
      <c r="E9985">
        <v>18</v>
      </c>
      <c r="F9985" t="s">
        <v>8</v>
      </c>
      <c r="G9985">
        <v>2</v>
      </c>
      <c r="H9985">
        <v>1</v>
      </c>
      <c r="I9985" t="s">
        <v>5</v>
      </c>
      <c r="J9985">
        <v>1</v>
      </c>
    </row>
    <row r="9986" spans="2:10" x14ac:dyDescent="0.45">
      <c r="B9986">
        <v>7111</v>
      </c>
      <c r="C9986" t="s">
        <v>43</v>
      </c>
      <c r="D9986">
        <v>36</v>
      </c>
      <c r="E9986">
        <v>18</v>
      </c>
      <c r="F9986" t="s">
        <v>0</v>
      </c>
      <c r="G9986">
        <v>2</v>
      </c>
      <c r="H9986">
        <v>2</v>
      </c>
      <c r="I9986" t="s">
        <v>6</v>
      </c>
      <c r="J9986">
        <v>0</v>
      </c>
    </row>
    <row r="9987" spans="2:10" x14ac:dyDescent="0.45">
      <c r="B9987">
        <v>7112</v>
      </c>
      <c r="C9987" t="s">
        <v>43</v>
      </c>
      <c r="D9987">
        <v>36</v>
      </c>
      <c r="E9987">
        <v>18</v>
      </c>
      <c r="F9987" t="s">
        <v>12</v>
      </c>
      <c r="G9987">
        <v>2</v>
      </c>
      <c r="H9987">
        <v>6</v>
      </c>
      <c r="I9987" t="s">
        <v>14</v>
      </c>
      <c r="J9987">
        <v>-1</v>
      </c>
    </row>
    <row r="9988" spans="2:10" x14ac:dyDescent="0.45">
      <c r="B9988">
        <v>7113</v>
      </c>
      <c r="C9988" t="s">
        <v>43</v>
      </c>
      <c r="D9988">
        <v>36</v>
      </c>
      <c r="E9988">
        <v>18</v>
      </c>
      <c r="F9988" t="s">
        <v>21</v>
      </c>
      <c r="G9988">
        <v>1</v>
      </c>
      <c r="H9988">
        <v>1</v>
      </c>
      <c r="I9988" t="s">
        <v>4</v>
      </c>
      <c r="J9988">
        <v>0</v>
      </c>
    </row>
    <row r="9989" spans="2:10" x14ac:dyDescent="0.45">
      <c r="B9989">
        <v>7114</v>
      </c>
      <c r="C9989" t="s">
        <v>43</v>
      </c>
      <c r="D9989">
        <v>36</v>
      </c>
      <c r="E9989">
        <v>18</v>
      </c>
      <c r="F9989" t="s">
        <v>9</v>
      </c>
      <c r="G9989">
        <v>1</v>
      </c>
      <c r="H9989">
        <v>1</v>
      </c>
      <c r="I9989" t="s">
        <v>1</v>
      </c>
      <c r="J9989">
        <v>0</v>
      </c>
    </row>
    <row r="9990" spans="2:10" x14ac:dyDescent="0.45">
      <c r="B9990">
        <v>7115</v>
      </c>
      <c r="C9990" t="s">
        <v>43</v>
      </c>
      <c r="D9990">
        <v>36</v>
      </c>
      <c r="E9990">
        <v>18</v>
      </c>
      <c r="F9990" t="s">
        <v>17</v>
      </c>
      <c r="G9990">
        <v>1</v>
      </c>
      <c r="H9990">
        <v>1</v>
      </c>
      <c r="I9990" t="s">
        <v>44</v>
      </c>
      <c r="J9990">
        <v>0</v>
      </c>
    </row>
    <row r="9991" spans="2:10" x14ac:dyDescent="0.45">
      <c r="B9991">
        <v>7116</v>
      </c>
      <c r="C9991" t="s">
        <v>43</v>
      </c>
      <c r="D9991">
        <v>36</v>
      </c>
      <c r="E9991">
        <v>18</v>
      </c>
      <c r="F9991" t="s">
        <v>7</v>
      </c>
      <c r="G9991">
        <v>2</v>
      </c>
      <c r="H9991">
        <v>1</v>
      </c>
      <c r="I9991" t="s">
        <v>18</v>
      </c>
      <c r="J9991">
        <v>1</v>
      </c>
    </row>
    <row r="9992" spans="2:10" x14ac:dyDescent="0.45">
      <c r="B9992">
        <v>7117</v>
      </c>
      <c r="C9992" t="s">
        <v>43</v>
      </c>
      <c r="D9992">
        <v>36</v>
      </c>
      <c r="E9992">
        <v>18</v>
      </c>
      <c r="F9992" t="s">
        <v>24</v>
      </c>
      <c r="G9992">
        <v>1</v>
      </c>
      <c r="H9992">
        <v>3</v>
      </c>
      <c r="I9992" t="s">
        <v>13</v>
      </c>
      <c r="J9992">
        <v>-1</v>
      </c>
    </row>
    <row r="9993" spans="2:10" x14ac:dyDescent="0.45">
      <c r="B9993">
        <v>7118</v>
      </c>
      <c r="C9993" t="s">
        <v>43</v>
      </c>
      <c r="D9993">
        <v>36</v>
      </c>
      <c r="E9993">
        <v>18</v>
      </c>
      <c r="F9993" t="s">
        <v>3</v>
      </c>
      <c r="G9993">
        <v>3</v>
      </c>
      <c r="H9993">
        <v>2</v>
      </c>
      <c r="I9993" t="s">
        <v>27</v>
      </c>
      <c r="J9993">
        <v>1</v>
      </c>
    </row>
    <row r="9994" spans="2:10" x14ac:dyDescent="0.45">
      <c r="B9994">
        <v>7119</v>
      </c>
      <c r="C9994" t="s">
        <v>43</v>
      </c>
      <c r="D9994">
        <v>36</v>
      </c>
      <c r="E9994">
        <v>19</v>
      </c>
      <c r="F9994" t="s">
        <v>44</v>
      </c>
      <c r="G9994">
        <v>3</v>
      </c>
      <c r="H9994">
        <v>2</v>
      </c>
      <c r="I9994" t="s">
        <v>12</v>
      </c>
      <c r="J9994">
        <v>1</v>
      </c>
    </row>
    <row r="9995" spans="2:10" x14ac:dyDescent="0.45">
      <c r="B9995">
        <v>7120</v>
      </c>
      <c r="C9995" t="s">
        <v>43</v>
      </c>
      <c r="D9995">
        <v>36</v>
      </c>
      <c r="E9995">
        <v>19</v>
      </c>
      <c r="F9995" t="s">
        <v>6</v>
      </c>
      <c r="G9995">
        <v>1</v>
      </c>
      <c r="H9995">
        <v>3</v>
      </c>
      <c r="I9995" t="s">
        <v>3</v>
      </c>
      <c r="J9995">
        <v>-1</v>
      </c>
    </row>
    <row r="9996" spans="2:10" x14ac:dyDescent="0.45">
      <c r="B9996">
        <v>7121</v>
      </c>
      <c r="C9996" t="s">
        <v>43</v>
      </c>
      <c r="D9996">
        <v>36</v>
      </c>
      <c r="E9996">
        <v>19</v>
      </c>
      <c r="F9996" t="s">
        <v>4</v>
      </c>
      <c r="G9996">
        <v>4</v>
      </c>
      <c r="H9996">
        <v>1</v>
      </c>
      <c r="I9996" t="s">
        <v>11</v>
      </c>
      <c r="J9996">
        <v>1</v>
      </c>
    </row>
    <row r="9997" spans="2:10" x14ac:dyDescent="0.45">
      <c r="B9997">
        <v>7122</v>
      </c>
      <c r="C9997" t="s">
        <v>43</v>
      </c>
      <c r="D9997">
        <v>36</v>
      </c>
      <c r="E9997">
        <v>19</v>
      </c>
      <c r="F9997" t="s">
        <v>27</v>
      </c>
      <c r="G9997">
        <v>0</v>
      </c>
      <c r="H9997">
        <v>1</v>
      </c>
      <c r="I9997" t="s">
        <v>9</v>
      </c>
      <c r="J9997">
        <v>-1</v>
      </c>
    </row>
    <row r="9998" spans="2:10" x14ac:dyDescent="0.45">
      <c r="B9998">
        <v>7123</v>
      </c>
      <c r="C9998" t="s">
        <v>43</v>
      </c>
      <c r="D9998">
        <v>36</v>
      </c>
      <c r="E9998">
        <v>19</v>
      </c>
      <c r="F9998" t="s">
        <v>14</v>
      </c>
      <c r="G9998">
        <v>2</v>
      </c>
      <c r="H9998">
        <v>2</v>
      </c>
      <c r="I9998" t="s">
        <v>24</v>
      </c>
      <c r="J9998">
        <v>0</v>
      </c>
    </row>
    <row r="9999" spans="2:10" x14ac:dyDescent="0.45">
      <c r="B9999">
        <v>7124</v>
      </c>
      <c r="C9999" t="s">
        <v>43</v>
      </c>
      <c r="D9999">
        <v>36</v>
      </c>
      <c r="E9999">
        <v>19</v>
      </c>
      <c r="F9999" t="s">
        <v>18</v>
      </c>
      <c r="G9999">
        <v>0</v>
      </c>
      <c r="H9999">
        <v>0</v>
      </c>
      <c r="I9999" t="s">
        <v>8</v>
      </c>
      <c r="J9999">
        <v>0</v>
      </c>
    </row>
    <row r="10000" spans="2:10" x14ac:dyDescent="0.45">
      <c r="B10000">
        <v>7125</v>
      </c>
      <c r="C10000" t="s">
        <v>43</v>
      </c>
      <c r="D10000">
        <v>36</v>
      </c>
      <c r="E10000">
        <v>19</v>
      </c>
      <c r="F10000" t="s">
        <v>1</v>
      </c>
      <c r="G10000">
        <v>4</v>
      </c>
      <c r="H10000">
        <v>1</v>
      </c>
      <c r="I10000" t="s">
        <v>21</v>
      </c>
      <c r="J10000">
        <v>1</v>
      </c>
    </row>
    <row r="10001" spans="2:10" x14ac:dyDescent="0.45">
      <c r="B10001">
        <v>7126</v>
      </c>
      <c r="C10001" t="s">
        <v>43</v>
      </c>
      <c r="D10001">
        <v>36</v>
      </c>
      <c r="E10001">
        <v>19</v>
      </c>
      <c r="F10001" t="s">
        <v>13</v>
      </c>
      <c r="G10001">
        <v>3</v>
      </c>
      <c r="H10001">
        <v>2</v>
      </c>
      <c r="I10001" t="s">
        <v>0</v>
      </c>
      <c r="J10001">
        <v>1</v>
      </c>
    </row>
    <row r="10002" spans="2:10" x14ac:dyDescent="0.45">
      <c r="B10002">
        <v>7127</v>
      </c>
      <c r="C10002" t="s">
        <v>43</v>
      </c>
      <c r="D10002">
        <v>36</v>
      </c>
      <c r="E10002">
        <v>19</v>
      </c>
      <c r="F10002" t="s">
        <v>5</v>
      </c>
      <c r="G10002">
        <v>4</v>
      </c>
      <c r="H10002">
        <v>1</v>
      </c>
      <c r="I10002" t="s">
        <v>17</v>
      </c>
      <c r="J10002">
        <v>1</v>
      </c>
    </row>
    <row r="10003" spans="2:10" x14ac:dyDescent="0.45">
      <c r="B10003">
        <v>7128</v>
      </c>
      <c r="C10003" t="s">
        <v>43</v>
      </c>
      <c r="D10003">
        <v>36</v>
      </c>
      <c r="E10003">
        <v>19</v>
      </c>
      <c r="F10003" t="s">
        <v>10</v>
      </c>
      <c r="G10003">
        <v>0</v>
      </c>
      <c r="H10003">
        <v>2</v>
      </c>
      <c r="I10003" t="s">
        <v>7</v>
      </c>
      <c r="J10003">
        <v>-1</v>
      </c>
    </row>
    <row r="10004" spans="2:10" x14ac:dyDescent="0.45">
      <c r="B10004">
        <v>7145</v>
      </c>
      <c r="C10004" t="s">
        <v>42</v>
      </c>
      <c r="D10004">
        <v>37</v>
      </c>
      <c r="E10004">
        <v>1</v>
      </c>
      <c r="F10004" t="s">
        <v>8</v>
      </c>
      <c r="G10004">
        <v>1</v>
      </c>
      <c r="H10004">
        <v>1</v>
      </c>
      <c r="I10004" t="s">
        <v>10</v>
      </c>
      <c r="J10004">
        <v>0</v>
      </c>
    </row>
    <row r="10005" spans="2:10" x14ac:dyDescent="0.45">
      <c r="B10005">
        <v>7146</v>
      </c>
      <c r="C10005" t="s">
        <v>42</v>
      </c>
      <c r="D10005">
        <v>37</v>
      </c>
      <c r="E10005">
        <v>1</v>
      </c>
      <c r="F10005" t="s">
        <v>5</v>
      </c>
      <c r="G10005">
        <v>0</v>
      </c>
      <c r="H10005">
        <v>2</v>
      </c>
      <c r="I10005" t="s">
        <v>17</v>
      </c>
      <c r="J10005">
        <v>-1</v>
      </c>
    </row>
    <row r="10006" spans="2:10" x14ac:dyDescent="0.45">
      <c r="B10006">
        <v>7147</v>
      </c>
      <c r="C10006" t="s">
        <v>42</v>
      </c>
      <c r="D10006">
        <v>37</v>
      </c>
      <c r="E10006">
        <v>1</v>
      </c>
      <c r="F10006" t="s">
        <v>1</v>
      </c>
      <c r="G10006">
        <v>7</v>
      </c>
      <c r="H10006">
        <v>0</v>
      </c>
      <c r="I10006" t="s">
        <v>7</v>
      </c>
      <c r="J10006">
        <v>1</v>
      </c>
    </row>
    <row r="10007" spans="2:10" x14ac:dyDescent="0.45">
      <c r="B10007">
        <v>7148</v>
      </c>
      <c r="C10007" t="s">
        <v>42</v>
      </c>
      <c r="D10007">
        <v>37</v>
      </c>
      <c r="E10007">
        <v>1</v>
      </c>
      <c r="F10007" t="s">
        <v>27</v>
      </c>
      <c r="G10007">
        <v>0</v>
      </c>
      <c r="H10007">
        <v>1</v>
      </c>
      <c r="I10007" t="s">
        <v>4</v>
      </c>
      <c r="J10007">
        <v>-1</v>
      </c>
    </row>
    <row r="10008" spans="2:10" x14ac:dyDescent="0.45">
      <c r="B10008">
        <v>7149</v>
      </c>
      <c r="C10008" t="s">
        <v>42</v>
      </c>
      <c r="D10008">
        <v>37</v>
      </c>
      <c r="E10008">
        <v>1</v>
      </c>
      <c r="F10008" t="s">
        <v>0</v>
      </c>
      <c r="G10008">
        <v>2</v>
      </c>
      <c r="H10008">
        <v>0</v>
      </c>
      <c r="I10008" t="s">
        <v>12</v>
      </c>
      <c r="J10008">
        <v>1</v>
      </c>
    </row>
    <row r="10009" spans="2:10" x14ac:dyDescent="0.45">
      <c r="B10009">
        <v>7150</v>
      </c>
      <c r="C10009" t="s">
        <v>42</v>
      </c>
      <c r="D10009">
        <v>37</v>
      </c>
      <c r="E10009">
        <v>1</v>
      </c>
      <c r="F10009" t="s">
        <v>13</v>
      </c>
      <c r="G10009">
        <v>0</v>
      </c>
      <c r="H10009">
        <v>1</v>
      </c>
      <c r="I10009" t="s">
        <v>24</v>
      </c>
      <c r="J10009">
        <v>-1</v>
      </c>
    </row>
    <row r="10010" spans="2:10" x14ac:dyDescent="0.45">
      <c r="B10010">
        <v>7151</v>
      </c>
      <c r="C10010" t="s">
        <v>42</v>
      </c>
      <c r="D10010">
        <v>37</v>
      </c>
      <c r="E10010">
        <v>1</v>
      </c>
      <c r="F10010" t="s">
        <v>6</v>
      </c>
      <c r="G10010">
        <v>3</v>
      </c>
      <c r="H10010">
        <v>1</v>
      </c>
      <c r="I10010" t="s">
        <v>14</v>
      </c>
      <c r="J10010">
        <v>1</v>
      </c>
    </row>
    <row r="10011" spans="2:10" x14ac:dyDescent="0.45">
      <c r="B10011">
        <v>7152</v>
      </c>
      <c r="C10011" t="s">
        <v>42</v>
      </c>
      <c r="D10011">
        <v>37</v>
      </c>
      <c r="E10011">
        <v>1</v>
      </c>
      <c r="F10011" t="s">
        <v>11</v>
      </c>
      <c r="G10011">
        <v>2</v>
      </c>
      <c r="H10011">
        <v>0</v>
      </c>
      <c r="I10011" t="s">
        <v>9</v>
      </c>
      <c r="J10011">
        <v>1</v>
      </c>
    </row>
    <row r="10012" spans="2:10" x14ac:dyDescent="0.45">
      <c r="B10012">
        <v>7153</v>
      </c>
      <c r="C10012" t="s">
        <v>42</v>
      </c>
      <c r="D10012">
        <v>37</v>
      </c>
      <c r="E10012">
        <v>1</v>
      </c>
      <c r="F10012" t="s">
        <v>3</v>
      </c>
      <c r="G10012">
        <v>3</v>
      </c>
      <c r="H10012">
        <v>2</v>
      </c>
      <c r="I10012" t="s">
        <v>39</v>
      </c>
      <c r="J10012">
        <v>1</v>
      </c>
    </row>
    <row r="10013" spans="2:10" x14ac:dyDescent="0.45">
      <c r="B10013">
        <v>7154</v>
      </c>
      <c r="C10013" t="s">
        <v>42</v>
      </c>
      <c r="D10013">
        <v>37</v>
      </c>
      <c r="E10013">
        <v>2</v>
      </c>
      <c r="F10013" t="s">
        <v>39</v>
      </c>
      <c r="G10013">
        <v>2</v>
      </c>
      <c r="H10013">
        <v>1</v>
      </c>
      <c r="I10013" t="s">
        <v>11</v>
      </c>
      <c r="J10013">
        <v>1</v>
      </c>
    </row>
    <row r="10014" spans="2:10" x14ac:dyDescent="0.45">
      <c r="B10014">
        <v>7155</v>
      </c>
      <c r="C10014" t="s">
        <v>42</v>
      </c>
      <c r="D10014">
        <v>37</v>
      </c>
      <c r="E10014">
        <v>2</v>
      </c>
      <c r="F10014" t="s">
        <v>9</v>
      </c>
      <c r="G10014">
        <v>0</v>
      </c>
      <c r="H10014">
        <v>1</v>
      </c>
      <c r="I10014" t="s">
        <v>6</v>
      </c>
      <c r="J10014">
        <v>-1</v>
      </c>
    </row>
    <row r="10015" spans="2:10" x14ac:dyDescent="0.45">
      <c r="B10015">
        <v>7156</v>
      </c>
      <c r="C10015" t="s">
        <v>42</v>
      </c>
      <c r="D10015">
        <v>37</v>
      </c>
      <c r="E10015">
        <v>2</v>
      </c>
      <c r="F10015" t="s">
        <v>10</v>
      </c>
      <c r="G10015">
        <v>6</v>
      </c>
      <c r="H10015">
        <v>2</v>
      </c>
      <c r="I10015" t="s">
        <v>0</v>
      </c>
      <c r="J10015">
        <v>1</v>
      </c>
    </row>
    <row r="10016" spans="2:10" x14ac:dyDescent="0.45">
      <c r="B10016">
        <v>7157</v>
      </c>
      <c r="C10016" t="s">
        <v>42</v>
      </c>
      <c r="D10016">
        <v>37</v>
      </c>
      <c r="E10016">
        <v>2</v>
      </c>
      <c r="F10016" t="s">
        <v>17</v>
      </c>
      <c r="G10016">
        <v>1</v>
      </c>
      <c r="H10016">
        <v>1</v>
      </c>
      <c r="I10016" t="s">
        <v>1</v>
      </c>
      <c r="J10016">
        <v>0</v>
      </c>
    </row>
    <row r="10017" spans="2:10" x14ac:dyDescent="0.45">
      <c r="B10017">
        <v>7158</v>
      </c>
      <c r="C10017" t="s">
        <v>42</v>
      </c>
      <c r="D10017">
        <v>37</v>
      </c>
      <c r="E10017">
        <v>2</v>
      </c>
      <c r="F10017" t="s">
        <v>7</v>
      </c>
      <c r="G10017">
        <v>0</v>
      </c>
      <c r="H10017">
        <v>1</v>
      </c>
      <c r="I10017" t="s">
        <v>13</v>
      </c>
      <c r="J10017">
        <v>-1</v>
      </c>
    </row>
    <row r="10018" spans="2:10" x14ac:dyDescent="0.45">
      <c r="B10018">
        <v>7159</v>
      </c>
      <c r="C10018" t="s">
        <v>42</v>
      </c>
      <c r="D10018">
        <v>37</v>
      </c>
      <c r="E10018">
        <v>2</v>
      </c>
      <c r="F10018" t="s">
        <v>24</v>
      </c>
      <c r="G10018">
        <v>1</v>
      </c>
      <c r="H10018">
        <v>0</v>
      </c>
      <c r="I10018" t="s">
        <v>3</v>
      </c>
      <c r="J10018">
        <v>1</v>
      </c>
    </row>
    <row r="10019" spans="2:10" x14ac:dyDescent="0.45">
      <c r="B10019">
        <v>7160</v>
      </c>
      <c r="C10019" t="s">
        <v>42</v>
      </c>
      <c r="D10019">
        <v>37</v>
      </c>
      <c r="E10019">
        <v>2</v>
      </c>
      <c r="F10019" t="s">
        <v>4</v>
      </c>
      <c r="G10019">
        <v>3</v>
      </c>
      <c r="H10019">
        <v>1</v>
      </c>
      <c r="I10019" t="s">
        <v>5</v>
      </c>
      <c r="J10019">
        <v>1</v>
      </c>
    </row>
    <row r="10020" spans="2:10" x14ac:dyDescent="0.45">
      <c r="B10020">
        <v>7169</v>
      </c>
      <c r="C10020" t="s">
        <v>42</v>
      </c>
      <c r="D10020">
        <v>37</v>
      </c>
      <c r="E10020">
        <v>2</v>
      </c>
      <c r="F10020" t="s">
        <v>12</v>
      </c>
      <c r="G10020">
        <v>1</v>
      </c>
      <c r="H10020">
        <v>0</v>
      </c>
      <c r="I10020" t="s">
        <v>27</v>
      </c>
      <c r="J10020">
        <v>1</v>
      </c>
    </row>
    <row r="10021" spans="2:10" x14ac:dyDescent="0.45">
      <c r="B10021">
        <v>7170</v>
      </c>
      <c r="C10021" t="s">
        <v>42</v>
      </c>
      <c r="D10021">
        <v>37</v>
      </c>
      <c r="E10021">
        <v>2</v>
      </c>
      <c r="F10021" t="s">
        <v>14</v>
      </c>
      <c r="G10021">
        <v>3</v>
      </c>
      <c r="H10021">
        <v>4</v>
      </c>
      <c r="I10021" t="s">
        <v>8</v>
      </c>
      <c r="J10021">
        <v>-1</v>
      </c>
    </row>
    <row r="10022" spans="2:10" x14ac:dyDescent="0.45">
      <c r="B10022">
        <v>7161</v>
      </c>
      <c r="C10022" t="s">
        <v>42</v>
      </c>
      <c r="D10022">
        <v>37</v>
      </c>
      <c r="E10022">
        <v>3</v>
      </c>
      <c r="F10022" t="s">
        <v>8</v>
      </c>
      <c r="G10022">
        <v>1</v>
      </c>
      <c r="H10022">
        <v>2</v>
      </c>
      <c r="I10022" t="s">
        <v>9</v>
      </c>
      <c r="J10022">
        <v>-1</v>
      </c>
    </row>
    <row r="10023" spans="2:10" x14ac:dyDescent="0.45">
      <c r="B10023">
        <v>7162</v>
      </c>
      <c r="C10023" t="s">
        <v>42</v>
      </c>
      <c r="D10023">
        <v>37</v>
      </c>
      <c r="E10023">
        <v>3</v>
      </c>
      <c r="F10023" t="s">
        <v>0</v>
      </c>
      <c r="G10023">
        <v>3</v>
      </c>
      <c r="H10023">
        <v>0</v>
      </c>
      <c r="I10023" t="s">
        <v>14</v>
      </c>
      <c r="J10023">
        <v>1</v>
      </c>
    </row>
    <row r="10024" spans="2:10" x14ac:dyDescent="0.45">
      <c r="B10024">
        <v>7163</v>
      </c>
      <c r="C10024" t="s">
        <v>42</v>
      </c>
      <c r="D10024">
        <v>37</v>
      </c>
      <c r="E10024">
        <v>3</v>
      </c>
      <c r="F10024" t="s">
        <v>5</v>
      </c>
      <c r="G10024">
        <v>1</v>
      </c>
      <c r="H10024">
        <v>2</v>
      </c>
      <c r="I10024" t="s">
        <v>12</v>
      </c>
      <c r="J10024">
        <v>-1</v>
      </c>
    </row>
    <row r="10025" spans="2:10" x14ac:dyDescent="0.45">
      <c r="B10025">
        <v>7164</v>
      </c>
      <c r="C10025" t="s">
        <v>42</v>
      </c>
      <c r="D10025">
        <v>37</v>
      </c>
      <c r="E10025">
        <v>3</v>
      </c>
      <c r="F10025" t="s">
        <v>1</v>
      </c>
      <c r="G10025">
        <v>1</v>
      </c>
      <c r="H10025">
        <v>1</v>
      </c>
      <c r="I10025" t="s">
        <v>4</v>
      </c>
      <c r="J10025">
        <v>0</v>
      </c>
    </row>
    <row r="10026" spans="2:10" x14ac:dyDescent="0.45">
      <c r="B10026">
        <v>7165</v>
      </c>
      <c r="C10026" t="s">
        <v>42</v>
      </c>
      <c r="D10026">
        <v>37</v>
      </c>
      <c r="E10026">
        <v>3</v>
      </c>
      <c r="F10026" t="s">
        <v>27</v>
      </c>
      <c r="G10026">
        <v>2</v>
      </c>
      <c r="H10026">
        <v>1</v>
      </c>
      <c r="I10026" t="s">
        <v>10</v>
      </c>
      <c r="J10026">
        <v>1</v>
      </c>
    </row>
    <row r="10027" spans="2:10" x14ac:dyDescent="0.45">
      <c r="B10027">
        <v>7166</v>
      </c>
      <c r="C10027" t="s">
        <v>42</v>
      </c>
      <c r="D10027">
        <v>37</v>
      </c>
      <c r="E10027">
        <v>3</v>
      </c>
      <c r="F10027" t="s">
        <v>6</v>
      </c>
      <c r="G10027">
        <v>1</v>
      </c>
      <c r="H10027">
        <v>1</v>
      </c>
      <c r="I10027" t="s">
        <v>39</v>
      </c>
      <c r="J10027">
        <v>0</v>
      </c>
    </row>
    <row r="10028" spans="2:10" x14ac:dyDescent="0.45">
      <c r="B10028">
        <v>7167</v>
      </c>
      <c r="C10028" t="s">
        <v>42</v>
      </c>
      <c r="D10028">
        <v>37</v>
      </c>
      <c r="E10028">
        <v>3</v>
      </c>
      <c r="F10028" t="s">
        <v>7</v>
      </c>
      <c r="G10028">
        <v>4</v>
      </c>
      <c r="H10028">
        <v>0</v>
      </c>
      <c r="I10028" t="s">
        <v>24</v>
      </c>
      <c r="J10028">
        <v>1</v>
      </c>
    </row>
    <row r="10029" spans="2:10" x14ac:dyDescent="0.45">
      <c r="B10029">
        <v>7168</v>
      </c>
      <c r="C10029" t="s">
        <v>42</v>
      </c>
      <c r="D10029">
        <v>37</v>
      </c>
      <c r="E10029">
        <v>3</v>
      </c>
      <c r="F10029" t="s">
        <v>11</v>
      </c>
      <c r="G10029">
        <v>1</v>
      </c>
      <c r="H10029">
        <v>1</v>
      </c>
      <c r="I10029" t="s">
        <v>3</v>
      </c>
      <c r="J10029">
        <v>0</v>
      </c>
    </row>
    <row r="10030" spans="2:10" x14ac:dyDescent="0.45">
      <c r="B10030">
        <v>7171</v>
      </c>
      <c r="C10030" t="s">
        <v>42</v>
      </c>
      <c r="D10030">
        <v>37</v>
      </c>
      <c r="E10030">
        <v>3</v>
      </c>
      <c r="F10030" t="s">
        <v>13</v>
      </c>
      <c r="G10030">
        <v>2</v>
      </c>
      <c r="H10030">
        <v>3</v>
      </c>
      <c r="I10030" t="s">
        <v>17</v>
      </c>
      <c r="J10030">
        <v>-1</v>
      </c>
    </row>
    <row r="10031" spans="2:10" x14ac:dyDescent="0.45">
      <c r="B10031">
        <v>7172</v>
      </c>
      <c r="C10031" t="s">
        <v>42</v>
      </c>
      <c r="D10031">
        <v>37</v>
      </c>
      <c r="E10031">
        <v>4</v>
      </c>
      <c r="F10031" t="s">
        <v>4</v>
      </c>
      <c r="G10031">
        <v>0</v>
      </c>
      <c r="H10031">
        <v>1</v>
      </c>
      <c r="I10031" t="s">
        <v>13</v>
      </c>
      <c r="J10031">
        <v>-1</v>
      </c>
    </row>
    <row r="10032" spans="2:10" x14ac:dyDescent="0.45">
      <c r="B10032">
        <v>7173</v>
      </c>
      <c r="C10032" t="s">
        <v>42</v>
      </c>
      <c r="D10032">
        <v>37</v>
      </c>
      <c r="E10032">
        <v>4</v>
      </c>
      <c r="F10032" t="s">
        <v>14</v>
      </c>
      <c r="G10032">
        <v>0</v>
      </c>
      <c r="H10032">
        <v>1</v>
      </c>
      <c r="I10032" t="s">
        <v>27</v>
      </c>
      <c r="J10032">
        <v>-1</v>
      </c>
    </row>
    <row r="10033" spans="2:10" x14ac:dyDescent="0.45">
      <c r="B10033">
        <v>7174</v>
      </c>
      <c r="C10033" t="s">
        <v>42</v>
      </c>
      <c r="D10033">
        <v>37</v>
      </c>
      <c r="E10033">
        <v>4</v>
      </c>
      <c r="F10033" t="s">
        <v>12</v>
      </c>
      <c r="G10033">
        <v>1</v>
      </c>
      <c r="H10033">
        <v>0</v>
      </c>
      <c r="I10033" t="s">
        <v>1</v>
      </c>
      <c r="J10033">
        <v>1</v>
      </c>
    </row>
    <row r="10034" spans="2:10" x14ac:dyDescent="0.45">
      <c r="B10034">
        <v>7175</v>
      </c>
      <c r="C10034" t="s">
        <v>42</v>
      </c>
      <c r="D10034">
        <v>37</v>
      </c>
      <c r="E10034">
        <v>4</v>
      </c>
      <c r="F10034" t="s">
        <v>10</v>
      </c>
      <c r="G10034">
        <v>3</v>
      </c>
      <c r="H10034">
        <v>0</v>
      </c>
      <c r="I10034" t="s">
        <v>5</v>
      </c>
      <c r="J10034">
        <v>1</v>
      </c>
    </row>
    <row r="10035" spans="2:10" x14ac:dyDescent="0.45">
      <c r="B10035">
        <v>7176</v>
      </c>
      <c r="C10035" t="s">
        <v>42</v>
      </c>
      <c r="D10035">
        <v>37</v>
      </c>
      <c r="E10035">
        <v>4</v>
      </c>
      <c r="F10035" t="s">
        <v>39</v>
      </c>
      <c r="G10035">
        <v>0</v>
      </c>
      <c r="H10035">
        <v>0</v>
      </c>
      <c r="I10035" t="s">
        <v>8</v>
      </c>
      <c r="J10035">
        <v>0</v>
      </c>
    </row>
    <row r="10036" spans="2:10" x14ac:dyDescent="0.45">
      <c r="B10036">
        <v>7177</v>
      </c>
      <c r="C10036" t="s">
        <v>42</v>
      </c>
      <c r="D10036">
        <v>37</v>
      </c>
      <c r="E10036">
        <v>4</v>
      </c>
      <c r="F10036" t="s">
        <v>9</v>
      </c>
      <c r="G10036">
        <v>3</v>
      </c>
      <c r="H10036">
        <v>3</v>
      </c>
      <c r="I10036" t="s">
        <v>0</v>
      </c>
      <c r="J10036">
        <v>0</v>
      </c>
    </row>
    <row r="10037" spans="2:10" x14ac:dyDescent="0.45">
      <c r="B10037">
        <v>7178</v>
      </c>
      <c r="C10037" t="s">
        <v>42</v>
      </c>
      <c r="D10037">
        <v>37</v>
      </c>
      <c r="E10037">
        <v>4</v>
      </c>
      <c r="F10037" t="s">
        <v>17</v>
      </c>
      <c r="G10037">
        <v>1</v>
      </c>
      <c r="H10037">
        <v>1</v>
      </c>
      <c r="I10037" t="s">
        <v>7</v>
      </c>
      <c r="J10037">
        <v>0</v>
      </c>
    </row>
    <row r="10038" spans="2:10" x14ac:dyDescent="0.45">
      <c r="B10038">
        <v>7179</v>
      </c>
      <c r="C10038" t="s">
        <v>42</v>
      </c>
      <c r="D10038">
        <v>37</v>
      </c>
      <c r="E10038">
        <v>4</v>
      </c>
      <c r="F10038" t="s">
        <v>3</v>
      </c>
      <c r="G10038">
        <v>0</v>
      </c>
      <c r="H10038">
        <v>1</v>
      </c>
      <c r="I10038" t="s">
        <v>6</v>
      </c>
      <c r="J10038">
        <v>-1</v>
      </c>
    </row>
    <row r="10039" spans="2:10" x14ac:dyDescent="0.45">
      <c r="B10039">
        <v>7180</v>
      </c>
      <c r="C10039" t="s">
        <v>42</v>
      </c>
      <c r="D10039">
        <v>37</v>
      </c>
      <c r="E10039">
        <v>4</v>
      </c>
      <c r="F10039" t="s">
        <v>24</v>
      </c>
      <c r="G10039">
        <v>1</v>
      </c>
      <c r="H10039">
        <v>0</v>
      </c>
      <c r="I10039" t="s">
        <v>11</v>
      </c>
      <c r="J10039">
        <v>1</v>
      </c>
    </row>
    <row r="10040" spans="2:10" x14ac:dyDescent="0.45">
      <c r="B10040">
        <v>7181</v>
      </c>
      <c r="C10040" t="s">
        <v>42</v>
      </c>
      <c r="D10040">
        <v>37</v>
      </c>
      <c r="E10040">
        <v>5</v>
      </c>
      <c r="F10040" t="s">
        <v>13</v>
      </c>
      <c r="G10040">
        <v>2</v>
      </c>
      <c r="H10040">
        <v>3</v>
      </c>
      <c r="I10040" t="s">
        <v>12</v>
      </c>
      <c r="J10040">
        <v>-1</v>
      </c>
    </row>
    <row r="10041" spans="2:10" x14ac:dyDescent="0.45">
      <c r="B10041">
        <v>7182</v>
      </c>
      <c r="C10041" t="s">
        <v>42</v>
      </c>
      <c r="D10041">
        <v>37</v>
      </c>
      <c r="E10041">
        <v>5</v>
      </c>
      <c r="F10041" t="s">
        <v>7</v>
      </c>
      <c r="G10041">
        <v>2</v>
      </c>
      <c r="H10041">
        <v>1</v>
      </c>
      <c r="I10041" t="s">
        <v>4</v>
      </c>
      <c r="J10041">
        <v>1</v>
      </c>
    </row>
    <row r="10042" spans="2:10" x14ac:dyDescent="0.45">
      <c r="B10042">
        <v>7183</v>
      </c>
      <c r="C10042" t="s">
        <v>42</v>
      </c>
      <c r="D10042">
        <v>37</v>
      </c>
      <c r="E10042">
        <v>5</v>
      </c>
      <c r="F10042" t="s">
        <v>17</v>
      </c>
      <c r="G10042">
        <v>2</v>
      </c>
      <c r="H10042">
        <v>0</v>
      </c>
      <c r="I10042" t="s">
        <v>24</v>
      </c>
      <c r="J10042">
        <v>1</v>
      </c>
    </row>
    <row r="10043" spans="2:10" x14ac:dyDescent="0.45">
      <c r="B10043">
        <v>7184</v>
      </c>
      <c r="C10043" t="s">
        <v>42</v>
      </c>
      <c r="D10043">
        <v>37</v>
      </c>
      <c r="E10043">
        <v>5</v>
      </c>
      <c r="F10043" t="s">
        <v>27</v>
      </c>
      <c r="G10043">
        <v>0</v>
      </c>
      <c r="H10043">
        <v>2</v>
      </c>
      <c r="I10043" t="s">
        <v>9</v>
      </c>
      <c r="J10043">
        <v>-1</v>
      </c>
    </row>
    <row r="10044" spans="2:10" x14ac:dyDescent="0.45">
      <c r="B10044">
        <v>7185</v>
      </c>
      <c r="C10044" t="s">
        <v>42</v>
      </c>
      <c r="D10044">
        <v>37</v>
      </c>
      <c r="E10044">
        <v>5</v>
      </c>
      <c r="F10044" t="s">
        <v>5</v>
      </c>
      <c r="G10044">
        <v>1</v>
      </c>
      <c r="H10044">
        <v>1</v>
      </c>
      <c r="I10044" t="s">
        <v>14</v>
      </c>
      <c r="J10044">
        <v>0</v>
      </c>
    </row>
    <row r="10045" spans="2:10" x14ac:dyDescent="0.45">
      <c r="B10045">
        <v>7186</v>
      </c>
      <c r="C10045" t="s">
        <v>42</v>
      </c>
      <c r="D10045">
        <v>37</v>
      </c>
      <c r="E10045">
        <v>5</v>
      </c>
      <c r="F10045" t="s">
        <v>0</v>
      </c>
      <c r="G10045">
        <v>6</v>
      </c>
      <c r="H10045">
        <v>2</v>
      </c>
      <c r="I10045" t="s">
        <v>39</v>
      </c>
      <c r="J10045">
        <v>1</v>
      </c>
    </row>
    <row r="10046" spans="2:10" x14ac:dyDescent="0.45">
      <c r="B10046">
        <v>7187</v>
      </c>
      <c r="C10046" t="s">
        <v>42</v>
      </c>
      <c r="D10046">
        <v>37</v>
      </c>
      <c r="E10046">
        <v>5</v>
      </c>
      <c r="F10046" t="s">
        <v>1</v>
      </c>
      <c r="G10046">
        <v>3</v>
      </c>
      <c r="H10046">
        <v>1</v>
      </c>
      <c r="I10046" t="s">
        <v>10</v>
      </c>
      <c r="J10046">
        <v>1</v>
      </c>
    </row>
    <row r="10047" spans="2:10" x14ac:dyDescent="0.45">
      <c r="B10047">
        <v>7188</v>
      </c>
      <c r="C10047" t="s">
        <v>42</v>
      </c>
      <c r="D10047">
        <v>37</v>
      </c>
      <c r="E10047">
        <v>5</v>
      </c>
      <c r="F10047" t="s">
        <v>6</v>
      </c>
      <c r="G10047">
        <v>1</v>
      </c>
      <c r="H10047">
        <v>0</v>
      </c>
      <c r="I10047" t="s">
        <v>11</v>
      </c>
      <c r="J10047">
        <v>1</v>
      </c>
    </row>
    <row r="10048" spans="2:10" x14ac:dyDescent="0.45">
      <c r="B10048">
        <v>7189</v>
      </c>
      <c r="C10048" t="s">
        <v>42</v>
      </c>
      <c r="D10048">
        <v>37</v>
      </c>
      <c r="E10048">
        <v>5</v>
      </c>
      <c r="F10048" t="s">
        <v>8</v>
      </c>
      <c r="G10048">
        <v>2</v>
      </c>
      <c r="H10048">
        <v>1</v>
      </c>
      <c r="I10048" t="s">
        <v>3</v>
      </c>
      <c r="J10048">
        <v>1</v>
      </c>
    </row>
    <row r="10049" spans="2:10" x14ac:dyDescent="0.45">
      <c r="B10049">
        <v>7190</v>
      </c>
      <c r="C10049" t="s">
        <v>42</v>
      </c>
      <c r="D10049">
        <v>37</v>
      </c>
      <c r="E10049">
        <v>6</v>
      </c>
      <c r="F10049" t="s">
        <v>4</v>
      </c>
      <c r="G10049">
        <v>3</v>
      </c>
      <c r="H10049">
        <v>2</v>
      </c>
      <c r="I10049" t="s">
        <v>17</v>
      </c>
      <c r="J10049">
        <v>1</v>
      </c>
    </row>
    <row r="10050" spans="2:10" x14ac:dyDescent="0.45">
      <c r="B10050">
        <v>7191</v>
      </c>
      <c r="C10050" t="s">
        <v>42</v>
      </c>
      <c r="D10050">
        <v>37</v>
      </c>
      <c r="E10050">
        <v>6</v>
      </c>
      <c r="F10050" t="s">
        <v>14</v>
      </c>
      <c r="G10050">
        <v>2</v>
      </c>
      <c r="H10050">
        <v>4</v>
      </c>
      <c r="I10050" t="s">
        <v>1</v>
      </c>
      <c r="J10050">
        <v>-1</v>
      </c>
    </row>
    <row r="10051" spans="2:10" x14ac:dyDescent="0.45">
      <c r="B10051">
        <v>7192</v>
      </c>
      <c r="C10051" t="s">
        <v>42</v>
      </c>
      <c r="D10051">
        <v>37</v>
      </c>
      <c r="E10051">
        <v>6</v>
      </c>
      <c r="F10051" t="s">
        <v>12</v>
      </c>
      <c r="G10051">
        <v>6</v>
      </c>
      <c r="H10051">
        <v>2</v>
      </c>
      <c r="I10051" t="s">
        <v>7</v>
      </c>
      <c r="J10051">
        <v>1</v>
      </c>
    </row>
    <row r="10052" spans="2:10" x14ac:dyDescent="0.45">
      <c r="B10052">
        <v>7193</v>
      </c>
      <c r="C10052" t="s">
        <v>42</v>
      </c>
      <c r="D10052">
        <v>37</v>
      </c>
      <c r="E10052">
        <v>6</v>
      </c>
      <c r="F10052" t="s">
        <v>39</v>
      </c>
      <c r="G10052">
        <v>3</v>
      </c>
      <c r="H10052">
        <v>2</v>
      </c>
      <c r="I10052" t="s">
        <v>27</v>
      </c>
      <c r="J10052">
        <v>1</v>
      </c>
    </row>
    <row r="10053" spans="2:10" x14ac:dyDescent="0.45">
      <c r="B10053">
        <v>7194</v>
      </c>
      <c r="C10053" t="s">
        <v>42</v>
      </c>
      <c r="D10053">
        <v>37</v>
      </c>
      <c r="E10053">
        <v>6</v>
      </c>
      <c r="F10053" t="s">
        <v>10</v>
      </c>
      <c r="G10053">
        <v>3</v>
      </c>
      <c r="H10053">
        <v>1</v>
      </c>
      <c r="I10053" t="s">
        <v>13</v>
      </c>
      <c r="J10053">
        <v>1</v>
      </c>
    </row>
    <row r="10054" spans="2:10" x14ac:dyDescent="0.45">
      <c r="B10054">
        <v>7195</v>
      </c>
      <c r="C10054" t="s">
        <v>42</v>
      </c>
      <c r="D10054">
        <v>37</v>
      </c>
      <c r="E10054">
        <v>6</v>
      </c>
      <c r="F10054" t="s">
        <v>9</v>
      </c>
      <c r="G10054">
        <v>3</v>
      </c>
      <c r="H10054">
        <v>3</v>
      </c>
      <c r="I10054" t="s">
        <v>5</v>
      </c>
      <c r="J10054">
        <v>0</v>
      </c>
    </row>
    <row r="10055" spans="2:10" x14ac:dyDescent="0.45">
      <c r="B10055">
        <v>7196</v>
      </c>
      <c r="C10055" t="s">
        <v>42</v>
      </c>
      <c r="D10055">
        <v>37</v>
      </c>
      <c r="E10055">
        <v>6</v>
      </c>
      <c r="F10055" t="s">
        <v>24</v>
      </c>
      <c r="G10055">
        <v>1</v>
      </c>
      <c r="H10055">
        <v>1</v>
      </c>
      <c r="I10055" t="s">
        <v>6</v>
      </c>
      <c r="J10055">
        <v>0</v>
      </c>
    </row>
    <row r="10056" spans="2:10" x14ac:dyDescent="0.45">
      <c r="B10056">
        <v>7197</v>
      </c>
      <c r="C10056" t="s">
        <v>42</v>
      </c>
      <c r="D10056">
        <v>37</v>
      </c>
      <c r="E10056">
        <v>6</v>
      </c>
      <c r="F10056" t="s">
        <v>3</v>
      </c>
      <c r="G10056">
        <v>1</v>
      </c>
      <c r="H10056">
        <v>0</v>
      </c>
      <c r="I10056" t="s">
        <v>0</v>
      </c>
      <c r="J10056">
        <v>1</v>
      </c>
    </row>
    <row r="10057" spans="2:10" x14ac:dyDescent="0.45">
      <c r="B10057">
        <v>7198</v>
      </c>
      <c r="C10057" t="s">
        <v>42</v>
      </c>
      <c r="D10057">
        <v>37</v>
      </c>
      <c r="E10057">
        <v>6</v>
      </c>
      <c r="F10057" t="s">
        <v>11</v>
      </c>
      <c r="G10057">
        <v>4</v>
      </c>
      <c r="H10057">
        <v>2</v>
      </c>
      <c r="I10057" t="s">
        <v>8</v>
      </c>
      <c r="J10057">
        <v>1</v>
      </c>
    </row>
    <row r="10058" spans="2:10" x14ac:dyDescent="0.45">
      <c r="B10058">
        <v>7199</v>
      </c>
      <c r="C10058" t="s">
        <v>42</v>
      </c>
      <c r="D10058">
        <v>37</v>
      </c>
      <c r="E10058">
        <v>7</v>
      </c>
      <c r="F10058" t="s">
        <v>4</v>
      </c>
      <c r="G10058">
        <v>1</v>
      </c>
      <c r="H10058">
        <v>1</v>
      </c>
      <c r="I10058" t="s">
        <v>24</v>
      </c>
      <c r="J10058">
        <v>0</v>
      </c>
    </row>
    <row r="10059" spans="2:10" x14ac:dyDescent="0.45">
      <c r="B10059">
        <v>7200</v>
      </c>
      <c r="C10059" t="s">
        <v>42</v>
      </c>
      <c r="D10059">
        <v>37</v>
      </c>
      <c r="E10059">
        <v>7</v>
      </c>
      <c r="F10059" t="s">
        <v>8</v>
      </c>
      <c r="G10059">
        <v>1</v>
      </c>
      <c r="H10059">
        <v>1</v>
      </c>
      <c r="I10059" t="s">
        <v>6</v>
      </c>
      <c r="J10059">
        <v>0</v>
      </c>
    </row>
    <row r="10060" spans="2:10" x14ac:dyDescent="0.45">
      <c r="B10060">
        <v>7201</v>
      </c>
      <c r="C10060" t="s">
        <v>42</v>
      </c>
      <c r="D10060">
        <v>37</v>
      </c>
      <c r="E10060">
        <v>7</v>
      </c>
      <c r="F10060" t="s">
        <v>5</v>
      </c>
      <c r="G10060">
        <v>3</v>
      </c>
      <c r="H10060">
        <v>2</v>
      </c>
      <c r="I10060" t="s">
        <v>39</v>
      </c>
      <c r="J10060">
        <v>1</v>
      </c>
    </row>
    <row r="10061" spans="2:10" x14ac:dyDescent="0.45">
      <c r="B10061">
        <v>7202</v>
      </c>
      <c r="C10061" t="s">
        <v>42</v>
      </c>
      <c r="D10061">
        <v>37</v>
      </c>
      <c r="E10061">
        <v>7</v>
      </c>
      <c r="F10061" t="s">
        <v>0</v>
      </c>
      <c r="G10061">
        <v>1</v>
      </c>
      <c r="H10061">
        <v>0</v>
      </c>
      <c r="I10061" t="s">
        <v>11</v>
      </c>
      <c r="J10061">
        <v>1</v>
      </c>
    </row>
    <row r="10062" spans="2:10" x14ac:dyDescent="0.45">
      <c r="B10062">
        <v>7203</v>
      </c>
      <c r="C10062" t="s">
        <v>42</v>
      </c>
      <c r="D10062">
        <v>37</v>
      </c>
      <c r="E10062">
        <v>7</v>
      </c>
      <c r="F10062" t="s">
        <v>1</v>
      </c>
      <c r="G10062">
        <v>1</v>
      </c>
      <c r="H10062">
        <v>3</v>
      </c>
      <c r="I10062" t="s">
        <v>9</v>
      </c>
      <c r="J10062">
        <v>-1</v>
      </c>
    </row>
    <row r="10063" spans="2:10" x14ac:dyDescent="0.45">
      <c r="B10063">
        <v>7204</v>
      </c>
      <c r="C10063" t="s">
        <v>42</v>
      </c>
      <c r="D10063">
        <v>37</v>
      </c>
      <c r="E10063">
        <v>7</v>
      </c>
      <c r="F10063" t="s">
        <v>27</v>
      </c>
      <c r="G10063">
        <v>4</v>
      </c>
      <c r="H10063">
        <v>1</v>
      </c>
      <c r="I10063" t="s">
        <v>3</v>
      </c>
      <c r="J10063">
        <v>1</v>
      </c>
    </row>
    <row r="10064" spans="2:10" x14ac:dyDescent="0.45">
      <c r="B10064">
        <v>7205</v>
      </c>
      <c r="C10064" t="s">
        <v>42</v>
      </c>
      <c r="D10064">
        <v>37</v>
      </c>
      <c r="E10064">
        <v>7</v>
      </c>
      <c r="F10064" t="s">
        <v>13</v>
      </c>
      <c r="G10064">
        <v>1</v>
      </c>
      <c r="H10064">
        <v>3</v>
      </c>
      <c r="I10064" t="s">
        <v>14</v>
      </c>
      <c r="J10064">
        <v>-1</v>
      </c>
    </row>
    <row r="10065" spans="2:10" x14ac:dyDescent="0.45">
      <c r="B10065">
        <v>7206</v>
      </c>
      <c r="C10065" t="s">
        <v>42</v>
      </c>
      <c r="D10065">
        <v>37</v>
      </c>
      <c r="E10065">
        <v>7</v>
      </c>
      <c r="F10065" t="s">
        <v>7</v>
      </c>
      <c r="G10065">
        <v>1</v>
      </c>
      <c r="H10065">
        <v>2</v>
      </c>
      <c r="I10065" t="s">
        <v>10</v>
      </c>
      <c r="J10065">
        <v>-1</v>
      </c>
    </row>
    <row r="10066" spans="2:10" x14ac:dyDescent="0.45">
      <c r="B10066">
        <v>7207</v>
      </c>
      <c r="C10066" t="s">
        <v>42</v>
      </c>
      <c r="D10066">
        <v>37</v>
      </c>
      <c r="E10066">
        <v>7</v>
      </c>
      <c r="F10066" t="s">
        <v>17</v>
      </c>
      <c r="G10066">
        <v>1</v>
      </c>
      <c r="H10066">
        <v>2</v>
      </c>
      <c r="I10066" t="s">
        <v>12</v>
      </c>
      <c r="J10066">
        <v>-1</v>
      </c>
    </row>
    <row r="10067" spans="2:10" x14ac:dyDescent="0.45">
      <c r="B10067">
        <v>7208</v>
      </c>
      <c r="C10067" t="s">
        <v>42</v>
      </c>
      <c r="D10067">
        <v>37</v>
      </c>
      <c r="E10067">
        <v>8</v>
      </c>
      <c r="F10067" t="s">
        <v>6</v>
      </c>
      <c r="G10067">
        <v>1</v>
      </c>
      <c r="H10067">
        <v>1</v>
      </c>
      <c r="I10067" t="s">
        <v>0</v>
      </c>
      <c r="J10067">
        <v>0</v>
      </c>
    </row>
    <row r="10068" spans="2:10" x14ac:dyDescent="0.45">
      <c r="B10068">
        <v>7209</v>
      </c>
      <c r="C10068" t="s">
        <v>42</v>
      </c>
      <c r="D10068">
        <v>37</v>
      </c>
      <c r="E10068">
        <v>8</v>
      </c>
      <c r="F10068" t="s">
        <v>24</v>
      </c>
      <c r="G10068">
        <v>0</v>
      </c>
      <c r="H10068">
        <v>1</v>
      </c>
      <c r="I10068" t="s">
        <v>8</v>
      </c>
      <c r="J10068">
        <v>-1</v>
      </c>
    </row>
    <row r="10069" spans="2:10" x14ac:dyDescent="0.45">
      <c r="B10069">
        <v>7210</v>
      </c>
      <c r="C10069" t="s">
        <v>42</v>
      </c>
      <c r="D10069">
        <v>37</v>
      </c>
      <c r="E10069">
        <v>8</v>
      </c>
      <c r="F10069" t="s">
        <v>11</v>
      </c>
      <c r="G10069">
        <v>1</v>
      </c>
      <c r="H10069">
        <v>1</v>
      </c>
      <c r="I10069" t="s">
        <v>27</v>
      </c>
      <c r="J10069">
        <v>0</v>
      </c>
    </row>
    <row r="10070" spans="2:10" x14ac:dyDescent="0.45">
      <c r="B10070">
        <v>7211</v>
      </c>
      <c r="C10070" t="s">
        <v>42</v>
      </c>
      <c r="D10070">
        <v>37</v>
      </c>
      <c r="E10070">
        <v>8</v>
      </c>
      <c r="F10070" t="s">
        <v>12</v>
      </c>
      <c r="G10070">
        <v>1</v>
      </c>
      <c r="H10070">
        <v>0</v>
      </c>
      <c r="I10070" t="s">
        <v>4</v>
      </c>
      <c r="J10070">
        <v>1</v>
      </c>
    </row>
    <row r="10071" spans="2:10" x14ac:dyDescent="0.45">
      <c r="B10071">
        <v>7212</v>
      </c>
      <c r="C10071" t="s">
        <v>42</v>
      </c>
      <c r="D10071">
        <v>37</v>
      </c>
      <c r="E10071">
        <v>8</v>
      </c>
      <c r="F10071" t="s">
        <v>3</v>
      </c>
      <c r="G10071">
        <v>2</v>
      </c>
      <c r="H10071">
        <v>3</v>
      </c>
      <c r="I10071" t="s">
        <v>5</v>
      </c>
      <c r="J10071">
        <v>-1</v>
      </c>
    </row>
    <row r="10072" spans="2:10" x14ac:dyDescent="0.45">
      <c r="B10072">
        <v>7213</v>
      </c>
      <c r="C10072" t="s">
        <v>42</v>
      </c>
      <c r="D10072">
        <v>37</v>
      </c>
      <c r="E10072">
        <v>8</v>
      </c>
      <c r="F10072" t="s">
        <v>10</v>
      </c>
      <c r="G10072">
        <v>0</v>
      </c>
      <c r="H10072">
        <v>0</v>
      </c>
      <c r="I10072" t="s">
        <v>17</v>
      </c>
      <c r="J10072">
        <v>0</v>
      </c>
    </row>
    <row r="10073" spans="2:10" x14ac:dyDescent="0.45">
      <c r="B10073">
        <v>7214</v>
      </c>
      <c r="C10073" t="s">
        <v>42</v>
      </c>
      <c r="D10073">
        <v>37</v>
      </c>
      <c r="E10073">
        <v>8</v>
      </c>
      <c r="F10073" t="s">
        <v>39</v>
      </c>
      <c r="G10073">
        <v>2</v>
      </c>
      <c r="H10073">
        <v>0</v>
      </c>
      <c r="I10073" t="s">
        <v>1</v>
      </c>
      <c r="J10073">
        <v>1</v>
      </c>
    </row>
    <row r="10074" spans="2:10" x14ac:dyDescent="0.45">
      <c r="B10074">
        <v>7215</v>
      </c>
      <c r="C10074" t="s">
        <v>42</v>
      </c>
      <c r="D10074">
        <v>37</v>
      </c>
      <c r="E10074">
        <v>8</v>
      </c>
      <c r="F10074" t="s">
        <v>14</v>
      </c>
      <c r="G10074">
        <v>2</v>
      </c>
      <c r="H10074">
        <v>0</v>
      </c>
      <c r="I10074" t="s">
        <v>7</v>
      </c>
      <c r="J10074">
        <v>1</v>
      </c>
    </row>
    <row r="10075" spans="2:10" x14ac:dyDescent="0.45">
      <c r="B10075">
        <v>7216</v>
      </c>
      <c r="C10075" t="s">
        <v>42</v>
      </c>
      <c r="D10075">
        <v>37</v>
      </c>
      <c r="E10075">
        <v>8</v>
      </c>
      <c r="F10075" t="s">
        <v>9</v>
      </c>
      <c r="G10075">
        <v>3</v>
      </c>
      <c r="H10075">
        <v>1</v>
      </c>
      <c r="I10075" t="s">
        <v>13</v>
      </c>
      <c r="J10075">
        <v>1</v>
      </c>
    </row>
    <row r="10076" spans="2:10" x14ac:dyDescent="0.45">
      <c r="B10076">
        <v>7217</v>
      </c>
      <c r="C10076" t="s">
        <v>42</v>
      </c>
      <c r="D10076">
        <v>37</v>
      </c>
      <c r="E10076">
        <v>9</v>
      </c>
      <c r="F10076" t="s">
        <v>4</v>
      </c>
      <c r="G10076">
        <v>4</v>
      </c>
      <c r="H10076">
        <v>1</v>
      </c>
      <c r="I10076" t="s">
        <v>10</v>
      </c>
      <c r="J10076">
        <v>1</v>
      </c>
    </row>
    <row r="10077" spans="2:10" x14ac:dyDescent="0.45">
      <c r="B10077">
        <v>7218</v>
      </c>
      <c r="C10077" t="s">
        <v>42</v>
      </c>
      <c r="D10077">
        <v>37</v>
      </c>
      <c r="E10077">
        <v>9</v>
      </c>
      <c r="F10077" t="s">
        <v>5</v>
      </c>
      <c r="G10077">
        <v>1</v>
      </c>
      <c r="H10077">
        <v>1</v>
      </c>
      <c r="I10077" t="s">
        <v>11</v>
      </c>
      <c r="J10077">
        <v>0</v>
      </c>
    </row>
    <row r="10078" spans="2:10" x14ac:dyDescent="0.45">
      <c r="B10078">
        <v>7219</v>
      </c>
      <c r="C10078" t="s">
        <v>42</v>
      </c>
      <c r="D10078">
        <v>37</v>
      </c>
      <c r="E10078">
        <v>9</v>
      </c>
      <c r="F10078" t="s">
        <v>0</v>
      </c>
      <c r="G10078">
        <v>5</v>
      </c>
      <c r="H10078">
        <v>1</v>
      </c>
      <c r="I10078" t="s">
        <v>8</v>
      </c>
      <c r="J10078">
        <v>1</v>
      </c>
    </row>
    <row r="10079" spans="2:10" x14ac:dyDescent="0.45">
      <c r="B10079">
        <v>7220</v>
      </c>
      <c r="C10079" t="s">
        <v>42</v>
      </c>
      <c r="D10079">
        <v>37</v>
      </c>
      <c r="E10079">
        <v>9</v>
      </c>
      <c r="F10079" t="s">
        <v>1</v>
      </c>
      <c r="G10079">
        <v>1</v>
      </c>
      <c r="H10079">
        <v>1</v>
      </c>
      <c r="I10079" t="s">
        <v>3</v>
      </c>
      <c r="J10079">
        <v>0</v>
      </c>
    </row>
    <row r="10080" spans="2:10" x14ac:dyDescent="0.45">
      <c r="B10080">
        <v>7221</v>
      </c>
      <c r="C10080" t="s">
        <v>42</v>
      </c>
      <c r="D10080">
        <v>37</v>
      </c>
      <c r="E10080">
        <v>9</v>
      </c>
      <c r="F10080" t="s">
        <v>12</v>
      </c>
      <c r="G10080">
        <v>1</v>
      </c>
      <c r="H10080">
        <v>0</v>
      </c>
      <c r="I10080" t="s">
        <v>24</v>
      </c>
      <c r="J10080">
        <v>1</v>
      </c>
    </row>
    <row r="10081" spans="2:10" x14ac:dyDescent="0.45">
      <c r="B10081">
        <v>7222</v>
      </c>
      <c r="C10081" t="s">
        <v>42</v>
      </c>
      <c r="D10081">
        <v>37</v>
      </c>
      <c r="E10081">
        <v>9</v>
      </c>
      <c r="F10081" t="s">
        <v>27</v>
      </c>
      <c r="G10081">
        <v>1</v>
      </c>
      <c r="H10081">
        <v>2</v>
      </c>
      <c r="I10081" t="s">
        <v>6</v>
      </c>
      <c r="J10081">
        <v>-1</v>
      </c>
    </row>
    <row r="10082" spans="2:10" x14ac:dyDescent="0.45">
      <c r="B10082">
        <v>7223</v>
      </c>
      <c r="C10082" t="s">
        <v>42</v>
      </c>
      <c r="D10082">
        <v>37</v>
      </c>
      <c r="E10082">
        <v>9</v>
      </c>
      <c r="F10082" t="s">
        <v>13</v>
      </c>
      <c r="G10082">
        <v>3</v>
      </c>
      <c r="H10082">
        <v>2</v>
      </c>
      <c r="I10082" t="s">
        <v>39</v>
      </c>
      <c r="J10082">
        <v>1</v>
      </c>
    </row>
    <row r="10083" spans="2:10" x14ac:dyDescent="0.45">
      <c r="B10083">
        <v>7224</v>
      </c>
      <c r="C10083" t="s">
        <v>42</v>
      </c>
      <c r="D10083">
        <v>37</v>
      </c>
      <c r="E10083">
        <v>9</v>
      </c>
      <c r="F10083" t="s">
        <v>7</v>
      </c>
      <c r="G10083">
        <v>3</v>
      </c>
      <c r="H10083">
        <v>2</v>
      </c>
      <c r="I10083" t="s">
        <v>9</v>
      </c>
      <c r="J10083">
        <v>1</v>
      </c>
    </row>
    <row r="10084" spans="2:10" x14ac:dyDescent="0.45">
      <c r="B10084">
        <v>7225</v>
      </c>
      <c r="C10084" t="s">
        <v>42</v>
      </c>
      <c r="D10084">
        <v>37</v>
      </c>
      <c r="E10084">
        <v>9</v>
      </c>
      <c r="F10084" t="s">
        <v>17</v>
      </c>
      <c r="G10084">
        <v>3</v>
      </c>
      <c r="H10084">
        <v>1</v>
      </c>
      <c r="I10084" t="s">
        <v>14</v>
      </c>
      <c r="J10084">
        <v>1</v>
      </c>
    </row>
    <row r="10085" spans="2:10" x14ac:dyDescent="0.45">
      <c r="B10085">
        <v>7226</v>
      </c>
      <c r="C10085" t="s">
        <v>42</v>
      </c>
      <c r="D10085">
        <v>37</v>
      </c>
      <c r="E10085">
        <v>10</v>
      </c>
      <c r="F10085" t="s">
        <v>8</v>
      </c>
      <c r="G10085">
        <v>2</v>
      </c>
      <c r="H10085">
        <v>2</v>
      </c>
      <c r="I10085" t="s">
        <v>27</v>
      </c>
      <c r="J10085">
        <v>0</v>
      </c>
    </row>
    <row r="10086" spans="2:10" x14ac:dyDescent="0.45">
      <c r="B10086">
        <v>7227</v>
      </c>
      <c r="C10086" t="s">
        <v>42</v>
      </c>
      <c r="D10086">
        <v>37</v>
      </c>
      <c r="E10086">
        <v>10</v>
      </c>
      <c r="F10086" t="s">
        <v>14</v>
      </c>
      <c r="G10086">
        <v>1</v>
      </c>
      <c r="H10086">
        <v>3</v>
      </c>
      <c r="I10086" t="s">
        <v>4</v>
      </c>
      <c r="J10086">
        <v>-1</v>
      </c>
    </row>
    <row r="10087" spans="2:10" x14ac:dyDescent="0.45">
      <c r="B10087">
        <v>7228</v>
      </c>
      <c r="C10087" t="s">
        <v>42</v>
      </c>
      <c r="D10087">
        <v>37</v>
      </c>
      <c r="E10087">
        <v>10</v>
      </c>
      <c r="F10087" t="s">
        <v>39</v>
      </c>
      <c r="G10087">
        <v>0</v>
      </c>
      <c r="H10087">
        <v>1</v>
      </c>
      <c r="I10087" t="s">
        <v>7</v>
      </c>
      <c r="J10087">
        <v>-1</v>
      </c>
    </row>
    <row r="10088" spans="2:10" x14ac:dyDescent="0.45">
      <c r="B10088">
        <v>7229</v>
      </c>
      <c r="C10088" t="s">
        <v>42</v>
      </c>
      <c r="D10088">
        <v>37</v>
      </c>
      <c r="E10088">
        <v>10</v>
      </c>
      <c r="F10088" t="s">
        <v>10</v>
      </c>
      <c r="G10088">
        <v>7</v>
      </c>
      <c r="H10088">
        <v>1</v>
      </c>
      <c r="I10088" t="s">
        <v>12</v>
      </c>
      <c r="J10088">
        <v>1</v>
      </c>
    </row>
    <row r="10089" spans="2:10" x14ac:dyDescent="0.45">
      <c r="B10089">
        <v>7230</v>
      </c>
      <c r="C10089" t="s">
        <v>42</v>
      </c>
      <c r="D10089">
        <v>37</v>
      </c>
      <c r="E10089">
        <v>10</v>
      </c>
      <c r="F10089" t="s">
        <v>9</v>
      </c>
      <c r="G10089">
        <v>1</v>
      </c>
      <c r="H10089">
        <v>2</v>
      </c>
      <c r="I10089" t="s">
        <v>17</v>
      </c>
      <c r="J10089">
        <v>-1</v>
      </c>
    </row>
    <row r="10090" spans="2:10" x14ac:dyDescent="0.45">
      <c r="B10090">
        <v>7231</v>
      </c>
      <c r="C10090" t="s">
        <v>42</v>
      </c>
      <c r="D10090">
        <v>37</v>
      </c>
      <c r="E10090">
        <v>10</v>
      </c>
      <c r="F10090" t="s">
        <v>3</v>
      </c>
      <c r="G10090">
        <v>0</v>
      </c>
      <c r="H10090">
        <v>3</v>
      </c>
      <c r="I10090" t="s">
        <v>13</v>
      </c>
      <c r="J10090">
        <v>-1</v>
      </c>
    </row>
    <row r="10091" spans="2:10" x14ac:dyDescent="0.45">
      <c r="B10091">
        <v>7232</v>
      </c>
      <c r="C10091" t="s">
        <v>42</v>
      </c>
      <c r="D10091">
        <v>37</v>
      </c>
      <c r="E10091">
        <v>10</v>
      </c>
      <c r="F10091" t="s">
        <v>6</v>
      </c>
      <c r="G10091">
        <v>0</v>
      </c>
      <c r="H10091">
        <v>3</v>
      </c>
      <c r="I10091" t="s">
        <v>5</v>
      </c>
      <c r="J10091">
        <v>-1</v>
      </c>
    </row>
    <row r="10092" spans="2:10" x14ac:dyDescent="0.45">
      <c r="B10092">
        <v>7233</v>
      </c>
      <c r="C10092" t="s">
        <v>42</v>
      </c>
      <c r="D10092">
        <v>37</v>
      </c>
      <c r="E10092">
        <v>10</v>
      </c>
      <c r="F10092" t="s">
        <v>11</v>
      </c>
      <c r="G10092">
        <v>4</v>
      </c>
      <c r="H10092">
        <v>1</v>
      </c>
      <c r="I10092" t="s">
        <v>1</v>
      </c>
      <c r="J10092">
        <v>1</v>
      </c>
    </row>
    <row r="10093" spans="2:10" x14ac:dyDescent="0.45">
      <c r="B10093">
        <v>7234</v>
      </c>
      <c r="C10093" t="s">
        <v>42</v>
      </c>
      <c r="D10093">
        <v>37</v>
      </c>
      <c r="E10093">
        <v>10</v>
      </c>
      <c r="F10093" t="s">
        <v>24</v>
      </c>
      <c r="G10093">
        <v>3</v>
      </c>
      <c r="H10093">
        <v>2</v>
      </c>
      <c r="I10093" t="s">
        <v>0</v>
      </c>
      <c r="J10093">
        <v>1</v>
      </c>
    </row>
    <row r="10094" spans="2:10" x14ac:dyDescent="0.45">
      <c r="B10094">
        <v>7235</v>
      </c>
      <c r="C10094" t="s">
        <v>42</v>
      </c>
      <c r="D10094">
        <v>37</v>
      </c>
      <c r="E10094">
        <v>11</v>
      </c>
      <c r="F10094" t="s">
        <v>4</v>
      </c>
      <c r="G10094">
        <v>0</v>
      </c>
      <c r="H10094">
        <v>2</v>
      </c>
      <c r="I10094" t="s">
        <v>9</v>
      </c>
      <c r="J10094">
        <v>-1</v>
      </c>
    </row>
    <row r="10095" spans="2:10" x14ac:dyDescent="0.45">
      <c r="B10095">
        <v>7236</v>
      </c>
      <c r="C10095" t="s">
        <v>42</v>
      </c>
      <c r="D10095">
        <v>37</v>
      </c>
      <c r="E10095">
        <v>11</v>
      </c>
      <c r="F10095" t="s">
        <v>5</v>
      </c>
      <c r="G10095">
        <v>2</v>
      </c>
      <c r="H10095">
        <v>1</v>
      </c>
      <c r="I10095" t="s">
        <v>8</v>
      </c>
      <c r="J10095">
        <v>1</v>
      </c>
    </row>
    <row r="10096" spans="2:10" x14ac:dyDescent="0.45">
      <c r="B10096">
        <v>7237</v>
      </c>
      <c r="C10096" t="s">
        <v>42</v>
      </c>
      <c r="D10096">
        <v>37</v>
      </c>
      <c r="E10096">
        <v>11</v>
      </c>
      <c r="F10096" t="s">
        <v>1</v>
      </c>
      <c r="G10096">
        <v>3</v>
      </c>
      <c r="H10096">
        <v>1</v>
      </c>
      <c r="I10096" t="s">
        <v>6</v>
      </c>
      <c r="J10096">
        <v>1</v>
      </c>
    </row>
    <row r="10097" spans="2:10" x14ac:dyDescent="0.45">
      <c r="B10097">
        <v>7238</v>
      </c>
      <c r="C10097" t="s">
        <v>42</v>
      </c>
      <c r="D10097">
        <v>37</v>
      </c>
      <c r="E10097">
        <v>11</v>
      </c>
      <c r="F10097" t="s">
        <v>12</v>
      </c>
      <c r="G10097">
        <v>3</v>
      </c>
      <c r="H10097">
        <v>2</v>
      </c>
      <c r="I10097" t="s">
        <v>14</v>
      </c>
      <c r="J10097">
        <v>1</v>
      </c>
    </row>
    <row r="10098" spans="2:10" x14ac:dyDescent="0.45">
      <c r="B10098">
        <v>7239</v>
      </c>
      <c r="C10098" t="s">
        <v>42</v>
      </c>
      <c r="D10098">
        <v>37</v>
      </c>
      <c r="E10098">
        <v>11</v>
      </c>
      <c r="F10098" t="s">
        <v>27</v>
      </c>
      <c r="G10098">
        <v>2</v>
      </c>
      <c r="H10098">
        <v>3</v>
      </c>
      <c r="I10098" t="s">
        <v>0</v>
      </c>
      <c r="J10098">
        <v>-1</v>
      </c>
    </row>
    <row r="10099" spans="2:10" x14ac:dyDescent="0.45">
      <c r="B10099">
        <v>7240</v>
      </c>
      <c r="C10099" t="s">
        <v>42</v>
      </c>
      <c r="D10099">
        <v>37</v>
      </c>
      <c r="E10099">
        <v>11</v>
      </c>
      <c r="F10099" t="s">
        <v>17</v>
      </c>
      <c r="G10099">
        <v>1</v>
      </c>
      <c r="H10099">
        <v>0</v>
      </c>
      <c r="I10099" t="s">
        <v>39</v>
      </c>
      <c r="J10099">
        <v>1</v>
      </c>
    </row>
    <row r="10100" spans="2:10" x14ac:dyDescent="0.45">
      <c r="B10100">
        <v>7241</v>
      </c>
      <c r="C10100" t="s">
        <v>42</v>
      </c>
      <c r="D10100">
        <v>37</v>
      </c>
      <c r="E10100">
        <v>11</v>
      </c>
      <c r="F10100" t="s">
        <v>10</v>
      </c>
      <c r="G10100">
        <v>2</v>
      </c>
      <c r="H10100">
        <v>2</v>
      </c>
      <c r="I10100" t="s">
        <v>24</v>
      </c>
      <c r="J10100">
        <v>0</v>
      </c>
    </row>
    <row r="10101" spans="2:10" x14ac:dyDescent="0.45">
      <c r="B10101">
        <v>7242</v>
      </c>
      <c r="C10101" t="s">
        <v>42</v>
      </c>
      <c r="D10101">
        <v>37</v>
      </c>
      <c r="E10101">
        <v>11</v>
      </c>
      <c r="F10101" t="s">
        <v>13</v>
      </c>
      <c r="G10101">
        <v>2</v>
      </c>
      <c r="H10101">
        <v>1</v>
      </c>
      <c r="I10101" t="s">
        <v>11</v>
      </c>
      <c r="J10101">
        <v>1</v>
      </c>
    </row>
    <row r="10102" spans="2:10" x14ac:dyDescent="0.45">
      <c r="B10102">
        <v>7243</v>
      </c>
      <c r="C10102" t="s">
        <v>42</v>
      </c>
      <c r="D10102">
        <v>37</v>
      </c>
      <c r="E10102">
        <v>11</v>
      </c>
      <c r="F10102" t="s">
        <v>7</v>
      </c>
      <c r="G10102">
        <v>1</v>
      </c>
      <c r="H10102">
        <v>0</v>
      </c>
      <c r="I10102" t="s">
        <v>3</v>
      </c>
      <c r="J10102">
        <v>1</v>
      </c>
    </row>
    <row r="10103" spans="2:10" x14ac:dyDescent="0.45">
      <c r="B10103">
        <v>7244</v>
      </c>
      <c r="C10103" t="s">
        <v>42</v>
      </c>
      <c r="D10103">
        <v>37</v>
      </c>
      <c r="E10103">
        <v>12</v>
      </c>
      <c r="F10103" t="s">
        <v>8</v>
      </c>
      <c r="G10103">
        <v>0</v>
      </c>
      <c r="H10103">
        <v>0</v>
      </c>
      <c r="I10103" t="s">
        <v>1</v>
      </c>
      <c r="J10103">
        <v>0</v>
      </c>
    </row>
    <row r="10104" spans="2:10" x14ac:dyDescent="0.45">
      <c r="B10104">
        <v>7245</v>
      </c>
      <c r="C10104" t="s">
        <v>42</v>
      </c>
      <c r="D10104">
        <v>37</v>
      </c>
      <c r="E10104">
        <v>12</v>
      </c>
      <c r="F10104" t="s">
        <v>14</v>
      </c>
      <c r="G10104">
        <v>1</v>
      </c>
      <c r="H10104">
        <v>1</v>
      </c>
      <c r="I10104" t="s">
        <v>10</v>
      </c>
      <c r="J10104">
        <v>0</v>
      </c>
    </row>
    <row r="10105" spans="2:10" x14ac:dyDescent="0.45">
      <c r="B10105">
        <v>7246</v>
      </c>
      <c r="C10105" t="s">
        <v>42</v>
      </c>
      <c r="D10105">
        <v>37</v>
      </c>
      <c r="E10105">
        <v>12</v>
      </c>
      <c r="F10105" t="s">
        <v>0</v>
      </c>
      <c r="G10105">
        <v>2</v>
      </c>
      <c r="H10105">
        <v>1</v>
      </c>
      <c r="I10105" t="s">
        <v>5</v>
      </c>
      <c r="J10105">
        <v>1</v>
      </c>
    </row>
    <row r="10106" spans="2:10" x14ac:dyDescent="0.45">
      <c r="B10106">
        <v>7247</v>
      </c>
      <c r="C10106" t="s">
        <v>42</v>
      </c>
      <c r="D10106">
        <v>37</v>
      </c>
      <c r="E10106">
        <v>12</v>
      </c>
      <c r="F10106" t="s">
        <v>39</v>
      </c>
      <c r="G10106">
        <v>0</v>
      </c>
      <c r="H10106">
        <v>1</v>
      </c>
      <c r="I10106" t="s">
        <v>4</v>
      </c>
      <c r="J10106">
        <v>-1</v>
      </c>
    </row>
    <row r="10107" spans="2:10" x14ac:dyDescent="0.45">
      <c r="B10107">
        <v>7248</v>
      </c>
      <c r="C10107" t="s">
        <v>42</v>
      </c>
      <c r="D10107">
        <v>37</v>
      </c>
      <c r="E10107">
        <v>12</v>
      </c>
      <c r="F10107" t="s">
        <v>9</v>
      </c>
      <c r="G10107">
        <v>2</v>
      </c>
      <c r="H10107">
        <v>0</v>
      </c>
      <c r="I10107" t="s">
        <v>12</v>
      </c>
      <c r="J10107">
        <v>1</v>
      </c>
    </row>
    <row r="10108" spans="2:10" x14ac:dyDescent="0.45">
      <c r="B10108">
        <v>7249</v>
      </c>
      <c r="C10108" t="s">
        <v>42</v>
      </c>
      <c r="D10108">
        <v>37</v>
      </c>
      <c r="E10108">
        <v>12</v>
      </c>
      <c r="F10108" t="s">
        <v>6</v>
      </c>
      <c r="G10108">
        <v>2</v>
      </c>
      <c r="H10108">
        <v>3</v>
      </c>
      <c r="I10108" t="s">
        <v>13</v>
      </c>
      <c r="J10108">
        <v>-1</v>
      </c>
    </row>
    <row r="10109" spans="2:10" x14ac:dyDescent="0.45">
      <c r="B10109">
        <v>7250</v>
      </c>
      <c r="C10109" t="s">
        <v>42</v>
      </c>
      <c r="D10109">
        <v>37</v>
      </c>
      <c r="E10109">
        <v>12</v>
      </c>
      <c r="F10109" t="s">
        <v>3</v>
      </c>
      <c r="G10109">
        <v>1</v>
      </c>
      <c r="H10109">
        <v>1</v>
      </c>
      <c r="I10109" t="s">
        <v>17</v>
      </c>
      <c r="J10109">
        <v>0</v>
      </c>
    </row>
    <row r="10110" spans="2:10" x14ac:dyDescent="0.45">
      <c r="B10110">
        <v>7251</v>
      </c>
      <c r="C10110" t="s">
        <v>42</v>
      </c>
      <c r="D10110">
        <v>37</v>
      </c>
      <c r="E10110">
        <v>12</v>
      </c>
      <c r="F10110" t="s">
        <v>11</v>
      </c>
      <c r="G10110">
        <v>2</v>
      </c>
      <c r="H10110">
        <v>1</v>
      </c>
      <c r="I10110" t="s">
        <v>7</v>
      </c>
      <c r="J10110">
        <v>1</v>
      </c>
    </row>
    <row r="10111" spans="2:10" x14ac:dyDescent="0.45">
      <c r="B10111">
        <v>7252</v>
      </c>
      <c r="C10111" t="s">
        <v>42</v>
      </c>
      <c r="D10111">
        <v>37</v>
      </c>
      <c r="E10111">
        <v>12</v>
      </c>
      <c r="F10111" t="s">
        <v>24</v>
      </c>
      <c r="G10111">
        <v>0</v>
      </c>
      <c r="H10111">
        <v>1</v>
      </c>
      <c r="I10111" t="s">
        <v>27</v>
      </c>
      <c r="J10111">
        <v>-1</v>
      </c>
    </row>
    <row r="10112" spans="2:10" x14ac:dyDescent="0.45">
      <c r="B10112">
        <v>7253</v>
      </c>
      <c r="C10112" t="s">
        <v>42</v>
      </c>
      <c r="D10112">
        <v>37</v>
      </c>
      <c r="E10112">
        <v>13</v>
      </c>
      <c r="F10112" t="s">
        <v>4</v>
      </c>
      <c r="G10112">
        <v>0</v>
      </c>
      <c r="H10112">
        <v>1</v>
      </c>
      <c r="I10112" t="s">
        <v>3</v>
      </c>
      <c r="J10112">
        <v>-1</v>
      </c>
    </row>
    <row r="10113" spans="2:10" x14ac:dyDescent="0.45">
      <c r="B10113">
        <v>7254</v>
      </c>
      <c r="C10113" t="s">
        <v>42</v>
      </c>
      <c r="D10113">
        <v>37</v>
      </c>
      <c r="E10113">
        <v>13</v>
      </c>
      <c r="F10113" t="s">
        <v>14</v>
      </c>
      <c r="G10113">
        <v>5</v>
      </c>
      <c r="H10113">
        <v>2</v>
      </c>
      <c r="I10113" t="s">
        <v>24</v>
      </c>
      <c r="J10113">
        <v>1</v>
      </c>
    </row>
    <row r="10114" spans="2:10" x14ac:dyDescent="0.45">
      <c r="B10114">
        <v>7255</v>
      </c>
      <c r="C10114" t="s">
        <v>42</v>
      </c>
      <c r="D10114">
        <v>37</v>
      </c>
      <c r="E10114">
        <v>13</v>
      </c>
      <c r="F10114" t="s">
        <v>12</v>
      </c>
      <c r="G10114">
        <v>2</v>
      </c>
      <c r="H10114">
        <v>1</v>
      </c>
      <c r="I10114" t="s">
        <v>39</v>
      </c>
      <c r="J10114">
        <v>1</v>
      </c>
    </row>
    <row r="10115" spans="2:10" x14ac:dyDescent="0.45">
      <c r="B10115">
        <v>7256</v>
      </c>
      <c r="C10115" t="s">
        <v>42</v>
      </c>
      <c r="D10115">
        <v>37</v>
      </c>
      <c r="E10115">
        <v>13</v>
      </c>
      <c r="F10115" t="s">
        <v>10</v>
      </c>
      <c r="G10115">
        <v>1</v>
      </c>
      <c r="H10115">
        <v>3</v>
      </c>
      <c r="I10115" t="s">
        <v>9</v>
      </c>
      <c r="J10115">
        <v>-1</v>
      </c>
    </row>
    <row r="10116" spans="2:10" x14ac:dyDescent="0.45">
      <c r="B10116">
        <v>7257</v>
      </c>
      <c r="C10116" t="s">
        <v>42</v>
      </c>
      <c r="D10116">
        <v>37</v>
      </c>
      <c r="E10116">
        <v>13</v>
      </c>
      <c r="F10116" t="s">
        <v>1</v>
      </c>
      <c r="G10116">
        <v>1</v>
      </c>
      <c r="H10116">
        <v>0</v>
      </c>
      <c r="I10116" t="s">
        <v>0</v>
      </c>
      <c r="J10116">
        <v>1</v>
      </c>
    </row>
    <row r="10117" spans="2:10" x14ac:dyDescent="0.45">
      <c r="B10117">
        <v>7258</v>
      </c>
      <c r="C10117" t="s">
        <v>42</v>
      </c>
      <c r="D10117">
        <v>37</v>
      </c>
      <c r="E10117">
        <v>13</v>
      </c>
      <c r="F10117" t="s">
        <v>13</v>
      </c>
      <c r="G10117">
        <v>2</v>
      </c>
      <c r="H10117">
        <v>1</v>
      </c>
      <c r="I10117" t="s">
        <v>8</v>
      </c>
      <c r="J10117">
        <v>1</v>
      </c>
    </row>
    <row r="10118" spans="2:10" x14ac:dyDescent="0.45">
      <c r="B10118">
        <v>7259</v>
      </c>
      <c r="C10118" t="s">
        <v>42</v>
      </c>
      <c r="D10118">
        <v>37</v>
      </c>
      <c r="E10118">
        <v>13</v>
      </c>
      <c r="F10118" t="s">
        <v>17</v>
      </c>
      <c r="G10118">
        <v>2</v>
      </c>
      <c r="H10118">
        <v>1</v>
      </c>
      <c r="I10118" t="s">
        <v>11</v>
      </c>
      <c r="J10118">
        <v>1</v>
      </c>
    </row>
    <row r="10119" spans="2:10" x14ac:dyDescent="0.45">
      <c r="B10119">
        <v>7260</v>
      </c>
      <c r="C10119" t="s">
        <v>42</v>
      </c>
      <c r="D10119">
        <v>37</v>
      </c>
      <c r="E10119">
        <v>13</v>
      </c>
      <c r="F10119" t="s">
        <v>7</v>
      </c>
      <c r="G10119">
        <v>2</v>
      </c>
      <c r="H10119">
        <v>1</v>
      </c>
      <c r="I10119" t="s">
        <v>6</v>
      </c>
      <c r="J10119">
        <v>1</v>
      </c>
    </row>
    <row r="10120" spans="2:10" x14ac:dyDescent="0.45">
      <c r="B10120">
        <v>7261</v>
      </c>
      <c r="C10120" t="s">
        <v>42</v>
      </c>
      <c r="D10120">
        <v>37</v>
      </c>
      <c r="E10120">
        <v>13</v>
      </c>
      <c r="F10120" t="s">
        <v>5</v>
      </c>
      <c r="G10120">
        <v>1</v>
      </c>
      <c r="H10120">
        <v>5</v>
      </c>
      <c r="I10120" t="s">
        <v>27</v>
      </c>
      <c r="J10120">
        <v>-1</v>
      </c>
    </row>
    <row r="10121" spans="2:10" x14ac:dyDescent="0.45">
      <c r="B10121">
        <v>7262</v>
      </c>
      <c r="C10121" t="s">
        <v>42</v>
      </c>
      <c r="D10121">
        <v>37</v>
      </c>
      <c r="E10121">
        <v>14</v>
      </c>
      <c r="F10121" t="s">
        <v>6</v>
      </c>
      <c r="G10121">
        <v>1</v>
      </c>
      <c r="H10121">
        <v>1</v>
      </c>
      <c r="I10121" t="s">
        <v>17</v>
      </c>
      <c r="J10121">
        <v>0</v>
      </c>
    </row>
    <row r="10122" spans="2:10" x14ac:dyDescent="0.45">
      <c r="B10122">
        <v>7263</v>
      </c>
      <c r="C10122" t="s">
        <v>42</v>
      </c>
      <c r="D10122">
        <v>37</v>
      </c>
      <c r="E10122">
        <v>14</v>
      </c>
      <c r="F10122" t="s">
        <v>11</v>
      </c>
      <c r="G10122">
        <v>0</v>
      </c>
      <c r="H10122">
        <v>1</v>
      </c>
      <c r="I10122" t="s">
        <v>4</v>
      </c>
      <c r="J10122">
        <v>-1</v>
      </c>
    </row>
    <row r="10123" spans="2:10" x14ac:dyDescent="0.45">
      <c r="B10123">
        <v>7264</v>
      </c>
      <c r="C10123" t="s">
        <v>42</v>
      </c>
      <c r="D10123">
        <v>37</v>
      </c>
      <c r="E10123">
        <v>14</v>
      </c>
      <c r="F10123" t="s">
        <v>27</v>
      </c>
      <c r="G10123">
        <v>1</v>
      </c>
      <c r="H10123">
        <v>2</v>
      </c>
      <c r="I10123" t="s">
        <v>1</v>
      </c>
      <c r="J10123">
        <v>-1</v>
      </c>
    </row>
    <row r="10124" spans="2:10" x14ac:dyDescent="0.45">
      <c r="B10124">
        <v>7265</v>
      </c>
      <c r="C10124" t="s">
        <v>42</v>
      </c>
      <c r="D10124">
        <v>37</v>
      </c>
      <c r="E10124">
        <v>14</v>
      </c>
      <c r="F10124" t="s">
        <v>3</v>
      </c>
      <c r="G10124">
        <v>1</v>
      </c>
      <c r="H10124">
        <v>1</v>
      </c>
      <c r="I10124" t="s">
        <v>12</v>
      </c>
      <c r="J10124">
        <v>0</v>
      </c>
    </row>
    <row r="10125" spans="2:10" x14ac:dyDescent="0.45">
      <c r="B10125">
        <v>7266</v>
      </c>
      <c r="C10125" t="s">
        <v>42</v>
      </c>
      <c r="D10125">
        <v>37</v>
      </c>
      <c r="E10125">
        <v>14</v>
      </c>
      <c r="F10125" t="s">
        <v>5</v>
      </c>
      <c r="G10125">
        <v>2</v>
      </c>
      <c r="H10125">
        <v>0</v>
      </c>
      <c r="I10125" t="s">
        <v>24</v>
      </c>
      <c r="J10125">
        <v>1</v>
      </c>
    </row>
    <row r="10126" spans="2:10" x14ac:dyDescent="0.45">
      <c r="B10126">
        <v>7267</v>
      </c>
      <c r="C10126" t="s">
        <v>42</v>
      </c>
      <c r="D10126">
        <v>37</v>
      </c>
      <c r="E10126">
        <v>14</v>
      </c>
      <c r="F10126" t="s">
        <v>9</v>
      </c>
      <c r="G10126">
        <v>3</v>
      </c>
      <c r="H10126">
        <v>3</v>
      </c>
      <c r="I10126" t="s">
        <v>14</v>
      </c>
      <c r="J10126">
        <v>0</v>
      </c>
    </row>
    <row r="10127" spans="2:10" x14ac:dyDescent="0.45">
      <c r="B10127">
        <v>7268</v>
      </c>
      <c r="C10127" t="s">
        <v>42</v>
      </c>
      <c r="D10127">
        <v>37</v>
      </c>
      <c r="E10127">
        <v>14</v>
      </c>
      <c r="F10127" t="s">
        <v>39</v>
      </c>
      <c r="G10127">
        <v>3</v>
      </c>
      <c r="H10127">
        <v>3</v>
      </c>
      <c r="I10127" t="s">
        <v>10</v>
      </c>
      <c r="J10127">
        <v>0</v>
      </c>
    </row>
    <row r="10128" spans="2:10" x14ac:dyDescent="0.45">
      <c r="B10128">
        <v>7269</v>
      </c>
      <c r="C10128" t="s">
        <v>42</v>
      </c>
      <c r="D10128">
        <v>37</v>
      </c>
      <c r="E10128">
        <v>14</v>
      </c>
      <c r="F10128" t="s">
        <v>8</v>
      </c>
      <c r="G10128">
        <v>0</v>
      </c>
      <c r="H10128">
        <v>0</v>
      </c>
      <c r="I10128" t="s">
        <v>7</v>
      </c>
      <c r="J10128">
        <v>0</v>
      </c>
    </row>
    <row r="10129" spans="2:10" x14ac:dyDescent="0.45">
      <c r="B10129">
        <v>7270</v>
      </c>
      <c r="C10129" t="s">
        <v>42</v>
      </c>
      <c r="D10129">
        <v>37</v>
      </c>
      <c r="E10129">
        <v>14</v>
      </c>
      <c r="F10129" t="s">
        <v>0</v>
      </c>
      <c r="G10129">
        <v>1</v>
      </c>
      <c r="H10129">
        <v>1</v>
      </c>
      <c r="I10129" t="s">
        <v>13</v>
      </c>
      <c r="J10129">
        <v>0</v>
      </c>
    </row>
    <row r="10130" spans="2:10" x14ac:dyDescent="0.45">
      <c r="B10130">
        <v>7271</v>
      </c>
      <c r="C10130" t="s">
        <v>42</v>
      </c>
      <c r="D10130">
        <v>37</v>
      </c>
      <c r="E10130">
        <v>15</v>
      </c>
      <c r="F10130" t="s">
        <v>4</v>
      </c>
      <c r="G10130">
        <v>1</v>
      </c>
      <c r="H10130">
        <v>0</v>
      </c>
      <c r="I10130" t="s">
        <v>6</v>
      </c>
      <c r="J10130">
        <v>1</v>
      </c>
    </row>
    <row r="10131" spans="2:10" x14ac:dyDescent="0.45">
      <c r="B10131">
        <v>7272</v>
      </c>
      <c r="C10131" t="s">
        <v>42</v>
      </c>
      <c r="D10131">
        <v>37</v>
      </c>
      <c r="E10131">
        <v>15</v>
      </c>
      <c r="F10131" t="s">
        <v>14</v>
      </c>
      <c r="G10131">
        <v>3</v>
      </c>
      <c r="H10131">
        <v>3</v>
      </c>
      <c r="I10131" t="s">
        <v>39</v>
      </c>
      <c r="J10131">
        <v>0</v>
      </c>
    </row>
    <row r="10132" spans="2:10" x14ac:dyDescent="0.45">
      <c r="B10132">
        <v>7273</v>
      </c>
      <c r="C10132" t="s">
        <v>42</v>
      </c>
      <c r="D10132">
        <v>37</v>
      </c>
      <c r="E10132">
        <v>15</v>
      </c>
      <c r="F10132" t="s">
        <v>12</v>
      </c>
      <c r="G10132">
        <v>3</v>
      </c>
      <c r="H10132">
        <v>2</v>
      </c>
      <c r="I10132" t="s">
        <v>11</v>
      </c>
      <c r="J10132">
        <v>1</v>
      </c>
    </row>
    <row r="10133" spans="2:10" x14ac:dyDescent="0.45">
      <c r="B10133">
        <v>7274</v>
      </c>
      <c r="C10133" t="s">
        <v>42</v>
      </c>
      <c r="D10133">
        <v>37</v>
      </c>
      <c r="E10133">
        <v>15</v>
      </c>
      <c r="F10133" t="s">
        <v>1</v>
      </c>
      <c r="G10133">
        <v>2</v>
      </c>
      <c r="H10133">
        <v>1</v>
      </c>
      <c r="I10133" t="s">
        <v>5</v>
      </c>
      <c r="J10133">
        <v>1</v>
      </c>
    </row>
    <row r="10134" spans="2:10" x14ac:dyDescent="0.45">
      <c r="B10134">
        <v>7275</v>
      </c>
      <c r="C10134" t="s">
        <v>42</v>
      </c>
      <c r="D10134">
        <v>37</v>
      </c>
      <c r="E10134">
        <v>15</v>
      </c>
      <c r="F10134" t="s">
        <v>10</v>
      </c>
      <c r="G10134">
        <v>0</v>
      </c>
      <c r="H10134">
        <v>1</v>
      </c>
      <c r="I10134" t="s">
        <v>3</v>
      </c>
      <c r="J10134">
        <v>-1</v>
      </c>
    </row>
    <row r="10135" spans="2:10" x14ac:dyDescent="0.45">
      <c r="B10135">
        <v>7276</v>
      </c>
      <c r="C10135" t="s">
        <v>42</v>
      </c>
      <c r="D10135">
        <v>37</v>
      </c>
      <c r="E10135">
        <v>15</v>
      </c>
      <c r="F10135" t="s">
        <v>17</v>
      </c>
      <c r="G10135">
        <v>3</v>
      </c>
      <c r="H10135">
        <v>0</v>
      </c>
      <c r="I10135" t="s">
        <v>8</v>
      </c>
      <c r="J10135">
        <v>1</v>
      </c>
    </row>
    <row r="10136" spans="2:10" x14ac:dyDescent="0.45">
      <c r="B10136">
        <v>7277</v>
      </c>
      <c r="C10136" t="s">
        <v>42</v>
      </c>
      <c r="D10136">
        <v>37</v>
      </c>
      <c r="E10136">
        <v>15</v>
      </c>
      <c r="F10136" t="s">
        <v>13</v>
      </c>
      <c r="G10136">
        <v>1</v>
      </c>
      <c r="H10136">
        <v>3</v>
      </c>
      <c r="I10136" t="s">
        <v>27</v>
      </c>
      <c r="J10136">
        <v>-1</v>
      </c>
    </row>
    <row r="10137" spans="2:10" x14ac:dyDescent="0.45">
      <c r="B10137">
        <v>7278</v>
      </c>
      <c r="C10137" t="s">
        <v>42</v>
      </c>
      <c r="D10137">
        <v>37</v>
      </c>
      <c r="E10137">
        <v>15</v>
      </c>
      <c r="F10137" t="s">
        <v>7</v>
      </c>
      <c r="G10137">
        <v>7</v>
      </c>
      <c r="H10137">
        <v>1</v>
      </c>
      <c r="I10137" t="s">
        <v>0</v>
      </c>
      <c r="J10137">
        <v>1</v>
      </c>
    </row>
    <row r="10138" spans="2:10" x14ac:dyDescent="0.45">
      <c r="B10138">
        <v>7279</v>
      </c>
      <c r="C10138" t="s">
        <v>42</v>
      </c>
      <c r="D10138">
        <v>37</v>
      </c>
      <c r="E10138">
        <v>15</v>
      </c>
      <c r="F10138" t="s">
        <v>24</v>
      </c>
      <c r="G10138">
        <v>2</v>
      </c>
      <c r="H10138">
        <v>3</v>
      </c>
      <c r="I10138" t="s">
        <v>9</v>
      </c>
      <c r="J10138">
        <v>-1</v>
      </c>
    </row>
    <row r="10139" spans="2:10" x14ac:dyDescent="0.45">
      <c r="B10139">
        <v>7280</v>
      </c>
      <c r="C10139" t="s">
        <v>42</v>
      </c>
      <c r="D10139">
        <v>37</v>
      </c>
      <c r="E10139">
        <v>16</v>
      </c>
      <c r="F10139" t="s">
        <v>5</v>
      </c>
      <c r="G10139">
        <v>0</v>
      </c>
      <c r="H10139">
        <v>0</v>
      </c>
      <c r="I10139" t="s">
        <v>13</v>
      </c>
      <c r="J10139">
        <v>0</v>
      </c>
    </row>
    <row r="10140" spans="2:10" x14ac:dyDescent="0.45">
      <c r="B10140">
        <v>7281</v>
      </c>
      <c r="C10140" t="s">
        <v>42</v>
      </c>
      <c r="D10140">
        <v>37</v>
      </c>
      <c r="E10140">
        <v>16</v>
      </c>
      <c r="F10140" t="s">
        <v>6</v>
      </c>
      <c r="G10140">
        <v>0</v>
      </c>
      <c r="H10140">
        <v>0</v>
      </c>
      <c r="I10140" t="s">
        <v>12</v>
      </c>
      <c r="J10140">
        <v>0</v>
      </c>
    </row>
    <row r="10141" spans="2:10" x14ac:dyDescent="0.45">
      <c r="B10141">
        <v>7282</v>
      </c>
      <c r="C10141" t="s">
        <v>42</v>
      </c>
      <c r="D10141">
        <v>37</v>
      </c>
      <c r="E10141">
        <v>16</v>
      </c>
      <c r="F10141" t="s">
        <v>3</v>
      </c>
      <c r="G10141">
        <v>2</v>
      </c>
      <c r="H10141">
        <v>1</v>
      </c>
      <c r="I10141" t="s">
        <v>14</v>
      </c>
      <c r="J10141">
        <v>1</v>
      </c>
    </row>
    <row r="10142" spans="2:10" x14ac:dyDescent="0.45">
      <c r="B10142">
        <v>7283</v>
      </c>
      <c r="C10142" t="s">
        <v>42</v>
      </c>
      <c r="D10142">
        <v>37</v>
      </c>
      <c r="E10142">
        <v>16</v>
      </c>
      <c r="F10142" t="s">
        <v>8</v>
      </c>
      <c r="G10142">
        <v>1</v>
      </c>
      <c r="H10142">
        <v>3</v>
      </c>
      <c r="I10142" t="s">
        <v>4</v>
      </c>
      <c r="J10142">
        <v>-1</v>
      </c>
    </row>
    <row r="10143" spans="2:10" x14ac:dyDescent="0.45">
      <c r="B10143">
        <v>7284</v>
      </c>
      <c r="C10143" t="s">
        <v>42</v>
      </c>
      <c r="D10143">
        <v>37</v>
      </c>
      <c r="E10143">
        <v>16</v>
      </c>
      <c r="F10143" t="s">
        <v>0</v>
      </c>
      <c r="G10143">
        <v>4</v>
      </c>
      <c r="H10143">
        <v>1</v>
      </c>
      <c r="I10143" t="s">
        <v>17</v>
      </c>
      <c r="J10143">
        <v>1</v>
      </c>
    </row>
    <row r="10144" spans="2:10" x14ac:dyDescent="0.45">
      <c r="B10144">
        <v>7285</v>
      </c>
      <c r="C10144" t="s">
        <v>42</v>
      </c>
      <c r="D10144">
        <v>37</v>
      </c>
      <c r="E10144">
        <v>16</v>
      </c>
      <c r="F10144" t="s">
        <v>39</v>
      </c>
      <c r="G10144">
        <v>0</v>
      </c>
      <c r="H10144">
        <v>1</v>
      </c>
      <c r="I10144" t="s">
        <v>9</v>
      </c>
      <c r="J10144">
        <v>-1</v>
      </c>
    </row>
    <row r="10145" spans="2:10" x14ac:dyDescent="0.45">
      <c r="B10145">
        <v>7286</v>
      </c>
      <c r="C10145" t="s">
        <v>42</v>
      </c>
      <c r="D10145">
        <v>37</v>
      </c>
      <c r="E10145">
        <v>16</v>
      </c>
      <c r="F10145" t="s">
        <v>1</v>
      </c>
      <c r="G10145">
        <v>2</v>
      </c>
      <c r="H10145">
        <v>2</v>
      </c>
      <c r="I10145" t="s">
        <v>24</v>
      </c>
      <c r="J10145">
        <v>0</v>
      </c>
    </row>
    <row r="10146" spans="2:10" x14ac:dyDescent="0.45">
      <c r="B10146">
        <v>7287</v>
      </c>
      <c r="C10146" t="s">
        <v>42</v>
      </c>
      <c r="D10146">
        <v>37</v>
      </c>
      <c r="E10146">
        <v>16</v>
      </c>
      <c r="F10146" t="s">
        <v>27</v>
      </c>
      <c r="G10146">
        <v>1</v>
      </c>
      <c r="H10146">
        <v>1</v>
      </c>
      <c r="I10146" t="s">
        <v>7</v>
      </c>
      <c r="J10146">
        <v>0</v>
      </c>
    </row>
    <row r="10147" spans="2:10" x14ac:dyDescent="0.45">
      <c r="B10147">
        <v>7288</v>
      </c>
      <c r="C10147" t="s">
        <v>42</v>
      </c>
      <c r="D10147">
        <v>37</v>
      </c>
      <c r="E10147">
        <v>16</v>
      </c>
      <c r="F10147" t="s">
        <v>11</v>
      </c>
      <c r="G10147">
        <v>2</v>
      </c>
      <c r="H10147">
        <v>1</v>
      </c>
      <c r="I10147" t="s">
        <v>10</v>
      </c>
      <c r="J10147">
        <v>1</v>
      </c>
    </row>
    <row r="10148" spans="2:10" x14ac:dyDescent="0.45">
      <c r="B10148">
        <v>7289</v>
      </c>
      <c r="C10148" t="s">
        <v>42</v>
      </c>
      <c r="D10148">
        <v>37</v>
      </c>
      <c r="E10148">
        <v>17</v>
      </c>
      <c r="F10148" t="s">
        <v>14</v>
      </c>
      <c r="G10148">
        <v>1</v>
      </c>
      <c r="H10148">
        <v>0</v>
      </c>
      <c r="I10148" t="s">
        <v>11</v>
      </c>
      <c r="J10148">
        <v>1</v>
      </c>
    </row>
    <row r="10149" spans="2:10" x14ac:dyDescent="0.45">
      <c r="B10149">
        <v>7290</v>
      </c>
      <c r="C10149" t="s">
        <v>42</v>
      </c>
      <c r="D10149">
        <v>37</v>
      </c>
      <c r="E10149">
        <v>17</v>
      </c>
      <c r="F10149" t="s">
        <v>24</v>
      </c>
      <c r="G10149">
        <v>1</v>
      </c>
      <c r="H10149">
        <v>2</v>
      </c>
      <c r="I10149" t="s">
        <v>39</v>
      </c>
      <c r="J10149">
        <v>-1</v>
      </c>
    </row>
    <row r="10150" spans="2:10" x14ac:dyDescent="0.45">
      <c r="B10150">
        <v>7291</v>
      </c>
      <c r="C10150" t="s">
        <v>42</v>
      </c>
      <c r="D10150">
        <v>37</v>
      </c>
      <c r="E10150">
        <v>17</v>
      </c>
      <c r="F10150" t="s">
        <v>17</v>
      </c>
      <c r="G10150">
        <v>4</v>
      </c>
      <c r="H10150">
        <v>1</v>
      </c>
      <c r="I10150" t="s">
        <v>27</v>
      </c>
      <c r="J10150">
        <v>1</v>
      </c>
    </row>
    <row r="10151" spans="2:10" x14ac:dyDescent="0.45">
      <c r="B10151">
        <v>7292</v>
      </c>
      <c r="C10151" t="s">
        <v>42</v>
      </c>
      <c r="D10151">
        <v>37</v>
      </c>
      <c r="E10151">
        <v>17</v>
      </c>
      <c r="F10151" t="s">
        <v>7</v>
      </c>
      <c r="G10151">
        <v>1</v>
      </c>
      <c r="H10151">
        <v>6</v>
      </c>
      <c r="I10151" t="s">
        <v>5</v>
      </c>
      <c r="J10151">
        <v>-1</v>
      </c>
    </row>
    <row r="10152" spans="2:10" x14ac:dyDescent="0.45">
      <c r="B10152">
        <v>7293</v>
      </c>
      <c r="C10152" t="s">
        <v>42</v>
      </c>
      <c r="D10152">
        <v>37</v>
      </c>
      <c r="E10152">
        <v>17</v>
      </c>
      <c r="F10152" t="s">
        <v>4</v>
      </c>
      <c r="G10152">
        <v>4</v>
      </c>
      <c r="H10152">
        <v>0</v>
      </c>
      <c r="I10152" t="s">
        <v>0</v>
      </c>
      <c r="J10152">
        <v>1</v>
      </c>
    </row>
    <row r="10153" spans="2:10" x14ac:dyDescent="0.45">
      <c r="B10153">
        <v>7294</v>
      </c>
      <c r="C10153" t="s">
        <v>42</v>
      </c>
      <c r="D10153">
        <v>37</v>
      </c>
      <c r="E10153">
        <v>17</v>
      </c>
      <c r="F10153" t="s">
        <v>13</v>
      </c>
      <c r="G10153">
        <v>1</v>
      </c>
      <c r="H10153">
        <v>5</v>
      </c>
      <c r="I10153" t="s">
        <v>1</v>
      </c>
      <c r="J10153">
        <v>-1</v>
      </c>
    </row>
    <row r="10154" spans="2:10" x14ac:dyDescent="0.45">
      <c r="B10154">
        <v>7295</v>
      </c>
      <c r="C10154" t="s">
        <v>42</v>
      </c>
      <c r="D10154">
        <v>37</v>
      </c>
      <c r="E10154">
        <v>17</v>
      </c>
      <c r="F10154" t="s">
        <v>10</v>
      </c>
      <c r="G10154">
        <v>4</v>
      </c>
      <c r="H10154">
        <v>0</v>
      </c>
      <c r="I10154" t="s">
        <v>6</v>
      </c>
      <c r="J10154">
        <v>1</v>
      </c>
    </row>
    <row r="10155" spans="2:10" x14ac:dyDescent="0.45">
      <c r="B10155">
        <v>7296</v>
      </c>
      <c r="C10155" t="s">
        <v>42</v>
      </c>
      <c r="D10155">
        <v>37</v>
      </c>
      <c r="E10155">
        <v>17</v>
      </c>
      <c r="F10155" t="s">
        <v>12</v>
      </c>
      <c r="G10155">
        <v>0</v>
      </c>
      <c r="H10155">
        <v>2</v>
      </c>
      <c r="I10155" t="s">
        <v>8</v>
      </c>
      <c r="J10155">
        <v>-1</v>
      </c>
    </row>
    <row r="10156" spans="2:10" x14ac:dyDescent="0.45">
      <c r="B10156">
        <v>7297</v>
      </c>
      <c r="C10156" t="s">
        <v>42</v>
      </c>
      <c r="D10156">
        <v>37</v>
      </c>
      <c r="E10156">
        <v>17</v>
      </c>
      <c r="F10156" t="s">
        <v>9</v>
      </c>
      <c r="G10156">
        <v>1</v>
      </c>
      <c r="H10156">
        <v>1</v>
      </c>
      <c r="I10156" t="s">
        <v>3</v>
      </c>
      <c r="J10156">
        <v>0</v>
      </c>
    </row>
    <row r="10157" spans="2:10" x14ac:dyDescent="0.45">
      <c r="B10157">
        <v>7312</v>
      </c>
      <c r="C10157" t="s">
        <v>41</v>
      </c>
      <c r="D10157">
        <v>38</v>
      </c>
      <c r="E10157">
        <v>1</v>
      </c>
      <c r="F10157" t="s">
        <v>4</v>
      </c>
      <c r="G10157">
        <v>1</v>
      </c>
      <c r="H10157">
        <v>0</v>
      </c>
      <c r="I10157" t="s">
        <v>27</v>
      </c>
      <c r="J10157">
        <v>1</v>
      </c>
    </row>
    <row r="10158" spans="2:10" x14ac:dyDescent="0.45">
      <c r="B10158">
        <v>7313</v>
      </c>
      <c r="C10158" t="s">
        <v>41</v>
      </c>
      <c r="D10158">
        <v>38</v>
      </c>
      <c r="E10158">
        <v>1</v>
      </c>
      <c r="F10158" t="s">
        <v>14</v>
      </c>
      <c r="G10158">
        <v>3</v>
      </c>
      <c r="H10158">
        <v>1</v>
      </c>
      <c r="I10158" t="s">
        <v>6</v>
      </c>
      <c r="J10158">
        <v>1</v>
      </c>
    </row>
    <row r="10159" spans="2:10" x14ac:dyDescent="0.45">
      <c r="B10159">
        <v>7314</v>
      </c>
      <c r="C10159" t="s">
        <v>41</v>
      </c>
      <c r="D10159">
        <v>38</v>
      </c>
      <c r="E10159">
        <v>1</v>
      </c>
      <c r="F10159" t="s">
        <v>10</v>
      </c>
      <c r="G10159">
        <v>0</v>
      </c>
      <c r="H10159">
        <v>0</v>
      </c>
      <c r="I10159" t="s">
        <v>8</v>
      </c>
      <c r="J10159">
        <v>0</v>
      </c>
    </row>
    <row r="10160" spans="2:10" x14ac:dyDescent="0.45">
      <c r="B10160">
        <v>7315</v>
      </c>
      <c r="C10160" t="s">
        <v>41</v>
      </c>
      <c r="D10160">
        <v>38</v>
      </c>
      <c r="E10160">
        <v>1</v>
      </c>
      <c r="F10160" t="s">
        <v>12</v>
      </c>
      <c r="G10160">
        <v>0</v>
      </c>
      <c r="H10160">
        <v>2</v>
      </c>
      <c r="I10160" t="s">
        <v>0</v>
      </c>
      <c r="J10160">
        <v>-1</v>
      </c>
    </row>
    <row r="10161" spans="2:10" x14ac:dyDescent="0.45">
      <c r="B10161">
        <v>7316</v>
      </c>
      <c r="C10161" t="s">
        <v>41</v>
      </c>
      <c r="D10161">
        <v>38</v>
      </c>
      <c r="E10161">
        <v>1</v>
      </c>
      <c r="F10161" t="s">
        <v>39</v>
      </c>
      <c r="G10161">
        <v>0</v>
      </c>
      <c r="H10161">
        <v>1</v>
      </c>
      <c r="I10161" t="s">
        <v>3</v>
      </c>
      <c r="J10161">
        <v>-1</v>
      </c>
    </row>
    <row r="10162" spans="2:10" x14ac:dyDescent="0.45">
      <c r="B10162">
        <v>7317</v>
      </c>
      <c r="C10162" t="s">
        <v>41</v>
      </c>
      <c r="D10162">
        <v>38</v>
      </c>
      <c r="E10162">
        <v>1</v>
      </c>
      <c r="F10162" t="s">
        <v>9</v>
      </c>
      <c r="G10162">
        <v>1</v>
      </c>
      <c r="H10162">
        <v>2</v>
      </c>
      <c r="I10162" t="s">
        <v>11</v>
      </c>
      <c r="J10162">
        <v>-1</v>
      </c>
    </row>
    <row r="10163" spans="2:10" x14ac:dyDescent="0.45">
      <c r="B10163">
        <v>7318</v>
      </c>
      <c r="C10163" t="s">
        <v>41</v>
      </c>
      <c r="D10163">
        <v>38</v>
      </c>
      <c r="E10163">
        <v>1</v>
      </c>
      <c r="F10163" t="s">
        <v>17</v>
      </c>
      <c r="G10163">
        <v>0</v>
      </c>
      <c r="H10163">
        <v>1</v>
      </c>
      <c r="I10163" t="s">
        <v>5</v>
      </c>
      <c r="J10163">
        <v>-1</v>
      </c>
    </row>
    <row r="10164" spans="2:10" x14ac:dyDescent="0.45">
      <c r="B10164">
        <v>7319</v>
      </c>
      <c r="C10164" t="s">
        <v>41</v>
      </c>
      <c r="D10164">
        <v>38</v>
      </c>
      <c r="E10164">
        <v>1</v>
      </c>
      <c r="F10164" t="s">
        <v>7</v>
      </c>
      <c r="G10164">
        <v>1</v>
      </c>
      <c r="H10164">
        <v>1</v>
      </c>
      <c r="I10164" t="s">
        <v>1</v>
      </c>
      <c r="J10164">
        <v>0</v>
      </c>
    </row>
    <row r="10165" spans="2:10" x14ac:dyDescent="0.45">
      <c r="B10165">
        <v>7320</v>
      </c>
      <c r="C10165" t="s">
        <v>41</v>
      </c>
      <c r="D10165">
        <v>38</v>
      </c>
      <c r="E10165">
        <v>1</v>
      </c>
      <c r="F10165" t="s">
        <v>24</v>
      </c>
      <c r="G10165">
        <v>1</v>
      </c>
      <c r="H10165">
        <v>0</v>
      </c>
      <c r="I10165" t="s">
        <v>13</v>
      </c>
      <c r="J10165">
        <v>1</v>
      </c>
    </row>
    <row r="10166" spans="2:10" x14ac:dyDescent="0.45">
      <c r="B10166">
        <v>7321</v>
      </c>
      <c r="C10166" t="s">
        <v>41</v>
      </c>
      <c r="D10166">
        <v>38</v>
      </c>
      <c r="E10166">
        <v>2</v>
      </c>
      <c r="F10166" t="s">
        <v>8</v>
      </c>
      <c r="G10166">
        <v>1</v>
      </c>
      <c r="H10166">
        <v>3</v>
      </c>
      <c r="I10166" t="s">
        <v>14</v>
      </c>
      <c r="J10166">
        <v>-1</v>
      </c>
    </row>
    <row r="10167" spans="2:10" x14ac:dyDescent="0.45">
      <c r="B10167">
        <v>7322</v>
      </c>
      <c r="C10167" t="s">
        <v>41</v>
      </c>
      <c r="D10167">
        <v>38</v>
      </c>
      <c r="E10167">
        <v>2</v>
      </c>
      <c r="F10167" t="s">
        <v>5</v>
      </c>
      <c r="G10167">
        <v>1</v>
      </c>
      <c r="H10167">
        <v>0</v>
      </c>
      <c r="I10167" t="s">
        <v>4</v>
      </c>
      <c r="J10167">
        <v>1</v>
      </c>
    </row>
    <row r="10168" spans="2:10" x14ac:dyDescent="0.45">
      <c r="B10168">
        <v>7323</v>
      </c>
      <c r="C10168" t="s">
        <v>41</v>
      </c>
      <c r="D10168">
        <v>38</v>
      </c>
      <c r="E10168">
        <v>2</v>
      </c>
      <c r="F10168" t="s">
        <v>0</v>
      </c>
      <c r="G10168">
        <v>1</v>
      </c>
      <c r="H10168">
        <v>1</v>
      </c>
      <c r="I10168" t="s">
        <v>10</v>
      </c>
      <c r="J10168">
        <v>0</v>
      </c>
    </row>
    <row r="10169" spans="2:10" x14ac:dyDescent="0.45">
      <c r="B10169">
        <v>7324</v>
      </c>
      <c r="C10169" t="s">
        <v>41</v>
      </c>
      <c r="D10169">
        <v>38</v>
      </c>
      <c r="E10169">
        <v>2</v>
      </c>
      <c r="F10169" t="s">
        <v>1</v>
      </c>
      <c r="G10169">
        <v>0</v>
      </c>
      <c r="H10169">
        <v>4</v>
      </c>
      <c r="I10169" t="s">
        <v>17</v>
      </c>
      <c r="J10169">
        <v>-1</v>
      </c>
    </row>
    <row r="10170" spans="2:10" x14ac:dyDescent="0.45">
      <c r="B10170">
        <v>7325</v>
      </c>
      <c r="C10170" t="s">
        <v>41</v>
      </c>
      <c r="D10170">
        <v>38</v>
      </c>
      <c r="E10170">
        <v>2</v>
      </c>
      <c r="F10170" t="s">
        <v>27</v>
      </c>
      <c r="G10170">
        <v>4</v>
      </c>
      <c r="H10170">
        <v>0</v>
      </c>
      <c r="I10170" t="s">
        <v>12</v>
      </c>
      <c r="J10170">
        <v>1</v>
      </c>
    </row>
    <row r="10171" spans="2:10" x14ac:dyDescent="0.45">
      <c r="B10171">
        <v>7326</v>
      </c>
      <c r="C10171" t="s">
        <v>41</v>
      </c>
      <c r="D10171">
        <v>38</v>
      </c>
      <c r="E10171">
        <v>2</v>
      </c>
      <c r="F10171" t="s">
        <v>13</v>
      </c>
      <c r="G10171">
        <v>0</v>
      </c>
      <c r="H10171">
        <v>1</v>
      </c>
      <c r="I10171" t="s">
        <v>7</v>
      </c>
      <c r="J10171">
        <v>-1</v>
      </c>
    </row>
    <row r="10172" spans="2:10" x14ac:dyDescent="0.45">
      <c r="B10172">
        <v>7327</v>
      </c>
      <c r="C10172" t="s">
        <v>41</v>
      </c>
      <c r="D10172">
        <v>38</v>
      </c>
      <c r="E10172">
        <v>2</v>
      </c>
      <c r="F10172" t="s">
        <v>3</v>
      </c>
      <c r="G10172">
        <v>3</v>
      </c>
      <c r="H10172">
        <v>3</v>
      </c>
      <c r="I10172" t="s">
        <v>24</v>
      </c>
      <c r="J10172">
        <v>0</v>
      </c>
    </row>
    <row r="10173" spans="2:10" x14ac:dyDescent="0.45">
      <c r="B10173">
        <v>7328</v>
      </c>
      <c r="C10173" t="s">
        <v>41</v>
      </c>
      <c r="D10173">
        <v>38</v>
      </c>
      <c r="E10173">
        <v>2</v>
      </c>
      <c r="F10173" t="s">
        <v>6</v>
      </c>
      <c r="G10173">
        <v>5</v>
      </c>
      <c r="H10173">
        <v>2</v>
      </c>
      <c r="I10173" t="s">
        <v>9</v>
      </c>
      <c r="J10173">
        <v>1</v>
      </c>
    </row>
    <row r="10174" spans="2:10" x14ac:dyDescent="0.45">
      <c r="B10174">
        <v>7329</v>
      </c>
      <c r="C10174" t="s">
        <v>41</v>
      </c>
      <c r="D10174">
        <v>38</v>
      </c>
      <c r="E10174">
        <v>2</v>
      </c>
      <c r="F10174" t="s">
        <v>11</v>
      </c>
      <c r="G10174">
        <v>2</v>
      </c>
      <c r="H10174">
        <v>1</v>
      </c>
      <c r="I10174" t="s">
        <v>39</v>
      </c>
      <c r="J10174">
        <v>1</v>
      </c>
    </row>
    <row r="10175" spans="2:10" x14ac:dyDescent="0.45">
      <c r="B10175">
        <v>7330</v>
      </c>
      <c r="C10175" t="s">
        <v>41</v>
      </c>
      <c r="D10175">
        <v>38</v>
      </c>
      <c r="E10175">
        <v>3</v>
      </c>
      <c r="F10175" t="s">
        <v>4</v>
      </c>
      <c r="G10175">
        <v>2</v>
      </c>
      <c r="H10175">
        <v>1</v>
      </c>
      <c r="I10175" t="s">
        <v>1</v>
      </c>
      <c r="J10175">
        <v>1</v>
      </c>
    </row>
    <row r="10176" spans="2:10" x14ac:dyDescent="0.45">
      <c r="B10176">
        <v>7331</v>
      </c>
      <c r="C10176" t="s">
        <v>41</v>
      </c>
      <c r="D10176">
        <v>38</v>
      </c>
      <c r="E10176">
        <v>3</v>
      </c>
      <c r="F10176" t="s">
        <v>14</v>
      </c>
      <c r="G10176">
        <v>6</v>
      </c>
      <c r="H10176">
        <v>1</v>
      </c>
      <c r="I10176" t="s">
        <v>0</v>
      </c>
      <c r="J10176">
        <v>1</v>
      </c>
    </row>
    <row r="10177" spans="2:10" x14ac:dyDescent="0.45">
      <c r="B10177">
        <v>7332</v>
      </c>
      <c r="C10177" t="s">
        <v>41</v>
      </c>
      <c r="D10177">
        <v>38</v>
      </c>
      <c r="E10177">
        <v>3</v>
      </c>
      <c r="F10177" t="s">
        <v>12</v>
      </c>
      <c r="G10177">
        <v>1</v>
      </c>
      <c r="H10177">
        <v>1</v>
      </c>
      <c r="I10177" t="s">
        <v>5</v>
      </c>
      <c r="J10177">
        <v>0</v>
      </c>
    </row>
    <row r="10178" spans="2:10" x14ac:dyDescent="0.45">
      <c r="B10178">
        <v>7333</v>
      </c>
      <c r="C10178" t="s">
        <v>41</v>
      </c>
      <c r="D10178">
        <v>38</v>
      </c>
      <c r="E10178">
        <v>3</v>
      </c>
      <c r="F10178" t="s">
        <v>10</v>
      </c>
      <c r="G10178">
        <v>2</v>
      </c>
      <c r="H10178">
        <v>0</v>
      </c>
      <c r="I10178" t="s">
        <v>27</v>
      </c>
      <c r="J10178">
        <v>1</v>
      </c>
    </row>
    <row r="10179" spans="2:10" x14ac:dyDescent="0.45">
      <c r="B10179">
        <v>7334</v>
      </c>
      <c r="C10179" t="s">
        <v>41</v>
      </c>
      <c r="D10179">
        <v>38</v>
      </c>
      <c r="E10179">
        <v>3</v>
      </c>
      <c r="F10179" t="s">
        <v>39</v>
      </c>
      <c r="G10179">
        <v>0</v>
      </c>
      <c r="H10179">
        <v>0</v>
      </c>
      <c r="I10179" t="s">
        <v>6</v>
      </c>
      <c r="J10179">
        <v>0</v>
      </c>
    </row>
    <row r="10180" spans="2:10" x14ac:dyDescent="0.45">
      <c r="B10180">
        <v>7335</v>
      </c>
      <c r="C10180" t="s">
        <v>41</v>
      </c>
      <c r="D10180">
        <v>38</v>
      </c>
      <c r="E10180">
        <v>3</v>
      </c>
      <c r="F10180" t="s">
        <v>9</v>
      </c>
      <c r="G10180">
        <v>0</v>
      </c>
      <c r="H10180">
        <v>1</v>
      </c>
      <c r="I10180" t="s">
        <v>8</v>
      </c>
      <c r="J10180">
        <v>-1</v>
      </c>
    </row>
    <row r="10181" spans="2:10" x14ac:dyDescent="0.45">
      <c r="B10181">
        <v>7336</v>
      </c>
      <c r="C10181" t="s">
        <v>41</v>
      </c>
      <c r="D10181">
        <v>38</v>
      </c>
      <c r="E10181">
        <v>3</v>
      </c>
      <c r="F10181" t="s">
        <v>3</v>
      </c>
      <c r="G10181">
        <v>4</v>
      </c>
      <c r="H10181">
        <v>2</v>
      </c>
      <c r="I10181" t="s">
        <v>11</v>
      </c>
      <c r="J10181">
        <v>1</v>
      </c>
    </row>
    <row r="10182" spans="2:10" x14ac:dyDescent="0.45">
      <c r="B10182">
        <v>7337</v>
      </c>
      <c r="C10182" t="s">
        <v>41</v>
      </c>
      <c r="D10182">
        <v>38</v>
      </c>
      <c r="E10182">
        <v>3</v>
      </c>
      <c r="F10182" t="s">
        <v>24</v>
      </c>
      <c r="G10182">
        <v>3</v>
      </c>
      <c r="H10182">
        <v>0</v>
      </c>
      <c r="I10182" t="s">
        <v>7</v>
      </c>
      <c r="J10182">
        <v>1</v>
      </c>
    </row>
    <row r="10183" spans="2:10" x14ac:dyDescent="0.45">
      <c r="B10183">
        <v>7338</v>
      </c>
      <c r="C10183" t="s">
        <v>41</v>
      </c>
      <c r="D10183">
        <v>38</v>
      </c>
      <c r="E10183">
        <v>3</v>
      </c>
      <c r="F10183" t="s">
        <v>17</v>
      </c>
      <c r="G10183">
        <v>1</v>
      </c>
      <c r="H10183">
        <v>3</v>
      </c>
      <c r="I10183" t="s">
        <v>13</v>
      </c>
      <c r="J10183">
        <v>-1</v>
      </c>
    </row>
    <row r="10184" spans="2:10" x14ac:dyDescent="0.45">
      <c r="B10184">
        <v>7339</v>
      </c>
      <c r="C10184" t="s">
        <v>41</v>
      </c>
      <c r="D10184">
        <v>38</v>
      </c>
      <c r="E10184">
        <v>4</v>
      </c>
      <c r="F10184" t="s">
        <v>8</v>
      </c>
      <c r="G10184">
        <v>2</v>
      </c>
      <c r="H10184">
        <v>2</v>
      </c>
      <c r="I10184" t="s">
        <v>39</v>
      </c>
      <c r="J10184">
        <v>0</v>
      </c>
    </row>
    <row r="10185" spans="2:10" x14ac:dyDescent="0.45">
      <c r="B10185">
        <v>7340</v>
      </c>
      <c r="C10185" t="s">
        <v>41</v>
      </c>
      <c r="D10185">
        <v>38</v>
      </c>
      <c r="E10185">
        <v>4</v>
      </c>
      <c r="F10185" t="s">
        <v>0</v>
      </c>
      <c r="G10185">
        <v>1</v>
      </c>
      <c r="H10185">
        <v>0</v>
      </c>
      <c r="I10185" t="s">
        <v>9</v>
      </c>
      <c r="J10185">
        <v>1</v>
      </c>
    </row>
    <row r="10186" spans="2:10" x14ac:dyDescent="0.45">
      <c r="B10186">
        <v>7341</v>
      </c>
      <c r="C10186" t="s">
        <v>41</v>
      </c>
      <c r="D10186">
        <v>38</v>
      </c>
      <c r="E10186">
        <v>4</v>
      </c>
      <c r="F10186" t="s">
        <v>5</v>
      </c>
      <c r="G10186">
        <v>2</v>
      </c>
      <c r="H10186">
        <v>1</v>
      </c>
      <c r="I10186" t="s">
        <v>10</v>
      </c>
      <c r="J10186">
        <v>1</v>
      </c>
    </row>
    <row r="10187" spans="2:10" x14ac:dyDescent="0.45">
      <c r="B10187">
        <v>7342</v>
      </c>
      <c r="C10187" t="s">
        <v>41</v>
      </c>
      <c r="D10187">
        <v>38</v>
      </c>
      <c r="E10187">
        <v>4</v>
      </c>
      <c r="F10187" t="s">
        <v>1</v>
      </c>
      <c r="G10187">
        <v>2</v>
      </c>
      <c r="H10187">
        <v>0</v>
      </c>
      <c r="I10187" t="s">
        <v>12</v>
      </c>
      <c r="J10187">
        <v>1</v>
      </c>
    </row>
    <row r="10188" spans="2:10" x14ac:dyDescent="0.45">
      <c r="B10188">
        <v>7343</v>
      </c>
      <c r="C10188" t="s">
        <v>41</v>
      </c>
      <c r="D10188">
        <v>38</v>
      </c>
      <c r="E10188">
        <v>4</v>
      </c>
      <c r="F10188" t="s">
        <v>27</v>
      </c>
      <c r="G10188">
        <v>0</v>
      </c>
      <c r="H10188">
        <v>1</v>
      </c>
      <c r="I10188" t="s">
        <v>14</v>
      </c>
      <c r="J10188">
        <v>-1</v>
      </c>
    </row>
    <row r="10189" spans="2:10" x14ac:dyDescent="0.45">
      <c r="B10189">
        <v>7344</v>
      </c>
      <c r="C10189" t="s">
        <v>41</v>
      </c>
      <c r="D10189">
        <v>38</v>
      </c>
      <c r="E10189">
        <v>4</v>
      </c>
      <c r="F10189" t="s">
        <v>13</v>
      </c>
      <c r="G10189">
        <v>1</v>
      </c>
      <c r="H10189">
        <v>2</v>
      </c>
      <c r="I10189" t="s">
        <v>4</v>
      </c>
      <c r="J10189">
        <v>-1</v>
      </c>
    </row>
    <row r="10190" spans="2:10" x14ac:dyDescent="0.45">
      <c r="B10190">
        <v>7345</v>
      </c>
      <c r="C10190" t="s">
        <v>41</v>
      </c>
      <c r="D10190">
        <v>38</v>
      </c>
      <c r="E10190">
        <v>4</v>
      </c>
      <c r="F10190" t="s">
        <v>7</v>
      </c>
      <c r="G10190">
        <v>1</v>
      </c>
      <c r="H10190">
        <v>1</v>
      </c>
      <c r="I10190" t="s">
        <v>17</v>
      </c>
      <c r="J10190">
        <v>0</v>
      </c>
    </row>
    <row r="10191" spans="2:10" x14ac:dyDescent="0.45">
      <c r="B10191">
        <v>7346</v>
      </c>
      <c r="C10191" t="s">
        <v>41</v>
      </c>
      <c r="D10191">
        <v>38</v>
      </c>
      <c r="E10191">
        <v>4</v>
      </c>
      <c r="F10191" t="s">
        <v>6</v>
      </c>
      <c r="G10191">
        <v>2</v>
      </c>
      <c r="H10191">
        <v>2</v>
      </c>
      <c r="I10191" t="s">
        <v>3</v>
      </c>
      <c r="J10191">
        <v>0</v>
      </c>
    </row>
    <row r="10192" spans="2:10" x14ac:dyDescent="0.45">
      <c r="B10192">
        <v>7347</v>
      </c>
      <c r="C10192" t="s">
        <v>41</v>
      </c>
      <c r="D10192">
        <v>38</v>
      </c>
      <c r="E10192">
        <v>4</v>
      </c>
      <c r="F10192" t="s">
        <v>11</v>
      </c>
      <c r="G10192">
        <v>4</v>
      </c>
      <c r="H10192">
        <v>2</v>
      </c>
      <c r="I10192" t="s">
        <v>24</v>
      </c>
      <c r="J10192">
        <v>1</v>
      </c>
    </row>
    <row r="10193" spans="2:10" x14ac:dyDescent="0.45">
      <c r="B10193">
        <v>7348</v>
      </c>
      <c r="C10193" t="s">
        <v>41</v>
      </c>
      <c r="D10193">
        <v>38</v>
      </c>
      <c r="E10193">
        <v>5</v>
      </c>
      <c r="F10193" t="s">
        <v>24</v>
      </c>
      <c r="G10193">
        <v>1</v>
      </c>
      <c r="H10193">
        <v>0</v>
      </c>
      <c r="I10193" t="s">
        <v>17</v>
      </c>
      <c r="J10193">
        <v>1</v>
      </c>
    </row>
    <row r="10194" spans="2:10" x14ac:dyDescent="0.45">
      <c r="B10194">
        <v>7349</v>
      </c>
      <c r="C10194" t="s">
        <v>41</v>
      </c>
      <c r="D10194">
        <v>38</v>
      </c>
      <c r="E10194">
        <v>5</v>
      </c>
      <c r="F10194" t="s">
        <v>4</v>
      </c>
      <c r="G10194">
        <v>1</v>
      </c>
      <c r="H10194">
        <v>0</v>
      </c>
      <c r="I10194" t="s">
        <v>7</v>
      </c>
      <c r="J10194">
        <v>1</v>
      </c>
    </row>
    <row r="10195" spans="2:10" x14ac:dyDescent="0.45">
      <c r="B10195">
        <v>7350</v>
      </c>
      <c r="C10195" t="s">
        <v>41</v>
      </c>
      <c r="D10195">
        <v>38</v>
      </c>
      <c r="E10195">
        <v>5</v>
      </c>
      <c r="F10195" t="s">
        <v>14</v>
      </c>
      <c r="G10195">
        <v>1</v>
      </c>
      <c r="H10195">
        <v>0</v>
      </c>
      <c r="I10195" t="s">
        <v>5</v>
      </c>
      <c r="J10195">
        <v>1</v>
      </c>
    </row>
    <row r="10196" spans="2:10" x14ac:dyDescent="0.45">
      <c r="B10196">
        <v>7351</v>
      </c>
      <c r="C10196" t="s">
        <v>41</v>
      </c>
      <c r="D10196">
        <v>38</v>
      </c>
      <c r="E10196">
        <v>5</v>
      </c>
      <c r="F10196" t="s">
        <v>39</v>
      </c>
      <c r="G10196">
        <v>1</v>
      </c>
      <c r="H10196">
        <v>0</v>
      </c>
      <c r="I10196" t="s">
        <v>0</v>
      </c>
      <c r="J10196">
        <v>1</v>
      </c>
    </row>
    <row r="10197" spans="2:10" x14ac:dyDescent="0.45">
      <c r="B10197">
        <v>7352</v>
      </c>
      <c r="C10197" t="s">
        <v>41</v>
      </c>
      <c r="D10197">
        <v>38</v>
      </c>
      <c r="E10197">
        <v>5</v>
      </c>
      <c r="F10197" t="s">
        <v>10</v>
      </c>
      <c r="G10197">
        <v>2</v>
      </c>
      <c r="H10197">
        <v>2</v>
      </c>
      <c r="I10197" t="s">
        <v>1</v>
      </c>
      <c r="J10197">
        <v>0</v>
      </c>
    </row>
    <row r="10198" spans="2:10" x14ac:dyDescent="0.45">
      <c r="B10198">
        <v>7353</v>
      </c>
      <c r="C10198" t="s">
        <v>41</v>
      </c>
      <c r="D10198">
        <v>38</v>
      </c>
      <c r="E10198">
        <v>5</v>
      </c>
      <c r="F10198" t="s">
        <v>12</v>
      </c>
      <c r="G10198">
        <v>1</v>
      </c>
      <c r="H10198">
        <v>0</v>
      </c>
      <c r="I10198" t="s">
        <v>13</v>
      </c>
      <c r="J10198">
        <v>1</v>
      </c>
    </row>
    <row r="10199" spans="2:10" x14ac:dyDescent="0.45">
      <c r="B10199">
        <v>7354</v>
      </c>
      <c r="C10199" t="s">
        <v>41</v>
      </c>
      <c r="D10199">
        <v>38</v>
      </c>
      <c r="E10199">
        <v>5</v>
      </c>
      <c r="F10199" t="s">
        <v>9</v>
      </c>
      <c r="G10199">
        <v>2</v>
      </c>
      <c r="H10199">
        <v>0</v>
      </c>
      <c r="I10199" t="s">
        <v>27</v>
      </c>
      <c r="J10199">
        <v>1</v>
      </c>
    </row>
    <row r="10200" spans="2:10" x14ac:dyDescent="0.45">
      <c r="B10200">
        <v>7355</v>
      </c>
      <c r="C10200" t="s">
        <v>41</v>
      </c>
      <c r="D10200">
        <v>38</v>
      </c>
      <c r="E10200">
        <v>5</v>
      </c>
      <c r="F10200" t="s">
        <v>3</v>
      </c>
      <c r="G10200">
        <v>4</v>
      </c>
      <c r="H10200">
        <v>1</v>
      </c>
      <c r="I10200" t="s">
        <v>8</v>
      </c>
      <c r="J10200">
        <v>1</v>
      </c>
    </row>
    <row r="10201" spans="2:10" x14ac:dyDescent="0.45">
      <c r="B10201">
        <v>7356</v>
      </c>
      <c r="C10201" t="s">
        <v>41</v>
      </c>
      <c r="D10201">
        <v>38</v>
      </c>
      <c r="E10201">
        <v>5</v>
      </c>
      <c r="F10201" t="s">
        <v>11</v>
      </c>
      <c r="G10201">
        <v>2</v>
      </c>
      <c r="H10201">
        <v>0</v>
      </c>
      <c r="I10201" t="s">
        <v>6</v>
      </c>
      <c r="J10201">
        <v>1</v>
      </c>
    </row>
    <row r="10202" spans="2:10" x14ac:dyDescent="0.45">
      <c r="B10202">
        <v>7357</v>
      </c>
      <c r="C10202" t="s">
        <v>41</v>
      </c>
      <c r="D10202">
        <v>38</v>
      </c>
      <c r="E10202">
        <v>6</v>
      </c>
      <c r="F10202" t="s">
        <v>0</v>
      </c>
      <c r="G10202">
        <v>4</v>
      </c>
      <c r="H10202">
        <v>2</v>
      </c>
      <c r="I10202" t="s">
        <v>3</v>
      </c>
      <c r="J10202">
        <v>1</v>
      </c>
    </row>
    <row r="10203" spans="2:10" x14ac:dyDescent="0.45">
      <c r="B10203">
        <v>7358</v>
      </c>
      <c r="C10203" t="s">
        <v>41</v>
      </c>
      <c r="D10203">
        <v>38</v>
      </c>
      <c r="E10203">
        <v>6</v>
      </c>
      <c r="F10203" t="s">
        <v>8</v>
      </c>
      <c r="G10203">
        <v>2</v>
      </c>
      <c r="H10203">
        <v>0</v>
      </c>
      <c r="I10203" t="s">
        <v>11</v>
      </c>
      <c r="J10203">
        <v>1</v>
      </c>
    </row>
    <row r="10204" spans="2:10" x14ac:dyDescent="0.45">
      <c r="B10204">
        <v>7359</v>
      </c>
      <c r="C10204" t="s">
        <v>41</v>
      </c>
      <c r="D10204">
        <v>38</v>
      </c>
      <c r="E10204">
        <v>6</v>
      </c>
      <c r="F10204" t="s">
        <v>17</v>
      </c>
      <c r="G10204">
        <v>1</v>
      </c>
      <c r="H10204">
        <v>1</v>
      </c>
      <c r="I10204" t="s">
        <v>4</v>
      </c>
      <c r="J10204">
        <v>0</v>
      </c>
    </row>
    <row r="10205" spans="2:10" x14ac:dyDescent="0.45">
      <c r="B10205">
        <v>7360</v>
      </c>
      <c r="C10205" t="s">
        <v>41</v>
      </c>
      <c r="D10205">
        <v>38</v>
      </c>
      <c r="E10205">
        <v>6</v>
      </c>
      <c r="F10205" t="s">
        <v>1</v>
      </c>
      <c r="G10205">
        <v>1</v>
      </c>
      <c r="H10205">
        <v>1</v>
      </c>
      <c r="I10205" t="s">
        <v>14</v>
      </c>
      <c r="J10205">
        <v>0</v>
      </c>
    </row>
    <row r="10206" spans="2:10" x14ac:dyDescent="0.45">
      <c r="B10206">
        <v>7361</v>
      </c>
      <c r="C10206" t="s">
        <v>41</v>
      </c>
      <c r="D10206">
        <v>38</v>
      </c>
      <c r="E10206">
        <v>6</v>
      </c>
      <c r="F10206" t="s">
        <v>27</v>
      </c>
      <c r="G10206">
        <v>4</v>
      </c>
      <c r="H10206">
        <v>3</v>
      </c>
      <c r="I10206" t="s">
        <v>39</v>
      </c>
      <c r="J10206">
        <v>1</v>
      </c>
    </row>
    <row r="10207" spans="2:10" x14ac:dyDescent="0.45">
      <c r="B10207">
        <v>7362</v>
      </c>
      <c r="C10207" t="s">
        <v>41</v>
      </c>
      <c r="D10207">
        <v>38</v>
      </c>
      <c r="E10207">
        <v>6</v>
      </c>
      <c r="F10207" t="s">
        <v>13</v>
      </c>
      <c r="G10207">
        <v>2</v>
      </c>
      <c r="H10207">
        <v>1</v>
      </c>
      <c r="I10207" t="s">
        <v>10</v>
      </c>
      <c r="J10207">
        <v>1</v>
      </c>
    </row>
    <row r="10208" spans="2:10" x14ac:dyDescent="0.45">
      <c r="B10208">
        <v>7363</v>
      </c>
      <c r="C10208" t="s">
        <v>41</v>
      </c>
      <c r="D10208">
        <v>38</v>
      </c>
      <c r="E10208">
        <v>6</v>
      </c>
      <c r="F10208" t="s">
        <v>7</v>
      </c>
      <c r="G10208">
        <v>5</v>
      </c>
      <c r="H10208">
        <v>1</v>
      </c>
      <c r="I10208" t="s">
        <v>12</v>
      </c>
      <c r="J10208">
        <v>1</v>
      </c>
    </row>
    <row r="10209" spans="2:10" x14ac:dyDescent="0.45">
      <c r="B10209">
        <v>7364</v>
      </c>
      <c r="C10209" t="s">
        <v>41</v>
      </c>
      <c r="D10209">
        <v>38</v>
      </c>
      <c r="E10209">
        <v>6</v>
      </c>
      <c r="F10209" t="s">
        <v>6</v>
      </c>
      <c r="G10209">
        <v>0</v>
      </c>
      <c r="H10209">
        <v>3</v>
      </c>
      <c r="I10209" t="s">
        <v>24</v>
      </c>
      <c r="J10209">
        <v>-1</v>
      </c>
    </row>
    <row r="10210" spans="2:10" x14ac:dyDescent="0.45">
      <c r="B10210">
        <v>7365</v>
      </c>
      <c r="C10210" t="s">
        <v>41</v>
      </c>
      <c r="D10210">
        <v>38</v>
      </c>
      <c r="E10210">
        <v>6</v>
      </c>
      <c r="F10210" t="s">
        <v>5</v>
      </c>
      <c r="G10210">
        <v>4</v>
      </c>
      <c r="H10210">
        <v>1</v>
      </c>
      <c r="I10210" t="s">
        <v>9</v>
      </c>
      <c r="J10210">
        <v>1</v>
      </c>
    </row>
    <row r="10211" spans="2:10" x14ac:dyDescent="0.45">
      <c r="B10211">
        <v>7366</v>
      </c>
      <c r="C10211" t="s">
        <v>41</v>
      </c>
      <c r="D10211">
        <v>38</v>
      </c>
      <c r="E10211">
        <v>7</v>
      </c>
      <c r="F10211" t="s">
        <v>14</v>
      </c>
      <c r="G10211">
        <v>2</v>
      </c>
      <c r="H10211">
        <v>2</v>
      </c>
      <c r="I10211" t="s">
        <v>13</v>
      </c>
      <c r="J10211">
        <v>0</v>
      </c>
    </row>
    <row r="10212" spans="2:10" x14ac:dyDescent="0.45">
      <c r="B10212">
        <v>7367</v>
      </c>
      <c r="C10212" t="s">
        <v>41</v>
      </c>
      <c r="D10212">
        <v>38</v>
      </c>
      <c r="E10212">
        <v>7</v>
      </c>
      <c r="F10212" t="s">
        <v>39</v>
      </c>
      <c r="G10212">
        <v>0</v>
      </c>
      <c r="H10212">
        <v>1</v>
      </c>
      <c r="I10212" t="s">
        <v>5</v>
      </c>
      <c r="J10212">
        <v>-1</v>
      </c>
    </row>
    <row r="10213" spans="2:10" x14ac:dyDescent="0.45">
      <c r="B10213">
        <v>7368</v>
      </c>
      <c r="C10213" t="s">
        <v>41</v>
      </c>
      <c r="D10213">
        <v>38</v>
      </c>
      <c r="E10213">
        <v>7</v>
      </c>
      <c r="F10213" t="s">
        <v>10</v>
      </c>
      <c r="G10213">
        <v>2</v>
      </c>
      <c r="H10213">
        <v>1</v>
      </c>
      <c r="I10213" t="s">
        <v>7</v>
      </c>
      <c r="J10213">
        <v>1</v>
      </c>
    </row>
    <row r="10214" spans="2:10" x14ac:dyDescent="0.45">
      <c r="B10214">
        <v>7369</v>
      </c>
      <c r="C10214" t="s">
        <v>41</v>
      </c>
      <c r="D10214">
        <v>38</v>
      </c>
      <c r="E10214">
        <v>7</v>
      </c>
      <c r="F10214" t="s">
        <v>9</v>
      </c>
      <c r="G10214">
        <v>2</v>
      </c>
      <c r="H10214">
        <v>3</v>
      </c>
      <c r="I10214" t="s">
        <v>1</v>
      </c>
      <c r="J10214">
        <v>-1</v>
      </c>
    </row>
    <row r="10215" spans="2:10" x14ac:dyDescent="0.45">
      <c r="B10215">
        <v>7370</v>
      </c>
      <c r="C10215" t="s">
        <v>41</v>
      </c>
      <c r="D10215">
        <v>38</v>
      </c>
      <c r="E10215">
        <v>7</v>
      </c>
      <c r="F10215" t="s">
        <v>3</v>
      </c>
      <c r="G10215">
        <v>2</v>
      </c>
      <c r="H10215">
        <v>0</v>
      </c>
      <c r="I10215" t="s">
        <v>27</v>
      </c>
      <c r="J10215">
        <v>1</v>
      </c>
    </row>
    <row r="10216" spans="2:10" x14ac:dyDescent="0.45">
      <c r="B10216">
        <v>7371</v>
      </c>
      <c r="C10216" t="s">
        <v>41</v>
      </c>
      <c r="D10216">
        <v>38</v>
      </c>
      <c r="E10216">
        <v>7</v>
      </c>
      <c r="F10216" t="s">
        <v>6</v>
      </c>
      <c r="G10216">
        <v>1</v>
      </c>
      <c r="H10216">
        <v>0</v>
      </c>
      <c r="I10216" t="s">
        <v>8</v>
      </c>
      <c r="J10216">
        <v>1</v>
      </c>
    </row>
    <row r="10217" spans="2:10" x14ac:dyDescent="0.45">
      <c r="B10217">
        <v>7372</v>
      </c>
      <c r="C10217" t="s">
        <v>41</v>
      </c>
      <c r="D10217">
        <v>38</v>
      </c>
      <c r="E10217">
        <v>7</v>
      </c>
      <c r="F10217" t="s">
        <v>24</v>
      </c>
      <c r="G10217">
        <v>4</v>
      </c>
      <c r="H10217">
        <v>2</v>
      </c>
      <c r="I10217" t="s">
        <v>4</v>
      </c>
      <c r="J10217">
        <v>1</v>
      </c>
    </row>
    <row r="10218" spans="2:10" x14ac:dyDescent="0.45">
      <c r="B10218">
        <v>7373</v>
      </c>
      <c r="C10218" t="s">
        <v>41</v>
      </c>
      <c r="D10218">
        <v>38</v>
      </c>
      <c r="E10218">
        <v>7</v>
      </c>
      <c r="F10218" t="s">
        <v>11</v>
      </c>
      <c r="G10218">
        <v>3</v>
      </c>
      <c r="H10218">
        <v>1</v>
      </c>
      <c r="I10218" t="s">
        <v>0</v>
      </c>
      <c r="J10218">
        <v>1</v>
      </c>
    </row>
    <row r="10219" spans="2:10" x14ac:dyDescent="0.45">
      <c r="B10219">
        <v>7374</v>
      </c>
      <c r="C10219" t="s">
        <v>41</v>
      </c>
      <c r="D10219">
        <v>38</v>
      </c>
      <c r="E10219">
        <v>7</v>
      </c>
      <c r="F10219" t="s">
        <v>12</v>
      </c>
      <c r="G10219">
        <v>1</v>
      </c>
      <c r="H10219">
        <v>2</v>
      </c>
      <c r="I10219" t="s">
        <v>17</v>
      </c>
      <c r="J10219">
        <v>-1</v>
      </c>
    </row>
    <row r="10220" spans="2:10" x14ac:dyDescent="0.45">
      <c r="B10220">
        <v>7375</v>
      </c>
      <c r="C10220" t="s">
        <v>41</v>
      </c>
      <c r="D10220">
        <v>38</v>
      </c>
      <c r="E10220">
        <v>8</v>
      </c>
      <c r="F10220" t="s">
        <v>4</v>
      </c>
      <c r="G10220">
        <v>1</v>
      </c>
      <c r="H10220">
        <v>1</v>
      </c>
      <c r="I10220" t="s">
        <v>12</v>
      </c>
      <c r="J10220">
        <v>0</v>
      </c>
    </row>
    <row r="10221" spans="2:10" x14ac:dyDescent="0.45">
      <c r="B10221">
        <v>7376</v>
      </c>
      <c r="C10221" t="s">
        <v>41</v>
      </c>
      <c r="D10221">
        <v>38</v>
      </c>
      <c r="E10221">
        <v>8</v>
      </c>
      <c r="F10221" t="s">
        <v>0</v>
      </c>
      <c r="G10221">
        <v>4</v>
      </c>
      <c r="H10221">
        <v>1</v>
      </c>
      <c r="I10221" t="s">
        <v>6</v>
      </c>
      <c r="J10221">
        <v>1</v>
      </c>
    </row>
    <row r="10222" spans="2:10" x14ac:dyDescent="0.45">
      <c r="B10222">
        <v>7377</v>
      </c>
      <c r="C10222" t="s">
        <v>41</v>
      </c>
      <c r="D10222">
        <v>38</v>
      </c>
      <c r="E10222">
        <v>8</v>
      </c>
      <c r="F10222" t="s">
        <v>8</v>
      </c>
      <c r="G10222">
        <v>1</v>
      </c>
      <c r="H10222">
        <v>1</v>
      </c>
      <c r="I10222" t="s">
        <v>24</v>
      </c>
      <c r="J10222">
        <v>0</v>
      </c>
    </row>
    <row r="10223" spans="2:10" x14ac:dyDescent="0.45">
      <c r="B10223">
        <v>7378</v>
      </c>
      <c r="C10223" t="s">
        <v>41</v>
      </c>
      <c r="D10223">
        <v>38</v>
      </c>
      <c r="E10223">
        <v>8</v>
      </c>
      <c r="F10223" t="s">
        <v>5</v>
      </c>
      <c r="G10223">
        <v>1</v>
      </c>
      <c r="H10223">
        <v>1</v>
      </c>
      <c r="I10223" t="s">
        <v>3</v>
      </c>
      <c r="J10223">
        <v>0</v>
      </c>
    </row>
    <row r="10224" spans="2:10" x14ac:dyDescent="0.45">
      <c r="B10224">
        <v>7379</v>
      </c>
      <c r="C10224" t="s">
        <v>41</v>
      </c>
      <c r="D10224">
        <v>38</v>
      </c>
      <c r="E10224">
        <v>8</v>
      </c>
      <c r="F10224" t="s">
        <v>1</v>
      </c>
      <c r="G10224">
        <v>1</v>
      </c>
      <c r="H10224">
        <v>1</v>
      </c>
      <c r="I10224" t="s">
        <v>39</v>
      </c>
      <c r="J10224">
        <v>0</v>
      </c>
    </row>
    <row r="10225" spans="2:10" x14ac:dyDescent="0.45">
      <c r="B10225">
        <v>7380</v>
      </c>
      <c r="C10225" t="s">
        <v>41</v>
      </c>
      <c r="D10225">
        <v>38</v>
      </c>
      <c r="E10225">
        <v>8</v>
      </c>
      <c r="F10225" t="s">
        <v>27</v>
      </c>
      <c r="G10225">
        <v>4</v>
      </c>
      <c r="H10225">
        <v>2</v>
      </c>
      <c r="I10225" t="s">
        <v>11</v>
      </c>
      <c r="J10225">
        <v>1</v>
      </c>
    </row>
    <row r="10226" spans="2:10" x14ac:dyDescent="0.45">
      <c r="B10226">
        <v>7381</v>
      </c>
      <c r="C10226" t="s">
        <v>41</v>
      </c>
      <c r="D10226">
        <v>38</v>
      </c>
      <c r="E10226">
        <v>8</v>
      </c>
      <c r="F10226" t="s">
        <v>13</v>
      </c>
      <c r="G10226">
        <v>3</v>
      </c>
      <c r="H10226">
        <v>2</v>
      </c>
      <c r="I10226" t="s">
        <v>9</v>
      </c>
      <c r="J10226">
        <v>1</v>
      </c>
    </row>
    <row r="10227" spans="2:10" x14ac:dyDescent="0.45">
      <c r="B10227">
        <v>7382</v>
      </c>
      <c r="C10227" t="s">
        <v>41</v>
      </c>
      <c r="D10227">
        <v>38</v>
      </c>
      <c r="E10227">
        <v>8</v>
      </c>
      <c r="F10227" t="s">
        <v>7</v>
      </c>
      <c r="G10227">
        <v>2</v>
      </c>
      <c r="H10227">
        <v>0</v>
      </c>
      <c r="I10227" t="s">
        <v>14</v>
      </c>
      <c r="J10227">
        <v>1</v>
      </c>
    </row>
    <row r="10228" spans="2:10" x14ac:dyDescent="0.45">
      <c r="B10228">
        <v>7383</v>
      </c>
      <c r="C10228" t="s">
        <v>41</v>
      </c>
      <c r="D10228">
        <v>38</v>
      </c>
      <c r="E10228">
        <v>8</v>
      </c>
      <c r="F10228" t="s">
        <v>17</v>
      </c>
      <c r="G10228">
        <v>1</v>
      </c>
      <c r="H10228">
        <v>1</v>
      </c>
      <c r="I10228" t="s">
        <v>10</v>
      </c>
      <c r="J10228">
        <v>0</v>
      </c>
    </row>
    <row r="10229" spans="2:10" x14ac:dyDescent="0.45">
      <c r="B10229">
        <v>7384</v>
      </c>
      <c r="C10229" t="s">
        <v>41</v>
      </c>
      <c r="D10229">
        <v>38</v>
      </c>
      <c r="E10229">
        <v>9</v>
      </c>
      <c r="F10229" t="s">
        <v>8</v>
      </c>
      <c r="G10229">
        <v>1</v>
      </c>
      <c r="H10229">
        <v>1</v>
      </c>
      <c r="I10229" t="s">
        <v>0</v>
      </c>
      <c r="J10229">
        <v>0</v>
      </c>
    </row>
    <row r="10230" spans="2:10" x14ac:dyDescent="0.45">
      <c r="B10230">
        <v>7385</v>
      </c>
      <c r="C10230" t="s">
        <v>41</v>
      </c>
      <c r="D10230">
        <v>38</v>
      </c>
      <c r="E10230">
        <v>9</v>
      </c>
      <c r="F10230" t="s">
        <v>14</v>
      </c>
      <c r="G10230">
        <v>4</v>
      </c>
      <c r="H10230">
        <v>0</v>
      </c>
      <c r="I10230" t="s">
        <v>17</v>
      </c>
      <c r="J10230">
        <v>1</v>
      </c>
    </row>
    <row r="10231" spans="2:10" x14ac:dyDescent="0.45">
      <c r="B10231">
        <v>7386</v>
      </c>
      <c r="C10231" t="s">
        <v>41</v>
      </c>
      <c r="D10231">
        <v>38</v>
      </c>
      <c r="E10231">
        <v>9</v>
      </c>
      <c r="F10231" t="s">
        <v>10</v>
      </c>
      <c r="G10231">
        <v>6</v>
      </c>
      <c r="H10231">
        <v>0</v>
      </c>
      <c r="I10231" t="s">
        <v>4</v>
      </c>
      <c r="J10231">
        <v>1</v>
      </c>
    </row>
    <row r="10232" spans="2:10" x14ac:dyDescent="0.45">
      <c r="B10232">
        <v>7387</v>
      </c>
      <c r="C10232" t="s">
        <v>41</v>
      </c>
      <c r="D10232">
        <v>38</v>
      </c>
      <c r="E10232">
        <v>9</v>
      </c>
      <c r="F10232" t="s">
        <v>39</v>
      </c>
      <c r="G10232">
        <v>2</v>
      </c>
      <c r="H10232">
        <v>1</v>
      </c>
      <c r="I10232" t="s">
        <v>13</v>
      </c>
      <c r="J10232">
        <v>1</v>
      </c>
    </row>
    <row r="10233" spans="2:10" x14ac:dyDescent="0.45">
      <c r="B10233">
        <v>7388</v>
      </c>
      <c r="C10233" t="s">
        <v>41</v>
      </c>
      <c r="D10233">
        <v>38</v>
      </c>
      <c r="E10233">
        <v>9</v>
      </c>
      <c r="F10233" t="s">
        <v>9</v>
      </c>
      <c r="G10233">
        <v>2</v>
      </c>
      <c r="H10233">
        <v>2</v>
      </c>
      <c r="I10233" t="s">
        <v>7</v>
      </c>
      <c r="J10233">
        <v>0</v>
      </c>
    </row>
    <row r="10234" spans="2:10" x14ac:dyDescent="0.45">
      <c r="B10234">
        <v>7389</v>
      </c>
      <c r="C10234" t="s">
        <v>41</v>
      </c>
      <c r="D10234">
        <v>38</v>
      </c>
      <c r="E10234">
        <v>9</v>
      </c>
      <c r="F10234" t="s">
        <v>6</v>
      </c>
      <c r="G10234">
        <v>0</v>
      </c>
      <c r="H10234">
        <v>1</v>
      </c>
      <c r="I10234" t="s">
        <v>27</v>
      </c>
      <c r="J10234">
        <v>-1</v>
      </c>
    </row>
    <row r="10235" spans="2:10" x14ac:dyDescent="0.45">
      <c r="B10235">
        <v>7390</v>
      </c>
      <c r="C10235" t="s">
        <v>41</v>
      </c>
      <c r="D10235">
        <v>38</v>
      </c>
      <c r="E10235">
        <v>9</v>
      </c>
      <c r="F10235" t="s">
        <v>11</v>
      </c>
      <c r="G10235">
        <v>3</v>
      </c>
      <c r="H10235">
        <v>1</v>
      </c>
      <c r="I10235" t="s">
        <v>5</v>
      </c>
      <c r="J10235">
        <v>1</v>
      </c>
    </row>
    <row r="10236" spans="2:10" x14ac:dyDescent="0.45">
      <c r="B10236">
        <v>7391</v>
      </c>
      <c r="C10236" t="s">
        <v>41</v>
      </c>
      <c r="D10236">
        <v>38</v>
      </c>
      <c r="E10236">
        <v>9</v>
      </c>
      <c r="F10236" t="s">
        <v>24</v>
      </c>
      <c r="G10236">
        <v>1</v>
      </c>
      <c r="H10236">
        <v>1</v>
      </c>
      <c r="I10236" t="s">
        <v>12</v>
      </c>
      <c r="J10236">
        <v>0</v>
      </c>
    </row>
    <row r="10237" spans="2:10" x14ac:dyDescent="0.45">
      <c r="B10237">
        <v>7392</v>
      </c>
      <c r="C10237" t="s">
        <v>41</v>
      </c>
      <c r="D10237">
        <v>38</v>
      </c>
      <c r="E10237">
        <v>9</v>
      </c>
      <c r="F10237" t="s">
        <v>3</v>
      </c>
      <c r="G10237">
        <v>3</v>
      </c>
      <c r="H10237">
        <v>3</v>
      </c>
      <c r="I10237" t="s">
        <v>1</v>
      </c>
      <c r="J10237">
        <v>0</v>
      </c>
    </row>
    <row r="10238" spans="2:10" x14ac:dyDescent="0.45">
      <c r="B10238">
        <v>7393</v>
      </c>
      <c r="C10238" t="s">
        <v>41</v>
      </c>
      <c r="D10238">
        <v>38</v>
      </c>
      <c r="E10238">
        <v>10</v>
      </c>
      <c r="F10238" t="s">
        <v>4</v>
      </c>
      <c r="G10238">
        <v>0</v>
      </c>
      <c r="H10238">
        <v>2</v>
      </c>
      <c r="I10238" t="s">
        <v>14</v>
      </c>
      <c r="J10238">
        <v>-1</v>
      </c>
    </row>
    <row r="10239" spans="2:10" x14ac:dyDescent="0.45">
      <c r="B10239">
        <v>7394</v>
      </c>
      <c r="C10239" t="s">
        <v>41</v>
      </c>
      <c r="D10239">
        <v>38</v>
      </c>
      <c r="E10239">
        <v>10</v>
      </c>
      <c r="F10239" t="s">
        <v>12</v>
      </c>
      <c r="G10239">
        <v>2</v>
      </c>
      <c r="H10239">
        <v>0</v>
      </c>
      <c r="I10239" t="s">
        <v>10</v>
      </c>
      <c r="J10239">
        <v>1</v>
      </c>
    </row>
    <row r="10240" spans="2:10" x14ac:dyDescent="0.45">
      <c r="B10240">
        <v>7395</v>
      </c>
      <c r="C10240" t="s">
        <v>41</v>
      </c>
      <c r="D10240">
        <v>38</v>
      </c>
      <c r="E10240">
        <v>10</v>
      </c>
      <c r="F10240" t="s">
        <v>0</v>
      </c>
      <c r="G10240">
        <v>2</v>
      </c>
      <c r="H10240">
        <v>1</v>
      </c>
      <c r="I10240" t="s">
        <v>24</v>
      </c>
      <c r="J10240">
        <v>1</v>
      </c>
    </row>
    <row r="10241" spans="2:10" x14ac:dyDescent="0.45">
      <c r="B10241">
        <v>7396</v>
      </c>
      <c r="C10241" t="s">
        <v>41</v>
      </c>
      <c r="D10241">
        <v>38</v>
      </c>
      <c r="E10241">
        <v>10</v>
      </c>
      <c r="F10241" t="s">
        <v>5</v>
      </c>
      <c r="G10241">
        <v>3</v>
      </c>
      <c r="H10241">
        <v>1</v>
      </c>
      <c r="I10241" t="s">
        <v>6</v>
      </c>
      <c r="J10241">
        <v>1</v>
      </c>
    </row>
    <row r="10242" spans="2:10" x14ac:dyDescent="0.45">
      <c r="B10242">
        <v>7397</v>
      </c>
      <c r="C10242" t="s">
        <v>41</v>
      </c>
      <c r="D10242">
        <v>38</v>
      </c>
      <c r="E10242">
        <v>10</v>
      </c>
      <c r="F10242" t="s">
        <v>1</v>
      </c>
      <c r="G10242">
        <v>5</v>
      </c>
      <c r="H10242">
        <v>1</v>
      </c>
      <c r="I10242" t="s">
        <v>11</v>
      </c>
      <c r="J10242">
        <v>1</v>
      </c>
    </row>
    <row r="10243" spans="2:10" x14ac:dyDescent="0.45">
      <c r="B10243">
        <v>7398</v>
      </c>
      <c r="C10243" t="s">
        <v>41</v>
      </c>
      <c r="D10243">
        <v>38</v>
      </c>
      <c r="E10243">
        <v>10</v>
      </c>
      <c r="F10243" t="s">
        <v>27</v>
      </c>
      <c r="G10243">
        <v>2</v>
      </c>
      <c r="H10243">
        <v>0</v>
      </c>
      <c r="I10243" t="s">
        <v>8</v>
      </c>
      <c r="J10243">
        <v>1</v>
      </c>
    </row>
    <row r="10244" spans="2:10" x14ac:dyDescent="0.45">
      <c r="B10244">
        <v>7399</v>
      </c>
      <c r="C10244" t="s">
        <v>41</v>
      </c>
      <c r="D10244">
        <v>38</v>
      </c>
      <c r="E10244">
        <v>10</v>
      </c>
      <c r="F10244" t="s">
        <v>7</v>
      </c>
      <c r="G10244">
        <v>1</v>
      </c>
      <c r="H10244">
        <v>1</v>
      </c>
      <c r="I10244" t="s">
        <v>39</v>
      </c>
      <c r="J10244">
        <v>0</v>
      </c>
    </row>
    <row r="10245" spans="2:10" x14ac:dyDescent="0.45">
      <c r="B10245">
        <v>7400</v>
      </c>
      <c r="C10245" t="s">
        <v>41</v>
      </c>
      <c r="D10245">
        <v>38</v>
      </c>
      <c r="E10245">
        <v>10</v>
      </c>
      <c r="F10245" t="s">
        <v>17</v>
      </c>
      <c r="G10245">
        <v>3</v>
      </c>
      <c r="H10245">
        <v>1</v>
      </c>
      <c r="I10245" t="s">
        <v>9</v>
      </c>
      <c r="J10245">
        <v>1</v>
      </c>
    </row>
    <row r="10246" spans="2:10" x14ac:dyDescent="0.45">
      <c r="B10246">
        <v>7401</v>
      </c>
      <c r="C10246" t="s">
        <v>41</v>
      </c>
      <c r="D10246">
        <v>38</v>
      </c>
      <c r="E10246">
        <v>10</v>
      </c>
      <c r="F10246" t="s">
        <v>13</v>
      </c>
      <c r="G10246">
        <v>2</v>
      </c>
      <c r="H10246">
        <v>3</v>
      </c>
      <c r="I10246" t="s">
        <v>3</v>
      </c>
      <c r="J10246">
        <v>-1</v>
      </c>
    </row>
    <row r="10247" spans="2:10" x14ac:dyDescent="0.45">
      <c r="B10247">
        <v>7402</v>
      </c>
      <c r="C10247" t="s">
        <v>41</v>
      </c>
      <c r="D10247">
        <v>38</v>
      </c>
      <c r="E10247">
        <v>11</v>
      </c>
      <c r="F10247" t="s">
        <v>24</v>
      </c>
      <c r="G10247">
        <v>2</v>
      </c>
      <c r="H10247">
        <v>0</v>
      </c>
      <c r="I10247" t="s">
        <v>10</v>
      </c>
      <c r="J10247">
        <v>1</v>
      </c>
    </row>
    <row r="10248" spans="2:10" x14ac:dyDescent="0.45">
      <c r="B10248">
        <v>7403</v>
      </c>
      <c r="C10248" t="s">
        <v>41</v>
      </c>
      <c r="D10248">
        <v>38</v>
      </c>
      <c r="E10248">
        <v>11</v>
      </c>
      <c r="F10248" t="s">
        <v>6</v>
      </c>
      <c r="G10248">
        <v>4</v>
      </c>
      <c r="H10248">
        <v>1</v>
      </c>
      <c r="I10248" t="s">
        <v>1</v>
      </c>
      <c r="J10248">
        <v>1</v>
      </c>
    </row>
    <row r="10249" spans="2:10" x14ac:dyDescent="0.45">
      <c r="B10249">
        <v>7404</v>
      </c>
      <c r="C10249" t="s">
        <v>41</v>
      </c>
      <c r="D10249">
        <v>38</v>
      </c>
      <c r="E10249">
        <v>11</v>
      </c>
      <c r="F10249" t="s">
        <v>14</v>
      </c>
      <c r="G10249">
        <v>3</v>
      </c>
      <c r="H10249">
        <v>0</v>
      </c>
      <c r="I10249" t="s">
        <v>12</v>
      </c>
      <c r="J10249">
        <v>1</v>
      </c>
    </row>
    <row r="10250" spans="2:10" x14ac:dyDescent="0.45">
      <c r="B10250">
        <v>7405</v>
      </c>
      <c r="C10250" t="s">
        <v>41</v>
      </c>
      <c r="D10250">
        <v>38</v>
      </c>
      <c r="E10250">
        <v>11</v>
      </c>
      <c r="F10250" t="s">
        <v>8</v>
      </c>
      <c r="G10250">
        <v>0</v>
      </c>
      <c r="H10250">
        <v>2</v>
      </c>
      <c r="I10250" t="s">
        <v>5</v>
      </c>
      <c r="J10250">
        <v>-1</v>
      </c>
    </row>
    <row r="10251" spans="2:10" x14ac:dyDescent="0.45">
      <c r="B10251">
        <v>7406</v>
      </c>
      <c r="C10251" t="s">
        <v>41</v>
      </c>
      <c r="D10251">
        <v>38</v>
      </c>
      <c r="E10251">
        <v>11</v>
      </c>
      <c r="F10251" t="s">
        <v>0</v>
      </c>
      <c r="G10251">
        <v>1</v>
      </c>
      <c r="H10251">
        <v>1</v>
      </c>
      <c r="I10251" t="s">
        <v>27</v>
      </c>
      <c r="J10251">
        <v>0</v>
      </c>
    </row>
    <row r="10252" spans="2:10" x14ac:dyDescent="0.45">
      <c r="B10252">
        <v>7407</v>
      </c>
      <c r="C10252" t="s">
        <v>41</v>
      </c>
      <c r="D10252">
        <v>38</v>
      </c>
      <c r="E10252">
        <v>11</v>
      </c>
      <c r="F10252" t="s">
        <v>39</v>
      </c>
      <c r="G10252">
        <v>3</v>
      </c>
      <c r="H10252">
        <v>1</v>
      </c>
      <c r="I10252" t="s">
        <v>17</v>
      </c>
      <c r="J10252">
        <v>1</v>
      </c>
    </row>
    <row r="10253" spans="2:10" x14ac:dyDescent="0.45">
      <c r="B10253">
        <v>7408</v>
      </c>
      <c r="C10253" t="s">
        <v>41</v>
      </c>
      <c r="D10253">
        <v>38</v>
      </c>
      <c r="E10253">
        <v>11</v>
      </c>
      <c r="F10253" t="s">
        <v>9</v>
      </c>
      <c r="G10253">
        <v>0</v>
      </c>
      <c r="H10253">
        <v>0</v>
      </c>
      <c r="I10253" t="s">
        <v>4</v>
      </c>
      <c r="J10253">
        <v>0</v>
      </c>
    </row>
    <row r="10254" spans="2:10" x14ac:dyDescent="0.45">
      <c r="B10254">
        <v>7409</v>
      </c>
      <c r="C10254" t="s">
        <v>41</v>
      </c>
      <c r="D10254">
        <v>38</v>
      </c>
      <c r="E10254">
        <v>11</v>
      </c>
      <c r="F10254" t="s">
        <v>3</v>
      </c>
      <c r="G10254">
        <v>1</v>
      </c>
      <c r="H10254">
        <v>1</v>
      </c>
      <c r="I10254" t="s">
        <v>7</v>
      </c>
      <c r="J10254">
        <v>0</v>
      </c>
    </row>
    <row r="10255" spans="2:10" x14ac:dyDescent="0.45">
      <c r="B10255">
        <v>7446</v>
      </c>
      <c r="C10255" t="s">
        <v>41</v>
      </c>
      <c r="D10255">
        <v>38</v>
      </c>
      <c r="E10255">
        <v>11</v>
      </c>
      <c r="F10255" t="s">
        <v>11</v>
      </c>
      <c r="G10255">
        <v>1</v>
      </c>
      <c r="H10255">
        <v>1</v>
      </c>
      <c r="I10255" t="s">
        <v>13</v>
      </c>
      <c r="J10255">
        <v>0</v>
      </c>
    </row>
    <row r="10256" spans="2:10" x14ac:dyDescent="0.45">
      <c r="B10256">
        <v>7410</v>
      </c>
      <c r="C10256" t="s">
        <v>41</v>
      </c>
      <c r="D10256">
        <v>38</v>
      </c>
      <c r="E10256">
        <v>12</v>
      </c>
      <c r="F10256" t="s">
        <v>4</v>
      </c>
      <c r="G10256">
        <v>1</v>
      </c>
      <c r="H10256">
        <v>2</v>
      </c>
      <c r="I10256" t="s">
        <v>39</v>
      </c>
      <c r="J10256">
        <v>-1</v>
      </c>
    </row>
    <row r="10257" spans="2:10" x14ac:dyDescent="0.45">
      <c r="B10257">
        <v>7411</v>
      </c>
      <c r="C10257" t="s">
        <v>41</v>
      </c>
      <c r="D10257">
        <v>38</v>
      </c>
      <c r="E10257">
        <v>12</v>
      </c>
      <c r="F10257" t="s">
        <v>12</v>
      </c>
      <c r="G10257">
        <v>0</v>
      </c>
      <c r="H10257">
        <v>0</v>
      </c>
      <c r="I10257" t="s">
        <v>9</v>
      </c>
      <c r="J10257">
        <v>0</v>
      </c>
    </row>
    <row r="10258" spans="2:10" x14ac:dyDescent="0.45">
      <c r="B10258">
        <v>7412</v>
      </c>
      <c r="C10258" t="s">
        <v>41</v>
      </c>
      <c r="D10258">
        <v>38</v>
      </c>
      <c r="E10258">
        <v>12</v>
      </c>
      <c r="F10258" t="s">
        <v>1</v>
      </c>
      <c r="G10258">
        <v>0</v>
      </c>
      <c r="H10258">
        <v>2</v>
      </c>
      <c r="I10258" t="s">
        <v>8</v>
      </c>
      <c r="J10258">
        <v>-1</v>
      </c>
    </row>
    <row r="10259" spans="2:10" x14ac:dyDescent="0.45">
      <c r="B10259">
        <v>7413</v>
      </c>
      <c r="C10259" t="s">
        <v>41</v>
      </c>
      <c r="D10259">
        <v>38</v>
      </c>
      <c r="E10259">
        <v>12</v>
      </c>
      <c r="F10259" t="s">
        <v>27</v>
      </c>
      <c r="G10259">
        <v>1</v>
      </c>
      <c r="H10259">
        <v>0</v>
      </c>
      <c r="I10259" t="s">
        <v>24</v>
      </c>
      <c r="J10259">
        <v>1</v>
      </c>
    </row>
    <row r="10260" spans="2:10" x14ac:dyDescent="0.45">
      <c r="B10260">
        <v>7414</v>
      </c>
      <c r="C10260" t="s">
        <v>41</v>
      </c>
      <c r="D10260">
        <v>38</v>
      </c>
      <c r="E10260">
        <v>12</v>
      </c>
      <c r="F10260" t="s">
        <v>13</v>
      </c>
      <c r="G10260">
        <v>1</v>
      </c>
      <c r="H10260">
        <v>0</v>
      </c>
      <c r="I10260" t="s">
        <v>6</v>
      </c>
      <c r="J10260">
        <v>1</v>
      </c>
    </row>
    <row r="10261" spans="2:10" x14ac:dyDescent="0.45">
      <c r="B10261">
        <v>7415</v>
      </c>
      <c r="C10261" t="s">
        <v>41</v>
      </c>
      <c r="D10261">
        <v>38</v>
      </c>
      <c r="E10261">
        <v>12</v>
      </c>
      <c r="F10261" t="s">
        <v>5</v>
      </c>
      <c r="G10261">
        <v>1</v>
      </c>
      <c r="H10261">
        <v>2</v>
      </c>
      <c r="I10261" t="s">
        <v>0</v>
      </c>
      <c r="J10261">
        <v>-1</v>
      </c>
    </row>
    <row r="10262" spans="2:10" x14ac:dyDescent="0.45">
      <c r="B10262">
        <v>7416</v>
      </c>
      <c r="C10262" t="s">
        <v>41</v>
      </c>
      <c r="D10262">
        <v>38</v>
      </c>
      <c r="E10262">
        <v>12</v>
      </c>
      <c r="F10262" t="s">
        <v>7</v>
      </c>
      <c r="G10262">
        <v>3</v>
      </c>
      <c r="H10262">
        <v>0</v>
      </c>
      <c r="I10262" t="s">
        <v>11</v>
      </c>
      <c r="J10262">
        <v>1</v>
      </c>
    </row>
    <row r="10263" spans="2:10" x14ac:dyDescent="0.45">
      <c r="B10263">
        <v>7417</v>
      </c>
      <c r="C10263" t="s">
        <v>41</v>
      </c>
      <c r="D10263">
        <v>38</v>
      </c>
      <c r="E10263">
        <v>12</v>
      </c>
      <c r="F10263" t="s">
        <v>17</v>
      </c>
      <c r="G10263">
        <v>2</v>
      </c>
      <c r="H10263">
        <v>2</v>
      </c>
      <c r="I10263" t="s">
        <v>3</v>
      </c>
      <c r="J10263">
        <v>0</v>
      </c>
    </row>
    <row r="10264" spans="2:10" x14ac:dyDescent="0.45">
      <c r="B10264">
        <v>7418</v>
      </c>
      <c r="C10264" t="s">
        <v>41</v>
      </c>
      <c r="D10264">
        <v>38</v>
      </c>
      <c r="E10264">
        <v>12</v>
      </c>
      <c r="F10264" t="s">
        <v>10</v>
      </c>
      <c r="G10264">
        <v>0</v>
      </c>
      <c r="H10264">
        <v>3</v>
      </c>
      <c r="I10264" t="s">
        <v>14</v>
      </c>
      <c r="J10264">
        <v>-1</v>
      </c>
    </row>
    <row r="10265" spans="2:10" x14ac:dyDescent="0.45">
      <c r="B10265">
        <v>7419</v>
      </c>
      <c r="C10265" t="s">
        <v>41</v>
      </c>
      <c r="D10265">
        <v>38</v>
      </c>
      <c r="E10265">
        <v>13</v>
      </c>
      <c r="F10265" t="s">
        <v>6</v>
      </c>
      <c r="G10265">
        <v>2</v>
      </c>
      <c r="H10265">
        <v>1</v>
      </c>
      <c r="I10265" t="s">
        <v>7</v>
      </c>
      <c r="J10265">
        <v>1</v>
      </c>
    </row>
    <row r="10266" spans="2:10" x14ac:dyDescent="0.45">
      <c r="B10266">
        <v>7420</v>
      </c>
      <c r="C10266" t="s">
        <v>41</v>
      </c>
      <c r="D10266">
        <v>38</v>
      </c>
      <c r="E10266">
        <v>13</v>
      </c>
      <c r="F10266" t="s">
        <v>0</v>
      </c>
      <c r="G10266">
        <v>0</v>
      </c>
      <c r="H10266">
        <v>1</v>
      </c>
      <c r="I10266" t="s">
        <v>1</v>
      </c>
      <c r="J10266">
        <v>-1</v>
      </c>
    </row>
    <row r="10267" spans="2:10" x14ac:dyDescent="0.45">
      <c r="B10267">
        <v>7421</v>
      </c>
      <c r="C10267" t="s">
        <v>41</v>
      </c>
      <c r="D10267">
        <v>38</v>
      </c>
      <c r="E10267">
        <v>13</v>
      </c>
      <c r="F10267" t="s">
        <v>8</v>
      </c>
      <c r="G10267">
        <v>2</v>
      </c>
      <c r="H10267">
        <v>0</v>
      </c>
      <c r="I10267" t="s">
        <v>13</v>
      </c>
      <c r="J10267">
        <v>1</v>
      </c>
    </row>
    <row r="10268" spans="2:10" x14ac:dyDescent="0.45">
      <c r="B10268">
        <v>7422</v>
      </c>
      <c r="C10268" t="s">
        <v>41</v>
      </c>
      <c r="D10268">
        <v>38</v>
      </c>
      <c r="E10268">
        <v>13</v>
      </c>
      <c r="F10268" t="s">
        <v>39</v>
      </c>
      <c r="G10268">
        <v>2</v>
      </c>
      <c r="H10268">
        <v>0</v>
      </c>
      <c r="I10268" t="s">
        <v>12</v>
      </c>
      <c r="J10268">
        <v>1</v>
      </c>
    </row>
    <row r="10269" spans="2:10" x14ac:dyDescent="0.45">
      <c r="B10269">
        <v>7423</v>
      </c>
      <c r="C10269" t="s">
        <v>41</v>
      </c>
      <c r="D10269">
        <v>38</v>
      </c>
      <c r="E10269">
        <v>13</v>
      </c>
      <c r="F10269" t="s">
        <v>27</v>
      </c>
      <c r="G10269">
        <v>0</v>
      </c>
      <c r="H10269">
        <v>1</v>
      </c>
      <c r="I10269" t="s">
        <v>5</v>
      </c>
      <c r="J10269">
        <v>-1</v>
      </c>
    </row>
    <row r="10270" spans="2:10" x14ac:dyDescent="0.45">
      <c r="B10270">
        <v>7424</v>
      </c>
      <c r="C10270" t="s">
        <v>41</v>
      </c>
      <c r="D10270">
        <v>38</v>
      </c>
      <c r="E10270">
        <v>13</v>
      </c>
      <c r="F10270" t="s">
        <v>9</v>
      </c>
      <c r="G10270">
        <v>1</v>
      </c>
      <c r="H10270">
        <v>1</v>
      </c>
      <c r="I10270" t="s">
        <v>10</v>
      </c>
      <c r="J10270">
        <v>0</v>
      </c>
    </row>
    <row r="10271" spans="2:10" x14ac:dyDescent="0.45">
      <c r="B10271">
        <v>7425</v>
      </c>
      <c r="C10271" t="s">
        <v>41</v>
      </c>
      <c r="D10271">
        <v>38</v>
      </c>
      <c r="E10271">
        <v>13</v>
      </c>
      <c r="F10271" t="s">
        <v>24</v>
      </c>
      <c r="G10271">
        <v>3</v>
      </c>
      <c r="H10271">
        <v>3</v>
      </c>
      <c r="I10271" t="s">
        <v>14</v>
      </c>
      <c r="J10271">
        <v>0</v>
      </c>
    </row>
    <row r="10272" spans="2:10" x14ac:dyDescent="0.45">
      <c r="B10272">
        <v>7426</v>
      </c>
      <c r="C10272" t="s">
        <v>41</v>
      </c>
      <c r="D10272">
        <v>38</v>
      </c>
      <c r="E10272">
        <v>13</v>
      </c>
      <c r="F10272" t="s">
        <v>11</v>
      </c>
      <c r="G10272">
        <v>2</v>
      </c>
      <c r="H10272">
        <v>0</v>
      </c>
      <c r="I10272" t="s">
        <v>17</v>
      </c>
      <c r="J10272">
        <v>1</v>
      </c>
    </row>
    <row r="10273" spans="2:10" x14ac:dyDescent="0.45">
      <c r="B10273">
        <v>7427</v>
      </c>
      <c r="C10273" t="s">
        <v>41</v>
      </c>
      <c r="D10273">
        <v>38</v>
      </c>
      <c r="E10273">
        <v>13</v>
      </c>
      <c r="F10273" t="s">
        <v>3</v>
      </c>
      <c r="G10273">
        <v>0</v>
      </c>
      <c r="H10273">
        <v>0</v>
      </c>
      <c r="I10273" t="s">
        <v>4</v>
      </c>
      <c r="J10273">
        <v>0</v>
      </c>
    </row>
    <row r="10274" spans="2:10" x14ac:dyDescent="0.45">
      <c r="B10274">
        <v>7428</v>
      </c>
      <c r="C10274" t="s">
        <v>41</v>
      </c>
      <c r="D10274">
        <v>38</v>
      </c>
      <c r="E10274">
        <v>14</v>
      </c>
      <c r="F10274" t="s">
        <v>7</v>
      </c>
      <c r="G10274">
        <v>2</v>
      </c>
      <c r="H10274">
        <v>0</v>
      </c>
      <c r="I10274" t="s">
        <v>8</v>
      </c>
      <c r="J10274">
        <v>1</v>
      </c>
    </row>
    <row r="10275" spans="2:10" x14ac:dyDescent="0.45">
      <c r="B10275">
        <v>7429</v>
      </c>
      <c r="C10275" t="s">
        <v>41</v>
      </c>
      <c r="D10275">
        <v>38</v>
      </c>
      <c r="E10275">
        <v>14</v>
      </c>
      <c r="F10275" t="s">
        <v>24</v>
      </c>
      <c r="G10275">
        <v>2</v>
      </c>
      <c r="H10275">
        <v>0</v>
      </c>
      <c r="I10275" t="s">
        <v>5</v>
      </c>
      <c r="J10275">
        <v>1</v>
      </c>
    </row>
    <row r="10276" spans="2:10" x14ac:dyDescent="0.45">
      <c r="B10276">
        <v>7430</v>
      </c>
      <c r="C10276" t="s">
        <v>41</v>
      </c>
      <c r="D10276">
        <v>38</v>
      </c>
      <c r="E10276">
        <v>14</v>
      </c>
      <c r="F10276" t="s">
        <v>1</v>
      </c>
      <c r="G10276">
        <v>2</v>
      </c>
      <c r="H10276">
        <v>0</v>
      </c>
      <c r="I10276" t="s">
        <v>27</v>
      </c>
      <c r="J10276">
        <v>1</v>
      </c>
    </row>
    <row r="10277" spans="2:10" x14ac:dyDescent="0.45">
      <c r="B10277">
        <v>7431</v>
      </c>
      <c r="C10277" t="s">
        <v>41</v>
      </c>
      <c r="D10277">
        <v>38</v>
      </c>
      <c r="E10277">
        <v>14</v>
      </c>
      <c r="F10277" t="s">
        <v>12</v>
      </c>
      <c r="G10277">
        <v>1</v>
      </c>
      <c r="H10277">
        <v>1</v>
      </c>
      <c r="I10277" t="s">
        <v>3</v>
      </c>
      <c r="J10277">
        <v>0</v>
      </c>
    </row>
    <row r="10278" spans="2:10" x14ac:dyDescent="0.45">
      <c r="B10278">
        <v>7432</v>
      </c>
      <c r="C10278" t="s">
        <v>41</v>
      </c>
      <c r="D10278">
        <v>38</v>
      </c>
      <c r="E10278">
        <v>14</v>
      </c>
      <c r="F10278" t="s">
        <v>17</v>
      </c>
      <c r="G10278">
        <v>1</v>
      </c>
      <c r="H10278">
        <v>1</v>
      </c>
      <c r="I10278" t="s">
        <v>6</v>
      </c>
      <c r="J10278">
        <v>0</v>
      </c>
    </row>
    <row r="10279" spans="2:10" x14ac:dyDescent="0.45">
      <c r="B10279">
        <v>7433</v>
      </c>
      <c r="C10279" t="s">
        <v>41</v>
      </c>
      <c r="D10279">
        <v>38</v>
      </c>
      <c r="E10279">
        <v>14</v>
      </c>
      <c r="F10279" t="s">
        <v>13</v>
      </c>
      <c r="G10279">
        <v>1</v>
      </c>
      <c r="H10279">
        <v>2</v>
      </c>
      <c r="I10279" t="s">
        <v>0</v>
      </c>
      <c r="J10279">
        <v>-1</v>
      </c>
    </row>
    <row r="10280" spans="2:10" x14ac:dyDescent="0.45">
      <c r="B10280">
        <v>7434</v>
      </c>
      <c r="C10280" t="s">
        <v>41</v>
      </c>
      <c r="D10280">
        <v>38</v>
      </c>
      <c r="E10280">
        <v>14</v>
      </c>
      <c r="F10280" t="s">
        <v>10</v>
      </c>
      <c r="G10280">
        <v>1</v>
      </c>
      <c r="H10280">
        <v>0</v>
      </c>
      <c r="I10280" t="s">
        <v>39</v>
      </c>
      <c r="J10280">
        <v>1</v>
      </c>
    </row>
    <row r="10281" spans="2:10" x14ac:dyDescent="0.45">
      <c r="B10281">
        <v>7435</v>
      </c>
      <c r="C10281" t="s">
        <v>41</v>
      </c>
      <c r="D10281">
        <v>38</v>
      </c>
      <c r="E10281">
        <v>14</v>
      </c>
      <c r="F10281" t="s">
        <v>14</v>
      </c>
      <c r="G10281">
        <v>1</v>
      </c>
      <c r="H10281">
        <v>2</v>
      </c>
      <c r="I10281" t="s">
        <v>9</v>
      </c>
      <c r="J10281">
        <v>-1</v>
      </c>
    </row>
    <row r="10282" spans="2:10" x14ac:dyDescent="0.45">
      <c r="B10282">
        <v>7436</v>
      </c>
      <c r="C10282" t="s">
        <v>41</v>
      </c>
      <c r="D10282">
        <v>38</v>
      </c>
      <c r="E10282">
        <v>14</v>
      </c>
      <c r="F10282" t="s">
        <v>4</v>
      </c>
      <c r="G10282">
        <v>2</v>
      </c>
      <c r="H10282">
        <v>0</v>
      </c>
      <c r="I10282" t="s">
        <v>11</v>
      </c>
      <c r="J10282">
        <v>1</v>
      </c>
    </row>
    <row r="10283" spans="2:10" x14ac:dyDescent="0.45">
      <c r="B10283">
        <v>7437</v>
      </c>
      <c r="C10283" t="s">
        <v>41</v>
      </c>
      <c r="D10283">
        <v>38</v>
      </c>
      <c r="E10283">
        <v>15</v>
      </c>
      <c r="F10283" t="s">
        <v>8</v>
      </c>
      <c r="G10283">
        <v>0</v>
      </c>
      <c r="H10283">
        <v>1</v>
      </c>
      <c r="I10283" t="s">
        <v>17</v>
      </c>
      <c r="J10283">
        <v>-1</v>
      </c>
    </row>
    <row r="10284" spans="2:10" x14ac:dyDescent="0.45">
      <c r="B10284">
        <v>7438</v>
      </c>
      <c r="C10284" t="s">
        <v>41</v>
      </c>
      <c r="D10284">
        <v>38</v>
      </c>
      <c r="E10284">
        <v>15</v>
      </c>
      <c r="F10284" t="s">
        <v>0</v>
      </c>
      <c r="G10284">
        <v>1</v>
      </c>
      <c r="H10284">
        <v>0</v>
      </c>
      <c r="I10284" t="s">
        <v>7</v>
      </c>
      <c r="J10284">
        <v>1</v>
      </c>
    </row>
    <row r="10285" spans="2:10" x14ac:dyDescent="0.45">
      <c r="B10285">
        <v>7439</v>
      </c>
      <c r="C10285" t="s">
        <v>41</v>
      </c>
      <c r="D10285">
        <v>38</v>
      </c>
      <c r="E10285">
        <v>15</v>
      </c>
      <c r="F10285" t="s">
        <v>39</v>
      </c>
      <c r="G10285">
        <v>1</v>
      </c>
      <c r="H10285">
        <v>1</v>
      </c>
      <c r="I10285" t="s">
        <v>14</v>
      </c>
      <c r="J10285">
        <v>0</v>
      </c>
    </row>
    <row r="10286" spans="2:10" x14ac:dyDescent="0.45">
      <c r="B10286">
        <v>7440</v>
      </c>
      <c r="C10286" t="s">
        <v>41</v>
      </c>
      <c r="D10286">
        <v>38</v>
      </c>
      <c r="E10286">
        <v>15</v>
      </c>
      <c r="F10286" t="s">
        <v>5</v>
      </c>
      <c r="G10286">
        <v>4</v>
      </c>
      <c r="H10286">
        <v>2</v>
      </c>
      <c r="I10286" t="s">
        <v>1</v>
      </c>
      <c r="J10286">
        <v>1</v>
      </c>
    </row>
    <row r="10287" spans="2:10" x14ac:dyDescent="0.45">
      <c r="B10287">
        <v>7441</v>
      </c>
      <c r="C10287" t="s">
        <v>41</v>
      </c>
      <c r="D10287">
        <v>38</v>
      </c>
      <c r="E10287">
        <v>15</v>
      </c>
      <c r="F10287" t="s">
        <v>9</v>
      </c>
      <c r="G10287">
        <v>1</v>
      </c>
      <c r="H10287">
        <v>1</v>
      </c>
      <c r="I10287" t="s">
        <v>24</v>
      </c>
      <c r="J10287">
        <v>0</v>
      </c>
    </row>
    <row r="10288" spans="2:10" x14ac:dyDescent="0.45">
      <c r="B10288">
        <v>7442</v>
      </c>
      <c r="C10288" t="s">
        <v>41</v>
      </c>
      <c r="D10288">
        <v>38</v>
      </c>
      <c r="E10288">
        <v>15</v>
      </c>
      <c r="F10288" t="s">
        <v>27</v>
      </c>
      <c r="G10288">
        <v>3</v>
      </c>
      <c r="H10288">
        <v>1</v>
      </c>
      <c r="I10288" t="s">
        <v>13</v>
      </c>
      <c r="J10288">
        <v>1</v>
      </c>
    </row>
    <row r="10289" spans="2:10" x14ac:dyDescent="0.45">
      <c r="B10289">
        <v>7443</v>
      </c>
      <c r="C10289" t="s">
        <v>41</v>
      </c>
      <c r="D10289">
        <v>38</v>
      </c>
      <c r="E10289">
        <v>15</v>
      </c>
      <c r="F10289" t="s">
        <v>6</v>
      </c>
      <c r="G10289">
        <v>0</v>
      </c>
      <c r="H10289">
        <v>0</v>
      </c>
      <c r="I10289" t="s">
        <v>4</v>
      </c>
      <c r="J10289">
        <v>0</v>
      </c>
    </row>
    <row r="10290" spans="2:10" x14ac:dyDescent="0.45">
      <c r="B10290">
        <v>7444</v>
      </c>
      <c r="C10290" t="s">
        <v>41</v>
      </c>
      <c r="D10290">
        <v>38</v>
      </c>
      <c r="E10290">
        <v>15</v>
      </c>
      <c r="F10290" t="s">
        <v>11</v>
      </c>
      <c r="G10290">
        <v>4</v>
      </c>
      <c r="H10290">
        <v>1</v>
      </c>
      <c r="I10290" t="s">
        <v>12</v>
      </c>
      <c r="J10290">
        <v>1</v>
      </c>
    </row>
    <row r="10291" spans="2:10" x14ac:dyDescent="0.45">
      <c r="B10291">
        <v>7445</v>
      </c>
      <c r="C10291" t="s">
        <v>41</v>
      </c>
      <c r="D10291">
        <v>38</v>
      </c>
      <c r="E10291">
        <v>15</v>
      </c>
      <c r="F10291" t="s">
        <v>3</v>
      </c>
      <c r="G10291">
        <v>1</v>
      </c>
      <c r="H10291">
        <v>1</v>
      </c>
      <c r="I10291" t="s">
        <v>10</v>
      </c>
      <c r="J10291">
        <v>0</v>
      </c>
    </row>
    <row r="10292" spans="2:10" x14ac:dyDescent="0.45">
      <c r="B10292">
        <v>7447</v>
      </c>
      <c r="C10292" t="s">
        <v>41</v>
      </c>
      <c r="D10292">
        <v>38</v>
      </c>
      <c r="E10292">
        <v>16</v>
      </c>
      <c r="F10292" t="s">
        <v>4</v>
      </c>
      <c r="G10292">
        <v>1</v>
      </c>
      <c r="H10292">
        <v>2</v>
      </c>
      <c r="I10292" t="s">
        <v>8</v>
      </c>
      <c r="J10292">
        <v>-1</v>
      </c>
    </row>
    <row r="10293" spans="2:10" x14ac:dyDescent="0.45">
      <c r="B10293">
        <v>7448</v>
      </c>
      <c r="C10293" t="s">
        <v>41</v>
      </c>
      <c r="D10293">
        <v>38</v>
      </c>
      <c r="E10293">
        <v>16</v>
      </c>
      <c r="F10293" t="s">
        <v>12</v>
      </c>
      <c r="G10293">
        <v>2</v>
      </c>
      <c r="H10293">
        <v>1</v>
      </c>
      <c r="I10293" t="s">
        <v>6</v>
      </c>
      <c r="J10293">
        <v>1</v>
      </c>
    </row>
    <row r="10294" spans="2:10" x14ac:dyDescent="0.45">
      <c r="B10294">
        <v>7449</v>
      </c>
      <c r="C10294" t="s">
        <v>41</v>
      </c>
      <c r="D10294">
        <v>38</v>
      </c>
      <c r="E10294">
        <v>16</v>
      </c>
      <c r="F10294" t="s">
        <v>10</v>
      </c>
      <c r="G10294">
        <v>3</v>
      </c>
      <c r="H10294">
        <v>1</v>
      </c>
      <c r="I10294" t="s">
        <v>11</v>
      </c>
      <c r="J10294">
        <v>1</v>
      </c>
    </row>
    <row r="10295" spans="2:10" x14ac:dyDescent="0.45">
      <c r="B10295">
        <v>7450</v>
      </c>
      <c r="C10295" t="s">
        <v>41</v>
      </c>
      <c r="D10295">
        <v>38</v>
      </c>
      <c r="E10295">
        <v>16</v>
      </c>
      <c r="F10295" t="s">
        <v>14</v>
      </c>
      <c r="G10295">
        <v>2</v>
      </c>
      <c r="H10295">
        <v>3</v>
      </c>
      <c r="I10295" t="s">
        <v>3</v>
      </c>
      <c r="J10295">
        <v>-1</v>
      </c>
    </row>
    <row r="10296" spans="2:10" x14ac:dyDescent="0.45">
      <c r="B10296">
        <v>7451</v>
      </c>
      <c r="C10296" t="s">
        <v>41</v>
      </c>
      <c r="D10296">
        <v>38</v>
      </c>
      <c r="E10296">
        <v>16</v>
      </c>
      <c r="F10296" t="s">
        <v>9</v>
      </c>
      <c r="G10296">
        <v>2</v>
      </c>
      <c r="H10296">
        <v>3</v>
      </c>
      <c r="I10296" t="s">
        <v>39</v>
      </c>
      <c r="J10296">
        <v>-1</v>
      </c>
    </row>
    <row r="10297" spans="2:10" x14ac:dyDescent="0.45">
      <c r="B10297">
        <v>7452</v>
      </c>
      <c r="C10297" t="s">
        <v>41</v>
      </c>
      <c r="D10297">
        <v>38</v>
      </c>
      <c r="E10297">
        <v>16</v>
      </c>
      <c r="F10297" t="s">
        <v>7</v>
      </c>
      <c r="G10297">
        <v>2</v>
      </c>
      <c r="H10297">
        <v>3</v>
      </c>
      <c r="I10297" t="s">
        <v>27</v>
      </c>
      <c r="J10297">
        <v>-1</v>
      </c>
    </row>
    <row r="10298" spans="2:10" x14ac:dyDescent="0.45">
      <c r="B10298">
        <v>7453</v>
      </c>
      <c r="C10298" t="s">
        <v>41</v>
      </c>
      <c r="D10298">
        <v>38</v>
      </c>
      <c r="E10298">
        <v>16</v>
      </c>
      <c r="F10298" t="s">
        <v>17</v>
      </c>
      <c r="G10298">
        <v>2</v>
      </c>
      <c r="H10298">
        <v>0</v>
      </c>
      <c r="I10298" t="s">
        <v>0</v>
      </c>
      <c r="J10298">
        <v>1</v>
      </c>
    </row>
    <row r="10299" spans="2:10" x14ac:dyDescent="0.45">
      <c r="B10299">
        <v>7454</v>
      </c>
      <c r="C10299" t="s">
        <v>41</v>
      </c>
      <c r="D10299">
        <v>38</v>
      </c>
      <c r="E10299">
        <v>16</v>
      </c>
      <c r="F10299" t="s">
        <v>24</v>
      </c>
      <c r="G10299">
        <v>3</v>
      </c>
      <c r="H10299">
        <v>2</v>
      </c>
      <c r="I10299" t="s">
        <v>1</v>
      </c>
      <c r="J10299">
        <v>1</v>
      </c>
    </row>
    <row r="10300" spans="2:10" x14ac:dyDescent="0.45">
      <c r="B10300">
        <v>7455</v>
      </c>
      <c r="C10300" t="s">
        <v>41</v>
      </c>
      <c r="D10300">
        <v>38</v>
      </c>
      <c r="E10300">
        <v>16</v>
      </c>
      <c r="F10300" t="s">
        <v>13</v>
      </c>
      <c r="G10300">
        <v>0</v>
      </c>
      <c r="H10300">
        <v>2</v>
      </c>
      <c r="I10300" t="s">
        <v>5</v>
      </c>
      <c r="J10300">
        <v>-1</v>
      </c>
    </row>
    <row r="10301" spans="2:10" x14ac:dyDescent="0.45">
      <c r="B10301">
        <v>7456</v>
      </c>
      <c r="C10301" t="s">
        <v>41</v>
      </c>
      <c r="D10301">
        <v>38</v>
      </c>
      <c r="E10301">
        <v>17</v>
      </c>
      <c r="F10301" t="s">
        <v>0</v>
      </c>
      <c r="G10301">
        <v>1</v>
      </c>
      <c r="H10301">
        <v>3</v>
      </c>
      <c r="I10301" t="s">
        <v>4</v>
      </c>
      <c r="J10301">
        <v>-1</v>
      </c>
    </row>
    <row r="10302" spans="2:10" x14ac:dyDescent="0.45">
      <c r="B10302">
        <v>7457</v>
      </c>
      <c r="C10302" t="s">
        <v>41</v>
      </c>
      <c r="D10302">
        <v>38</v>
      </c>
      <c r="E10302">
        <v>17</v>
      </c>
      <c r="F10302" t="s">
        <v>11</v>
      </c>
      <c r="G10302">
        <v>2</v>
      </c>
      <c r="H10302">
        <v>0</v>
      </c>
      <c r="I10302" t="s">
        <v>14</v>
      </c>
      <c r="J10302">
        <v>1</v>
      </c>
    </row>
    <row r="10303" spans="2:10" x14ac:dyDescent="0.45">
      <c r="B10303">
        <v>7458</v>
      </c>
      <c r="C10303" t="s">
        <v>41</v>
      </c>
      <c r="D10303">
        <v>38</v>
      </c>
      <c r="E10303">
        <v>17</v>
      </c>
      <c r="F10303" t="s">
        <v>8</v>
      </c>
      <c r="G10303">
        <v>4</v>
      </c>
      <c r="H10303">
        <v>3</v>
      </c>
      <c r="I10303" t="s">
        <v>12</v>
      </c>
      <c r="J10303">
        <v>1</v>
      </c>
    </row>
    <row r="10304" spans="2:10" x14ac:dyDescent="0.45">
      <c r="B10304">
        <v>7459</v>
      </c>
      <c r="C10304" t="s">
        <v>41</v>
      </c>
      <c r="D10304">
        <v>38</v>
      </c>
      <c r="E10304">
        <v>17</v>
      </c>
      <c r="F10304" t="s">
        <v>6</v>
      </c>
      <c r="G10304">
        <v>0</v>
      </c>
      <c r="H10304">
        <v>3</v>
      </c>
      <c r="I10304" t="s">
        <v>10</v>
      </c>
      <c r="J10304">
        <v>-1</v>
      </c>
    </row>
    <row r="10305" spans="2:10" x14ac:dyDescent="0.45">
      <c r="B10305">
        <v>7460</v>
      </c>
      <c r="C10305" t="s">
        <v>41</v>
      </c>
      <c r="D10305">
        <v>38</v>
      </c>
      <c r="E10305">
        <v>17</v>
      </c>
      <c r="F10305" t="s">
        <v>3</v>
      </c>
      <c r="G10305">
        <v>5</v>
      </c>
      <c r="H10305">
        <v>2</v>
      </c>
      <c r="I10305" t="s">
        <v>9</v>
      </c>
      <c r="J10305">
        <v>1</v>
      </c>
    </row>
    <row r="10306" spans="2:10" x14ac:dyDescent="0.45">
      <c r="B10306">
        <v>7461</v>
      </c>
      <c r="C10306" t="s">
        <v>41</v>
      </c>
      <c r="D10306">
        <v>38</v>
      </c>
      <c r="E10306">
        <v>17</v>
      </c>
      <c r="F10306" t="s">
        <v>27</v>
      </c>
      <c r="G10306">
        <v>5</v>
      </c>
      <c r="H10306">
        <v>0</v>
      </c>
      <c r="I10306" t="s">
        <v>17</v>
      </c>
      <c r="J10306">
        <v>1</v>
      </c>
    </row>
    <row r="10307" spans="2:10" x14ac:dyDescent="0.45">
      <c r="B10307">
        <v>7462</v>
      </c>
      <c r="C10307" t="s">
        <v>41</v>
      </c>
      <c r="D10307">
        <v>38</v>
      </c>
      <c r="E10307">
        <v>17</v>
      </c>
      <c r="F10307" t="s">
        <v>1</v>
      </c>
      <c r="G10307">
        <v>2</v>
      </c>
      <c r="H10307">
        <v>1</v>
      </c>
      <c r="I10307" t="s">
        <v>13</v>
      </c>
      <c r="J10307">
        <v>1</v>
      </c>
    </row>
    <row r="10308" spans="2:10" x14ac:dyDescent="0.45">
      <c r="B10308">
        <v>7463</v>
      </c>
      <c r="C10308" t="s">
        <v>41</v>
      </c>
      <c r="D10308">
        <v>38</v>
      </c>
      <c r="E10308">
        <v>17</v>
      </c>
      <c r="F10308" t="s">
        <v>5</v>
      </c>
      <c r="G10308">
        <v>2</v>
      </c>
      <c r="H10308">
        <v>1</v>
      </c>
      <c r="I10308" t="s">
        <v>7</v>
      </c>
      <c r="J10308">
        <v>1</v>
      </c>
    </row>
    <row r="10309" spans="2:10" x14ac:dyDescent="0.45">
      <c r="B10309">
        <v>7464</v>
      </c>
      <c r="C10309" t="s">
        <v>41</v>
      </c>
      <c r="D10309">
        <v>38</v>
      </c>
      <c r="E10309">
        <v>17</v>
      </c>
      <c r="F10309" t="s">
        <v>39</v>
      </c>
      <c r="G10309">
        <v>1</v>
      </c>
      <c r="H10309">
        <v>0</v>
      </c>
      <c r="I10309" t="s">
        <v>24</v>
      </c>
      <c r="J10309">
        <v>1</v>
      </c>
    </row>
    <row r="10310" spans="2:10" x14ac:dyDescent="0.45">
      <c r="B10310">
        <v>7479</v>
      </c>
      <c r="C10310" t="s">
        <v>40</v>
      </c>
      <c r="D10310">
        <v>39</v>
      </c>
      <c r="E10310">
        <v>1</v>
      </c>
      <c r="F10310" t="s">
        <v>14</v>
      </c>
      <c r="G10310">
        <v>2</v>
      </c>
      <c r="H10310">
        <v>1</v>
      </c>
      <c r="I10310" t="s">
        <v>5</v>
      </c>
      <c r="J10310">
        <v>1</v>
      </c>
    </row>
    <row r="10311" spans="2:10" x14ac:dyDescent="0.45">
      <c r="B10311">
        <v>7480</v>
      </c>
      <c r="C10311" t="s">
        <v>40</v>
      </c>
      <c r="D10311">
        <v>39</v>
      </c>
      <c r="E10311">
        <v>1</v>
      </c>
      <c r="F10311" t="s">
        <v>0</v>
      </c>
      <c r="G10311">
        <v>1</v>
      </c>
      <c r="H10311">
        <v>2</v>
      </c>
      <c r="I10311" t="s">
        <v>17</v>
      </c>
      <c r="J10311">
        <v>-1</v>
      </c>
    </row>
    <row r="10312" spans="2:10" x14ac:dyDescent="0.45">
      <c r="B10312">
        <v>7481</v>
      </c>
      <c r="C10312" t="s">
        <v>40</v>
      </c>
      <c r="D10312">
        <v>39</v>
      </c>
      <c r="E10312">
        <v>1</v>
      </c>
      <c r="F10312" t="s">
        <v>12</v>
      </c>
      <c r="G10312">
        <v>2</v>
      </c>
      <c r="H10312">
        <v>1</v>
      </c>
      <c r="I10312" t="s">
        <v>9</v>
      </c>
      <c r="J10312">
        <v>1</v>
      </c>
    </row>
    <row r="10313" spans="2:10" x14ac:dyDescent="0.45">
      <c r="B10313">
        <v>7482</v>
      </c>
      <c r="C10313" t="s">
        <v>40</v>
      </c>
      <c r="D10313">
        <v>39</v>
      </c>
      <c r="E10313">
        <v>1</v>
      </c>
      <c r="F10313" t="s">
        <v>39</v>
      </c>
      <c r="G10313">
        <v>3</v>
      </c>
      <c r="H10313">
        <v>1</v>
      </c>
      <c r="I10313" t="s">
        <v>7</v>
      </c>
      <c r="J10313">
        <v>1</v>
      </c>
    </row>
    <row r="10314" spans="2:10" x14ac:dyDescent="0.45">
      <c r="B10314">
        <v>7483</v>
      </c>
      <c r="C10314" t="s">
        <v>40</v>
      </c>
      <c r="D10314">
        <v>39</v>
      </c>
      <c r="E10314">
        <v>1</v>
      </c>
      <c r="F10314" t="s">
        <v>1</v>
      </c>
      <c r="G10314">
        <v>1</v>
      </c>
      <c r="H10314">
        <v>1</v>
      </c>
      <c r="I10314" t="s">
        <v>8</v>
      </c>
      <c r="J10314">
        <v>0</v>
      </c>
    </row>
    <row r="10315" spans="2:10" x14ac:dyDescent="0.45">
      <c r="B10315">
        <v>7484</v>
      </c>
      <c r="C10315" t="s">
        <v>40</v>
      </c>
      <c r="D10315">
        <v>39</v>
      </c>
      <c r="E10315">
        <v>1</v>
      </c>
      <c r="F10315" t="s">
        <v>27</v>
      </c>
      <c r="G10315">
        <v>0</v>
      </c>
      <c r="H10315">
        <v>0</v>
      </c>
      <c r="I10315" t="s">
        <v>4</v>
      </c>
      <c r="J10315">
        <v>0</v>
      </c>
    </row>
    <row r="10316" spans="2:10" x14ac:dyDescent="0.45">
      <c r="B10316">
        <v>7485</v>
      </c>
      <c r="C10316" t="s">
        <v>40</v>
      </c>
      <c r="D10316">
        <v>39</v>
      </c>
      <c r="E10316">
        <v>1</v>
      </c>
      <c r="F10316" t="s">
        <v>21</v>
      </c>
      <c r="G10316">
        <v>2</v>
      </c>
      <c r="H10316">
        <v>1</v>
      </c>
      <c r="I10316" t="s">
        <v>24</v>
      </c>
      <c r="J10316">
        <v>1</v>
      </c>
    </row>
    <row r="10317" spans="2:10" x14ac:dyDescent="0.45">
      <c r="B10317">
        <v>7486</v>
      </c>
      <c r="C10317" t="s">
        <v>40</v>
      </c>
      <c r="D10317">
        <v>39</v>
      </c>
      <c r="E10317">
        <v>1</v>
      </c>
      <c r="F10317" t="s">
        <v>3</v>
      </c>
      <c r="G10317">
        <v>3</v>
      </c>
      <c r="H10317">
        <v>1</v>
      </c>
      <c r="I10317" t="s">
        <v>10</v>
      </c>
      <c r="J10317">
        <v>1</v>
      </c>
    </row>
    <row r="10318" spans="2:10" x14ac:dyDescent="0.45">
      <c r="B10318">
        <v>7487</v>
      </c>
      <c r="C10318" t="s">
        <v>40</v>
      </c>
      <c r="D10318">
        <v>39</v>
      </c>
      <c r="E10318">
        <v>1</v>
      </c>
      <c r="F10318" t="s">
        <v>11</v>
      </c>
      <c r="G10318">
        <v>1</v>
      </c>
      <c r="H10318">
        <v>2</v>
      </c>
      <c r="I10318" t="s">
        <v>13</v>
      </c>
      <c r="J10318">
        <v>-1</v>
      </c>
    </row>
    <row r="10319" spans="2:10" x14ac:dyDescent="0.45">
      <c r="B10319">
        <v>7488</v>
      </c>
      <c r="C10319" t="s">
        <v>40</v>
      </c>
      <c r="D10319">
        <v>39</v>
      </c>
      <c r="E10319">
        <v>2</v>
      </c>
      <c r="F10319" t="s">
        <v>4</v>
      </c>
      <c r="G10319">
        <v>2</v>
      </c>
      <c r="H10319">
        <v>1</v>
      </c>
      <c r="I10319" t="s">
        <v>21</v>
      </c>
      <c r="J10319">
        <v>1</v>
      </c>
    </row>
    <row r="10320" spans="2:10" x14ac:dyDescent="0.45">
      <c r="B10320">
        <v>7489</v>
      </c>
      <c r="C10320" t="s">
        <v>40</v>
      </c>
      <c r="D10320">
        <v>39</v>
      </c>
      <c r="E10320">
        <v>2</v>
      </c>
      <c r="F10320" t="s">
        <v>8</v>
      </c>
      <c r="G10320">
        <v>1</v>
      </c>
      <c r="H10320">
        <v>1</v>
      </c>
      <c r="I10320" t="s">
        <v>27</v>
      </c>
      <c r="J10320">
        <v>0</v>
      </c>
    </row>
    <row r="10321" spans="2:10" x14ac:dyDescent="0.45">
      <c r="B10321">
        <v>7490</v>
      </c>
      <c r="C10321" t="s">
        <v>40</v>
      </c>
      <c r="D10321">
        <v>39</v>
      </c>
      <c r="E10321">
        <v>2</v>
      </c>
      <c r="F10321" t="s">
        <v>7</v>
      </c>
      <c r="G10321">
        <v>0</v>
      </c>
      <c r="H10321">
        <v>0</v>
      </c>
      <c r="I10321" t="s">
        <v>11</v>
      </c>
      <c r="J10321">
        <v>0</v>
      </c>
    </row>
    <row r="10322" spans="2:10" x14ac:dyDescent="0.45">
      <c r="B10322">
        <v>7491</v>
      </c>
      <c r="C10322" t="s">
        <v>40</v>
      </c>
      <c r="D10322">
        <v>39</v>
      </c>
      <c r="E10322">
        <v>2</v>
      </c>
      <c r="F10322" t="s">
        <v>5</v>
      </c>
      <c r="G10322">
        <v>2</v>
      </c>
      <c r="H10322">
        <v>2</v>
      </c>
      <c r="I10322" t="s">
        <v>0</v>
      </c>
      <c r="J10322">
        <v>0</v>
      </c>
    </row>
    <row r="10323" spans="2:10" x14ac:dyDescent="0.45">
      <c r="B10323">
        <v>7492</v>
      </c>
      <c r="C10323" t="s">
        <v>40</v>
      </c>
      <c r="D10323">
        <v>39</v>
      </c>
      <c r="E10323">
        <v>2</v>
      </c>
      <c r="F10323" t="s">
        <v>10</v>
      </c>
      <c r="G10323">
        <v>3</v>
      </c>
      <c r="H10323">
        <v>1</v>
      </c>
      <c r="I10323" t="s">
        <v>39</v>
      </c>
      <c r="J10323">
        <v>1</v>
      </c>
    </row>
    <row r="10324" spans="2:10" x14ac:dyDescent="0.45">
      <c r="B10324">
        <v>7493</v>
      </c>
      <c r="C10324" t="s">
        <v>40</v>
      </c>
      <c r="D10324">
        <v>39</v>
      </c>
      <c r="E10324">
        <v>2</v>
      </c>
      <c r="F10324" t="s">
        <v>9</v>
      </c>
      <c r="G10324">
        <v>0</v>
      </c>
      <c r="H10324">
        <v>1</v>
      </c>
      <c r="I10324" t="s">
        <v>14</v>
      </c>
      <c r="J10324">
        <v>-1</v>
      </c>
    </row>
    <row r="10325" spans="2:10" x14ac:dyDescent="0.45">
      <c r="B10325">
        <v>7494</v>
      </c>
      <c r="C10325" t="s">
        <v>40</v>
      </c>
      <c r="D10325">
        <v>39</v>
      </c>
      <c r="E10325">
        <v>2</v>
      </c>
      <c r="F10325" t="s">
        <v>13</v>
      </c>
      <c r="G10325">
        <v>1</v>
      </c>
      <c r="H10325">
        <v>0</v>
      </c>
      <c r="I10325" t="s">
        <v>1</v>
      </c>
      <c r="J10325">
        <v>1</v>
      </c>
    </row>
    <row r="10326" spans="2:10" x14ac:dyDescent="0.45">
      <c r="B10326">
        <v>7495</v>
      </c>
      <c r="C10326" t="s">
        <v>40</v>
      </c>
      <c r="D10326">
        <v>39</v>
      </c>
      <c r="E10326">
        <v>2</v>
      </c>
      <c r="F10326" t="s">
        <v>24</v>
      </c>
      <c r="G10326">
        <v>2</v>
      </c>
      <c r="H10326">
        <v>2</v>
      </c>
      <c r="I10326" t="s">
        <v>12</v>
      </c>
      <c r="J10326">
        <v>0</v>
      </c>
    </row>
    <row r="10327" spans="2:10" x14ac:dyDescent="0.45">
      <c r="B10327">
        <v>7496</v>
      </c>
      <c r="C10327" t="s">
        <v>40</v>
      </c>
      <c r="D10327">
        <v>39</v>
      </c>
      <c r="E10327">
        <v>2</v>
      </c>
      <c r="F10327" t="s">
        <v>17</v>
      </c>
      <c r="G10327">
        <v>0</v>
      </c>
      <c r="H10327">
        <v>0</v>
      </c>
      <c r="I10327" t="s">
        <v>3</v>
      </c>
      <c r="J10327">
        <v>0</v>
      </c>
    </row>
    <row r="10328" spans="2:10" x14ac:dyDescent="0.45">
      <c r="B10328">
        <v>7497</v>
      </c>
      <c r="C10328" t="s">
        <v>40</v>
      </c>
      <c r="D10328">
        <v>39</v>
      </c>
      <c r="E10328">
        <v>3</v>
      </c>
      <c r="F10328" t="s">
        <v>14</v>
      </c>
      <c r="G10328">
        <v>5</v>
      </c>
      <c r="H10328">
        <v>1</v>
      </c>
      <c r="I10328" t="s">
        <v>24</v>
      </c>
      <c r="J10328">
        <v>1</v>
      </c>
    </row>
    <row r="10329" spans="2:10" x14ac:dyDescent="0.45">
      <c r="B10329">
        <v>7498</v>
      </c>
      <c r="C10329" t="s">
        <v>40</v>
      </c>
      <c r="D10329">
        <v>39</v>
      </c>
      <c r="E10329">
        <v>3</v>
      </c>
      <c r="F10329" t="s">
        <v>0</v>
      </c>
      <c r="G10329">
        <v>1</v>
      </c>
      <c r="H10329">
        <v>0</v>
      </c>
      <c r="I10329" t="s">
        <v>9</v>
      </c>
      <c r="J10329">
        <v>1</v>
      </c>
    </row>
    <row r="10330" spans="2:10" x14ac:dyDescent="0.45">
      <c r="B10330">
        <v>7499</v>
      </c>
      <c r="C10330" t="s">
        <v>40</v>
      </c>
      <c r="D10330">
        <v>39</v>
      </c>
      <c r="E10330">
        <v>3</v>
      </c>
      <c r="F10330" t="s">
        <v>12</v>
      </c>
      <c r="G10330">
        <v>2</v>
      </c>
      <c r="H10330">
        <v>3</v>
      </c>
      <c r="I10330" t="s">
        <v>4</v>
      </c>
      <c r="J10330">
        <v>-1</v>
      </c>
    </row>
    <row r="10331" spans="2:10" x14ac:dyDescent="0.45">
      <c r="B10331">
        <v>7500</v>
      </c>
      <c r="C10331" t="s">
        <v>40</v>
      </c>
      <c r="D10331">
        <v>39</v>
      </c>
      <c r="E10331">
        <v>3</v>
      </c>
      <c r="F10331" t="s">
        <v>1</v>
      </c>
      <c r="G10331">
        <v>3</v>
      </c>
      <c r="H10331">
        <v>2</v>
      </c>
      <c r="I10331" t="s">
        <v>7</v>
      </c>
      <c r="J10331">
        <v>1</v>
      </c>
    </row>
    <row r="10332" spans="2:10" x14ac:dyDescent="0.45">
      <c r="B10332">
        <v>7501</v>
      </c>
      <c r="C10332" t="s">
        <v>40</v>
      </c>
      <c r="D10332">
        <v>39</v>
      </c>
      <c r="E10332">
        <v>3</v>
      </c>
      <c r="F10332" t="s">
        <v>27</v>
      </c>
      <c r="G10332">
        <v>2</v>
      </c>
      <c r="H10332">
        <v>0</v>
      </c>
      <c r="I10332" t="s">
        <v>13</v>
      </c>
      <c r="J10332">
        <v>1</v>
      </c>
    </row>
    <row r="10333" spans="2:10" x14ac:dyDescent="0.45">
      <c r="B10333">
        <v>7502</v>
      </c>
      <c r="C10333" t="s">
        <v>40</v>
      </c>
      <c r="D10333">
        <v>39</v>
      </c>
      <c r="E10333">
        <v>3</v>
      </c>
      <c r="F10333" t="s">
        <v>21</v>
      </c>
      <c r="G10333">
        <v>1</v>
      </c>
      <c r="H10333">
        <v>1</v>
      </c>
      <c r="I10333" t="s">
        <v>8</v>
      </c>
      <c r="J10333">
        <v>0</v>
      </c>
    </row>
    <row r="10334" spans="2:10" x14ac:dyDescent="0.45">
      <c r="B10334">
        <v>7503</v>
      </c>
      <c r="C10334" t="s">
        <v>40</v>
      </c>
      <c r="D10334">
        <v>39</v>
      </c>
      <c r="E10334">
        <v>3</v>
      </c>
      <c r="F10334" t="s">
        <v>11</v>
      </c>
      <c r="G10334">
        <v>1</v>
      </c>
      <c r="H10334">
        <v>4</v>
      </c>
      <c r="I10334" t="s">
        <v>10</v>
      </c>
      <c r="J10334">
        <v>-1</v>
      </c>
    </row>
    <row r="10335" spans="2:10" x14ac:dyDescent="0.45">
      <c r="B10335">
        <v>7504</v>
      </c>
      <c r="C10335" t="s">
        <v>40</v>
      </c>
      <c r="D10335">
        <v>39</v>
      </c>
      <c r="E10335">
        <v>3</v>
      </c>
      <c r="F10335" t="s">
        <v>17</v>
      </c>
      <c r="G10335">
        <v>1</v>
      </c>
      <c r="H10335">
        <v>3</v>
      </c>
      <c r="I10335" t="s">
        <v>5</v>
      </c>
      <c r="J10335">
        <v>-1</v>
      </c>
    </row>
    <row r="10336" spans="2:10" x14ac:dyDescent="0.45">
      <c r="B10336">
        <v>7505</v>
      </c>
      <c r="C10336" t="s">
        <v>40</v>
      </c>
      <c r="D10336">
        <v>39</v>
      </c>
      <c r="E10336">
        <v>3</v>
      </c>
      <c r="F10336" t="s">
        <v>3</v>
      </c>
      <c r="G10336">
        <v>2</v>
      </c>
      <c r="H10336">
        <v>1</v>
      </c>
      <c r="I10336" t="s">
        <v>39</v>
      </c>
      <c r="J10336">
        <v>1</v>
      </c>
    </row>
    <row r="10337" spans="2:10" x14ac:dyDescent="0.45">
      <c r="B10337">
        <v>7506</v>
      </c>
      <c r="C10337" t="s">
        <v>40</v>
      </c>
      <c r="D10337">
        <v>39</v>
      </c>
      <c r="E10337">
        <v>4</v>
      </c>
      <c r="F10337" t="s">
        <v>4</v>
      </c>
      <c r="G10337">
        <v>2</v>
      </c>
      <c r="H10337">
        <v>1</v>
      </c>
      <c r="I10337" t="s">
        <v>14</v>
      </c>
      <c r="J10337">
        <v>1</v>
      </c>
    </row>
    <row r="10338" spans="2:10" x14ac:dyDescent="0.45">
      <c r="B10338">
        <v>7507</v>
      </c>
      <c r="C10338" t="s">
        <v>40</v>
      </c>
      <c r="D10338">
        <v>39</v>
      </c>
      <c r="E10338">
        <v>4</v>
      </c>
      <c r="F10338" t="s">
        <v>8</v>
      </c>
      <c r="G10338">
        <v>2</v>
      </c>
      <c r="H10338">
        <v>2</v>
      </c>
      <c r="I10338" t="s">
        <v>12</v>
      </c>
      <c r="J10338">
        <v>0</v>
      </c>
    </row>
    <row r="10339" spans="2:10" x14ac:dyDescent="0.45">
      <c r="B10339">
        <v>7508</v>
      </c>
      <c r="C10339" t="s">
        <v>40</v>
      </c>
      <c r="D10339">
        <v>39</v>
      </c>
      <c r="E10339">
        <v>4</v>
      </c>
      <c r="F10339" t="s">
        <v>7</v>
      </c>
      <c r="G10339">
        <v>2</v>
      </c>
      <c r="H10339">
        <v>1</v>
      </c>
      <c r="I10339" t="s">
        <v>27</v>
      </c>
      <c r="J10339">
        <v>1</v>
      </c>
    </row>
    <row r="10340" spans="2:10" x14ac:dyDescent="0.45">
      <c r="B10340">
        <v>7509</v>
      </c>
      <c r="C10340" t="s">
        <v>40</v>
      </c>
      <c r="D10340">
        <v>39</v>
      </c>
      <c r="E10340">
        <v>4</v>
      </c>
      <c r="F10340" t="s">
        <v>39</v>
      </c>
      <c r="G10340">
        <v>0</v>
      </c>
      <c r="H10340">
        <v>3</v>
      </c>
      <c r="I10340" t="s">
        <v>11</v>
      </c>
      <c r="J10340">
        <v>-1</v>
      </c>
    </row>
    <row r="10341" spans="2:10" x14ac:dyDescent="0.45">
      <c r="B10341">
        <v>7510</v>
      </c>
      <c r="C10341" t="s">
        <v>40</v>
      </c>
      <c r="D10341">
        <v>39</v>
      </c>
      <c r="E10341">
        <v>4</v>
      </c>
      <c r="F10341" t="s">
        <v>5</v>
      </c>
      <c r="G10341">
        <v>1</v>
      </c>
      <c r="H10341">
        <v>2</v>
      </c>
      <c r="I10341" t="s">
        <v>3</v>
      </c>
      <c r="J10341">
        <v>-1</v>
      </c>
    </row>
    <row r="10342" spans="2:10" x14ac:dyDescent="0.45">
      <c r="B10342">
        <v>7511</v>
      </c>
      <c r="C10342" t="s">
        <v>40</v>
      </c>
      <c r="D10342">
        <v>39</v>
      </c>
      <c r="E10342">
        <v>4</v>
      </c>
      <c r="F10342" t="s">
        <v>10</v>
      </c>
      <c r="G10342">
        <v>1</v>
      </c>
      <c r="H10342">
        <v>1</v>
      </c>
      <c r="I10342" t="s">
        <v>1</v>
      </c>
      <c r="J10342">
        <v>0</v>
      </c>
    </row>
    <row r="10343" spans="2:10" x14ac:dyDescent="0.45">
      <c r="B10343">
        <v>7512</v>
      </c>
      <c r="C10343" t="s">
        <v>40</v>
      </c>
      <c r="D10343">
        <v>39</v>
      </c>
      <c r="E10343">
        <v>4</v>
      </c>
      <c r="F10343" t="s">
        <v>9</v>
      </c>
      <c r="G10343">
        <v>3</v>
      </c>
      <c r="H10343">
        <v>2</v>
      </c>
      <c r="I10343" t="s">
        <v>17</v>
      </c>
      <c r="J10343">
        <v>1</v>
      </c>
    </row>
    <row r="10344" spans="2:10" x14ac:dyDescent="0.45">
      <c r="B10344">
        <v>7513</v>
      </c>
      <c r="C10344" t="s">
        <v>40</v>
      </c>
      <c r="D10344">
        <v>39</v>
      </c>
      <c r="E10344">
        <v>4</v>
      </c>
      <c r="F10344" t="s">
        <v>13</v>
      </c>
      <c r="G10344">
        <v>0</v>
      </c>
      <c r="H10344">
        <v>0</v>
      </c>
      <c r="I10344" t="s">
        <v>21</v>
      </c>
      <c r="J10344">
        <v>0</v>
      </c>
    </row>
    <row r="10345" spans="2:10" x14ac:dyDescent="0.45">
      <c r="B10345">
        <v>7514</v>
      </c>
      <c r="C10345" t="s">
        <v>40</v>
      </c>
      <c r="D10345">
        <v>39</v>
      </c>
      <c r="E10345">
        <v>4</v>
      </c>
      <c r="F10345" t="s">
        <v>24</v>
      </c>
      <c r="G10345">
        <v>2</v>
      </c>
      <c r="H10345">
        <v>1</v>
      </c>
      <c r="I10345" t="s">
        <v>0</v>
      </c>
      <c r="J10345">
        <v>1</v>
      </c>
    </row>
    <row r="10346" spans="2:10" x14ac:dyDescent="0.45">
      <c r="B10346">
        <v>7515</v>
      </c>
      <c r="C10346" t="s">
        <v>40</v>
      </c>
      <c r="D10346">
        <v>39</v>
      </c>
      <c r="E10346">
        <v>5</v>
      </c>
      <c r="F10346" t="s">
        <v>17</v>
      </c>
      <c r="G10346">
        <v>1</v>
      </c>
      <c r="H10346">
        <v>0</v>
      </c>
      <c r="I10346" t="s">
        <v>24</v>
      </c>
      <c r="J10346">
        <v>1</v>
      </c>
    </row>
    <row r="10347" spans="2:10" x14ac:dyDescent="0.45">
      <c r="B10347">
        <v>7516</v>
      </c>
      <c r="C10347" t="s">
        <v>40</v>
      </c>
      <c r="D10347">
        <v>39</v>
      </c>
      <c r="E10347">
        <v>5</v>
      </c>
      <c r="F10347" t="s">
        <v>12</v>
      </c>
      <c r="G10347">
        <v>1</v>
      </c>
      <c r="H10347">
        <v>1</v>
      </c>
      <c r="I10347" t="s">
        <v>13</v>
      </c>
      <c r="J10347">
        <v>0</v>
      </c>
    </row>
    <row r="10348" spans="2:10" x14ac:dyDescent="0.45">
      <c r="B10348">
        <v>7517</v>
      </c>
      <c r="C10348" t="s">
        <v>40</v>
      </c>
      <c r="D10348">
        <v>39</v>
      </c>
      <c r="E10348">
        <v>5</v>
      </c>
      <c r="F10348" t="s">
        <v>21</v>
      </c>
      <c r="G10348">
        <v>2</v>
      </c>
      <c r="H10348">
        <v>2</v>
      </c>
      <c r="I10348" t="s">
        <v>7</v>
      </c>
      <c r="J10348">
        <v>0</v>
      </c>
    </row>
    <row r="10349" spans="2:10" x14ac:dyDescent="0.45">
      <c r="B10349">
        <v>7518</v>
      </c>
      <c r="C10349" t="s">
        <v>40</v>
      </c>
      <c r="D10349">
        <v>39</v>
      </c>
      <c r="E10349">
        <v>5</v>
      </c>
      <c r="F10349" t="s">
        <v>27</v>
      </c>
      <c r="G10349">
        <v>3</v>
      </c>
      <c r="H10349">
        <v>2</v>
      </c>
      <c r="I10349" t="s">
        <v>10</v>
      </c>
      <c r="J10349">
        <v>1</v>
      </c>
    </row>
    <row r="10350" spans="2:10" x14ac:dyDescent="0.45">
      <c r="B10350">
        <v>7519</v>
      </c>
      <c r="C10350" t="s">
        <v>40</v>
      </c>
      <c r="D10350">
        <v>39</v>
      </c>
      <c r="E10350">
        <v>5</v>
      </c>
      <c r="F10350" t="s">
        <v>3</v>
      </c>
      <c r="G10350">
        <v>2</v>
      </c>
      <c r="H10350">
        <v>1</v>
      </c>
      <c r="I10350" t="s">
        <v>11</v>
      </c>
      <c r="J10350">
        <v>1</v>
      </c>
    </row>
    <row r="10351" spans="2:10" x14ac:dyDescent="0.45">
      <c r="B10351">
        <v>7520</v>
      </c>
      <c r="C10351" t="s">
        <v>40</v>
      </c>
      <c r="D10351">
        <v>39</v>
      </c>
      <c r="E10351">
        <v>5</v>
      </c>
      <c r="F10351" t="s">
        <v>1</v>
      </c>
      <c r="G10351">
        <v>1</v>
      </c>
      <c r="H10351">
        <v>0</v>
      </c>
      <c r="I10351" t="s">
        <v>39</v>
      </c>
      <c r="J10351">
        <v>1</v>
      </c>
    </row>
    <row r="10352" spans="2:10" x14ac:dyDescent="0.45">
      <c r="B10352">
        <v>7521</v>
      </c>
      <c r="C10352" t="s">
        <v>40</v>
      </c>
      <c r="D10352">
        <v>39</v>
      </c>
      <c r="E10352">
        <v>5</v>
      </c>
      <c r="F10352" t="s">
        <v>5</v>
      </c>
      <c r="G10352">
        <v>1</v>
      </c>
      <c r="H10352">
        <v>0</v>
      </c>
      <c r="I10352" t="s">
        <v>9</v>
      </c>
      <c r="J10352">
        <v>1</v>
      </c>
    </row>
    <row r="10353" spans="2:10" x14ac:dyDescent="0.45">
      <c r="B10353">
        <v>7522</v>
      </c>
      <c r="C10353" t="s">
        <v>40</v>
      </c>
      <c r="D10353">
        <v>39</v>
      </c>
      <c r="E10353">
        <v>5</v>
      </c>
      <c r="F10353" t="s">
        <v>14</v>
      </c>
      <c r="G10353">
        <v>3</v>
      </c>
      <c r="H10353">
        <v>1</v>
      </c>
      <c r="I10353" t="s">
        <v>8</v>
      </c>
      <c r="J10353">
        <v>1</v>
      </c>
    </row>
    <row r="10354" spans="2:10" x14ac:dyDescent="0.45">
      <c r="B10354">
        <v>7523</v>
      </c>
      <c r="C10354" t="s">
        <v>40</v>
      </c>
      <c r="D10354">
        <v>39</v>
      </c>
      <c r="E10354">
        <v>5</v>
      </c>
      <c r="F10354" t="s">
        <v>0</v>
      </c>
      <c r="G10354">
        <v>2</v>
      </c>
      <c r="H10354">
        <v>1</v>
      </c>
      <c r="I10354" t="s">
        <v>4</v>
      </c>
      <c r="J10354">
        <v>1</v>
      </c>
    </row>
    <row r="10355" spans="2:10" x14ac:dyDescent="0.45">
      <c r="B10355">
        <v>7524</v>
      </c>
      <c r="C10355" t="s">
        <v>40</v>
      </c>
      <c r="D10355">
        <v>39</v>
      </c>
      <c r="E10355">
        <v>6</v>
      </c>
      <c r="F10355" t="s">
        <v>4</v>
      </c>
      <c r="G10355">
        <v>1</v>
      </c>
      <c r="H10355">
        <v>1</v>
      </c>
      <c r="I10355" t="s">
        <v>17</v>
      </c>
      <c r="J10355">
        <v>0</v>
      </c>
    </row>
    <row r="10356" spans="2:10" x14ac:dyDescent="0.45">
      <c r="B10356">
        <v>7525</v>
      </c>
      <c r="C10356" t="s">
        <v>40</v>
      </c>
      <c r="D10356">
        <v>39</v>
      </c>
      <c r="E10356">
        <v>6</v>
      </c>
      <c r="F10356" t="s">
        <v>8</v>
      </c>
      <c r="G10356">
        <v>1</v>
      </c>
      <c r="H10356">
        <v>2</v>
      </c>
      <c r="I10356" t="s">
        <v>0</v>
      </c>
      <c r="J10356">
        <v>-1</v>
      </c>
    </row>
    <row r="10357" spans="2:10" x14ac:dyDescent="0.45">
      <c r="B10357">
        <v>7526</v>
      </c>
      <c r="C10357" t="s">
        <v>40</v>
      </c>
      <c r="D10357">
        <v>39</v>
      </c>
      <c r="E10357">
        <v>6</v>
      </c>
      <c r="F10357" t="s">
        <v>7</v>
      </c>
      <c r="G10357">
        <v>4</v>
      </c>
      <c r="H10357">
        <v>5</v>
      </c>
      <c r="I10357" t="s">
        <v>12</v>
      </c>
      <c r="J10357">
        <v>-1</v>
      </c>
    </row>
    <row r="10358" spans="2:10" x14ac:dyDescent="0.45">
      <c r="B10358">
        <v>7527</v>
      </c>
      <c r="C10358" t="s">
        <v>40</v>
      </c>
      <c r="D10358">
        <v>39</v>
      </c>
      <c r="E10358">
        <v>6</v>
      </c>
      <c r="F10358" t="s">
        <v>39</v>
      </c>
      <c r="G10358">
        <v>1</v>
      </c>
      <c r="H10358">
        <v>1</v>
      </c>
      <c r="I10358" t="s">
        <v>27</v>
      </c>
      <c r="J10358">
        <v>0</v>
      </c>
    </row>
    <row r="10359" spans="2:10" x14ac:dyDescent="0.45">
      <c r="B10359">
        <v>7528</v>
      </c>
      <c r="C10359" t="s">
        <v>40</v>
      </c>
      <c r="D10359">
        <v>39</v>
      </c>
      <c r="E10359">
        <v>6</v>
      </c>
      <c r="F10359" t="s">
        <v>10</v>
      </c>
      <c r="G10359">
        <v>1</v>
      </c>
      <c r="H10359">
        <v>0</v>
      </c>
      <c r="I10359" t="s">
        <v>21</v>
      </c>
      <c r="J10359">
        <v>1</v>
      </c>
    </row>
    <row r="10360" spans="2:10" x14ac:dyDescent="0.45">
      <c r="B10360">
        <v>7529</v>
      </c>
      <c r="C10360" t="s">
        <v>40</v>
      </c>
      <c r="D10360">
        <v>39</v>
      </c>
      <c r="E10360">
        <v>6</v>
      </c>
      <c r="F10360" t="s">
        <v>9</v>
      </c>
      <c r="G10360">
        <v>1</v>
      </c>
      <c r="H10360">
        <v>3</v>
      </c>
      <c r="I10360" t="s">
        <v>3</v>
      </c>
      <c r="J10360">
        <v>-1</v>
      </c>
    </row>
    <row r="10361" spans="2:10" x14ac:dyDescent="0.45">
      <c r="B10361">
        <v>7530</v>
      </c>
      <c r="C10361" t="s">
        <v>40</v>
      </c>
      <c r="D10361">
        <v>39</v>
      </c>
      <c r="E10361">
        <v>6</v>
      </c>
      <c r="F10361" t="s">
        <v>13</v>
      </c>
      <c r="G10361">
        <v>0</v>
      </c>
      <c r="H10361">
        <v>5</v>
      </c>
      <c r="I10361" t="s">
        <v>14</v>
      </c>
      <c r="J10361">
        <v>-1</v>
      </c>
    </row>
    <row r="10362" spans="2:10" x14ac:dyDescent="0.45">
      <c r="B10362">
        <v>7531</v>
      </c>
      <c r="C10362" t="s">
        <v>40</v>
      </c>
      <c r="D10362">
        <v>39</v>
      </c>
      <c r="E10362">
        <v>6</v>
      </c>
      <c r="F10362" t="s">
        <v>24</v>
      </c>
      <c r="G10362">
        <v>2</v>
      </c>
      <c r="H10362">
        <v>1</v>
      </c>
      <c r="I10362" t="s">
        <v>5</v>
      </c>
      <c r="J10362">
        <v>1</v>
      </c>
    </row>
    <row r="10363" spans="2:10" x14ac:dyDescent="0.45">
      <c r="B10363">
        <v>7532</v>
      </c>
      <c r="C10363" t="s">
        <v>40</v>
      </c>
      <c r="D10363">
        <v>39</v>
      </c>
      <c r="E10363">
        <v>6</v>
      </c>
      <c r="F10363" t="s">
        <v>11</v>
      </c>
      <c r="G10363">
        <v>3</v>
      </c>
      <c r="H10363">
        <v>0</v>
      </c>
      <c r="I10363" t="s">
        <v>1</v>
      </c>
      <c r="J10363">
        <v>1</v>
      </c>
    </row>
    <row r="10364" spans="2:10" x14ac:dyDescent="0.45">
      <c r="B10364">
        <v>7533</v>
      </c>
      <c r="C10364" t="s">
        <v>40</v>
      </c>
      <c r="D10364">
        <v>39</v>
      </c>
      <c r="E10364">
        <v>7</v>
      </c>
      <c r="F10364" t="s">
        <v>0</v>
      </c>
      <c r="G10364">
        <v>1</v>
      </c>
      <c r="H10364">
        <v>1</v>
      </c>
      <c r="I10364" t="s">
        <v>13</v>
      </c>
      <c r="J10364">
        <v>0</v>
      </c>
    </row>
    <row r="10365" spans="2:10" x14ac:dyDescent="0.45">
      <c r="B10365">
        <v>7534</v>
      </c>
      <c r="C10365" t="s">
        <v>40</v>
      </c>
      <c r="D10365">
        <v>39</v>
      </c>
      <c r="E10365">
        <v>7</v>
      </c>
      <c r="F10365" t="s">
        <v>14</v>
      </c>
      <c r="G10365">
        <v>5</v>
      </c>
      <c r="H10365">
        <v>3</v>
      </c>
      <c r="I10365" t="s">
        <v>7</v>
      </c>
      <c r="J10365">
        <v>1</v>
      </c>
    </row>
    <row r="10366" spans="2:10" x14ac:dyDescent="0.45">
      <c r="B10366">
        <v>7535</v>
      </c>
      <c r="C10366" t="s">
        <v>40</v>
      </c>
      <c r="D10366">
        <v>39</v>
      </c>
      <c r="E10366">
        <v>7</v>
      </c>
      <c r="F10366" t="s">
        <v>5</v>
      </c>
      <c r="G10366">
        <v>3</v>
      </c>
      <c r="H10366">
        <v>1</v>
      </c>
      <c r="I10366" t="s">
        <v>4</v>
      </c>
      <c r="J10366">
        <v>1</v>
      </c>
    </row>
    <row r="10367" spans="2:10" x14ac:dyDescent="0.45">
      <c r="B10367">
        <v>7536</v>
      </c>
      <c r="C10367" t="s">
        <v>40</v>
      </c>
      <c r="D10367">
        <v>39</v>
      </c>
      <c r="E10367">
        <v>7</v>
      </c>
      <c r="F10367" t="s">
        <v>12</v>
      </c>
      <c r="G10367">
        <v>0</v>
      </c>
      <c r="H10367">
        <v>5</v>
      </c>
      <c r="I10367" t="s">
        <v>10</v>
      </c>
      <c r="J10367">
        <v>-1</v>
      </c>
    </row>
    <row r="10368" spans="2:10" x14ac:dyDescent="0.45">
      <c r="B10368">
        <v>7537</v>
      </c>
      <c r="C10368" t="s">
        <v>40</v>
      </c>
      <c r="D10368">
        <v>39</v>
      </c>
      <c r="E10368">
        <v>7</v>
      </c>
      <c r="F10368" t="s">
        <v>27</v>
      </c>
      <c r="G10368">
        <v>4</v>
      </c>
      <c r="H10368">
        <v>3</v>
      </c>
      <c r="I10368" t="s">
        <v>11</v>
      </c>
      <c r="J10368">
        <v>1</v>
      </c>
    </row>
    <row r="10369" spans="2:10" x14ac:dyDescent="0.45">
      <c r="B10369">
        <v>7538</v>
      </c>
      <c r="C10369" t="s">
        <v>40</v>
      </c>
      <c r="D10369">
        <v>39</v>
      </c>
      <c r="E10369">
        <v>7</v>
      </c>
      <c r="F10369" t="s">
        <v>9</v>
      </c>
      <c r="G10369">
        <v>2</v>
      </c>
      <c r="H10369">
        <v>1</v>
      </c>
      <c r="I10369" t="s">
        <v>24</v>
      </c>
      <c r="J10369">
        <v>1</v>
      </c>
    </row>
    <row r="10370" spans="2:10" x14ac:dyDescent="0.45">
      <c r="B10370">
        <v>7539</v>
      </c>
      <c r="C10370" t="s">
        <v>40</v>
      </c>
      <c r="D10370">
        <v>39</v>
      </c>
      <c r="E10370">
        <v>7</v>
      </c>
      <c r="F10370" t="s">
        <v>21</v>
      </c>
      <c r="G10370">
        <v>4</v>
      </c>
      <c r="H10370">
        <v>1</v>
      </c>
      <c r="I10370" t="s">
        <v>39</v>
      </c>
      <c r="J10370">
        <v>1</v>
      </c>
    </row>
    <row r="10371" spans="2:10" x14ac:dyDescent="0.45">
      <c r="B10371">
        <v>7540</v>
      </c>
      <c r="C10371" t="s">
        <v>40</v>
      </c>
      <c r="D10371">
        <v>39</v>
      </c>
      <c r="E10371">
        <v>7</v>
      </c>
      <c r="F10371" t="s">
        <v>17</v>
      </c>
      <c r="G10371">
        <v>5</v>
      </c>
      <c r="H10371">
        <v>1</v>
      </c>
      <c r="I10371" t="s">
        <v>8</v>
      </c>
      <c r="J10371">
        <v>1</v>
      </c>
    </row>
    <row r="10372" spans="2:10" x14ac:dyDescent="0.45">
      <c r="B10372">
        <v>7541</v>
      </c>
      <c r="C10372" t="s">
        <v>40</v>
      </c>
      <c r="D10372">
        <v>39</v>
      </c>
      <c r="E10372">
        <v>7</v>
      </c>
      <c r="F10372" t="s">
        <v>3</v>
      </c>
      <c r="G10372">
        <v>0</v>
      </c>
      <c r="H10372">
        <v>0</v>
      </c>
      <c r="I10372" t="s">
        <v>1</v>
      </c>
      <c r="J10372">
        <v>0</v>
      </c>
    </row>
    <row r="10373" spans="2:10" x14ac:dyDescent="0.45">
      <c r="B10373">
        <v>7542</v>
      </c>
      <c r="C10373" t="s">
        <v>40</v>
      </c>
      <c r="D10373">
        <v>39</v>
      </c>
      <c r="E10373">
        <v>8</v>
      </c>
      <c r="F10373" t="s">
        <v>4</v>
      </c>
      <c r="G10373">
        <v>2</v>
      </c>
      <c r="H10373">
        <v>1</v>
      </c>
      <c r="I10373" t="s">
        <v>9</v>
      </c>
      <c r="J10373">
        <v>1</v>
      </c>
    </row>
    <row r="10374" spans="2:10" x14ac:dyDescent="0.45">
      <c r="B10374">
        <v>7543</v>
      </c>
      <c r="C10374" t="s">
        <v>40</v>
      </c>
      <c r="D10374">
        <v>39</v>
      </c>
      <c r="E10374">
        <v>8</v>
      </c>
      <c r="F10374" t="s">
        <v>8</v>
      </c>
      <c r="G10374">
        <v>1</v>
      </c>
      <c r="H10374">
        <v>0</v>
      </c>
      <c r="I10374" t="s">
        <v>5</v>
      </c>
      <c r="J10374">
        <v>1</v>
      </c>
    </row>
    <row r="10375" spans="2:10" x14ac:dyDescent="0.45">
      <c r="B10375">
        <v>7544</v>
      </c>
      <c r="C10375" t="s">
        <v>40</v>
      </c>
      <c r="D10375">
        <v>39</v>
      </c>
      <c r="E10375">
        <v>8</v>
      </c>
      <c r="F10375" t="s">
        <v>7</v>
      </c>
      <c r="G10375">
        <v>0</v>
      </c>
      <c r="H10375">
        <v>2</v>
      </c>
      <c r="I10375" t="s">
        <v>0</v>
      </c>
      <c r="J10375">
        <v>-1</v>
      </c>
    </row>
    <row r="10376" spans="2:10" x14ac:dyDescent="0.45">
      <c r="B10376">
        <v>7545</v>
      </c>
      <c r="C10376" t="s">
        <v>40</v>
      </c>
      <c r="D10376">
        <v>39</v>
      </c>
      <c r="E10376">
        <v>8</v>
      </c>
      <c r="F10376" t="s">
        <v>13</v>
      </c>
      <c r="G10376">
        <v>1</v>
      </c>
      <c r="H10376">
        <v>3</v>
      </c>
      <c r="I10376" t="s">
        <v>17</v>
      </c>
      <c r="J10376">
        <v>-1</v>
      </c>
    </row>
    <row r="10377" spans="2:10" x14ac:dyDescent="0.45">
      <c r="B10377">
        <v>7546</v>
      </c>
      <c r="C10377" t="s">
        <v>40</v>
      </c>
      <c r="D10377">
        <v>39</v>
      </c>
      <c r="E10377">
        <v>8</v>
      </c>
      <c r="F10377" t="s">
        <v>39</v>
      </c>
      <c r="G10377">
        <v>1</v>
      </c>
      <c r="H10377">
        <v>0</v>
      </c>
      <c r="I10377" t="s">
        <v>12</v>
      </c>
      <c r="J10377">
        <v>1</v>
      </c>
    </row>
    <row r="10378" spans="2:10" x14ac:dyDescent="0.45">
      <c r="B10378">
        <v>7547</v>
      </c>
      <c r="C10378" t="s">
        <v>40</v>
      </c>
      <c r="D10378">
        <v>39</v>
      </c>
      <c r="E10378">
        <v>8</v>
      </c>
      <c r="F10378" t="s">
        <v>10</v>
      </c>
      <c r="G10378">
        <v>1</v>
      </c>
      <c r="H10378">
        <v>2</v>
      </c>
      <c r="I10378" t="s">
        <v>14</v>
      </c>
      <c r="J10378">
        <v>-1</v>
      </c>
    </row>
    <row r="10379" spans="2:10" x14ac:dyDescent="0.45">
      <c r="B10379">
        <v>7548</v>
      </c>
      <c r="C10379" t="s">
        <v>40</v>
      </c>
      <c r="D10379">
        <v>39</v>
      </c>
      <c r="E10379">
        <v>8</v>
      </c>
      <c r="F10379" t="s">
        <v>1</v>
      </c>
      <c r="G10379">
        <v>1</v>
      </c>
      <c r="H10379">
        <v>2</v>
      </c>
      <c r="I10379" t="s">
        <v>27</v>
      </c>
      <c r="J10379">
        <v>-1</v>
      </c>
    </row>
    <row r="10380" spans="2:10" x14ac:dyDescent="0.45">
      <c r="B10380">
        <v>7549</v>
      </c>
      <c r="C10380" t="s">
        <v>40</v>
      </c>
      <c r="D10380">
        <v>39</v>
      </c>
      <c r="E10380">
        <v>8</v>
      </c>
      <c r="F10380" t="s">
        <v>24</v>
      </c>
      <c r="G10380">
        <v>1</v>
      </c>
      <c r="H10380">
        <v>2</v>
      </c>
      <c r="I10380" t="s">
        <v>3</v>
      </c>
      <c r="J10380">
        <v>-1</v>
      </c>
    </row>
    <row r="10381" spans="2:10" x14ac:dyDescent="0.45">
      <c r="B10381">
        <v>7550</v>
      </c>
      <c r="C10381" t="s">
        <v>40</v>
      </c>
      <c r="D10381">
        <v>39</v>
      </c>
      <c r="E10381">
        <v>8</v>
      </c>
      <c r="F10381" t="s">
        <v>11</v>
      </c>
      <c r="G10381">
        <v>3</v>
      </c>
      <c r="H10381">
        <v>1</v>
      </c>
      <c r="I10381" t="s">
        <v>21</v>
      </c>
      <c r="J10381">
        <v>1</v>
      </c>
    </row>
    <row r="10382" spans="2:10" x14ac:dyDescent="0.45">
      <c r="B10382">
        <v>7551</v>
      </c>
      <c r="C10382" t="s">
        <v>40</v>
      </c>
      <c r="D10382">
        <v>39</v>
      </c>
      <c r="E10382">
        <v>9</v>
      </c>
      <c r="F10382" t="s">
        <v>12</v>
      </c>
      <c r="G10382">
        <v>2</v>
      </c>
      <c r="H10382">
        <v>2</v>
      </c>
      <c r="I10382" t="s">
        <v>11</v>
      </c>
      <c r="J10382">
        <v>0</v>
      </c>
    </row>
    <row r="10383" spans="2:10" x14ac:dyDescent="0.45">
      <c r="B10383">
        <v>7552</v>
      </c>
      <c r="C10383" t="s">
        <v>40</v>
      </c>
      <c r="D10383">
        <v>39</v>
      </c>
      <c r="E10383">
        <v>9</v>
      </c>
      <c r="F10383" t="s">
        <v>14</v>
      </c>
      <c r="G10383">
        <v>2</v>
      </c>
      <c r="H10383">
        <v>2</v>
      </c>
      <c r="I10383" t="s">
        <v>39</v>
      </c>
      <c r="J10383">
        <v>0</v>
      </c>
    </row>
    <row r="10384" spans="2:10" x14ac:dyDescent="0.45">
      <c r="B10384">
        <v>7553</v>
      </c>
      <c r="C10384" t="s">
        <v>40</v>
      </c>
      <c r="D10384">
        <v>39</v>
      </c>
      <c r="E10384">
        <v>9</v>
      </c>
      <c r="F10384" t="s">
        <v>0</v>
      </c>
      <c r="G10384">
        <v>2</v>
      </c>
      <c r="H10384">
        <v>1</v>
      </c>
      <c r="I10384" t="s">
        <v>10</v>
      </c>
      <c r="J10384">
        <v>1</v>
      </c>
    </row>
    <row r="10385" spans="2:10" x14ac:dyDescent="0.45">
      <c r="B10385">
        <v>7554</v>
      </c>
      <c r="C10385" t="s">
        <v>40</v>
      </c>
      <c r="D10385">
        <v>39</v>
      </c>
      <c r="E10385">
        <v>9</v>
      </c>
      <c r="F10385" t="s">
        <v>5</v>
      </c>
      <c r="G10385">
        <v>2</v>
      </c>
      <c r="H10385">
        <v>2</v>
      </c>
      <c r="I10385" t="s">
        <v>13</v>
      </c>
      <c r="J10385">
        <v>0</v>
      </c>
    </row>
    <row r="10386" spans="2:10" x14ac:dyDescent="0.45">
      <c r="B10386">
        <v>7555</v>
      </c>
      <c r="C10386" t="s">
        <v>40</v>
      </c>
      <c r="D10386">
        <v>39</v>
      </c>
      <c r="E10386">
        <v>9</v>
      </c>
      <c r="F10386" t="s">
        <v>9</v>
      </c>
      <c r="G10386">
        <v>0</v>
      </c>
      <c r="H10386">
        <v>0</v>
      </c>
      <c r="I10386" t="s">
        <v>8</v>
      </c>
      <c r="J10386">
        <v>0</v>
      </c>
    </row>
    <row r="10387" spans="2:10" x14ac:dyDescent="0.45">
      <c r="B10387">
        <v>7556</v>
      </c>
      <c r="C10387" t="s">
        <v>40</v>
      </c>
      <c r="D10387">
        <v>39</v>
      </c>
      <c r="E10387">
        <v>9</v>
      </c>
      <c r="F10387" t="s">
        <v>21</v>
      </c>
      <c r="G10387">
        <v>1</v>
      </c>
      <c r="H10387">
        <v>2</v>
      </c>
      <c r="I10387" t="s">
        <v>1</v>
      </c>
      <c r="J10387">
        <v>-1</v>
      </c>
    </row>
    <row r="10388" spans="2:10" x14ac:dyDescent="0.45">
      <c r="B10388">
        <v>7557</v>
      </c>
      <c r="C10388" t="s">
        <v>40</v>
      </c>
      <c r="D10388">
        <v>39</v>
      </c>
      <c r="E10388">
        <v>9</v>
      </c>
      <c r="F10388" t="s">
        <v>17</v>
      </c>
      <c r="G10388">
        <v>3</v>
      </c>
      <c r="H10388">
        <v>2</v>
      </c>
      <c r="I10388" t="s">
        <v>7</v>
      </c>
      <c r="J10388">
        <v>1</v>
      </c>
    </row>
    <row r="10389" spans="2:10" x14ac:dyDescent="0.45">
      <c r="B10389">
        <v>7558</v>
      </c>
      <c r="C10389" t="s">
        <v>40</v>
      </c>
      <c r="D10389">
        <v>39</v>
      </c>
      <c r="E10389">
        <v>9</v>
      </c>
      <c r="F10389" t="s">
        <v>24</v>
      </c>
      <c r="G10389">
        <v>1</v>
      </c>
      <c r="H10389">
        <v>2</v>
      </c>
      <c r="I10389" t="s">
        <v>4</v>
      </c>
      <c r="J10389">
        <v>-1</v>
      </c>
    </row>
    <row r="10390" spans="2:10" x14ac:dyDescent="0.45">
      <c r="B10390">
        <v>7559</v>
      </c>
      <c r="C10390" t="s">
        <v>40</v>
      </c>
      <c r="D10390">
        <v>39</v>
      </c>
      <c r="E10390">
        <v>9</v>
      </c>
      <c r="F10390" t="s">
        <v>3</v>
      </c>
      <c r="G10390">
        <v>4</v>
      </c>
      <c r="H10390">
        <v>1</v>
      </c>
      <c r="I10390" t="s">
        <v>27</v>
      </c>
      <c r="J10390">
        <v>1</v>
      </c>
    </row>
    <row r="10391" spans="2:10" x14ac:dyDescent="0.45">
      <c r="B10391">
        <v>7560</v>
      </c>
      <c r="C10391" t="s">
        <v>40</v>
      </c>
      <c r="D10391">
        <v>39</v>
      </c>
      <c r="E10391">
        <v>10</v>
      </c>
      <c r="F10391" t="s">
        <v>4</v>
      </c>
      <c r="G10391">
        <v>0</v>
      </c>
      <c r="H10391">
        <v>1</v>
      </c>
      <c r="I10391" t="s">
        <v>3</v>
      </c>
      <c r="J10391">
        <v>-1</v>
      </c>
    </row>
    <row r="10392" spans="2:10" x14ac:dyDescent="0.45">
      <c r="B10392">
        <v>7561</v>
      </c>
      <c r="C10392" t="s">
        <v>40</v>
      </c>
      <c r="D10392">
        <v>39</v>
      </c>
      <c r="E10392">
        <v>10</v>
      </c>
      <c r="F10392" t="s">
        <v>7</v>
      </c>
      <c r="G10392">
        <v>4</v>
      </c>
      <c r="H10392">
        <v>3</v>
      </c>
      <c r="I10392" t="s">
        <v>5</v>
      </c>
      <c r="J10392">
        <v>1</v>
      </c>
    </row>
    <row r="10393" spans="2:10" x14ac:dyDescent="0.45">
      <c r="B10393">
        <v>7562</v>
      </c>
      <c r="C10393" t="s">
        <v>40</v>
      </c>
      <c r="D10393">
        <v>39</v>
      </c>
      <c r="E10393">
        <v>10</v>
      </c>
      <c r="F10393" t="s">
        <v>8</v>
      </c>
      <c r="G10393">
        <v>3</v>
      </c>
      <c r="H10393">
        <v>3</v>
      </c>
      <c r="I10393" t="s">
        <v>24</v>
      </c>
      <c r="J10393">
        <v>0</v>
      </c>
    </row>
    <row r="10394" spans="2:10" x14ac:dyDescent="0.45">
      <c r="B10394">
        <v>7563</v>
      </c>
      <c r="C10394" t="s">
        <v>40</v>
      </c>
      <c r="D10394">
        <v>39</v>
      </c>
      <c r="E10394">
        <v>10</v>
      </c>
      <c r="F10394" t="s">
        <v>39</v>
      </c>
      <c r="G10394">
        <v>1</v>
      </c>
      <c r="H10394">
        <v>3</v>
      </c>
      <c r="I10394" t="s">
        <v>0</v>
      </c>
      <c r="J10394">
        <v>-1</v>
      </c>
    </row>
    <row r="10395" spans="2:10" x14ac:dyDescent="0.45">
      <c r="B10395">
        <v>7564</v>
      </c>
      <c r="C10395" t="s">
        <v>40</v>
      </c>
      <c r="D10395">
        <v>39</v>
      </c>
      <c r="E10395">
        <v>10</v>
      </c>
      <c r="F10395" t="s">
        <v>27</v>
      </c>
      <c r="G10395">
        <v>2</v>
      </c>
      <c r="H10395">
        <v>1</v>
      </c>
      <c r="I10395" t="s">
        <v>21</v>
      </c>
      <c r="J10395">
        <v>1</v>
      </c>
    </row>
    <row r="10396" spans="2:10" x14ac:dyDescent="0.45">
      <c r="B10396">
        <v>7565</v>
      </c>
      <c r="C10396" t="s">
        <v>40</v>
      </c>
      <c r="D10396">
        <v>39</v>
      </c>
      <c r="E10396">
        <v>10</v>
      </c>
      <c r="F10396" t="s">
        <v>13</v>
      </c>
      <c r="G10396">
        <v>1</v>
      </c>
      <c r="H10396">
        <v>0</v>
      </c>
      <c r="I10396" t="s">
        <v>9</v>
      </c>
      <c r="J10396">
        <v>1</v>
      </c>
    </row>
    <row r="10397" spans="2:10" x14ac:dyDescent="0.45">
      <c r="B10397">
        <v>7566</v>
      </c>
      <c r="C10397" t="s">
        <v>40</v>
      </c>
      <c r="D10397">
        <v>39</v>
      </c>
      <c r="E10397">
        <v>10</v>
      </c>
      <c r="F10397" t="s">
        <v>10</v>
      </c>
      <c r="G10397">
        <v>2</v>
      </c>
      <c r="H10397">
        <v>2</v>
      </c>
      <c r="I10397" t="s">
        <v>17</v>
      </c>
      <c r="J10397">
        <v>0</v>
      </c>
    </row>
    <row r="10398" spans="2:10" x14ac:dyDescent="0.45">
      <c r="B10398">
        <v>7567</v>
      </c>
      <c r="C10398" t="s">
        <v>40</v>
      </c>
      <c r="D10398">
        <v>39</v>
      </c>
      <c r="E10398">
        <v>10</v>
      </c>
      <c r="F10398" t="s">
        <v>1</v>
      </c>
      <c r="G10398">
        <v>1</v>
      </c>
      <c r="H10398">
        <v>1</v>
      </c>
      <c r="I10398" t="s">
        <v>12</v>
      </c>
      <c r="J10398">
        <v>0</v>
      </c>
    </row>
    <row r="10399" spans="2:10" x14ac:dyDescent="0.45">
      <c r="B10399">
        <v>7568</v>
      </c>
      <c r="C10399" t="s">
        <v>40</v>
      </c>
      <c r="D10399">
        <v>39</v>
      </c>
      <c r="E10399">
        <v>10</v>
      </c>
      <c r="F10399" t="s">
        <v>11</v>
      </c>
      <c r="G10399">
        <v>3</v>
      </c>
      <c r="H10399">
        <v>2</v>
      </c>
      <c r="I10399" t="s">
        <v>14</v>
      </c>
      <c r="J10399">
        <v>1</v>
      </c>
    </row>
    <row r="10400" spans="2:10" x14ac:dyDescent="0.45">
      <c r="B10400">
        <v>7569</v>
      </c>
      <c r="C10400" t="s">
        <v>40</v>
      </c>
      <c r="D10400">
        <v>39</v>
      </c>
      <c r="E10400">
        <v>11</v>
      </c>
      <c r="F10400" t="s">
        <v>4</v>
      </c>
      <c r="G10400">
        <v>0</v>
      </c>
      <c r="H10400">
        <v>1</v>
      </c>
      <c r="I10400" t="s">
        <v>8</v>
      </c>
      <c r="J10400">
        <v>-1</v>
      </c>
    </row>
    <row r="10401" spans="2:10" x14ac:dyDescent="0.45">
      <c r="B10401">
        <v>7570</v>
      </c>
      <c r="C10401" t="s">
        <v>40</v>
      </c>
      <c r="D10401">
        <v>39</v>
      </c>
      <c r="E10401">
        <v>11</v>
      </c>
      <c r="F10401" t="s">
        <v>14</v>
      </c>
      <c r="G10401">
        <v>0</v>
      </c>
      <c r="H10401">
        <v>0</v>
      </c>
      <c r="I10401" t="s">
        <v>1</v>
      </c>
      <c r="J10401">
        <v>0</v>
      </c>
    </row>
    <row r="10402" spans="2:10" x14ac:dyDescent="0.45">
      <c r="B10402">
        <v>7571</v>
      </c>
      <c r="C10402" t="s">
        <v>40</v>
      </c>
      <c r="D10402">
        <v>39</v>
      </c>
      <c r="E10402">
        <v>11</v>
      </c>
      <c r="F10402" t="s">
        <v>0</v>
      </c>
      <c r="G10402">
        <v>2</v>
      </c>
      <c r="H10402">
        <v>2</v>
      </c>
      <c r="I10402" t="s">
        <v>11</v>
      </c>
      <c r="J10402">
        <v>0</v>
      </c>
    </row>
    <row r="10403" spans="2:10" x14ac:dyDescent="0.45">
      <c r="B10403">
        <v>7572</v>
      </c>
      <c r="C10403" t="s">
        <v>40</v>
      </c>
      <c r="D10403">
        <v>39</v>
      </c>
      <c r="E10403">
        <v>11</v>
      </c>
      <c r="F10403" t="s">
        <v>5</v>
      </c>
      <c r="G10403">
        <v>0</v>
      </c>
      <c r="H10403">
        <v>2</v>
      </c>
      <c r="I10403" t="s">
        <v>10</v>
      </c>
      <c r="J10403">
        <v>-1</v>
      </c>
    </row>
    <row r="10404" spans="2:10" x14ac:dyDescent="0.45">
      <c r="B10404">
        <v>7573</v>
      </c>
      <c r="C10404" t="s">
        <v>40</v>
      </c>
      <c r="D10404">
        <v>39</v>
      </c>
      <c r="E10404">
        <v>11</v>
      </c>
      <c r="F10404" t="s">
        <v>12</v>
      </c>
      <c r="G10404">
        <v>2</v>
      </c>
      <c r="H10404">
        <v>3</v>
      </c>
      <c r="I10404" t="s">
        <v>27</v>
      </c>
      <c r="J10404">
        <v>-1</v>
      </c>
    </row>
    <row r="10405" spans="2:10" x14ac:dyDescent="0.45">
      <c r="B10405">
        <v>7574</v>
      </c>
      <c r="C10405" t="s">
        <v>40</v>
      </c>
      <c r="D10405">
        <v>39</v>
      </c>
      <c r="E10405">
        <v>11</v>
      </c>
      <c r="F10405" t="s">
        <v>3</v>
      </c>
      <c r="G10405">
        <v>3</v>
      </c>
      <c r="H10405">
        <v>1</v>
      </c>
      <c r="I10405" t="s">
        <v>21</v>
      </c>
      <c r="J10405">
        <v>1</v>
      </c>
    </row>
    <row r="10406" spans="2:10" x14ac:dyDescent="0.45">
      <c r="B10406">
        <v>7575</v>
      </c>
      <c r="C10406" t="s">
        <v>40</v>
      </c>
      <c r="D10406">
        <v>39</v>
      </c>
      <c r="E10406">
        <v>11</v>
      </c>
      <c r="F10406" t="s">
        <v>9</v>
      </c>
      <c r="G10406">
        <v>1</v>
      </c>
      <c r="H10406">
        <v>0</v>
      </c>
      <c r="I10406" t="s">
        <v>7</v>
      </c>
      <c r="J10406">
        <v>1</v>
      </c>
    </row>
    <row r="10407" spans="2:10" x14ac:dyDescent="0.45">
      <c r="B10407">
        <v>7576</v>
      </c>
      <c r="C10407" t="s">
        <v>40</v>
      </c>
      <c r="D10407">
        <v>39</v>
      </c>
      <c r="E10407">
        <v>11</v>
      </c>
      <c r="F10407" t="s">
        <v>24</v>
      </c>
      <c r="G10407">
        <v>3</v>
      </c>
      <c r="H10407">
        <v>1</v>
      </c>
      <c r="I10407" t="s">
        <v>13</v>
      </c>
      <c r="J10407">
        <v>1</v>
      </c>
    </row>
    <row r="10408" spans="2:10" x14ac:dyDescent="0.45">
      <c r="B10408">
        <v>7577</v>
      </c>
      <c r="C10408" t="s">
        <v>40</v>
      </c>
      <c r="D10408">
        <v>39</v>
      </c>
      <c r="E10408">
        <v>11</v>
      </c>
      <c r="F10408" t="s">
        <v>17</v>
      </c>
      <c r="G10408">
        <v>2</v>
      </c>
      <c r="H10408">
        <v>1</v>
      </c>
      <c r="I10408" t="s">
        <v>39</v>
      </c>
      <c r="J10408">
        <v>1</v>
      </c>
    </row>
    <row r="10409" spans="2:10" x14ac:dyDescent="0.45">
      <c r="B10409">
        <v>7578</v>
      </c>
      <c r="C10409" t="s">
        <v>40</v>
      </c>
      <c r="D10409">
        <v>39</v>
      </c>
      <c r="E10409">
        <v>12</v>
      </c>
      <c r="F10409" t="s">
        <v>8</v>
      </c>
      <c r="G10409">
        <v>4</v>
      </c>
      <c r="H10409">
        <v>3</v>
      </c>
      <c r="I10409" t="s">
        <v>3</v>
      </c>
      <c r="J10409">
        <v>1</v>
      </c>
    </row>
    <row r="10410" spans="2:10" x14ac:dyDescent="0.45">
      <c r="B10410">
        <v>7579</v>
      </c>
      <c r="C10410" t="s">
        <v>40</v>
      </c>
      <c r="D10410">
        <v>39</v>
      </c>
      <c r="E10410">
        <v>12</v>
      </c>
      <c r="F10410" t="s">
        <v>7</v>
      </c>
      <c r="G10410">
        <v>0</v>
      </c>
      <c r="H10410">
        <v>1</v>
      </c>
      <c r="I10410" t="s">
        <v>24</v>
      </c>
      <c r="J10410">
        <v>-1</v>
      </c>
    </row>
    <row r="10411" spans="2:10" x14ac:dyDescent="0.45">
      <c r="B10411">
        <v>7580</v>
      </c>
      <c r="C10411" t="s">
        <v>40</v>
      </c>
      <c r="D10411">
        <v>39</v>
      </c>
      <c r="E10411">
        <v>12</v>
      </c>
      <c r="F10411" t="s">
        <v>39</v>
      </c>
      <c r="G10411">
        <v>2</v>
      </c>
      <c r="H10411">
        <v>1</v>
      </c>
      <c r="I10411" t="s">
        <v>5</v>
      </c>
      <c r="J10411">
        <v>1</v>
      </c>
    </row>
    <row r="10412" spans="2:10" x14ac:dyDescent="0.45">
      <c r="B10412">
        <v>7581</v>
      </c>
      <c r="C10412" t="s">
        <v>40</v>
      </c>
      <c r="D10412">
        <v>39</v>
      </c>
      <c r="E10412">
        <v>12</v>
      </c>
      <c r="F10412" t="s">
        <v>10</v>
      </c>
      <c r="G10412">
        <v>1</v>
      </c>
      <c r="H10412">
        <v>2</v>
      </c>
      <c r="I10412" t="s">
        <v>9</v>
      </c>
      <c r="J10412">
        <v>-1</v>
      </c>
    </row>
    <row r="10413" spans="2:10" x14ac:dyDescent="0.45">
      <c r="B10413">
        <v>7582</v>
      </c>
      <c r="C10413" t="s">
        <v>40</v>
      </c>
      <c r="D10413">
        <v>39</v>
      </c>
      <c r="E10413">
        <v>12</v>
      </c>
      <c r="F10413" t="s">
        <v>1</v>
      </c>
      <c r="G10413">
        <v>2</v>
      </c>
      <c r="H10413">
        <v>3</v>
      </c>
      <c r="I10413" t="s">
        <v>0</v>
      </c>
      <c r="J10413">
        <v>-1</v>
      </c>
    </row>
    <row r="10414" spans="2:10" x14ac:dyDescent="0.45">
      <c r="B10414">
        <v>7583</v>
      </c>
      <c r="C10414" t="s">
        <v>40</v>
      </c>
      <c r="D10414">
        <v>39</v>
      </c>
      <c r="E10414">
        <v>12</v>
      </c>
      <c r="F10414" t="s">
        <v>27</v>
      </c>
      <c r="G10414">
        <v>3</v>
      </c>
      <c r="H10414">
        <v>1</v>
      </c>
      <c r="I10414" t="s">
        <v>14</v>
      </c>
      <c r="J10414">
        <v>1</v>
      </c>
    </row>
    <row r="10415" spans="2:10" x14ac:dyDescent="0.45">
      <c r="B10415">
        <v>7584</v>
      </c>
      <c r="C10415" t="s">
        <v>40</v>
      </c>
      <c r="D10415">
        <v>39</v>
      </c>
      <c r="E10415">
        <v>12</v>
      </c>
      <c r="F10415" t="s">
        <v>21</v>
      </c>
      <c r="G10415">
        <v>1</v>
      </c>
      <c r="H10415">
        <v>0</v>
      </c>
      <c r="I10415" t="s">
        <v>12</v>
      </c>
      <c r="J10415">
        <v>1</v>
      </c>
    </row>
    <row r="10416" spans="2:10" x14ac:dyDescent="0.45">
      <c r="B10416">
        <v>7585</v>
      </c>
      <c r="C10416" t="s">
        <v>40</v>
      </c>
      <c r="D10416">
        <v>39</v>
      </c>
      <c r="E10416">
        <v>12</v>
      </c>
      <c r="F10416" t="s">
        <v>13</v>
      </c>
      <c r="G10416">
        <v>0</v>
      </c>
      <c r="H10416">
        <v>3</v>
      </c>
      <c r="I10416" t="s">
        <v>4</v>
      </c>
      <c r="J10416">
        <v>-1</v>
      </c>
    </row>
    <row r="10417" spans="2:10" x14ac:dyDescent="0.45">
      <c r="B10417">
        <v>7586</v>
      </c>
      <c r="C10417" t="s">
        <v>40</v>
      </c>
      <c r="D10417">
        <v>39</v>
      </c>
      <c r="E10417">
        <v>12</v>
      </c>
      <c r="F10417" t="s">
        <v>11</v>
      </c>
      <c r="G10417">
        <v>0</v>
      </c>
      <c r="H10417">
        <v>0</v>
      </c>
      <c r="I10417" t="s">
        <v>17</v>
      </c>
      <c r="J10417">
        <v>0</v>
      </c>
    </row>
    <row r="10418" spans="2:10" x14ac:dyDescent="0.45">
      <c r="B10418">
        <v>7587</v>
      </c>
      <c r="C10418" t="s">
        <v>40</v>
      </c>
      <c r="D10418">
        <v>39</v>
      </c>
      <c r="E10418">
        <v>13</v>
      </c>
      <c r="F10418" t="s">
        <v>4</v>
      </c>
      <c r="G10418">
        <v>1</v>
      </c>
      <c r="H10418">
        <v>0</v>
      </c>
      <c r="I10418" t="s">
        <v>7</v>
      </c>
      <c r="J10418">
        <v>1</v>
      </c>
    </row>
    <row r="10419" spans="2:10" x14ac:dyDescent="0.45">
      <c r="B10419">
        <v>7588</v>
      </c>
      <c r="C10419" t="s">
        <v>40</v>
      </c>
      <c r="D10419">
        <v>39</v>
      </c>
      <c r="E10419">
        <v>13</v>
      </c>
      <c r="F10419" t="s">
        <v>14</v>
      </c>
      <c r="G10419">
        <v>3</v>
      </c>
      <c r="H10419">
        <v>0</v>
      </c>
      <c r="I10419" t="s">
        <v>21</v>
      </c>
      <c r="J10419">
        <v>1</v>
      </c>
    </row>
    <row r="10420" spans="2:10" x14ac:dyDescent="0.45">
      <c r="B10420">
        <v>7589</v>
      </c>
      <c r="C10420" t="s">
        <v>40</v>
      </c>
      <c r="D10420">
        <v>39</v>
      </c>
      <c r="E10420">
        <v>13</v>
      </c>
      <c r="F10420" t="s">
        <v>0</v>
      </c>
      <c r="G10420">
        <v>1</v>
      </c>
      <c r="H10420">
        <v>1</v>
      </c>
      <c r="I10420" t="s">
        <v>27</v>
      </c>
      <c r="J10420">
        <v>0</v>
      </c>
    </row>
    <row r="10421" spans="2:10" x14ac:dyDescent="0.45">
      <c r="B10421">
        <v>7590</v>
      </c>
      <c r="C10421" t="s">
        <v>40</v>
      </c>
      <c r="D10421">
        <v>39</v>
      </c>
      <c r="E10421">
        <v>13</v>
      </c>
      <c r="F10421" t="s">
        <v>5</v>
      </c>
      <c r="G10421">
        <v>1</v>
      </c>
      <c r="H10421">
        <v>0</v>
      </c>
      <c r="I10421" t="s">
        <v>11</v>
      </c>
      <c r="J10421">
        <v>1</v>
      </c>
    </row>
    <row r="10422" spans="2:10" x14ac:dyDescent="0.45">
      <c r="B10422">
        <v>7591</v>
      </c>
      <c r="C10422" t="s">
        <v>40</v>
      </c>
      <c r="D10422">
        <v>39</v>
      </c>
      <c r="E10422">
        <v>13</v>
      </c>
      <c r="F10422" t="s">
        <v>8</v>
      </c>
      <c r="G10422">
        <v>5</v>
      </c>
      <c r="H10422">
        <v>1</v>
      </c>
      <c r="I10422" t="s">
        <v>13</v>
      </c>
      <c r="J10422">
        <v>1</v>
      </c>
    </row>
    <row r="10423" spans="2:10" x14ac:dyDescent="0.45">
      <c r="B10423">
        <v>7592</v>
      </c>
      <c r="C10423" t="s">
        <v>40</v>
      </c>
      <c r="D10423">
        <v>39</v>
      </c>
      <c r="E10423">
        <v>13</v>
      </c>
      <c r="F10423" t="s">
        <v>9</v>
      </c>
      <c r="G10423">
        <v>1</v>
      </c>
      <c r="H10423">
        <v>2</v>
      </c>
      <c r="I10423" t="s">
        <v>39</v>
      </c>
      <c r="J10423">
        <v>-1</v>
      </c>
    </row>
    <row r="10424" spans="2:10" x14ac:dyDescent="0.45">
      <c r="B10424">
        <v>7593</v>
      </c>
      <c r="C10424" t="s">
        <v>40</v>
      </c>
      <c r="D10424">
        <v>39</v>
      </c>
      <c r="E10424">
        <v>13</v>
      </c>
      <c r="F10424" t="s">
        <v>17</v>
      </c>
      <c r="G10424">
        <v>0</v>
      </c>
      <c r="H10424">
        <v>0</v>
      </c>
      <c r="I10424" t="s">
        <v>1</v>
      </c>
      <c r="J10424">
        <v>0</v>
      </c>
    </row>
    <row r="10425" spans="2:10" x14ac:dyDescent="0.45">
      <c r="B10425">
        <v>7594</v>
      </c>
      <c r="C10425" t="s">
        <v>40</v>
      </c>
      <c r="D10425">
        <v>39</v>
      </c>
      <c r="E10425">
        <v>13</v>
      </c>
      <c r="F10425" t="s">
        <v>3</v>
      </c>
      <c r="G10425">
        <v>1</v>
      </c>
      <c r="H10425">
        <v>2</v>
      </c>
      <c r="I10425" t="s">
        <v>12</v>
      </c>
      <c r="J10425">
        <v>-1</v>
      </c>
    </row>
    <row r="10426" spans="2:10" x14ac:dyDescent="0.45">
      <c r="B10426">
        <v>7595</v>
      </c>
      <c r="C10426" t="s">
        <v>40</v>
      </c>
      <c r="D10426">
        <v>39</v>
      </c>
      <c r="E10426">
        <v>13</v>
      </c>
      <c r="F10426" t="s">
        <v>24</v>
      </c>
      <c r="G10426">
        <v>1</v>
      </c>
      <c r="H10426">
        <v>1</v>
      </c>
      <c r="I10426" t="s">
        <v>10</v>
      </c>
      <c r="J10426">
        <v>0</v>
      </c>
    </row>
    <row r="10427" spans="2:10" x14ac:dyDescent="0.45">
      <c r="B10427">
        <v>7596</v>
      </c>
      <c r="C10427" t="s">
        <v>40</v>
      </c>
      <c r="D10427">
        <v>39</v>
      </c>
      <c r="E10427">
        <v>14</v>
      </c>
      <c r="F10427" t="s">
        <v>7</v>
      </c>
      <c r="G10427">
        <v>1</v>
      </c>
      <c r="H10427">
        <v>1</v>
      </c>
      <c r="I10427" t="s">
        <v>8</v>
      </c>
      <c r="J10427">
        <v>0</v>
      </c>
    </row>
    <row r="10428" spans="2:10" x14ac:dyDescent="0.45">
      <c r="B10428">
        <v>7597</v>
      </c>
      <c r="C10428" t="s">
        <v>40</v>
      </c>
      <c r="D10428">
        <v>39</v>
      </c>
      <c r="E10428">
        <v>14</v>
      </c>
      <c r="F10428" t="s">
        <v>39</v>
      </c>
      <c r="G10428">
        <v>0</v>
      </c>
      <c r="H10428">
        <v>2</v>
      </c>
      <c r="I10428" t="s">
        <v>24</v>
      </c>
      <c r="J10428">
        <v>-1</v>
      </c>
    </row>
    <row r="10429" spans="2:10" x14ac:dyDescent="0.45">
      <c r="B10429">
        <v>7598</v>
      </c>
      <c r="C10429" t="s">
        <v>40</v>
      </c>
      <c r="D10429">
        <v>39</v>
      </c>
      <c r="E10429">
        <v>14</v>
      </c>
      <c r="F10429" t="s">
        <v>12</v>
      </c>
      <c r="G10429">
        <v>0</v>
      </c>
      <c r="H10429">
        <v>1</v>
      </c>
      <c r="I10429" t="s">
        <v>14</v>
      </c>
      <c r="J10429">
        <v>-1</v>
      </c>
    </row>
    <row r="10430" spans="2:10" x14ac:dyDescent="0.45">
      <c r="B10430">
        <v>7599</v>
      </c>
      <c r="C10430" t="s">
        <v>40</v>
      </c>
      <c r="D10430">
        <v>39</v>
      </c>
      <c r="E10430">
        <v>14</v>
      </c>
      <c r="F10430" t="s">
        <v>10</v>
      </c>
      <c r="G10430">
        <v>1</v>
      </c>
      <c r="H10430">
        <v>3</v>
      </c>
      <c r="I10430" t="s">
        <v>4</v>
      </c>
      <c r="J10430">
        <v>-1</v>
      </c>
    </row>
    <row r="10431" spans="2:10" x14ac:dyDescent="0.45">
      <c r="B10431">
        <v>7600</v>
      </c>
      <c r="C10431" t="s">
        <v>40</v>
      </c>
      <c r="D10431">
        <v>39</v>
      </c>
      <c r="E10431">
        <v>14</v>
      </c>
      <c r="F10431" t="s">
        <v>1</v>
      </c>
      <c r="G10431">
        <v>1</v>
      </c>
      <c r="H10431">
        <v>2</v>
      </c>
      <c r="I10431" t="s">
        <v>5</v>
      </c>
      <c r="J10431">
        <v>-1</v>
      </c>
    </row>
    <row r="10432" spans="2:10" x14ac:dyDescent="0.45">
      <c r="B10432">
        <v>7601</v>
      </c>
      <c r="C10432" t="s">
        <v>40</v>
      </c>
      <c r="D10432">
        <v>39</v>
      </c>
      <c r="E10432">
        <v>14</v>
      </c>
      <c r="F10432" t="s">
        <v>27</v>
      </c>
      <c r="G10432">
        <v>2</v>
      </c>
      <c r="H10432">
        <v>1</v>
      </c>
      <c r="I10432" t="s">
        <v>17</v>
      </c>
      <c r="J10432">
        <v>1</v>
      </c>
    </row>
    <row r="10433" spans="2:10" x14ac:dyDescent="0.45">
      <c r="B10433">
        <v>7602</v>
      </c>
      <c r="C10433" t="s">
        <v>40</v>
      </c>
      <c r="D10433">
        <v>39</v>
      </c>
      <c r="E10433">
        <v>14</v>
      </c>
      <c r="F10433" t="s">
        <v>13</v>
      </c>
      <c r="G10433">
        <v>1</v>
      </c>
      <c r="H10433">
        <v>2</v>
      </c>
      <c r="I10433" t="s">
        <v>3</v>
      </c>
      <c r="J10433">
        <v>-1</v>
      </c>
    </row>
    <row r="10434" spans="2:10" x14ac:dyDescent="0.45">
      <c r="B10434">
        <v>7603</v>
      </c>
      <c r="C10434" t="s">
        <v>40</v>
      </c>
      <c r="D10434">
        <v>39</v>
      </c>
      <c r="E10434">
        <v>14</v>
      </c>
      <c r="F10434" t="s">
        <v>21</v>
      </c>
      <c r="G10434">
        <v>1</v>
      </c>
      <c r="H10434">
        <v>2</v>
      </c>
      <c r="I10434" t="s">
        <v>0</v>
      </c>
      <c r="J10434">
        <v>-1</v>
      </c>
    </row>
    <row r="10435" spans="2:10" x14ac:dyDescent="0.45">
      <c r="B10435">
        <v>7604</v>
      </c>
      <c r="C10435" t="s">
        <v>40</v>
      </c>
      <c r="D10435">
        <v>39</v>
      </c>
      <c r="E10435">
        <v>14</v>
      </c>
      <c r="F10435" t="s">
        <v>11</v>
      </c>
      <c r="G10435">
        <v>2</v>
      </c>
      <c r="H10435">
        <v>2</v>
      </c>
      <c r="I10435" t="s">
        <v>9</v>
      </c>
      <c r="J10435">
        <v>0</v>
      </c>
    </row>
    <row r="10436" spans="2:10" x14ac:dyDescent="0.45">
      <c r="B10436">
        <v>7605</v>
      </c>
      <c r="C10436" t="s">
        <v>40</v>
      </c>
      <c r="D10436">
        <v>39</v>
      </c>
      <c r="E10436">
        <v>15</v>
      </c>
      <c r="F10436" t="s">
        <v>24</v>
      </c>
      <c r="G10436">
        <v>3</v>
      </c>
      <c r="H10436">
        <v>2</v>
      </c>
      <c r="I10436" t="s">
        <v>11</v>
      </c>
      <c r="J10436">
        <v>1</v>
      </c>
    </row>
    <row r="10437" spans="2:10" x14ac:dyDescent="0.45">
      <c r="B10437">
        <v>7606</v>
      </c>
      <c r="C10437" t="s">
        <v>40</v>
      </c>
      <c r="D10437">
        <v>39</v>
      </c>
      <c r="E10437">
        <v>15</v>
      </c>
      <c r="F10437" t="s">
        <v>4</v>
      </c>
      <c r="G10437">
        <v>2</v>
      </c>
      <c r="H10437">
        <v>2</v>
      </c>
      <c r="I10437" t="s">
        <v>39</v>
      </c>
      <c r="J10437">
        <v>0</v>
      </c>
    </row>
    <row r="10438" spans="2:10" x14ac:dyDescent="0.45">
      <c r="B10438">
        <v>7607</v>
      </c>
      <c r="C10438" t="s">
        <v>40</v>
      </c>
      <c r="D10438">
        <v>39</v>
      </c>
      <c r="E10438">
        <v>15</v>
      </c>
      <c r="F10438" t="s">
        <v>8</v>
      </c>
      <c r="G10438">
        <v>1</v>
      </c>
      <c r="H10438">
        <v>1</v>
      </c>
      <c r="I10438" t="s">
        <v>10</v>
      </c>
      <c r="J10438">
        <v>0</v>
      </c>
    </row>
    <row r="10439" spans="2:10" x14ac:dyDescent="0.45">
      <c r="B10439">
        <v>7608</v>
      </c>
      <c r="C10439" t="s">
        <v>40</v>
      </c>
      <c r="D10439">
        <v>39</v>
      </c>
      <c r="E10439">
        <v>15</v>
      </c>
      <c r="F10439" t="s">
        <v>0</v>
      </c>
      <c r="G10439">
        <v>1</v>
      </c>
      <c r="H10439">
        <v>1</v>
      </c>
      <c r="I10439" t="s">
        <v>12</v>
      </c>
      <c r="J10439">
        <v>0</v>
      </c>
    </row>
    <row r="10440" spans="2:10" x14ac:dyDescent="0.45">
      <c r="B10440">
        <v>7609</v>
      </c>
      <c r="C10440" t="s">
        <v>40</v>
      </c>
      <c r="D10440">
        <v>39</v>
      </c>
      <c r="E10440">
        <v>15</v>
      </c>
      <c r="F10440" t="s">
        <v>5</v>
      </c>
      <c r="G10440">
        <v>3</v>
      </c>
      <c r="H10440">
        <v>4</v>
      </c>
      <c r="I10440" t="s">
        <v>27</v>
      </c>
      <c r="J10440">
        <v>-1</v>
      </c>
    </row>
    <row r="10441" spans="2:10" x14ac:dyDescent="0.45">
      <c r="B10441">
        <v>7610</v>
      </c>
      <c r="C10441" t="s">
        <v>40</v>
      </c>
      <c r="D10441">
        <v>39</v>
      </c>
      <c r="E10441">
        <v>15</v>
      </c>
      <c r="F10441" t="s">
        <v>9</v>
      </c>
      <c r="G10441">
        <v>2</v>
      </c>
      <c r="H10441">
        <v>2</v>
      </c>
      <c r="I10441" t="s">
        <v>1</v>
      </c>
      <c r="J10441">
        <v>0</v>
      </c>
    </row>
    <row r="10442" spans="2:10" x14ac:dyDescent="0.45">
      <c r="B10442">
        <v>7611</v>
      </c>
      <c r="C10442" t="s">
        <v>40</v>
      </c>
      <c r="D10442">
        <v>39</v>
      </c>
      <c r="E10442">
        <v>15</v>
      </c>
      <c r="F10442" t="s">
        <v>13</v>
      </c>
      <c r="G10442">
        <v>2</v>
      </c>
      <c r="H10442">
        <v>3</v>
      </c>
      <c r="I10442" t="s">
        <v>7</v>
      </c>
      <c r="J10442">
        <v>-1</v>
      </c>
    </row>
    <row r="10443" spans="2:10" x14ac:dyDescent="0.45">
      <c r="B10443">
        <v>7612</v>
      </c>
      <c r="C10443" t="s">
        <v>40</v>
      </c>
      <c r="D10443">
        <v>39</v>
      </c>
      <c r="E10443">
        <v>15</v>
      </c>
      <c r="F10443" t="s">
        <v>17</v>
      </c>
      <c r="G10443">
        <v>0</v>
      </c>
      <c r="H10443">
        <v>0</v>
      </c>
      <c r="I10443" t="s">
        <v>21</v>
      </c>
      <c r="J10443">
        <v>0</v>
      </c>
    </row>
    <row r="10444" spans="2:10" x14ac:dyDescent="0.45">
      <c r="B10444">
        <v>7613</v>
      </c>
      <c r="C10444" t="s">
        <v>40</v>
      </c>
      <c r="D10444">
        <v>39</v>
      </c>
      <c r="E10444">
        <v>15</v>
      </c>
      <c r="F10444" t="s">
        <v>3</v>
      </c>
      <c r="G10444">
        <v>1</v>
      </c>
      <c r="H10444">
        <v>0</v>
      </c>
      <c r="I10444" t="s">
        <v>14</v>
      </c>
      <c r="J10444">
        <v>1</v>
      </c>
    </row>
    <row r="10445" spans="2:10" x14ac:dyDescent="0.45">
      <c r="B10445">
        <v>7614</v>
      </c>
      <c r="C10445" t="s">
        <v>40</v>
      </c>
      <c r="D10445">
        <v>39</v>
      </c>
      <c r="E10445">
        <v>16</v>
      </c>
      <c r="F10445" t="s">
        <v>14</v>
      </c>
      <c r="G10445">
        <v>1</v>
      </c>
      <c r="H10445">
        <v>2</v>
      </c>
      <c r="I10445" t="s">
        <v>0</v>
      </c>
      <c r="J10445">
        <v>-1</v>
      </c>
    </row>
    <row r="10446" spans="2:10" x14ac:dyDescent="0.45">
      <c r="B10446">
        <v>7615</v>
      </c>
      <c r="C10446" t="s">
        <v>40</v>
      </c>
      <c r="D10446">
        <v>39</v>
      </c>
      <c r="E10446">
        <v>16</v>
      </c>
      <c r="F10446" t="s">
        <v>39</v>
      </c>
      <c r="G10446">
        <v>2</v>
      </c>
      <c r="H10446">
        <v>1</v>
      </c>
      <c r="I10446" t="s">
        <v>8</v>
      </c>
      <c r="J10446">
        <v>1</v>
      </c>
    </row>
    <row r="10447" spans="2:10" x14ac:dyDescent="0.45">
      <c r="B10447">
        <v>7616</v>
      </c>
      <c r="C10447" t="s">
        <v>40</v>
      </c>
      <c r="D10447">
        <v>39</v>
      </c>
      <c r="E10447">
        <v>16</v>
      </c>
      <c r="F10447" t="s">
        <v>12</v>
      </c>
      <c r="G10447">
        <v>1</v>
      </c>
      <c r="H10447">
        <v>3</v>
      </c>
      <c r="I10447" t="s">
        <v>17</v>
      </c>
      <c r="J10447">
        <v>-1</v>
      </c>
    </row>
    <row r="10448" spans="2:10" x14ac:dyDescent="0.45">
      <c r="B10448">
        <v>7617</v>
      </c>
      <c r="C10448" t="s">
        <v>40</v>
      </c>
      <c r="D10448">
        <v>39</v>
      </c>
      <c r="E10448">
        <v>16</v>
      </c>
      <c r="F10448" t="s">
        <v>10</v>
      </c>
      <c r="G10448">
        <v>3</v>
      </c>
      <c r="H10448">
        <v>1</v>
      </c>
      <c r="I10448" t="s">
        <v>13</v>
      </c>
      <c r="J10448">
        <v>1</v>
      </c>
    </row>
    <row r="10449" spans="2:10" x14ac:dyDescent="0.45">
      <c r="B10449">
        <v>7618</v>
      </c>
      <c r="C10449" t="s">
        <v>40</v>
      </c>
      <c r="D10449">
        <v>39</v>
      </c>
      <c r="E10449">
        <v>16</v>
      </c>
      <c r="F10449" t="s">
        <v>1</v>
      </c>
      <c r="G10449">
        <v>1</v>
      </c>
      <c r="H10449">
        <v>0</v>
      </c>
      <c r="I10449" t="s">
        <v>24</v>
      </c>
      <c r="J10449">
        <v>1</v>
      </c>
    </row>
    <row r="10450" spans="2:10" x14ac:dyDescent="0.45">
      <c r="B10450">
        <v>7619</v>
      </c>
      <c r="C10450" t="s">
        <v>40</v>
      </c>
      <c r="D10450">
        <v>39</v>
      </c>
      <c r="E10450">
        <v>16</v>
      </c>
      <c r="F10450" t="s">
        <v>27</v>
      </c>
      <c r="G10450">
        <v>3</v>
      </c>
      <c r="H10450">
        <v>5</v>
      </c>
      <c r="I10450" t="s">
        <v>9</v>
      </c>
      <c r="J10450">
        <v>-1</v>
      </c>
    </row>
    <row r="10451" spans="2:10" x14ac:dyDescent="0.45">
      <c r="B10451">
        <v>7620</v>
      </c>
      <c r="C10451" t="s">
        <v>40</v>
      </c>
      <c r="D10451">
        <v>39</v>
      </c>
      <c r="E10451">
        <v>16</v>
      </c>
      <c r="F10451" t="s">
        <v>21</v>
      </c>
      <c r="G10451">
        <v>2</v>
      </c>
      <c r="H10451">
        <v>1</v>
      </c>
      <c r="I10451" t="s">
        <v>5</v>
      </c>
      <c r="J10451">
        <v>1</v>
      </c>
    </row>
    <row r="10452" spans="2:10" x14ac:dyDescent="0.45">
      <c r="B10452">
        <v>7621</v>
      </c>
      <c r="C10452" t="s">
        <v>40</v>
      </c>
      <c r="D10452">
        <v>39</v>
      </c>
      <c r="E10452">
        <v>16</v>
      </c>
      <c r="F10452" t="s">
        <v>3</v>
      </c>
      <c r="G10452">
        <v>4</v>
      </c>
      <c r="H10452">
        <v>3</v>
      </c>
      <c r="I10452" t="s">
        <v>7</v>
      </c>
      <c r="J10452">
        <v>1</v>
      </c>
    </row>
    <row r="10453" spans="2:10" x14ac:dyDescent="0.45">
      <c r="B10453">
        <v>7622</v>
      </c>
      <c r="C10453" t="s">
        <v>40</v>
      </c>
      <c r="D10453">
        <v>39</v>
      </c>
      <c r="E10453">
        <v>16</v>
      </c>
      <c r="F10453" t="s">
        <v>11</v>
      </c>
      <c r="G10453">
        <v>4</v>
      </c>
      <c r="H10453">
        <v>1</v>
      </c>
      <c r="I10453" t="s">
        <v>4</v>
      </c>
      <c r="J10453">
        <v>1</v>
      </c>
    </row>
    <row r="10454" spans="2:10" x14ac:dyDescent="0.45">
      <c r="B10454">
        <v>7623</v>
      </c>
      <c r="C10454" t="s">
        <v>40</v>
      </c>
      <c r="D10454">
        <v>39</v>
      </c>
      <c r="E10454">
        <v>17</v>
      </c>
      <c r="F10454" t="s">
        <v>0</v>
      </c>
      <c r="G10454">
        <v>4</v>
      </c>
      <c r="H10454">
        <v>1</v>
      </c>
      <c r="I10454" t="s">
        <v>3</v>
      </c>
      <c r="J10454">
        <v>1</v>
      </c>
    </row>
    <row r="10455" spans="2:10" x14ac:dyDescent="0.45">
      <c r="B10455">
        <v>7624</v>
      </c>
      <c r="C10455" t="s">
        <v>40</v>
      </c>
      <c r="D10455">
        <v>39</v>
      </c>
      <c r="E10455">
        <v>17</v>
      </c>
      <c r="F10455" t="s">
        <v>17</v>
      </c>
      <c r="G10455">
        <v>0</v>
      </c>
      <c r="H10455">
        <v>0</v>
      </c>
      <c r="I10455" t="s">
        <v>14</v>
      </c>
      <c r="J10455">
        <v>0</v>
      </c>
    </row>
    <row r="10456" spans="2:10" x14ac:dyDescent="0.45">
      <c r="B10456">
        <v>7625</v>
      </c>
      <c r="C10456" t="s">
        <v>40</v>
      </c>
      <c r="D10456">
        <v>39</v>
      </c>
      <c r="E10456">
        <v>17</v>
      </c>
      <c r="F10456" t="s">
        <v>5</v>
      </c>
      <c r="G10456">
        <v>2</v>
      </c>
      <c r="H10456">
        <v>1</v>
      </c>
      <c r="I10456" t="s">
        <v>12</v>
      </c>
      <c r="J10456">
        <v>1</v>
      </c>
    </row>
    <row r="10457" spans="2:10" x14ac:dyDescent="0.45">
      <c r="B10457">
        <v>7626</v>
      </c>
      <c r="C10457" t="s">
        <v>40</v>
      </c>
      <c r="D10457">
        <v>39</v>
      </c>
      <c r="E10457">
        <v>17</v>
      </c>
      <c r="F10457" t="s">
        <v>9</v>
      </c>
      <c r="G10457">
        <v>1</v>
      </c>
      <c r="H10457">
        <v>0</v>
      </c>
      <c r="I10457" t="s">
        <v>21</v>
      </c>
      <c r="J10457">
        <v>1</v>
      </c>
    </row>
    <row r="10458" spans="2:10" x14ac:dyDescent="0.45">
      <c r="B10458">
        <v>7627</v>
      </c>
      <c r="C10458" t="s">
        <v>40</v>
      </c>
      <c r="D10458">
        <v>39</v>
      </c>
      <c r="E10458">
        <v>17</v>
      </c>
      <c r="F10458" t="s">
        <v>24</v>
      </c>
      <c r="G10458">
        <v>3</v>
      </c>
      <c r="H10458">
        <v>2</v>
      </c>
      <c r="I10458" t="s">
        <v>27</v>
      </c>
      <c r="J10458">
        <v>1</v>
      </c>
    </row>
    <row r="10459" spans="2:10" x14ac:dyDescent="0.45">
      <c r="B10459">
        <v>7628</v>
      </c>
      <c r="C10459" t="s">
        <v>40</v>
      </c>
      <c r="D10459">
        <v>39</v>
      </c>
      <c r="E10459">
        <v>17</v>
      </c>
      <c r="F10459" t="s">
        <v>4</v>
      </c>
      <c r="G10459">
        <v>3</v>
      </c>
      <c r="H10459">
        <v>0</v>
      </c>
      <c r="I10459" t="s">
        <v>1</v>
      </c>
      <c r="J10459">
        <v>1</v>
      </c>
    </row>
    <row r="10460" spans="2:10" x14ac:dyDescent="0.45">
      <c r="B10460">
        <v>7629</v>
      </c>
      <c r="C10460" t="s">
        <v>40</v>
      </c>
      <c r="D10460">
        <v>39</v>
      </c>
      <c r="E10460">
        <v>17</v>
      </c>
      <c r="F10460" t="s">
        <v>8</v>
      </c>
      <c r="G10460">
        <v>5</v>
      </c>
      <c r="H10460">
        <v>1</v>
      </c>
      <c r="I10460" t="s">
        <v>11</v>
      </c>
      <c r="J10460">
        <v>1</v>
      </c>
    </row>
    <row r="10461" spans="2:10" x14ac:dyDescent="0.45">
      <c r="B10461">
        <v>7630</v>
      </c>
      <c r="C10461" t="s">
        <v>40</v>
      </c>
      <c r="D10461">
        <v>39</v>
      </c>
      <c r="E10461">
        <v>17</v>
      </c>
      <c r="F10461" t="s">
        <v>13</v>
      </c>
      <c r="G10461">
        <v>2</v>
      </c>
      <c r="H10461">
        <v>0</v>
      </c>
      <c r="I10461" t="s">
        <v>39</v>
      </c>
      <c r="J10461">
        <v>1</v>
      </c>
    </row>
    <row r="10462" spans="2:10" x14ac:dyDescent="0.45">
      <c r="B10462">
        <v>7631</v>
      </c>
      <c r="C10462" t="s">
        <v>40</v>
      </c>
      <c r="D10462">
        <v>39</v>
      </c>
      <c r="E10462">
        <v>17</v>
      </c>
      <c r="F10462" t="s">
        <v>7</v>
      </c>
      <c r="G10462">
        <v>2</v>
      </c>
      <c r="H10462">
        <v>0</v>
      </c>
      <c r="I10462" t="s">
        <v>10</v>
      </c>
      <c r="J10462">
        <v>1</v>
      </c>
    </row>
    <row r="10463" spans="2:10" x14ac:dyDescent="0.45">
      <c r="B10463">
        <v>7646</v>
      </c>
      <c r="C10463" t="s">
        <v>38</v>
      </c>
      <c r="D10463">
        <v>40</v>
      </c>
      <c r="E10463">
        <v>1</v>
      </c>
      <c r="F10463" t="s">
        <v>24</v>
      </c>
      <c r="G10463">
        <v>2</v>
      </c>
      <c r="H10463">
        <v>1</v>
      </c>
      <c r="I10463" t="s">
        <v>21</v>
      </c>
      <c r="J10463">
        <v>1</v>
      </c>
    </row>
    <row r="10464" spans="2:10" x14ac:dyDescent="0.45">
      <c r="B10464">
        <v>7647</v>
      </c>
      <c r="C10464" t="s">
        <v>38</v>
      </c>
      <c r="D10464">
        <v>40</v>
      </c>
      <c r="E10464">
        <v>1</v>
      </c>
      <c r="F10464" t="s">
        <v>4</v>
      </c>
      <c r="G10464">
        <v>3</v>
      </c>
      <c r="H10464">
        <v>1</v>
      </c>
      <c r="I10464" t="s">
        <v>27</v>
      </c>
      <c r="J10464">
        <v>1</v>
      </c>
    </row>
    <row r="10465" spans="2:10" x14ac:dyDescent="0.45">
      <c r="B10465">
        <v>7648</v>
      </c>
      <c r="C10465" t="s">
        <v>38</v>
      </c>
      <c r="D10465">
        <v>40</v>
      </c>
      <c r="E10465">
        <v>1</v>
      </c>
      <c r="F10465" t="s">
        <v>8</v>
      </c>
      <c r="G10465">
        <v>3</v>
      </c>
      <c r="H10465">
        <v>1</v>
      </c>
      <c r="I10465" t="s">
        <v>1</v>
      </c>
      <c r="J10465">
        <v>1</v>
      </c>
    </row>
    <row r="10466" spans="2:10" x14ac:dyDescent="0.45">
      <c r="B10466">
        <v>7649</v>
      </c>
      <c r="C10466" t="s">
        <v>38</v>
      </c>
      <c r="D10466">
        <v>40</v>
      </c>
      <c r="E10466">
        <v>1</v>
      </c>
      <c r="F10466" t="s">
        <v>7</v>
      </c>
      <c r="G10466">
        <v>0</v>
      </c>
      <c r="H10466">
        <v>0</v>
      </c>
      <c r="I10466" t="s">
        <v>39</v>
      </c>
      <c r="J10466">
        <v>0</v>
      </c>
    </row>
    <row r="10467" spans="2:10" x14ac:dyDescent="0.45">
      <c r="B10467">
        <v>7650</v>
      </c>
      <c r="C10467" t="s">
        <v>38</v>
      </c>
      <c r="D10467">
        <v>40</v>
      </c>
      <c r="E10467">
        <v>1</v>
      </c>
      <c r="F10467" t="s">
        <v>10</v>
      </c>
      <c r="G10467">
        <v>1</v>
      </c>
      <c r="H10467">
        <v>1</v>
      </c>
      <c r="I10467" t="s">
        <v>3</v>
      </c>
      <c r="J10467">
        <v>0</v>
      </c>
    </row>
    <row r="10468" spans="2:10" x14ac:dyDescent="0.45">
      <c r="B10468">
        <v>7651</v>
      </c>
      <c r="C10468" t="s">
        <v>38</v>
      </c>
      <c r="D10468">
        <v>40</v>
      </c>
      <c r="E10468">
        <v>1</v>
      </c>
      <c r="F10468" t="s">
        <v>5</v>
      </c>
      <c r="G10468">
        <v>0</v>
      </c>
      <c r="H10468">
        <v>1</v>
      </c>
      <c r="I10468" t="s">
        <v>14</v>
      </c>
      <c r="J10468">
        <v>-1</v>
      </c>
    </row>
    <row r="10469" spans="2:10" x14ac:dyDescent="0.45">
      <c r="B10469">
        <v>7652</v>
      </c>
      <c r="C10469" t="s">
        <v>38</v>
      </c>
      <c r="D10469">
        <v>40</v>
      </c>
      <c r="E10469">
        <v>1</v>
      </c>
      <c r="F10469" t="s">
        <v>9</v>
      </c>
      <c r="G10469">
        <v>2</v>
      </c>
      <c r="H10469">
        <v>0</v>
      </c>
      <c r="I10469" t="s">
        <v>12</v>
      </c>
      <c r="J10469">
        <v>1</v>
      </c>
    </row>
    <row r="10470" spans="2:10" x14ac:dyDescent="0.45">
      <c r="B10470">
        <v>7653</v>
      </c>
      <c r="C10470" t="s">
        <v>38</v>
      </c>
      <c r="D10470">
        <v>40</v>
      </c>
      <c r="E10470">
        <v>1</v>
      </c>
      <c r="F10470" t="s">
        <v>13</v>
      </c>
      <c r="G10470">
        <v>1</v>
      </c>
      <c r="H10470">
        <v>0</v>
      </c>
      <c r="I10470" t="s">
        <v>11</v>
      </c>
      <c r="J10470">
        <v>1</v>
      </c>
    </row>
    <row r="10471" spans="2:10" x14ac:dyDescent="0.45">
      <c r="B10471">
        <v>7654</v>
      </c>
      <c r="C10471" t="s">
        <v>38</v>
      </c>
      <c r="D10471">
        <v>40</v>
      </c>
      <c r="E10471">
        <v>1</v>
      </c>
      <c r="F10471" t="s">
        <v>17</v>
      </c>
      <c r="G10471">
        <v>3</v>
      </c>
      <c r="H10471">
        <v>0</v>
      </c>
      <c r="I10471" t="s">
        <v>0</v>
      </c>
      <c r="J10471">
        <v>1</v>
      </c>
    </row>
    <row r="10472" spans="2:10" x14ac:dyDescent="0.45">
      <c r="B10472">
        <v>7655</v>
      </c>
      <c r="C10472" t="s">
        <v>38</v>
      </c>
      <c r="D10472">
        <v>40</v>
      </c>
      <c r="E10472">
        <v>2</v>
      </c>
      <c r="F10472" t="s">
        <v>12</v>
      </c>
      <c r="G10472">
        <v>1</v>
      </c>
      <c r="H10472">
        <v>2</v>
      </c>
      <c r="I10472" t="s">
        <v>24</v>
      </c>
      <c r="J10472">
        <v>-1</v>
      </c>
    </row>
    <row r="10473" spans="2:10" x14ac:dyDescent="0.45">
      <c r="B10473">
        <v>7656</v>
      </c>
      <c r="C10473" t="s">
        <v>38</v>
      </c>
      <c r="D10473">
        <v>40</v>
      </c>
      <c r="E10473">
        <v>2</v>
      </c>
      <c r="F10473" t="s">
        <v>0</v>
      </c>
      <c r="G10473">
        <v>1</v>
      </c>
      <c r="H10473">
        <v>0</v>
      </c>
      <c r="I10473" t="s">
        <v>5</v>
      </c>
      <c r="J10473">
        <v>1</v>
      </c>
    </row>
    <row r="10474" spans="2:10" x14ac:dyDescent="0.45">
      <c r="B10474">
        <v>7657</v>
      </c>
      <c r="C10474" t="s">
        <v>38</v>
      </c>
      <c r="D10474">
        <v>40</v>
      </c>
      <c r="E10474">
        <v>2</v>
      </c>
      <c r="F10474" t="s">
        <v>14</v>
      </c>
      <c r="G10474">
        <v>1</v>
      </c>
      <c r="H10474">
        <v>1</v>
      </c>
      <c r="I10474" t="s">
        <v>9</v>
      </c>
      <c r="J10474">
        <v>0</v>
      </c>
    </row>
    <row r="10475" spans="2:10" x14ac:dyDescent="0.45">
      <c r="B10475">
        <v>7658</v>
      </c>
      <c r="C10475" t="s">
        <v>38</v>
      </c>
      <c r="D10475">
        <v>40</v>
      </c>
      <c r="E10475">
        <v>2</v>
      </c>
      <c r="F10475" t="s">
        <v>39</v>
      </c>
      <c r="G10475">
        <v>1</v>
      </c>
      <c r="H10475">
        <v>1</v>
      </c>
      <c r="I10475" t="s">
        <v>10</v>
      </c>
      <c r="J10475">
        <v>0</v>
      </c>
    </row>
    <row r="10476" spans="2:10" x14ac:dyDescent="0.45">
      <c r="B10476">
        <v>7659</v>
      </c>
      <c r="C10476" t="s">
        <v>38</v>
      </c>
      <c r="D10476">
        <v>40</v>
      </c>
      <c r="E10476">
        <v>2</v>
      </c>
      <c r="F10476" t="s">
        <v>1</v>
      </c>
      <c r="G10476">
        <v>2</v>
      </c>
      <c r="H10476">
        <v>2</v>
      </c>
      <c r="I10476" t="s">
        <v>13</v>
      </c>
      <c r="J10476">
        <v>0</v>
      </c>
    </row>
    <row r="10477" spans="2:10" x14ac:dyDescent="0.45">
      <c r="B10477">
        <v>7660</v>
      </c>
      <c r="C10477" t="s">
        <v>38</v>
      </c>
      <c r="D10477">
        <v>40</v>
      </c>
      <c r="E10477">
        <v>2</v>
      </c>
      <c r="F10477" t="s">
        <v>27</v>
      </c>
      <c r="G10477">
        <v>1</v>
      </c>
      <c r="H10477">
        <v>0</v>
      </c>
      <c r="I10477" t="s">
        <v>8</v>
      </c>
      <c r="J10477">
        <v>1</v>
      </c>
    </row>
    <row r="10478" spans="2:10" x14ac:dyDescent="0.45">
      <c r="B10478">
        <v>7661</v>
      </c>
      <c r="C10478" t="s">
        <v>38</v>
      </c>
      <c r="D10478">
        <v>40</v>
      </c>
      <c r="E10478">
        <v>2</v>
      </c>
      <c r="F10478" t="s">
        <v>21</v>
      </c>
      <c r="G10478">
        <v>1</v>
      </c>
      <c r="H10478">
        <v>3</v>
      </c>
      <c r="I10478" t="s">
        <v>4</v>
      </c>
      <c r="J10478">
        <v>-1</v>
      </c>
    </row>
    <row r="10479" spans="2:10" x14ac:dyDescent="0.45">
      <c r="B10479">
        <v>7662</v>
      </c>
      <c r="C10479" t="s">
        <v>38</v>
      </c>
      <c r="D10479">
        <v>40</v>
      </c>
      <c r="E10479">
        <v>2</v>
      </c>
      <c r="F10479" t="s">
        <v>11</v>
      </c>
      <c r="G10479">
        <v>3</v>
      </c>
      <c r="H10479">
        <v>4</v>
      </c>
      <c r="I10479" t="s">
        <v>7</v>
      </c>
      <c r="J10479">
        <v>-1</v>
      </c>
    </row>
    <row r="10480" spans="2:10" x14ac:dyDescent="0.45">
      <c r="B10480">
        <v>7663</v>
      </c>
      <c r="C10480" t="s">
        <v>38</v>
      </c>
      <c r="D10480">
        <v>40</v>
      </c>
      <c r="E10480">
        <v>2</v>
      </c>
      <c r="F10480" t="s">
        <v>3</v>
      </c>
      <c r="G10480">
        <v>2</v>
      </c>
      <c r="H10480">
        <v>3</v>
      </c>
      <c r="I10480" t="s">
        <v>17</v>
      </c>
      <c r="J10480">
        <v>-1</v>
      </c>
    </row>
    <row r="10481" spans="2:10" x14ac:dyDescent="0.45">
      <c r="B10481">
        <v>7664</v>
      </c>
      <c r="C10481" t="s">
        <v>38</v>
      </c>
      <c r="D10481">
        <v>40</v>
      </c>
      <c r="E10481">
        <v>3</v>
      </c>
      <c r="F10481" t="s">
        <v>8</v>
      </c>
      <c r="G10481">
        <v>1</v>
      </c>
      <c r="H10481">
        <v>1</v>
      </c>
      <c r="I10481" t="s">
        <v>21</v>
      </c>
      <c r="J10481">
        <v>0</v>
      </c>
    </row>
    <row r="10482" spans="2:10" x14ac:dyDescent="0.45">
      <c r="B10482">
        <v>7665</v>
      </c>
      <c r="C10482" t="s">
        <v>38</v>
      </c>
      <c r="D10482">
        <v>40</v>
      </c>
      <c r="E10482">
        <v>3</v>
      </c>
      <c r="F10482" t="s">
        <v>4</v>
      </c>
      <c r="G10482">
        <v>2</v>
      </c>
      <c r="H10482">
        <v>1</v>
      </c>
      <c r="I10482" t="s">
        <v>12</v>
      </c>
      <c r="J10482">
        <v>1</v>
      </c>
    </row>
    <row r="10483" spans="2:10" x14ac:dyDescent="0.45">
      <c r="B10483">
        <v>7666</v>
      </c>
      <c r="C10483" t="s">
        <v>38</v>
      </c>
      <c r="D10483">
        <v>40</v>
      </c>
      <c r="E10483">
        <v>3</v>
      </c>
      <c r="F10483" t="s">
        <v>13</v>
      </c>
      <c r="G10483">
        <v>0</v>
      </c>
      <c r="H10483">
        <v>0</v>
      </c>
      <c r="I10483" t="s">
        <v>27</v>
      </c>
      <c r="J10483">
        <v>0</v>
      </c>
    </row>
    <row r="10484" spans="2:10" x14ac:dyDescent="0.45">
      <c r="B10484">
        <v>7667</v>
      </c>
      <c r="C10484" t="s">
        <v>38</v>
      </c>
      <c r="D10484">
        <v>40</v>
      </c>
      <c r="E10484">
        <v>3</v>
      </c>
      <c r="F10484" t="s">
        <v>10</v>
      </c>
      <c r="G10484">
        <v>1</v>
      </c>
      <c r="H10484">
        <v>0</v>
      </c>
      <c r="I10484" t="s">
        <v>11</v>
      </c>
      <c r="J10484">
        <v>1</v>
      </c>
    </row>
    <row r="10485" spans="2:10" x14ac:dyDescent="0.45">
      <c r="B10485">
        <v>7668</v>
      </c>
      <c r="C10485" t="s">
        <v>38</v>
      </c>
      <c r="D10485">
        <v>40</v>
      </c>
      <c r="E10485">
        <v>3</v>
      </c>
      <c r="F10485" t="s">
        <v>9</v>
      </c>
      <c r="G10485">
        <v>1</v>
      </c>
      <c r="H10485">
        <v>0</v>
      </c>
      <c r="I10485" t="s">
        <v>0</v>
      </c>
      <c r="J10485">
        <v>1</v>
      </c>
    </row>
    <row r="10486" spans="2:10" x14ac:dyDescent="0.45">
      <c r="B10486">
        <v>7669</v>
      </c>
      <c r="C10486" t="s">
        <v>38</v>
      </c>
      <c r="D10486">
        <v>40</v>
      </c>
      <c r="E10486">
        <v>3</v>
      </c>
      <c r="F10486" t="s">
        <v>24</v>
      </c>
      <c r="G10486">
        <v>2</v>
      </c>
      <c r="H10486">
        <v>1</v>
      </c>
      <c r="I10486" t="s">
        <v>14</v>
      </c>
      <c r="J10486">
        <v>1</v>
      </c>
    </row>
    <row r="10487" spans="2:10" x14ac:dyDescent="0.45">
      <c r="B10487">
        <v>7670</v>
      </c>
      <c r="C10487" t="s">
        <v>38</v>
      </c>
      <c r="D10487">
        <v>40</v>
      </c>
      <c r="E10487">
        <v>3</v>
      </c>
      <c r="F10487" t="s">
        <v>5</v>
      </c>
      <c r="G10487">
        <v>1</v>
      </c>
      <c r="H10487">
        <v>1</v>
      </c>
      <c r="I10487" t="s">
        <v>17</v>
      </c>
      <c r="J10487">
        <v>0</v>
      </c>
    </row>
    <row r="10488" spans="2:10" x14ac:dyDescent="0.45">
      <c r="B10488">
        <v>7671</v>
      </c>
      <c r="C10488" t="s">
        <v>38</v>
      </c>
      <c r="D10488">
        <v>40</v>
      </c>
      <c r="E10488">
        <v>3</v>
      </c>
      <c r="F10488" t="s">
        <v>39</v>
      </c>
      <c r="G10488">
        <v>2</v>
      </c>
      <c r="H10488">
        <v>0</v>
      </c>
      <c r="I10488" t="s">
        <v>3</v>
      </c>
      <c r="J10488">
        <v>1</v>
      </c>
    </row>
    <row r="10489" spans="2:10" x14ac:dyDescent="0.45">
      <c r="B10489">
        <v>7699</v>
      </c>
      <c r="C10489" t="s">
        <v>38</v>
      </c>
      <c r="D10489">
        <v>40</v>
      </c>
      <c r="E10489">
        <v>3</v>
      </c>
      <c r="F10489" t="s">
        <v>7</v>
      </c>
      <c r="G10489">
        <v>2</v>
      </c>
      <c r="H10489">
        <v>0</v>
      </c>
      <c r="I10489" t="s">
        <v>1</v>
      </c>
      <c r="J10489">
        <v>1</v>
      </c>
    </row>
    <row r="10490" spans="2:10" x14ac:dyDescent="0.45">
      <c r="B10490">
        <v>7672</v>
      </c>
      <c r="C10490" t="s">
        <v>38</v>
      </c>
      <c r="D10490">
        <v>40</v>
      </c>
      <c r="E10490">
        <v>4</v>
      </c>
      <c r="F10490" t="s">
        <v>14</v>
      </c>
      <c r="G10490">
        <v>2</v>
      </c>
      <c r="H10490">
        <v>1</v>
      </c>
      <c r="I10490" t="s">
        <v>4</v>
      </c>
      <c r="J10490">
        <v>1</v>
      </c>
    </row>
    <row r="10491" spans="2:10" x14ac:dyDescent="0.45">
      <c r="B10491">
        <v>7673</v>
      </c>
      <c r="C10491" t="s">
        <v>38</v>
      </c>
      <c r="D10491">
        <v>40</v>
      </c>
      <c r="E10491">
        <v>4</v>
      </c>
      <c r="F10491" t="s">
        <v>1</v>
      </c>
      <c r="G10491">
        <v>1</v>
      </c>
      <c r="H10491">
        <v>0</v>
      </c>
      <c r="I10491" t="s">
        <v>10</v>
      </c>
      <c r="J10491">
        <v>1</v>
      </c>
    </row>
    <row r="10492" spans="2:10" x14ac:dyDescent="0.45">
      <c r="B10492">
        <v>7674</v>
      </c>
      <c r="C10492" t="s">
        <v>38</v>
      </c>
      <c r="D10492">
        <v>40</v>
      </c>
      <c r="E10492">
        <v>4</v>
      </c>
      <c r="F10492" t="s">
        <v>0</v>
      </c>
      <c r="G10492">
        <v>2</v>
      </c>
      <c r="H10492">
        <v>3</v>
      </c>
      <c r="I10492" t="s">
        <v>24</v>
      </c>
      <c r="J10492">
        <v>-1</v>
      </c>
    </row>
    <row r="10493" spans="2:10" x14ac:dyDescent="0.45">
      <c r="B10493">
        <v>7675</v>
      </c>
      <c r="C10493" t="s">
        <v>38</v>
      </c>
      <c r="D10493">
        <v>40</v>
      </c>
      <c r="E10493">
        <v>4</v>
      </c>
      <c r="F10493" t="s">
        <v>12</v>
      </c>
      <c r="G10493">
        <v>2</v>
      </c>
      <c r="H10493">
        <v>3</v>
      </c>
      <c r="I10493" t="s">
        <v>8</v>
      </c>
      <c r="J10493">
        <v>-1</v>
      </c>
    </row>
    <row r="10494" spans="2:10" x14ac:dyDescent="0.45">
      <c r="B10494">
        <v>7676</v>
      </c>
      <c r="C10494" t="s">
        <v>38</v>
      </c>
      <c r="D10494">
        <v>40</v>
      </c>
      <c r="E10494">
        <v>4</v>
      </c>
      <c r="F10494" t="s">
        <v>27</v>
      </c>
      <c r="G10494">
        <v>1</v>
      </c>
      <c r="H10494">
        <v>2</v>
      </c>
      <c r="I10494" t="s">
        <v>7</v>
      </c>
      <c r="J10494">
        <v>-1</v>
      </c>
    </row>
    <row r="10495" spans="2:10" x14ac:dyDescent="0.45">
      <c r="B10495">
        <v>7677</v>
      </c>
      <c r="C10495" t="s">
        <v>38</v>
      </c>
      <c r="D10495">
        <v>40</v>
      </c>
      <c r="E10495">
        <v>4</v>
      </c>
      <c r="F10495" t="s">
        <v>21</v>
      </c>
      <c r="G10495">
        <v>3</v>
      </c>
      <c r="H10495">
        <v>0</v>
      </c>
      <c r="I10495" t="s">
        <v>13</v>
      </c>
      <c r="J10495">
        <v>1</v>
      </c>
    </row>
    <row r="10496" spans="2:10" x14ac:dyDescent="0.45">
      <c r="B10496">
        <v>7678</v>
      </c>
      <c r="C10496" t="s">
        <v>38</v>
      </c>
      <c r="D10496">
        <v>40</v>
      </c>
      <c r="E10496">
        <v>4</v>
      </c>
      <c r="F10496" t="s">
        <v>11</v>
      </c>
      <c r="G10496">
        <v>1</v>
      </c>
      <c r="H10496">
        <v>1</v>
      </c>
      <c r="I10496" t="s">
        <v>39</v>
      </c>
      <c r="J10496">
        <v>0</v>
      </c>
    </row>
    <row r="10497" spans="2:10" x14ac:dyDescent="0.45">
      <c r="B10497">
        <v>7679</v>
      </c>
      <c r="C10497" t="s">
        <v>38</v>
      </c>
      <c r="D10497">
        <v>40</v>
      </c>
      <c r="E10497">
        <v>4</v>
      </c>
      <c r="F10497" t="s">
        <v>3</v>
      </c>
      <c r="G10497">
        <v>3</v>
      </c>
      <c r="H10497">
        <v>0</v>
      </c>
      <c r="I10497" t="s">
        <v>5</v>
      </c>
      <c r="J10497">
        <v>1</v>
      </c>
    </row>
    <row r="10498" spans="2:10" x14ac:dyDescent="0.45">
      <c r="B10498">
        <v>7680</v>
      </c>
      <c r="C10498" t="s">
        <v>38</v>
      </c>
      <c r="D10498">
        <v>40</v>
      </c>
      <c r="E10498">
        <v>4</v>
      </c>
      <c r="F10498" t="s">
        <v>17</v>
      </c>
      <c r="G10498">
        <v>3</v>
      </c>
      <c r="H10498">
        <v>0</v>
      </c>
      <c r="I10498" t="s">
        <v>9</v>
      </c>
      <c r="J10498">
        <v>1</v>
      </c>
    </row>
    <row r="10499" spans="2:10" x14ac:dyDescent="0.45">
      <c r="B10499">
        <v>7681</v>
      </c>
      <c r="C10499" t="s">
        <v>38</v>
      </c>
      <c r="D10499">
        <v>40</v>
      </c>
      <c r="E10499">
        <v>5</v>
      </c>
      <c r="F10499" t="s">
        <v>24</v>
      </c>
      <c r="G10499">
        <v>0</v>
      </c>
      <c r="H10499">
        <v>5</v>
      </c>
      <c r="I10499" t="s">
        <v>17</v>
      </c>
      <c r="J10499">
        <v>-1</v>
      </c>
    </row>
    <row r="10500" spans="2:10" x14ac:dyDescent="0.45">
      <c r="B10500">
        <v>7682</v>
      </c>
      <c r="C10500" t="s">
        <v>38</v>
      </c>
      <c r="D10500">
        <v>40</v>
      </c>
      <c r="E10500">
        <v>5</v>
      </c>
      <c r="F10500" t="s">
        <v>8</v>
      </c>
      <c r="G10500">
        <v>1</v>
      </c>
      <c r="H10500">
        <v>0</v>
      </c>
      <c r="I10500" t="s">
        <v>14</v>
      </c>
      <c r="J10500">
        <v>1</v>
      </c>
    </row>
    <row r="10501" spans="2:10" x14ac:dyDescent="0.45">
      <c r="B10501">
        <v>7683</v>
      </c>
      <c r="C10501" t="s">
        <v>38</v>
      </c>
      <c r="D10501">
        <v>40</v>
      </c>
      <c r="E10501">
        <v>5</v>
      </c>
      <c r="F10501" t="s">
        <v>4</v>
      </c>
      <c r="G10501">
        <v>0</v>
      </c>
      <c r="H10501">
        <v>1</v>
      </c>
      <c r="I10501" t="s">
        <v>0</v>
      </c>
      <c r="J10501">
        <v>-1</v>
      </c>
    </row>
    <row r="10502" spans="2:10" x14ac:dyDescent="0.45">
      <c r="B10502">
        <v>7684</v>
      </c>
      <c r="C10502" t="s">
        <v>38</v>
      </c>
      <c r="D10502">
        <v>40</v>
      </c>
      <c r="E10502">
        <v>5</v>
      </c>
      <c r="F10502" t="s">
        <v>7</v>
      </c>
      <c r="G10502">
        <v>1</v>
      </c>
      <c r="H10502">
        <v>1</v>
      </c>
      <c r="I10502" t="s">
        <v>21</v>
      </c>
      <c r="J10502">
        <v>0</v>
      </c>
    </row>
    <row r="10503" spans="2:10" x14ac:dyDescent="0.45">
      <c r="B10503">
        <v>7685</v>
      </c>
      <c r="C10503" t="s">
        <v>38</v>
      </c>
      <c r="D10503">
        <v>40</v>
      </c>
      <c r="E10503">
        <v>5</v>
      </c>
      <c r="F10503" t="s">
        <v>39</v>
      </c>
      <c r="G10503">
        <v>1</v>
      </c>
      <c r="H10503">
        <v>1</v>
      </c>
      <c r="I10503" t="s">
        <v>1</v>
      </c>
      <c r="J10503">
        <v>0</v>
      </c>
    </row>
    <row r="10504" spans="2:10" x14ac:dyDescent="0.45">
      <c r="B10504">
        <v>7686</v>
      </c>
      <c r="C10504" t="s">
        <v>38</v>
      </c>
      <c r="D10504">
        <v>40</v>
      </c>
      <c r="E10504">
        <v>5</v>
      </c>
      <c r="F10504" t="s">
        <v>9</v>
      </c>
      <c r="G10504">
        <v>1</v>
      </c>
      <c r="H10504">
        <v>1</v>
      </c>
      <c r="I10504" t="s">
        <v>5</v>
      </c>
      <c r="J10504">
        <v>0</v>
      </c>
    </row>
    <row r="10505" spans="2:10" x14ac:dyDescent="0.45">
      <c r="B10505">
        <v>7687</v>
      </c>
      <c r="C10505" t="s">
        <v>38</v>
      </c>
      <c r="D10505">
        <v>40</v>
      </c>
      <c r="E10505">
        <v>5</v>
      </c>
      <c r="F10505" t="s">
        <v>13</v>
      </c>
      <c r="G10505">
        <v>2</v>
      </c>
      <c r="H10505">
        <v>0</v>
      </c>
      <c r="I10505" t="s">
        <v>12</v>
      </c>
      <c r="J10505">
        <v>1</v>
      </c>
    </row>
    <row r="10506" spans="2:10" x14ac:dyDescent="0.45">
      <c r="B10506">
        <v>7688</v>
      </c>
      <c r="C10506" t="s">
        <v>38</v>
      </c>
      <c r="D10506">
        <v>40</v>
      </c>
      <c r="E10506">
        <v>5</v>
      </c>
      <c r="F10506" t="s">
        <v>10</v>
      </c>
      <c r="G10506">
        <v>1</v>
      </c>
      <c r="H10506">
        <v>2</v>
      </c>
      <c r="I10506" t="s">
        <v>27</v>
      </c>
      <c r="J10506">
        <v>-1</v>
      </c>
    </row>
    <row r="10507" spans="2:10" x14ac:dyDescent="0.45">
      <c r="B10507">
        <v>7689</v>
      </c>
      <c r="C10507" t="s">
        <v>38</v>
      </c>
      <c r="D10507">
        <v>40</v>
      </c>
      <c r="E10507">
        <v>5</v>
      </c>
      <c r="F10507" t="s">
        <v>11</v>
      </c>
      <c r="G10507">
        <v>2</v>
      </c>
      <c r="H10507">
        <v>2</v>
      </c>
      <c r="I10507" t="s">
        <v>3</v>
      </c>
      <c r="J10507">
        <v>0</v>
      </c>
    </row>
    <row r="10508" spans="2:10" x14ac:dyDescent="0.45">
      <c r="B10508">
        <v>7690</v>
      </c>
      <c r="C10508" t="s">
        <v>38</v>
      </c>
      <c r="D10508">
        <v>40</v>
      </c>
      <c r="E10508">
        <v>6</v>
      </c>
      <c r="F10508" t="s">
        <v>12</v>
      </c>
      <c r="G10508">
        <v>1</v>
      </c>
      <c r="H10508">
        <v>0</v>
      </c>
      <c r="I10508" t="s">
        <v>7</v>
      </c>
      <c r="J10508">
        <v>1</v>
      </c>
    </row>
    <row r="10509" spans="2:10" x14ac:dyDescent="0.45">
      <c r="B10509">
        <v>7691</v>
      </c>
      <c r="C10509" t="s">
        <v>38</v>
      </c>
      <c r="D10509">
        <v>40</v>
      </c>
      <c r="E10509">
        <v>6</v>
      </c>
      <c r="F10509" t="s">
        <v>0</v>
      </c>
      <c r="G10509">
        <v>0</v>
      </c>
      <c r="H10509">
        <v>3</v>
      </c>
      <c r="I10509" t="s">
        <v>8</v>
      </c>
      <c r="J10509">
        <v>-1</v>
      </c>
    </row>
    <row r="10510" spans="2:10" x14ac:dyDescent="0.45">
      <c r="B10510">
        <v>7692</v>
      </c>
      <c r="C10510" t="s">
        <v>38</v>
      </c>
      <c r="D10510">
        <v>40</v>
      </c>
      <c r="E10510">
        <v>6</v>
      </c>
      <c r="F10510" t="s">
        <v>14</v>
      </c>
      <c r="G10510">
        <v>3</v>
      </c>
      <c r="H10510">
        <v>1</v>
      </c>
      <c r="I10510" t="s">
        <v>13</v>
      </c>
      <c r="J10510">
        <v>1</v>
      </c>
    </row>
    <row r="10511" spans="2:10" x14ac:dyDescent="0.45">
      <c r="B10511">
        <v>7693</v>
      </c>
      <c r="C10511" t="s">
        <v>38</v>
      </c>
      <c r="D10511">
        <v>40</v>
      </c>
      <c r="E10511">
        <v>6</v>
      </c>
      <c r="F10511" t="s">
        <v>21</v>
      </c>
      <c r="G10511">
        <v>0</v>
      </c>
      <c r="H10511">
        <v>0</v>
      </c>
      <c r="I10511" t="s">
        <v>10</v>
      </c>
      <c r="J10511">
        <v>0</v>
      </c>
    </row>
    <row r="10512" spans="2:10" x14ac:dyDescent="0.45">
      <c r="B10512">
        <v>7694</v>
      </c>
      <c r="C10512" t="s">
        <v>38</v>
      </c>
      <c r="D10512">
        <v>40</v>
      </c>
      <c r="E10512">
        <v>6</v>
      </c>
      <c r="F10512" t="s">
        <v>5</v>
      </c>
      <c r="G10512">
        <v>3</v>
      </c>
      <c r="H10512">
        <v>1</v>
      </c>
      <c r="I10512" t="s">
        <v>24</v>
      </c>
      <c r="J10512">
        <v>1</v>
      </c>
    </row>
    <row r="10513" spans="2:10" x14ac:dyDescent="0.45">
      <c r="B10513">
        <v>7695</v>
      </c>
      <c r="C10513" t="s">
        <v>38</v>
      </c>
      <c r="D10513">
        <v>40</v>
      </c>
      <c r="E10513">
        <v>6</v>
      </c>
      <c r="F10513" t="s">
        <v>1</v>
      </c>
      <c r="G10513">
        <v>1</v>
      </c>
      <c r="H10513">
        <v>1</v>
      </c>
      <c r="I10513" t="s">
        <v>11</v>
      </c>
      <c r="J10513">
        <v>0</v>
      </c>
    </row>
    <row r="10514" spans="2:10" x14ac:dyDescent="0.45">
      <c r="B10514">
        <v>7696</v>
      </c>
      <c r="C10514" t="s">
        <v>38</v>
      </c>
      <c r="D10514">
        <v>40</v>
      </c>
      <c r="E10514">
        <v>6</v>
      </c>
      <c r="F10514" t="s">
        <v>27</v>
      </c>
      <c r="G10514">
        <v>5</v>
      </c>
      <c r="H10514">
        <v>1</v>
      </c>
      <c r="I10514" t="s">
        <v>39</v>
      </c>
      <c r="J10514">
        <v>1</v>
      </c>
    </row>
    <row r="10515" spans="2:10" x14ac:dyDescent="0.45">
      <c r="B10515">
        <v>7697</v>
      </c>
      <c r="C10515" t="s">
        <v>38</v>
      </c>
      <c r="D10515">
        <v>40</v>
      </c>
      <c r="E10515">
        <v>6</v>
      </c>
      <c r="F10515" t="s">
        <v>17</v>
      </c>
      <c r="G10515">
        <v>1</v>
      </c>
      <c r="H10515">
        <v>0</v>
      </c>
      <c r="I10515" t="s">
        <v>4</v>
      </c>
      <c r="J10515">
        <v>1</v>
      </c>
    </row>
    <row r="10516" spans="2:10" x14ac:dyDescent="0.45">
      <c r="B10516">
        <v>7698</v>
      </c>
      <c r="C10516" t="s">
        <v>38</v>
      </c>
      <c r="D10516">
        <v>40</v>
      </c>
      <c r="E10516">
        <v>6</v>
      </c>
      <c r="F10516" t="s">
        <v>3</v>
      </c>
      <c r="G10516">
        <v>2</v>
      </c>
      <c r="H10516">
        <v>1</v>
      </c>
      <c r="I10516" t="s">
        <v>9</v>
      </c>
      <c r="J10516">
        <v>1</v>
      </c>
    </row>
    <row r="10517" spans="2:10" x14ac:dyDescent="0.45">
      <c r="B10517">
        <v>7700</v>
      </c>
      <c r="C10517" t="s">
        <v>38</v>
      </c>
      <c r="D10517">
        <v>40</v>
      </c>
      <c r="E10517">
        <v>7</v>
      </c>
      <c r="F10517" t="s">
        <v>4</v>
      </c>
      <c r="G10517">
        <v>2</v>
      </c>
      <c r="H10517">
        <v>3</v>
      </c>
      <c r="I10517" t="s">
        <v>5</v>
      </c>
      <c r="J10517">
        <v>-1</v>
      </c>
    </row>
    <row r="10518" spans="2:10" x14ac:dyDescent="0.45">
      <c r="B10518">
        <v>7701</v>
      </c>
      <c r="C10518" t="s">
        <v>38</v>
      </c>
      <c r="D10518">
        <v>40</v>
      </c>
      <c r="E10518">
        <v>7</v>
      </c>
      <c r="F10518" t="s">
        <v>8</v>
      </c>
      <c r="G10518">
        <v>3</v>
      </c>
      <c r="H10518">
        <v>0</v>
      </c>
      <c r="I10518" t="s">
        <v>17</v>
      </c>
      <c r="J10518">
        <v>1</v>
      </c>
    </row>
    <row r="10519" spans="2:10" x14ac:dyDescent="0.45">
      <c r="B10519">
        <v>7702</v>
      </c>
      <c r="C10519" t="s">
        <v>38</v>
      </c>
      <c r="D10519">
        <v>40</v>
      </c>
      <c r="E10519">
        <v>7</v>
      </c>
      <c r="F10519" t="s">
        <v>7</v>
      </c>
      <c r="G10519">
        <v>1</v>
      </c>
      <c r="H10519">
        <v>2</v>
      </c>
      <c r="I10519" t="s">
        <v>14</v>
      </c>
      <c r="J10519">
        <v>-1</v>
      </c>
    </row>
    <row r="10520" spans="2:10" x14ac:dyDescent="0.45">
      <c r="B10520">
        <v>7703</v>
      </c>
      <c r="C10520" t="s">
        <v>38</v>
      </c>
      <c r="D10520">
        <v>40</v>
      </c>
      <c r="E10520">
        <v>7</v>
      </c>
      <c r="F10520" t="s">
        <v>39</v>
      </c>
      <c r="G10520">
        <v>1</v>
      </c>
      <c r="H10520">
        <v>0</v>
      </c>
      <c r="I10520" t="s">
        <v>21</v>
      </c>
      <c r="J10520">
        <v>1</v>
      </c>
    </row>
    <row r="10521" spans="2:10" x14ac:dyDescent="0.45">
      <c r="B10521">
        <v>7704</v>
      </c>
      <c r="C10521" t="s">
        <v>38</v>
      </c>
      <c r="D10521">
        <v>40</v>
      </c>
      <c r="E10521">
        <v>7</v>
      </c>
      <c r="F10521" t="s">
        <v>10</v>
      </c>
      <c r="G10521">
        <v>1</v>
      </c>
      <c r="H10521">
        <v>1</v>
      </c>
      <c r="I10521" t="s">
        <v>12</v>
      </c>
      <c r="J10521">
        <v>0</v>
      </c>
    </row>
    <row r="10522" spans="2:10" x14ac:dyDescent="0.45">
      <c r="B10522">
        <v>7705</v>
      </c>
      <c r="C10522" t="s">
        <v>38</v>
      </c>
      <c r="D10522">
        <v>40</v>
      </c>
      <c r="E10522">
        <v>7</v>
      </c>
      <c r="F10522" t="s">
        <v>24</v>
      </c>
      <c r="G10522">
        <v>0</v>
      </c>
      <c r="H10522">
        <v>4</v>
      </c>
      <c r="I10522" t="s">
        <v>9</v>
      </c>
      <c r="J10522">
        <v>-1</v>
      </c>
    </row>
    <row r="10523" spans="2:10" x14ac:dyDescent="0.45">
      <c r="B10523">
        <v>7706</v>
      </c>
      <c r="C10523" t="s">
        <v>38</v>
      </c>
      <c r="D10523">
        <v>40</v>
      </c>
      <c r="E10523">
        <v>7</v>
      </c>
      <c r="F10523" t="s">
        <v>13</v>
      </c>
      <c r="G10523">
        <v>0</v>
      </c>
      <c r="H10523">
        <v>0</v>
      </c>
      <c r="I10523" t="s">
        <v>0</v>
      </c>
      <c r="J10523">
        <v>0</v>
      </c>
    </row>
    <row r="10524" spans="2:10" x14ac:dyDescent="0.45">
      <c r="B10524">
        <v>7707</v>
      </c>
      <c r="C10524" t="s">
        <v>38</v>
      </c>
      <c r="D10524">
        <v>40</v>
      </c>
      <c r="E10524">
        <v>7</v>
      </c>
      <c r="F10524" t="s">
        <v>11</v>
      </c>
      <c r="G10524">
        <v>1</v>
      </c>
      <c r="H10524">
        <v>1</v>
      </c>
      <c r="I10524" t="s">
        <v>27</v>
      </c>
      <c r="J10524">
        <v>0</v>
      </c>
    </row>
    <row r="10525" spans="2:10" x14ac:dyDescent="0.45">
      <c r="B10525">
        <v>7708</v>
      </c>
      <c r="C10525" t="s">
        <v>38</v>
      </c>
      <c r="D10525">
        <v>40</v>
      </c>
      <c r="E10525">
        <v>7</v>
      </c>
      <c r="F10525" t="s">
        <v>1</v>
      </c>
      <c r="G10525">
        <v>1</v>
      </c>
      <c r="H10525">
        <v>0</v>
      </c>
      <c r="I10525" t="s">
        <v>3</v>
      </c>
      <c r="J10525">
        <v>1</v>
      </c>
    </row>
    <row r="10526" spans="2:10" x14ac:dyDescent="0.45">
      <c r="B10526">
        <v>7709</v>
      </c>
      <c r="C10526" t="s">
        <v>38</v>
      </c>
      <c r="D10526">
        <v>40</v>
      </c>
      <c r="E10526">
        <v>8</v>
      </c>
      <c r="F10526" t="s">
        <v>0</v>
      </c>
      <c r="G10526">
        <v>3</v>
      </c>
      <c r="H10526">
        <v>0</v>
      </c>
      <c r="I10526" t="s">
        <v>7</v>
      </c>
      <c r="J10526">
        <v>1</v>
      </c>
    </row>
    <row r="10527" spans="2:10" x14ac:dyDescent="0.45">
      <c r="B10527">
        <v>7710</v>
      </c>
      <c r="C10527" t="s">
        <v>38</v>
      </c>
      <c r="D10527">
        <v>40</v>
      </c>
      <c r="E10527">
        <v>8</v>
      </c>
      <c r="F10527" t="s">
        <v>14</v>
      </c>
      <c r="G10527">
        <v>1</v>
      </c>
      <c r="H10527">
        <v>1</v>
      </c>
      <c r="I10527" t="s">
        <v>10</v>
      </c>
      <c r="J10527">
        <v>0</v>
      </c>
    </row>
    <row r="10528" spans="2:10" x14ac:dyDescent="0.45">
      <c r="B10528">
        <v>7711</v>
      </c>
      <c r="C10528" t="s">
        <v>38</v>
      </c>
      <c r="D10528">
        <v>40</v>
      </c>
      <c r="E10528">
        <v>8</v>
      </c>
      <c r="F10528" t="s">
        <v>5</v>
      </c>
      <c r="G10528">
        <v>1</v>
      </c>
      <c r="H10528">
        <v>1</v>
      </c>
      <c r="I10528" t="s">
        <v>8</v>
      </c>
      <c r="J10528">
        <v>0</v>
      </c>
    </row>
    <row r="10529" spans="2:10" x14ac:dyDescent="0.45">
      <c r="B10529">
        <v>7712</v>
      </c>
      <c r="C10529" t="s">
        <v>38</v>
      </c>
      <c r="D10529">
        <v>40</v>
      </c>
      <c r="E10529">
        <v>8</v>
      </c>
      <c r="F10529" t="s">
        <v>12</v>
      </c>
      <c r="G10529">
        <v>1</v>
      </c>
      <c r="H10529">
        <v>1</v>
      </c>
      <c r="I10529" t="s">
        <v>39</v>
      </c>
      <c r="J10529">
        <v>0</v>
      </c>
    </row>
    <row r="10530" spans="2:10" x14ac:dyDescent="0.45">
      <c r="B10530">
        <v>7713</v>
      </c>
      <c r="C10530" t="s">
        <v>38</v>
      </c>
      <c r="D10530">
        <v>40</v>
      </c>
      <c r="E10530">
        <v>8</v>
      </c>
      <c r="F10530" t="s">
        <v>27</v>
      </c>
      <c r="G10530">
        <v>1</v>
      </c>
      <c r="H10530">
        <v>2</v>
      </c>
      <c r="I10530" t="s">
        <v>1</v>
      </c>
      <c r="J10530">
        <v>-1</v>
      </c>
    </row>
    <row r="10531" spans="2:10" x14ac:dyDescent="0.45">
      <c r="B10531">
        <v>7714</v>
      </c>
      <c r="C10531" t="s">
        <v>38</v>
      </c>
      <c r="D10531">
        <v>40</v>
      </c>
      <c r="E10531">
        <v>8</v>
      </c>
      <c r="F10531" t="s">
        <v>9</v>
      </c>
      <c r="G10531">
        <v>0</v>
      </c>
      <c r="H10531">
        <v>1</v>
      </c>
      <c r="I10531" t="s">
        <v>4</v>
      </c>
      <c r="J10531">
        <v>-1</v>
      </c>
    </row>
    <row r="10532" spans="2:10" x14ac:dyDescent="0.45">
      <c r="B10532">
        <v>7715</v>
      </c>
      <c r="C10532" t="s">
        <v>38</v>
      </c>
      <c r="D10532">
        <v>40</v>
      </c>
      <c r="E10532">
        <v>8</v>
      </c>
      <c r="F10532" t="s">
        <v>21</v>
      </c>
      <c r="G10532">
        <v>1</v>
      </c>
      <c r="H10532">
        <v>1</v>
      </c>
      <c r="I10532" t="s">
        <v>11</v>
      </c>
      <c r="J10532">
        <v>0</v>
      </c>
    </row>
    <row r="10533" spans="2:10" x14ac:dyDescent="0.45">
      <c r="B10533">
        <v>7716</v>
      </c>
      <c r="C10533" t="s">
        <v>38</v>
      </c>
      <c r="D10533">
        <v>40</v>
      </c>
      <c r="E10533">
        <v>8</v>
      </c>
      <c r="F10533" t="s">
        <v>17</v>
      </c>
      <c r="G10533">
        <v>1</v>
      </c>
      <c r="H10533">
        <v>1</v>
      </c>
      <c r="I10533" t="s">
        <v>13</v>
      </c>
      <c r="J10533">
        <v>0</v>
      </c>
    </row>
    <row r="10534" spans="2:10" x14ac:dyDescent="0.45">
      <c r="B10534">
        <v>7717</v>
      </c>
      <c r="C10534" t="s">
        <v>38</v>
      </c>
      <c r="D10534">
        <v>40</v>
      </c>
      <c r="E10534">
        <v>8</v>
      </c>
      <c r="F10534" t="s">
        <v>3</v>
      </c>
      <c r="G10534">
        <v>2</v>
      </c>
      <c r="H10534">
        <v>1</v>
      </c>
      <c r="I10534" t="s">
        <v>24</v>
      </c>
      <c r="J10534">
        <v>1</v>
      </c>
    </row>
    <row r="10535" spans="2:10" x14ac:dyDescent="0.45">
      <c r="B10535">
        <v>7718</v>
      </c>
      <c r="C10535" t="s">
        <v>38</v>
      </c>
      <c r="D10535">
        <v>40</v>
      </c>
      <c r="E10535">
        <v>9</v>
      </c>
      <c r="F10535" t="s">
        <v>8</v>
      </c>
      <c r="G10535">
        <v>2</v>
      </c>
      <c r="H10535">
        <v>2</v>
      </c>
      <c r="I10535" t="s">
        <v>9</v>
      </c>
      <c r="J10535">
        <v>0</v>
      </c>
    </row>
    <row r="10536" spans="2:10" x14ac:dyDescent="0.45">
      <c r="B10536">
        <v>7719</v>
      </c>
      <c r="C10536" t="s">
        <v>38</v>
      </c>
      <c r="D10536">
        <v>40</v>
      </c>
      <c r="E10536">
        <v>9</v>
      </c>
      <c r="F10536" t="s">
        <v>4</v>
      </c>
      <c r="G10536">
        <v>3</v>
      </c>
      <c r="H10536">
        <v>1</v>
      </c>
      <c r="I10536" t="s">
        <v>24</v>
      </c>
      <c r="J10536">
        <v>1</v>
      </c>
    </row>
    <row r="10537" spans="2:10" x14ac:dyDescent="0.45">
      <c r="B10537">
        <v>7720</v>
      </c>
      <c r="C10537" t="s">
        <v>38</v>
      </c>
      <c r="D10537">
        <v>40</v>
      </c>
      <c r="E10537">
        <v>9</v>
      </c>
      <c r="F10537" t="s">
        <v>39</v>
      </c>
      <c r="G10537">
        <v>2</v>
      </c>
      <c r="H10537">
        <v>2</v>
      </c>
      <c r="I10537" t="s">
        <v>14</v>
      </c>
      <c r="J10537">
        <v>0</v>
      </c>
    </row>
    <row r="10538" spans="2:10" x14ac:dyDescent="0.45">
      <c r="B10538">
        <v>7721</v>
      </c>
      <c r="C10538" t="s">
        <v>38</v>
      </c>
      <c r="D10538">
        <v>40</v>
      </c>
      <c r="E10538">
        <v>9</v>
      </c>
      <c r="F10538" t="s">
        <v>7</v>
      </c>
      <c r="G10538">
        <v>1</v>
      </c>
      <c r="H10538">
        <v>2</v>
      </c>
      <c r="I10538" t="s">
        <v>17</v>
      </c>
      <c r="J10538">
        <v>-1</v>
      </c>
    </row>
    <row r="10539" spans="2:10" x14ac:dyDescent="0.45">
      <c r="B10539">
        <v>7722</v>
      </c>
      <c r="C10539" t="s">
        <v>38</v>
      </c>
      <c r="D10539">
        <v>40</v>
      </c>
      <c r="E10539">
        <v>9</v>
      </c>
      <c r="F10539" t="s">
        <v>1</v>
      </c>
      <c r="G10539">
        <v>1</v>
      </c>
      <c r="H10539">
        <v>3</v>
      </c>
      <c r="I10539" t="s">
        <v>21</v>
      </c>
      <c r="J10539">
        <v>-1</v>
      </c>
    </row>
    <row r="10540" spans="2:10" x14ac:dyDescent="0.45">
      <c r="B10540">
        <v>7723</v>
      </c>
      <c r="C10540" t="s">
        <v>38</v>
      </c>
      <c r="D10540">
        <v>40</v>
      </c>
      <c r="E10540">
        <v>9</v>
      </c>
      <c r="F10540" t="s">
        <v>27</v>
      </c>
      <c r="G10540">
        <v>1</v>
      </c>
      <c r="H10540">
        <v>0</v>
      </c>
      <c r="I10540" t="s">
        <v>3</v>
      </c>
      <c r="J10540">
        <v>1</v>
      </c>
    </row>
    <row r="10541" spans="2:10" x14ac:dyDescent="0.45">
      <c r="B10541">
        <v>7724</v>
      </c>
      <c r="C10541" t="s">
        <v>38</v>
      </c>
      <c r="D10541">
        <v>40</v>
      </c>
      <c r="E10541">
        <v>9</v>
      </c>
      <c r="F10541" t="s">
        <v>13</v>
      </c>
      <c r="G10541">
        <v>1</v>
      </c>
      <c r="H10541">
        <v>0</v>
      </c>
      <c r="I10541" t="s">
        <v>5</v>
      </c>
      <c r="J10541">
        <v>1</v>
      </c>
    </row>
    <row r="10542" spans="2:10" x14ac:dyDescent="0.45">
      <c r="B10542">
        <v>7725</v>
      </c>
      <c r="C10542" t="s">
        <v>38</v>
      </c>
      <c r="D10542">
        <v>40</v>
      </c>
      <c r="E10542">
        <v>9</v>
      </c>
      <c r="F10542" t="s">
        <v>11</v>
      </c>
      <c r="G10542">
        <v>0</v>
      </c>
      <c r="H10542">
        <v>2</v>
      </c>
      <c r="I10542" t="s">
        <v>12</v>
      </c>
      <c r="J10542">
        <v>-1</v>
      </c>
    </row>
    <row r="10543" spans="2:10" x14ac:dyDescent="0.45">
      <c r="B10543">
        <v>7726</v>
      </c>
      <c r="C10543" t="s">
        <v>38</v>
      </c>
      <c r="D10543">
        <v>40</v>
      </c>
      <c r="E10543">
        <v>9</v>
      </c>
      <c r="F10543" t="s">
        <v>10</v>
      </c>
      <c r="G10543">
        <v>2</v>
      </c>
      <c r="H10543">
        <v>1</v>
      </c>
      <c r="I10543" t="s">
        <v>0</v>
      </c>
      <c r="J10543">
        <v>1</v>
      </c>
    </row>
    <row r="10544" spans="2:10" x14ac:dyDescent="0.45">
      <c r="B10544">
        <v>7727</v>
      </c>
      <c r="C10544" t="s">
        <v>38</v>
      </c>
      <c r="D10544">
        <v>40</v>
      </c>
      <c r="E10544">
        <v>10</v>
      </c>
      <c r="F10544" t="s">
        <v>17</v>
      </c>
      <c r="G10544">
        <v>0</v>
      </c>
      <c r="H10544">
        <v>0</v>
      </c>
      <c r="I10544" t="s">
        <v>10</v>
      </c>
      <c r="J10544">
        <v>0</v>
      </c>
    </row>
    <row r="10545" spans="2:10" x14ac:dyDescent="0.45">
      <c r="B10545">
        <v>7728</v>
      </c>
      <c r="C10545" t="s">
        <v>38</v>
      </c>
      <c r="D10545">
        <v>40</v>
      </c>
      <c r="E10545">
        <v>10</v>
      </c>
      <c r="F10545" t="s">
        <v>21</v>
      </c>
      <c r="G10545">
        <v>3</v>
      </c>
      <c r="H10545">
        <v>0</v>
      </c>
      <c r="I10545" t="s">
        <v>27</v>
      </c>
      <c r="J10545">
        <v>1</v>
      </c>
    </row>
    <row r="10546" spans="2:10" x14ac:dyDescent="0.45">
      <c r="B10546">
        <v>7729</v>
      </c>
      <c r="C10546" t="s">
        <v>38</v>
      </c>
      <c r="D10546">
        <v>40</v>
      </c>
      <c r="E10546">
        <v>10</v>
      </c>
      <c r="F10546" t="s">
        <v>12</v>
      </c>
      <c r="G10546">
        <v>1</v>
      </c>
      <c r="H10546">
        <v>1</v>
      </c>
      <c r="I10546" t="s">
        <v>1</v>
      </c>
      <c r="J10546">
        <v>0</v>
      </c>
    </row>
    <row r="10547" spans="2:10" x14ac:dyDescent="0.45">
      <c r="B10547">
        <v>7730</v>
      </c>
      <c r="C10547" t="s">
        <v>38</v>
      </c>
      <c r="D10547">
        <v>40</v>
      </c>
      <c r="E10547">
        <v>10</v>
      </c>
      <c r="F10547" t="s">
        <v>3</v>
      </c>
      <c r="G10547">
        <v>1</v>
      </c>
      <c r="H10547">
        <v>0</v>
      </c>
      <c r="I10547" t="s">
        <v>4</v>
      </c>
      <c r="J10547">
        <v>1</v>
      </c>
    </row>
    <row r="10548" spans="2:10" x14ac:dyDescent="0.45">
      <c r="B10548">
        <v>7731</v>
      </c>
      <c r="C10548" t="s">
        <v>38</v>
      </c>
      <c r="D10548">
        <v>40</v>
      </c>
      <c r="E10548">
        <v>10</v>
      </c>
      <c r="F10548" t="s">
        <v>5</v>
      </c>
      <c r="G10548">
        <v>0</v>
      </c>
      <c r="H10548">
        <v>2</v>
      </c>
      <c r="I10548" t="s">
        <v>7</v>
      </c>
      <c r="J10548">
        <v>-1</v>
      </c>
    </row>
    <row r="10549" spans="2:10" x14ac:dyDescent="0.45">
      <c r="B10549">
        <v>7732</v>
      </c>
      <c r="C10549" t="s">
        <v>38</v>
      </c>
      <c r="D10549">
        <v>40</v>
      </c>
      <c r="E10549">
        <v>10</v>
      </c>
      <c r="F10549" t="s">
        <v>0</v>
      </c>
      <c r="G10549">
        <v>2</v>
      </c>
      <c r="H10549">
        <v>1</v>
      </c>
      <c r="I10549" t="s">
        <v>39</v>
      </c>
      <c r="J10549">
        <v>1</v>
      </c>
    </row>
    <row r="10550" spans="2:10" x14ac:dyDescent="0.45">
      <c r="B10550">
        <v>7733</v>
      </c>
      <c r="C10550" t="s">
        <v>38</v>
      </c>
      <c r="D10550">
        <v>40</v>
      </c>
      <c r="E10550">
        <v>10</v>
      </c>
      <c r="F10550" t="s">
        <v>24</v>
      </c>
      <c r="G10550">
        <v>0</v>
      </c>
      <c r="H10550">
        <v>1</v>
      </c>
      <c r="I10550" t="s">
        <v>8</v>
      </c>
      <c r="J10550">
        <v>-1</v>
      </c>
    </row>
    <row r="10551" spans="2:10" x14ac:dyDescent="0.45">
      <c r="B10551">
        <v>7734</v>
      </c>
      <c r="C10551" t="s">
        <v>38</v>
      </c>
      <c r="D10551">
        <v>40</v>
      </c>
      <c r="E10551">
        <v>10</v>
      </c>
      <c r="F10551" t="s">
        <v>9</v>
      </c>
      <c r="G10551">
        <v>0</v>
      </c>
      <c r="H10551">
        <v>0</v>
      </c>
      <c r="I10551" t="s">
        <v>13</v>
      </c>
      <c r="J10551">
        <v>0</v>
      </c>
    </row>
    <row r="10552" spans="2:10" x14ac:dyDescent="0.45">
      <c r="B10552">
        <v>7735</v>
      </c>
      <c r="C10552" t="s">
        <v>38</v>
      </c>
      <c r="D10552">
        <v>40</v>
      </c>
      <c r="E10552">
        <v>10</v>
      </c>
      <c r="F10552" t="s">
        <v>14</v>
      </c>
      <c r="G10552">
        <v>4</v>
      </c>
      <c r="H10552">
        <v>1</v>
      </c>
      <c r="I10552" t="s">
        <v>11</v>
      </c>
      <c r="J10552">
        <v>1</v>
      </c>
    </row>
    <row r="10553" spans="2:10" x14ac:dyDescent="0.45">
      <c r="B10553">
        <v>7736</v>
      </c>
      <c r="C10553" t="s">
        <v>38</v>
      </c>
      <c r="D10553">
        <v>40</v>
      </c>
      <c r="E10553">
        <v>11</v>
      </c>
      <c r="F10553" t="s">
        <v>8</v>
      </c>
      <c r="G10553">
        <v>2</v>
      </c>
      <c r="H10553">
        <v>0</v>
      </c>
      <c r="I10553" t="s">
        <v>4</v>
      </c>
      <c r="J10553">
        <v>1</v>
      </c>
    </row>
    <row r="10554" spans="2:10" x14ac:dyDescent="0.45">
      <c r="B10554">
        <v>7737</v>
      </c>
      <c r="C10554" t="s">
        <v>38</v>
      </c>
      <c r="D10554">
        <v>40</v>
      </c>
      <c r="E10554">
        <v>11</v>
      </c>
      <c r="F10554" t="s">
        <v>39</v>
      </c>
      <c r="G10554">
        <v>1</v>
      </c>
      <c r="H10554">
        <v>3</v>
      </c>
      <c r="I10554" t="s">
        <v>17</v>
      </c>
      <c r="J10554">
        <v>-1</v>
      </c>
    </row>
    <row r="10555" spans="2:10" x14ac:dyDescent="0.45">
      <c r="B10555">
        <v>7738</v>
      </c>
      <c r="C10555" t="s">
        <v>38</v>
      </c>
      <c r="D10555">
        <v>40</v>
      </c>
      <c r="E10555">
        <v>11</v>
      </c>
      <c r="F10555" t="s">
        <v>7</v>
      </c>
      <c r="G10555">
        <v>0</v>
      </c>
      <c r="H10555">
        <v>1</v>
      </c>
      <c r="I10555" t="s">
        <v>9</v>
      </c>
      <c r="J10555">
        <v>-1</v>
      </c>
    </row>
    <row r="10556" spans="2:10" x14ac:dyDescent="0.45">
      <c r="B10556">
        <v>7739</v>
      </c>
      <c r="C10556" t="s">
        <v>38</v>
      </c>
      <c r="D10556">
        <v>40</v>
      </c>
      <c r="E10556">
        <v>11</v>
      </c>
      <c r="F10556" t="s">
        <v>1</v>
      </c>
      <c r="G10556">
        <v>1</v>
      </c>
      <c r="H10556">
        <v>0</v>
      </c>
      <c r="I10556" t="s">
        <v>14</v>
      </c>
      <c r="J10556">
        <v>1</v>
      </c>
    </row>
    <row r="10557" spans="2:10" x14ac:dyDescent="0.45">
      <c r="B10557">
        <v>7740</v>
      </c>
      <c r="C10557" t="s">
        <v>38</v>
      </c>
      <c r="D10557">
        <v>40</v>
      </c>
      <c r="E10557">
        <v>11</v>
      </c>
      <c r="F10557" t="s">
        <v>10</v>
      </c>
      <c r="G10557">
        <v>2</v>
      </c>
      <c r="H10557">
        <v>3</v>
      </c>
      <c r="I10557" t="s">
        <v>5</v>
      </c>
      <c r="J10557">
        <v>-1</v>
      </c>
    </row>
    <row r="10558" spans="2:10" x14ac:dyDescent="0.45">
      <c r="B10558">
        <v>7741</v>
      </c>
      <c r="C10558" t="s">
        <v>38</v>
      </c>
      <c r="D10558">
        <v>40</v>
      </c>
      <c r="E10558">
        <v>11</v>
      </c>
      <c r="F10558" t="s">
        <v>27</v>
      </c>
      <c r="G10558">
        <v>0</v>
      </c>
      <c r="H10558">
        <v>1</v>
      </c>
      <c r="I10558" t="s">
        <v>12</v>
      </c>
      <c r="J10558">
        <v>-1</v>
      </c>
    </row>
    <row r="10559" spans="2:10" x14ac:dyDescent="0.45">
      <c r="B10559">
        <v>7742</v>
      </c>
      <c r="C10559" t="s">
        <v>38</v>
      </c>
      <c r="D10559">
        <v>40</v>
      </c>
      <c r="E10559">
        <v>11</v>
      </c>
      <c r="F10559" t="s">
        <v>13</v>
      </c>
      <c r="G10559">
        <v>0</v>
      </c>
      <c r="H10559">
        <v>1</v>
      </c>
      <c r="I10559" t="s">
        <v>24</v>
      </c>
      <c r="J10559">
        <v>-1</v>
      </c>
    </row>
    <row r="10560" spans="2:10" x14ac:dyDescent="0.45">
      <c r="B10560">
        <v>7743</v>
      </c>
      <c r="C10560" t="s">
        <v>38</v>
      </c>
      <c r="D10560">
        <v>40</v>
      </c>
      <c r="E10560">
        <v>11</v>
      </c>
      <c r="F10560" t="s">
        <v>11</v>
      </c>
      <c r="G10560">
        <v>1</v>
      </c>
      <c r="H10560">
        <v>1</v>
      </c>
      <c r="I10560" t="s">
        <v>0</v>
      </c>
      <c r="J10560">
        <v>0</v>
      </c>
    </row>
    <row r="10561" spans="2:10" x14ac:dyDescent="0.45">
      <c r="B10561">
        <v>7744</v>
      </c>
      <c r="C10561" t="s">
        <v>38</v>
      </c>
      <c r="D10561">
        <v>40</v>
      </c>
      <c r="E10561">
        <v>11</v>
      </c>
      <c r="F10561" t="s">
        <v>21</v>
      </c>
      <c r="G10561">
        <v>2</v>
      </c>
      <c r="H10561">
        <v>0</v>
      </c>
      <c r="I10561" t="s">
        <v>3</v>
      </c>
      <c r="J10561">
        <v>1</v>
      </c>
    </row>
    <row r="10562" spans="2:10" x14ac:dyDescent="0.45">
      <c r="B10562">
        <v>7745</v>
      </c>
      <c r="C10562" t="s">
        <v>38</v>
      </c>
      <c r="D10562">
        <v>40</v>
      </c>
      <c r="E10562">
        <v>12</v>
      </c>
      <c r="F10562" t="s">
        <v>14</v>
      </c>
      <c r="G10562">
        <v>3</v>
      </c>
      <c r="H10562">
        <v>1</v>
      </c>
      <c r="I10562" t="s">
        <v>27</v>
      </c>
      <c r="J10562">
        <v>1</v>
      </c>
    </row>
    <row r="10563" spans="2:10" x14ac:dyDescent="0.45">
      <c r="B10563">
        <v>7746</v>
      </c>
      <c r="C10563" t="s">
        <v>38</v>
      </c>
      <c r="D10563">
        <v>40</v>
      </c>
      <c r="E10563">
        <v>12</v>
      </c>
      <c r="F10563" t="s">
        <v>12</v>
      </c>
      <c r="G10563">
        <v>3</v>
      </c>
      <c r="H10563">
        <v>0</v>
      </c>
      <c r="I10563" t="s">
        <v>21</v>
      </c>
      <c r="J10563">
        <v>1</v>
      </c>
    </row>
    <row r="10564" spans="2:10" x14ac:dyDescent="0.45">
      <c r="B10564">
        <v>7747</v>
      </c>
      <c r="C10564" t="s">
        <v>38</v>
      </c>
      <c r="D10564">
        <v>40</v>
      </c>
      <c r="E10564">
        <v>12</v>
      </c>
      <c r="F10564" t="s">
        <v>0</v>
      </c>
      <c r="G10564">
        <v>1</v>
      </c>
      <c r="H10564">
        <v>2</v>
      </c>
      <c r="I10564" t="s">
        <v>1</v>
      </c>
      <c r="J10564">
        <v>-1</v>
      </c>
    </row>
    <row r="10565" spans="2:10" x14ac:dyDescent="0.45">
      <c r="B10565">
        <v>7748</v>
      </c>
      <c r="C10565" t="s">
        <v>38</v>
      </c>
      <c r="D10565">
        <v>40</v>
      </c>
      <c r="E10565">
        <v>12</v>
      </c>
      <c r="F10565" t="s">
        <v>5</v>
      </c>
      <c r="G10565">
        <v>3</v>
      </c>
      <c r="H10565">
        <v>3</v>
      </c>
      <c r="I10565" t="s">
        <v>39</v>
      </c>
      <c r="J10565">
        <v>0</v>
      </c>
    </row>
    <row r="10566" spans="2:10" x14ac:dyDescent="0.45">
      <c r="B10566">
        <v>7749</v>
      </c>
      <c r="C10566" t="s">
        <v>38</v>
      </c>
      <c r="D10566">
        <v>40</v>
      </c>
      <c r="E10566">
        <v>12</v>
      </c>
      <c r="F10566" t="s">
        <v>24</v>
      </c>
      <c r="G10566">
        <v>0</v>
      </c>
      <c r="H10566">
        <v>2</v>
      </c>
      <c r="I10566" t="s">
        <v>7</v>
      </c>
      <c r="J10566">
        <v>-1</v>
      </c>
    </row>
    <row r="10567" spans="2:10" x14ac:dyDescent="0.45">
      <c r="B10567">
        <v>7750</v>
      </c>
      <c r="C10567" t="s">
        <v>38</v>
      </c>
      <c r="D10567">
        <v>40</v>
      </c>
      <c r="E10567">
        <v>12</v>
      </c>
      <c r="F10567" t="s">
        <v>9</v>
      </c>
      <c r="G10567">
        <v>0</v>
      </c>
      <c r="H10567">
        <v>2</v>
      </c>
      <c r="I10567" t="s">
        <v>10</v>
      </c>
      <c r="J10567">
        <v>-1</v>
      </c>
    </row>
    <row r="10568" spans="2:10" x14ac:dyDescent="0.45">
      <c r="B10568">
        <v>7751</v>
      </c>
      <c r="C10568" t="s">
        <v>38</v>
      </c>
      <c r="D10568">
        <v>40</v>
      </c>
      <c r="E10568">
        <v>12</v>
      </c>
      <c r="F10568" t="s">
        <v>4</v>
      </c>
      <c r="G10568">
        <v>2</v>
      </c>
      <c r="H10568">
        <v>1</v>
      </c>
      <c r="I10568" t="s">
        <v>13</v>
      </c>
      <c r="J10568">
        <v>1</v>
      </c>
    </row>
    <row r="10569" spans="2:10" x14ac:dyDescent="0.45">
      <c r="B10569">
        <v>7752</v>
      </c>
      <c r="C10569" t="s">
        <v>38</v>
      </c>
      <c r="D10569">
        <v>40</v>
      </c>
      <c r="E10569">
        <v>12</v>
      </c>
      <c r="F10569" t="s">
        <v>17</v>
      </c>
      <c r="G10569">
        <v>0</v>
      </c>
      <c r="H10569">
        <v>1</v>
      </c>
      <c r="I10569" t="s">
        <v>11</v>
      </c>
      <c r="J10569">
        <v>-1</v>
      </c>
    </row>
    <row r="10570" spans="2:10" x14ac:dyDescent="0.45">
      <c r="B10570">
        <v>7753</v>
      </c>
      <c r="C10570" t="s">
        <v>38</v>
      </c>
      <c r="D10570">
        <v>40</v>
      </c>
      <c r="E10570">
        <v>12</v>
      </c>
      <c r="F10570" t="s">
        <v>3</v>
      </c>
      <c r="G10570">
        <v>1</v>
      </c>
      <c r="H10570">
        <v>3</v>
      </c>
      <c r="I10570" t="s">
        <v>8</v>
      </c>
      <c r="J10570">
        <v>-1</v>
      </c>
    </row>
    <row r="10571" spans="2:10" x14ac:dyDescent="0.45">
      <c r="B10571">
        <v>7754</v>
      </c>
      <c r="C10571" t="s">
        <v>38</v>
      </c>
      <c r="D10571">
        <v>40</v>
      </c>
      <c r="E10571">
        <v>13</v>
      </c>
      <c r="F10571" t="s">
        <v>7</v>
      </c>
      <c r="G10571">
        <v>0</v>
      </c>
      <c r="H10571">
        <v>0</v>
      </c>
      <c r="I10571" t="s">
        <v>4</v>
      </c>
      <c r="J10571">
        <v>0</v>
      </c>
    </row>
    <row r="10572" spans="2:10" x14ac:dyDescent="0.45">
      <c r="B10572">
        <v>7755</v>
      </c>
      <c r="C10572" t="s">
        <v>38</v>
      </c>
      <c r="D10572">
        <v>40</v>
      </c>
      <c r="E10572">
        <v>13</v>
      </c>
      <c r="F10572" t="s">
        <v>39</v>
      </c>
      <c r="G10572">
        <v>3</v>
      </c>
      <c r="H10572">
        <v>1</v>
      </c>
      <c r="I10572" t="s">
        <v>9</v>
      </c>
      <c r="J10572">
        <v>1</v>
      </c>
    </row>
    <row r="10573" spans="2:10" x14ac:dyDescent="0.45">
      <c r="B10573">
        <v>7756</v>
      </c>
      <c r="C10573" t="s">
        <v>38</v>
      </c>
      <c r="D10573">
        <v>40</v>
      </c>
      <c r="E10573">
        <v>13</v>
      </c>
      <c r="F10573" t="s">
        <v>12</v>
      </c>
      <c r="G10573">
        <v>0</v>
      </c>
      <c r="H10573">
        <v>1</v>
      </c>
      <c r="I10573" t="s">
        <v>3</v>
      </c>
      <c r="J10573">
        <v>-1</v>
      </c>
    </row>
    <row r="10574" spans="2:10" x14ac:dyDescent="0.45">
      <c r="B10574">
        <v>7757</v>
      </c>
      <c r="C10574" t="s">
        <v>38</v>
      </c>
      <c r="D10574">
        <v>40</v>
      </c>
      <c r="E10574">
        <v>13</v>
      </c>
      <c r="F10574" t="s">
        <v>10</v>
      </c>
      <c r="G10574">
        <v>0</v>
      </c>
      <c r="H10574">
        <v>0</v>
      </c>
      <c r="I10574" t="s">
        <v>24</v>
      </c>
      <c r="J10574">
        <v>0</v>
      </c>
    </row>
    <row r="10575" spans="2:10" x14ac:dyDescent="0.45">
      <c r="B10575">
        <v>7758</v>
      </c>
      <c r="C10575" t="s">
        <v>38</v>
      </c>
      <c r="D10575">
        <v>40</v>
      </c>
      <c r="E10575">
        <v>13</v>
      </c>
      <c r="F10575" t="s">
        <v>1</v>
      </c>
      <c r="G10575">
        <v>3</v>
      </c>
      <c r="H10575">
        <v>2</v>
      </c>
      <c r="I10575" t="s">
        <v>17</v>
      </c>
      <c r="J10575">
        <v>1</v>
      </c>
    </row>
    <row r="10576" spans="2:10" x14ac:dyDescent="0.45">
      <c r="B10576">
        <v>7759</v>
      </c>
      <c r="C10576" t="s">
        <v>38</v>
      </c>
      <c r="D10576">
        <v>40</v>
      </c>
      <c r="E10576">
        <v>13</v>
      </c>
      <c r="F10576" t="s">
        <v>27</v>
      </c>
      <c r="G10576">
        <v>1</v>
      </c>
      <c r="H10576">
        <v>4</v>
      </c>
      <c r="I10576" t="s">
        <v>0</v>
      </c>
      <c r="J10576">
        <v>-1</v>
      </c>
    </row>
    <row r="10577" spans="2:10" x14ac:dyDescent="0.45">
      <c r="B10577">
        <v>7760</v>
      </c>
      <c r="C10577" t="s">
        <v>38</v>
      </c>
      <c r="D10577">
        <v>40</v>
      </c>
      <c r="E10577">
        <v>13</v>
      </c>
      <c r="F10577" t="s">
        <v>13</v>
      </c>
      <c r="G10577">
        <v>2</v>
      </c>
      <c r="H10577">
        <v>1</v>
      </c>
      <c r="I10577" t="s">
        <v>8</v>
      </c>
      <c r="J10577">
        <v>1</v>
      </c>
    </row>
    <row r="10578" spans="2:10" x14ac:dyDescent="0.45">
      <c r="B10578">
        <v>7761</v>
      </c>
      <c r="C10578" t="s">
        <v>38</v>
      </c>
      <c r="D10578">
        <v>40</v>
      </c>
      <c r="E10578">
        <v>13</v>
      </c>
      <c r="F10578" t="s">
        <v>21</v>
      </c>
      <c r="G10578">
        <v>2</v>
      </c>
      <c r="H10578">
        <v>1</v>
      </c>
      <c r="I10578" t="s">
        <v>14</v>
      </c>
      <c r="J10578">
        <v>1</v>
      </c>
    </row>
    <row r="10579" spans="2:10" x14ac:dyDescent="0.45">
      <c r="B10579">
        <v>7762</v>
      </c>
      <c r="C10579" t="s">
        <v>38</v>
      </c>
      <c r="D10579">
        <v>40</v>
      </c>
      <c r="E10579">
        <v>13</v>
      </c>
      <c r="F10579" t="s">
        <v>11</v>
      </c>
      <c r="G10579">
        <v>0</v>
      </c>
      <c r="H10579">
        <v>0</v>
      </c>
      <c r="I10579" t="s">
        <v>5</v>
      </c>
      <c r="J10579">
        <v>0</v>
      </c>
    </row>
    <row r="10580" spans="2:10" x14ac:dyDescent="0.45">
      <c r="B10580">
        <v>7763</v>
      </c>
      <c r="C10580" t="s">
        <v>38</v>
      </c>
      <c r="D10580">
        <v>40</v>
      </c>
      <c r="E10580">
        <v>14</v>
      </c>
      <c r="F10580" t="s">
        <v>8</v>
      </c>
      <c r="G10580">
        <v>1</v>
      </c>
      <c r="H10580">
        <v>0</v>
      </c>
      <c r="I10580" t="s">
        <v>7</v>
      </c>
      <c r="J10580">
        <v>1</v>
      </c>
    </row>
    <row r="10581" spans="2:10" x14ac:dyDescent="0.45">
      <c r="B10581">
        <v>7764</v>
      </c>
      <c r="C10581" t="s">
        <v>38</v>
      </c>
      <c r="D10581">
        <v>40</v>
      </c>
      <c r="E10581">
        <v>14</v>
      </c>
      <c r="F10581" t="s">
        <v>4</v>
      </c>
      <c r="G10581">
        <v>1</v>
      </c>
      <c r="H10581">
        <v>1</v>
      </c>
      <c r="I10581" t="s">
        <v>10</v>
      </c>
      <c r="J10581">
        <v>0</v>
      </c>
    </row>
    <row r="10582" spans="2:10" x14ac:dyDescent="0.45">
      <c r="B10582">
        <v>7765</v>
      </c>
      <c r="C10582" t="s">
        <v>38</v>
      </c>
      <c r="D10582">
        <v>40</v>
      </c>
      <c r="E10582">
        <v>14</v>
      </c>
      <c r="F10582" t="s">
        <v>14</v>
      </c>
      <c r="G10582">
        <v>3</v>
      </c>
      <c r="H10582">
        <v>0</v>
      </c>
      <c r="I10582" t="s">
        <v>12</v>
      </c>
      <c r="J10582">
        <v>1</v>
      </c>
    </row>
    <row r="10583" spans="2:10" x14ac:dyDescent="0.45">
      <c r="B10583">
        <v>7766</v>
      </c>
      <c r="C10583" t="s">
        <v>38</v>
      </c>
      <c r="D10583">
        <v>40</v>
      </c>
      <c r="E10583">
        <v>14</v>
      </c>
      <c r="F10583" t="s">
        <v>0</v>
      </c>
      <c r="G10583">
        <v>0</v>
      </c>
      <c r="H10583">
        <v>1</v>
      </c>
      <c r="I10583" t="s">
        <v>21</v>
      </c>
      <c r="J10583">
        <v>-1</v>
      </c>
    </row>
    <row r="10584" spans="2:10" x14ac:dyDescent="0.45">
      <c r="B10584">
        <v>7767</v>
      </c>
      <c r="C10584" t="s">
        <v>38</v>
      </c>
      <c r="D10584">
        <v>40</v>
      </c>
      <c r="E10584">
        <v>14</v>
      </c>
      <c r="F10584" t="s">
        <v>5</v>
      </c>
      <c r="G10584">
        <v>2</v>
      </c>
      <c r="H10584">
        <v>0</v>
      </c>
      <c r="I10584" t="s">
        <v>1</v>
      </c>
      <c r="J10584">
        <v>1</v>
      </c>
    </row>
    <row r="10585" spans="2:10" x14ac:dyDescent="0.45">
      <c r="B10585">
        <v>7768</v>
      </c>
      <c r="C10585" t="s">
        <v>38</v>
      </c>
      <c r="D10585">
        <v>40</v>
      </c>
      <c r="E10585">
        <v>14</v>
      </c>
      <c r="F10585" t="s">
        <v>9</v>
      </c>
      <c r="G10585">
        <v>3</v>
      </c>
      <c r="H10585">
        <v>3</v>
      </c>
      <c r="I10585" t="s">
        <v>11</v>
      </c>
      <c r="J10585">
        <v>0</v>
      </c>
    </row>
    <row r="10586" spans="2:10" x14ac:dyDescent="0.45">
      <c r="B10586">
        <v>7769</v>
      </c>
      <c r="C10586" t="s">
        <v>38</v>
      </c>
      <c r="D10586">
        <v>40</v>
      </c>
      <c r="E10586">
        <v>14</v>
      </c>
      <c r="F10586" t="s">
        <v>17</v>
      </c>
      <c r="G10586">
        <v>4</v>
      </c>
      <c r="H10586">
        <v>1</v>
      </c>
      <c r="I10586" t="s">
        <v>27</v>
      </c>
      <c r="J10586">
        <v>1</v>
      </c>
    </row>
    <row r="10587" spans="2:10" x14ac:dyDescent="0.45">
      <c r="B10587">
        <v>7770</v>
      </c>
      <c r="C10587" t="s">
        <v>38</v>
      </c>
      <c r="D10587">
        <v>40</v>
      </c>
      <c r="E10587">
        <v>14</v>
      </c>
      <c r="F10587" t="s">
        <v>24</v>
      </c>
      <c r="G10587">
        <v>1</v>
      </c>
      <c r="H10587">
        <v>1</v>
      </c>
      <c r="I10587" t="s">
        <v>39</v>
      </c>
      <c r="J10587">
        <v>0</v>
      </c>
    </row>
    <row r="10588" spans="2:10" x14ac:dyDescent="0.45">
      <c r="B10588">
        <v>7771</v>
      </c>
      <c r="C10588" t="s">
        <v>38</v>
      </c>
      <c r="D10588">
        <v>40</v>
      </c>
      <c r="E10588">
        <v>14</v>
      </c>
      <c r="F10588" t="s">
        <v>3</v>
      </c>
      <c r="G10588">
        <v>1</v>
      </c>
      <c r="H10588">
        <v>3</v>
      </c>
      <c r="I10588" t="s">
        <v>13</v>
      </c>
      <c r="J10588">
        <v>-1</v>
      </c>
    </row>
    <row r="10589" spans="2:10" x14ac:dyDescent="0.45">
      <c r="B10589">
        <v>7772</v>
      </c>
      <c r="C10589" t="s">
        <v>38</v>
      </c>
      <c r="D10589">
        <v>40</v>
      </c>
      <c r="E10589">
        <v>15</v>
      </c>
      <c r="F10589" t="s">
        <v>12</v>
      </c>
      <c r="G10589">
        <v>1</v>
      </c>
      <c r="H10589">
        <v>0</v>
      </c>
      <c r="I10589" t="s">
        <v>0</v>
      </c>
      <c r="J10589">
        <v>1</v>
      </c>
    </row>
    <row r="10590" spans="2:10" x14ac:dyDescent="0.45">
      <c r="B10590">
        <v>7773</v>
      </c>
      <c r="C10590" t="s">
        <v>38</v>
      </c>
      <c r="D10590">
        <v>40</v>
      </c>
      <c r="E10590">
        <v>15</v>
      </c>
      <c r="F10590" t="s">
        <v>14</v>
      </c>
      <c r="G10590">
        <v>1</v>
      </c>
      <c r="H10590">
        <v>3</v>
      </c>
      <c r="I10590" t="s">
        <v>3</v>
      </c>
      <c r="J10590">
        <v>-1</v>
      </c>
    </row>
    <row r="10591" spans="2:10" x14ac:dyDescent="0.45">
      <c r="B10591">
        <v>7774</v>
      </c>
      <c r="C10591" t="s">
        <v>38</v>
      </c>
      <c r="D10591">
        <v>40</v>
      </c>
      <c r="E10591">
        <v>15</v>
      </c>
      <c r="F10591" t="s">
        <v>7</v>
      </c>
      <c r="G10591">
        <v>1</v>
      </c>
      <c r="H10591">
        <v>0</v>
      </c>
      <c r="I10591" t="s">
        <v>13</v>
      </c>
      <c r="J10591">
        <v>1</v>
      </c>
    </row>
    <row r="10592" spans="2:10" x14ac:dyDescent="0.45">
      <c r="B10592">
        <v>7775</v>
      </c>
      <c r="C10592" t="s">
        <v>38</v>
      </c>
      <c r="D10592">
        <v>40</v>
      </c>
      <c r="E10592">
        <v>15</v>
      </c>
      <c r="F10592" t="s">
        <v>10</v>
      </c>
      <c r="G10592">
        <v>1</v>
      </c>
      <c r="H10592">
        <v>0</v>
      </c>
      <c r="I10592" t="s">
        <v>8</v>
      </c>
      <c r="J10592">
        <v>1</v>
      </c>
    </row>
    <row r="10593" spans="2:10" x14ac:dyDescent="0.45">
      <c r="B10593">
        <v>7776</v>
      </c>
      <c r="C10593" t="s">
        <v>38</v>
      </c>
      <c r="D10593">
        <v>40</v>
      </c>
      <c r="E10593">
        <v>15</v>
      </c>
      <c r="F10593" t="s">
        <v>27</v>
      </c>
      <c r="G10593">
        <v>0</v>
      </c>
      <c r="H10593">
        <v>0</v>
      </c>
      <c r="I10593" t="s">
        <v>5</v>
      </c>
      <c r="J10593">
        <v>0</v>
      </c>
    </row>
    <row r="10594" spans="2:10" x14ac:dyDescent="0.45">
      <c r="B10594">
        <v>7777</v>
      </c>
      <c r="C10594" t="s">
        <v>38</v>
      </c>
      <c r="D10594">
        <v>40</v>
      </c>
      <c r="E10594">
        <v>15</v>
      </c>
      <c r="F10594" t="s">
        <v>39</v>
      </c>
      <c r="G10594">
        <v>1</v>
      </c>
      <c r="H10594">
        <v>1</v>
      </c>
      <c r="I10594" t="s">
        <v>4</v>
      </c>
      <c r="J10594">
        <v>0</v>
      </c>
    </row>
    <row r="10595" spans="2:10" x14ac:dyDescent="0.45">
      <c r="B10595">
        <v>7778</v>
      </c>
      <c r="C10595" t="s">
        <v>38</v>
      </c>
      <c r="D10595">
        <v>40</v>
      </c>
      <c r="E10595">
        <v>15</v>
      </c>
      <c r="F10595" t="s">
        <v>21</v>
      </c>
      <c r="G10595">
        <v>2</v>
      </c>
      <c r="H10595">
        <v>3</v>
      </c>
      <c r="I10595" t="s">
        <v>17</v>
      </c>
      <c r="J10595">
        <v>-1</v>
      </c>
    </row>
    <row r="10596" spans="2:10" x14ac:dyDescent="0.45">
      <c r="B10596">
        <v>7779</v>
      </c>
      <c r="C10596" t="s">
        <v>38</v>
      </c>
      <c r="D10596">
        <v>40</v>
      </c>
      <c r="E10596">
        <v>15</v>
      </c>
      <c r="F10596" t="s">
        <v>11</v>
      </c>
      <c r="G10596">
        <v>1</v>
      </c>
      <c r="H10596">
        <v>1</v>
      </c>
      <c r="I10596" t="s">
        <v>24</v>
      </c>
      <c r="J10596">
        <v>0</v>
      </c>
    </row>
    <row r="10597" spans="2:10" x14ac:dyDescent="0.45">
      <c r="B10597">
        <v>7780</v>
      </c>
      <c r="C10597" t="s">
        <v>38</v>
      </c>
      <c r="D10597">
        <v>40</v>
      </c>
      <c r="E10597">
        <v>15</v>
      </c>
      <c r="F10597" t="s">
        <v>1</v>
      </c>
      <c r="G10597">
        <v>0</v>
      </c>
      <c r="H10597">
        <v>3</v>
      </c>
      <c r="I10597" t="s">
        <v>9</v>
      </c>
      <c r="J10597">
        <v>-1</v>
      </c>
    </row>
    <row r="10598" spans="2:10" x14ac:dyDescent="0.45">
      <c r="B10598">
        <v>7781</v>
      </c>
      <c r="C10598" t="s">
        <v>38</v>
      </c>
      <c r="D10598">
        <v>40</v>
      </c>
      <c r="E10598">
        <v>16</v>
      </c>
      <c r="F10598" t="s">
        <v>8</v>
      </c>
      <c r="G10598">
        <v>2</v>
      </c>
      <c r="H10598">
        <v>4</v>
      </c>
      <c r="I10598" t="s">
        <v>39</v>
      </c>
      <c r="J10598">
        <v>-1</v>
      </c>
    </row>
    <row r="10599" spans="2:10" x14ac:dyDescent="0.45">
      <c r="B10599">
        <v>7782</v>
      </c>
      <c r="C10599" t="s">
        <v>38</v>
      </c>
      <c r="D10599">
        <v>40</v>
      </c>
      <c r="E10599">
        <v>16</v>
      </c>
      <c r="F10599" t="s">
        <v>0</v>
      </c>
      <c r="G10599">
        <v>0</v>
      </c>
      <c r="H10599">
        <v>1</v>
      </c>
      <c r="I10599" t="s">
        <v>14</v>
      </c>
      <c r="J10599">
        <v>-1</v>
      </c>
    </row>
    <row r="10600" spans="2:10" x14ac:dyDescent="0.45">
      <c r="B10600">
        <v>7783</v>
      </c>
      <c r="C10600" t="s">
        <v>38</v>
      </c>
      <c r="D10600">
        <v>40</v>
      </c>
      <c r="E10600">
        <v>16</v>
      </c>
      <c r="F10600" t="s">
        <v>17</v>
      </c>
      <c r="G10600">
        <v>0</v>
      </c>
      <c r="H10600">
        <v>0</v>
      </c>
      <c r="I10600" t="s">
        <v>12</v>
      </c>
      <c r="J10600">
        <v>0</v>
      </c>
    </row>
    <row r="10601" spans="2:10" x14ac:dyDescent="0.45">
      <c r="B10601">
        <v>7784</v>
      </c>
      <c r="C10601" t="s">
        <v>38</v>
      </c>
      <c r="D10601">
        <v>40</v>
      </c>
      <c r="E10601">
        <v>16</v>
      </c>
      <c r="F10601" t="s">
        <v>7</v>
      </c>
      <c r="G10601">
        <v>1</v>
      </c>
      <c r="H10601">
        <v>0</v>
      </c>
      <c r="I10601" t="s">
        <v>3</v>
      </c>
      <c r="J10601">
        <v>1</v>
      </c>
    </row>
    <row r="10602" spans="2:10" x14ac:dyDescent="0.45">
      <c r="B10602">
        <v>7785</v>
      </c>
      <c r="C10602" t="s">
        <v>38</v>
      </c>
      <c r="D10602">
        <v>40</v>
      </c>
      <c r="E10602">
        <v>16</v>
      </c>
      <c r="F10602" t="s">
        <v>5</v>
      </c>
      <c r="G10602">
        <v>1</v>
      </c>
      <c r="H10602">
        <v>0</v>
      </c>
      <c r="I10602" t="s">
        <v>21</v>
      </c>
      <c r="J10602">
        <v>1</v>
      </c>
    </row>
    <row r="10603" spans="2:10" x14ac:dyDescent="0.45">
      <c r="B10603">
        <v>7786</v>
      </c>
      <c r="C10603" t="s">
        <v>38</v>
      </c>
      <c r="D10603">
        <v>40</v>
      </c>
      <c r="E10603">
        <v>16</v>
      </c>
      <c r="F10603" t="s">
        <v>9</v>
      </c>
      <c r="G10603">
        <v>2</v>
      </c>
      <c r="H10603">
        <v>3</v>
      </c>
      <c r="I10603" t="s">
        <v>27</v>
      </c>
      <c r="J10603">
        <v>-1</v>
      </c>
    </row>
    <row r="10604" spans="2:10" x14ac:dyDescent="0.45">
      <c r="B10604">
        <v>7787</v>
      </c>
      <c r="C10604" t="s">
        <v>38</v>
      </c>
      <c r="D10604">
        <v>40</v>
      </c>
      <c r="E10604">
        <v>16</v>
      </c>
      <c r="F10604" t="s">
        <v>4</v>
      </c>
      <c r="G10604">
        <v>1</v>
      </c>
      <c r="H10604">
        <v>2</v>
      </c>
      <c r="I10604" t="s">
        <v>11</v>
      </c>
      <c r="J10604">
        <v>-1</v>
      </c>
    </row>
    <row r="10605" spans="2:10" x14ac:dyDescent="0.45">
      <c r="B10605">
        <v>7788</v>
      </c>
      <c r="C10605" t="s">
        <v>38</v>
      </c>
      <c r="D10605">
        <v>40</v>
      </c>
      <c r="E10605">
        <v>16</v>
      </c>
      <c r="F10605" t="s">
        <v>13</v>
      </c>
      <c r="G10605">
        <v>1</v>
      </c>
      <c r="H10605">
        <v>1</v>
      </c>
      <c r="I10605" t="s">
        <v>10</v>
      </c>
      <c r="J10605">
        <v>0</v>
      </c>
    </row>
    <row r="10606" spans="2:10" x14ac:dyDescent="0.45">
      <c r="B10606">
        <v>7789</v>
      </c>
      <c r="C10606" t="s">
        <v>38</v>
      </c>
      <c r="D10606">
        <v>40</v>
      </c>
      <c r="E10606">
        <v>16</v>
      </c>
      <c r="F10606" t="s">
        <v>24</v>
      </c>
      <c r="G10606">
        <v>2</v>
      </c>
      <c r="H10606">
        <v>2</v>
      </c>
      <c r="I10606" t="s">
        <v>1</v>
      </c>
      <c r="J10606">
        <v>0</v>
      </c>
    </row>
    <row r="10607" spans="2:10" x14ac:dyDescent="0.45">
      <c r="B10607">
        <v>7790</v>
      </c>
      <c r="C10607" t="s">
        <v>38</v>
      </c>
      <c r="D10607">
        <v>40</v>
      </c>
      <c r="E10607">
        <v>17</v>
      </c>
      <c r="F10607" t="s">
        <v>14</v>
      </c>
      <c r="G10607">
        <v>3</v>
      </c>
      <c r="H10607">
        <v>2</v>
      </c>
      <c r="I10607" t="s">
        <v>17</v>
      </c>
      <c r="J10607">
        <v>1</v>
      </c>
    </row>
    <row r="10608" spans="2:10" x14ac:dyDescent="0.45">
      <c r="B10608">
        <v>7791</v>
      </c>
      <c r="C10608" t="s">
        <v>38</v>
      </c>
      <c r="D10608">
        <v>40</v>
      </c>
      <c r="E10608">
        <v>17</v>
      </c>
      <c r="F10608" t="s">
        <v>1</v>
      </c>
      <c r="G10608">
        <v>0</v>
      </c>
      <c r="H10608">
        <v>2</v>
      </c>
      <c r="I10608" t="s">
        <v>4</v>
      </c>
      <c r="J10608">
        <v>-1</v>
      </c>
    </row>
    <row r="10609" spans="2:10" x14ac:dyDescent="0.45">
      <c r="B10609">
        <v>7792</v>
      </c>
      <c r="C10609" t="s">
        <v>38</v>
      </c>
      <c r="D10609">
        <v>40</v>
      </c>
      <c r="E10609">
        <v>17</v>
      </c>
      <c r="F10609" t="s">
        <v>27</v>
      </c>
      <c r="G10609">
        <v>0</v>
      </c>
      <c r="H10609">
        <v>1</v>
      </c>
      <c r="I10609" t="s">
        <v>24</v>
      </c>
      <c r="J10609">
        <v>-1</v>
      </c>
    </row>
    <row r="10610" spans="2:10" x14ac:dyDescent="0.45">
      <c r="B10610">
        <v>7793</v>
      </c>
      <c r="C10610" t="s">
        <v>38</v>
      </c>
      <c r="D10610">
        <v>40</v>
      </c>
      <c r="E10610">
        <v>17</v>
      </c>
      <c r="F10610" t="s">
        <v>12</v>
      </c>
      <c r="G10610">
        <v>1</v>
      </c>
      <c r="H10610">
        <v>1</v>
      </c>
      <c r="I10610" t="s">
        <v>5</v>
      </c>
      <c r="J10610">
        <v>0</v>
      </c>
    </row>
    <row r="10611" spans="2:10" x14ac:dyDescent="0.45">
      <c r="B10611">
        <v>7794</v>
      </c>
      <c r="C10611" t="s">
        <v>38</v>
      </c>
      <c r="D10611">
        <v>40</v>
      </c>
      <c r="E10611">
        <v>17</v>
      </c>
      <c r="F10611" t="s">
        <v>21</v>
      </c>
      <c r="G10611">
        <v>2</v>
      </c>
      <c r="H10611">
        <v>1</v>
      </c>
      <c r="I10611" t="s">
        <v>9</v>
      </c>
      <c r="J10611">
        <v>1</v>
      </c>
    </row>
    <row r="10612" spans="2:10" x14ac:dyDescent="0.45">
      <c r="B10612">
        <v>7795</v>
      </c>
      <c r="C10612" t="s">
        <v>38</v>
      </c>
      <c r="D10612">
        <v>40</v>
      </c>
      <c r="E10612">
        <v>17</v>
      </c>
      <c r="F10612" t="s">
        <v>39</v>
      </c>
      <c r="G10612">
        <v>0</v>
      </c>
      <c r="H10612">
        <v>0</v>
      </c>
      <c r="I10612" t="s">
        <v>13</v>
      </c>
      <c r="J10612">
        <v>0</v>
      </c>
    </row>
    <row r="10613" spans="2:10" x14ac:dyDescent="0.45">
      <c r="B10613">
        <v>7796</v>
      </c>
      <c r="C10613" t="s">
        <v>38</v>
      </c>
      <c r="D10613">
        <v>40</v>
      </c>
      <c r="E10613">
        <v>17</v>
      </c>
      <c r="F10613" t="s">
        <v>11</v>
      </c>
      <c r="G10613">
        <v>2</v>
      </c>
      <c r="H10613">
        <v>1</v>
      </c>
      <c r="I10613" t="s">
        <v>8</v>
      </c>
      <c r="J10613">
        <v>1</v>
      </c>
    </row>
    <row r="10614" spans="2:10" x14ac:dyDescent="0.45">
      <c r="B10614">
        <v>7797</v>
      </c>
      <c r="C10614" t="s">
        <v>38</v>
      </c>
      <c r="D10614">
        <v>40</v>
      </c>
      <c r="E10614">
        <v>17</v>
      </c>
      <c r="F10614" t="s">
        <v>3</v>
      </c>
      <c r="G10614">
        <v>1</v>
      </c>
      <c r="H10614">
        <v>1</v>
      </c>
      <c r="I10614" t="s">
        <v>0</v>
      </c>
      <c r="J10614">
        <v>0</v>
      </c>
    </row>
    <row r="10615" spans="2:10" x14ac:dyDescent="0.45">
      <c r="B10615">
        <v>7798</v>
      </c>
      <c r="C10615" t="s">
        <v>38</v>
      </c>
      <c r="D10615">
        <v>40</v>
      </c>
      <c r="E10615">
        <v>17</v>
      </c>
      <c r="F10615" t="s">
        <v>10</v>
      </c>
      <c r="G10615">
        <v>0</v>
      </c>
      <c r="H10615">
        <v>2</v>
      </c>
      <c r="I10615" t="s">
        <v>7</v>
      </c>
      <c r="J10615">
        <v>-1</v>
      </c>
    </row>
    <row r="10616" spans="2:10" x14ac:dyDescent="0.45">
      <c r="B10616">
        <v>7813</v>
      </c>
      <c r="C10616" t="s">
        <v>37</v>
      </c>
      <c r="D10616">
        <v>41</v>
      </c>
      <c r="E10616">
        <v>1</v>
      </c>
      <c r="F10616" t="s">
        <v>9</v>
      </c>
      <c r="G10616">
        <v>1</v>
      </c>
      <c r="H10616">
        <v>0</v>
      </c>
      <c r="I10616" t="s">
        <v>13</v>
      </c>
      <c r="J10616">
        <v>1</v>
      </c>
    </row>
    <row r="10617" spans="2:10" x14ac:dyDescent="0.45">
      <c r="B10617">
        <v>7814</v>
      </c>
      <c r="C10617" t="s">
        <v>37</v>
      </c>
      <c r="D10617">
        <v>41</v>
      </c>
      <c r="E10617">
        <v>1</v>
      </c>
      <c r="F10617" t="s">
        <v>4</v>
      </c>
      <c r="G10617">
        <v>1</v>
      </c>
      <c r="H10617">
        <v>0</v>
      </c>
      <c r="I10617" t="s">
        <v>1</v>
      </c>
      <c r="J10617">
        <v>1</v>
      </c>
    </row>
    <row r="10618" spans="2:10" x14ac:dyDescent="0.45">
      <c r="B10618">
        <v>7815</v>
      </c>
      <c r="C10618" t="s">
        <v>37</v>
      </c>
      <c r="D10618">
        <v>41</v>
      </c>
      <c r="E10618">
        <v>1</v>
      </c>
      <c r="F10618" t="s">
        <v>17</v>
      </c>
      <c r="G10618">
        <v>2</v>
      </c>
      <c r="H10618">
        <v>3</v>
      </c>
      <c r="I10618" t="s">
        <v>14</v>
      </c>
      <c r="J10618">
        <v>-1</v>
      </c>
    </row>
    <row r="10619" spans="2:10" x14ac:dyDescent="0.45">
      <c r="B10619">
        <v>7816</v>
      </c>
      <c r="C10619" t="s">
        <v>37</v>
      </c>
      <c r="D10619">
        <v>41</v>
      </c>
      <c r="E10619">
        <v>1</v>
      </c>
      <c r="F10619" t="s">
        <v>10</v>
      </c>
      <c r="G10619">
        <v>2</v>
      </c>
      <c r="H10619">
        <v>1</v>
      </c>
      <c r="I10619" t="s">
        <v>24</v>
      </c>
      <c r="J10619">
        <v>1</v>
      </c>
    </row>
    <row r="10620" spans="2:10" x14ac:dyDescent="0.45">
      <c r="C10620" t="s">
        <v>37</v>
      </c>
      <c r="D10620">
        <v>41</v>
      </c>
      <c r="E10620">
        <v>1</v>
      </c>
      <c r="F10620" t="s">
        <v>8</v>
      </c>
      <c r="G10620">
        <v>1</v>
      </c>
      <c r="H10620">
        <v>0</v>
      </c>
      <c r="I10620" t="s">
        <v>27</v>
      </c>
      <c r="J10620">
        <v>1</v>
      </c>
    </row>
    <row r="10621" spans="2:10" x14ac:dyDescent="0.45">
      <c r="C10621" t="s">
        <v>37</v>
      </c>
      <c r="D10621">
        <v>41</v>
      </c>
      <c r="E10621">
        <v>1</v>
      </c>
      <c r="F10621" t="s">
        <v>21</v>
      </c>
      <c r="G10621">
        <v>0</v>
      </c>
      <c r="H10621">
        <v>1</v>
      </c>
      <c r="I10621" t="s">
        <v>3</v>
      </c>
      <c r="J10621">
        <v>-1</v>
      </c>
    </row>
    <row r="10622" spans="2:10" x14ac:dyDescent="0.45">
      <c r="C10622" t="s">
        <v>37</v>
      </c>
      <c r="D10622">
        <v>41</v>
      </c>
      <c r="E10622">
        <v>1</v>
      </c>
      <c r="F10622" t="s">
        <v>12</v>
      </c>
      <c r="G10622">
        <v>3</v>
      </c>
      <c r="H10622">
        <v>0</v>
      </c>
      <c r="I10622" t="s">
        <v>18</v>
      </c>
      <c r="J10622">
        <v>1</v>
      </c>
    </row>
    <row r="10623" spans="2:10" x14ac:dyDescent="0.45">
      <c r="C10623" t="s">
        <v>37</v>
      </c>
      <c r="D10623">
        <v>41</v>
      </c>
      <c r="E10623">
        <v>1</v>
      </c>
      <c r="F10623" t="s">
        <v>7</v>
      </c>
      <c r="G10623">
        <v>2</v>
      </c>
      <c r="H10623">
        <v>0</v>
      </c>
      <c r="I10623" t="s">
        <v>5</v>
      </c>
      <c r="J10623">
        <v>1</v>
      </c>
    </row>
    <row r="10624" spans="2:10" x14ac:dyDescent="0.45">
      <c r="C10624" t="s">
        <v>37</v>
      </c>
      <c r="D10624">
        <v>41</v>
      </c>
      <c r="E10624">
        <v>1</v>
      </c>
      <c r="F10624" t="s">
        <v>11</v>
      </c>
      <c r="G10624">
        <v>2</v>
      </c>
      <c r="H10624">
        <v>2</v>
      </c>
      <c r="I10624" t="s">
        <v>0</v>
      </c>
      <c r="J10624">
        <v>0</v>
      </c>
    </row>
    <row r="10625" spans="2:10" x14ac:dyDescent="0.45">
      <c r="B10625">
        <v>7817</v>
      </c>
      <c r="C10625" t="s">
        <v>37</v>
      </c>
      <c r="D10625">
        <v>41</v>
      </c>
      <c r="E10625">
        <v>2</v>
      </c>
      <c r="F10625" t="s">
        <v>18</v>
      </c>
      <c r="G10625">
        <v>1</v>
      </c>
      <c r="H10625">
        <v>2</v>
      </c>
      <c r="I10625" t="s">
        <v>8</v>
      </c>
      <c r="J10625">
        <v>-1</v>
      </c>
    </row>
    <row r="10626" spans="2:10" x14ac:dyDescent="0.45">
      <c r="B10626">
        <v>7818</v>
      </c>
      <c r="C10626" t="s">
        <v>37</v>
      </c>
      <c r="D10626">
        <v>41</v>
      </c>
      <c r="E10626">
        <v>2</v>
      </c>
      <c r="F10626" t="s">
        <v>0</v>
      </c>
      <c r="G10626">
        <v>3</v>
      </c>
      <c r="H10626">
        <v>1</v>
      </c>
      <c r="I10626" t="s">
        <v>17</v>
      </c>
      <c r="J10626">
        <v>1</v>
      </c>
    </row>
    <row r="10627" spans="2:10" x14ac:dyDescent="0.45">
      <c r="B10627">
        <v>7819</v>
      </c>
      <c r="C10627" t="s">
        <v>37</v>
      </c>
      <c r="D10627">
        <v>41</v>
      </c>
      <c r="E10627">
        <v>2</v>
      </c>
      <c r="F10627" t="s">
        <v>14</v>
      </c>
      <c r="G10627">
        <v>2</v>
      </c>
      <c r="H10627">
        <v>1</v>
      </c>
      <c r="I10627" t="s">
        <v>7</v>
      </c>
      <c r="J10627">
        <v>1</v>
      </c>
    </row>
    <row r="10628" spans="2:10" x14ac:dyDescent="0.45">
      <c r="B10628">
        <v>7820</v>
      </c>
      <c r="C10628" t="s">
        <v>37</v>
      </c>
      <c r="D10628">
        <v>41</v>
      </c>
      <c r="E10628">
        <v>2</v>
      </c>
      <c r="F10628" t="s">
        <v>5</v>
      </c>
      <c r="G10628">
        <v>1</v>
      </c>
      <c r="H10628">
        <v>0</v>
      </c>
      <c r="I10628" t="s">
        <v>21</v>
      </c>
      <c r="J10628">
        <v>1</v>
      </c>
    </row>
    <row r="10629" spans="2:10" x14ac:dyDescent="0.45">
      <c r="B10629">
        <v>7821</v>
      </c>
      <c r="C10629" t="s">
        <v>37</v>
      </c>
      <c r="D10629">
        <v>41</v>
      </c>
      <c r="E10629">
        <v>2</v>
      </c>
      <c r="F10629" t="s">
        <v>1</v>
      </c>
      <c r="G10629">
        <v>3</v>
      </c>
      <c r="H10629">
        <v>1</v>
      </c>
      <c r="I10629" t="s">
        <v>11</v>
      </c>
      <c r="J10629">
        <v>1</v>
      </c>
    </row>
    <row r="10630" spans="2:10" x14ac:dyDescent="0.45">
      <c r="B10630">
        <v>7822</v>
      </c>
      <c r="C10630" t="s">
        <v>37</v>
      </c>
      <c r="D10630">
        <v>41</v>
      </c>
      <c r="E10630">
        <v>2</v>
      </c>
      <c r="F10630" t="s">
        <v>27</v>
      </c>
      <c r="G10630">
        <v>0</v>
      </c>
      <c r="H10630">
        <v>2</v>
      </c>
      <c r="I10630" t="s">
        <v>4</v>
      </c>
      <c r="J10630">
        <v>-1</v>
      </c>
    </row>
    <row r="10631" spans="2:10" x14ac:dyDescent="0.45">
      <c r="B10631">
        <v>7823</v>
      </c>
      <c r="C10631" t="s">
        <v>37</v>
      </c>
      <c r="D10631">
        <v>41</v>
      </c>
      <c r="E10631">
        <v>2</v>
      </c>
      <c r="F10631" t="s">
        <v>13</v>
      </c>
      <c r="G10631">
        <v>3</v>
      </c>
      <c r="H10631">
        <v>1</v>
      </c>
      <c r="I10631" t="s">
        <v>12</v>
      </c>
      <c r="J10631">
        <v>1</v>
      </c>
    </row>
    <row r="10632" spans="2:10" x14ac:dyDescent="0.45">
      <c r="B10632">
        <v>7824</v>
      </c>
      <c r="C10632" t="s">
        <v>37</v>
      </c>
      <c r="D10632">
        <v>41</v>
      </c>
      <c r="E10632">
        <v>2</v>
      </c>
      <c r="F10632" t="s">
        <v>3</v>
      </c>
      <c r="G10632">
        <v>1</v>
      </c>
      <c r="H10632">
        <v>1</v>
      </c>
      <c r="I10632" t="s">
        <v>10</v>
      </c>
      <c r="J10632">
        <v>0</v>
      </c>
    </row>
    <row r="10633" spans="2:10" x14ac:dyDescent="0.45">
      <c r="B10633">
        <v>7825</v>
      </c>
      <c r="C10633" t="s">
        <v>37</v>
      </c>
      <c r="D10633">
        <v>41</v>
      </c>
      <c r="E10633">
        <v>2</v>
      </c>
      <c r="F10633" t="s">
        <v>24</v>
      </c>
      <c r="G10633">
        <v>1</v>
      </c>
      <c r="H10633">
        <v>6</v>
      </c>
      <c r="I10633" t="s">
        <v>9</v>
      </c>
      <c r="J10633">
        <v>-1</v>
      </c>
    </row>
    <row r="10634" spans="2:10" x14ac:dyDescent="0.45">
      <c r="B10634">
        <v>7826</v>
      </c>
      <c r="C10634" t="s">
        <v>37</v>
      </c>
      <c r="D10634">
        <v>41</v>
      </c>
      <c r="E10634">
        <v>3</v>
      </c>
      <c r="F10634" t="s">
        <v>8</v>
      </c>
      <c r="G10634">
        <v>0</v>
      </c>
      <c r="H10634">
        <v>1</v>
      </c>
      <c r="I10634" t="s">
        <v>13</v>
      </c>
      <c r="J10634">
        <v>-1</v>
      </c>
    </row>
    <row r="10635" spans="2:10" x14ac:dyDescent="0.45">
      <c r="B10635">
        <v>7827</v>
      </c>
      <c r="C10635" t="s">
        <v>37</v>
      </c>
      <c r="D10635">
        <v>41</v>
      </c>
      <c r="E10635">
        <v>3</v>
      </c>
      <c r="F10635" t="s">
        <v>7</v>
      </c>
      <c r="G10635">
        <v>1</v>
      </c>
      <c r="H10635">
        <v>0</v>
      </c>
      <c r="I10635" t="s">
        <v>21</v>
      </c>
      <c r="J10635">
        <v>1</v>
      </c>
    </row>
    <row r="10636" spans="2:10" x14ac:dyDescent="0.45">
      <c r="B10636">
        <v>7828</v>
      </c>
      <c r="C10636" t="s">
        <v>37</v>
      </c>
      <c r="D10636">
        <v>41</v>
      </c>
      <c r="E10636">
        <v>3</v>
      </c>
      <c r="F10636" t="s">
        <v>14</v>
      </c>
      <c r="G10636">
        <v>2</v>
      </c>
      <c r="H10636">
        <v>0</v>
      </c>
      <c r="I10636" t="s">
        <v>0</v>
      </c>
      <c r="J10636">
        <v>1</v>
      </c>
    </row>
    <row r="10637" spans="2:10" x14ac:dyDescent="0.45">
      <c r="B10637">
        <v>7829</v>
      </c>
      <c r="C10637" t="s">
        <v>37</v>
      </c>
      <c r="D10637">
        <v>41</v>
      </c>
      <c r="E10637">
        <v>3</v>
      </c>
      <c r="F10637" t="s">
        <v>12</v>
      </c>
      <c r="G10637">
        <v>1</v>
      </c>
      <c r="H10637">
        <v>1</v>
      </c>
      <c r="I10637" t="s">
        <v>24</v>
      </c>
      <c r="J10637">
        <v>0</v>
      </c>
    </row>
    <row r="10638" spans="2:10" x14ac:dyDescent="0.45">
      <c r="B10638">
        <v>7830</v>
      </c>
      <c r="C10638" t="s">
        <v>37</v>
      </c>
      <c r="D10638">
        <v>41</v>
      </c>
      <c r="E10638">
        <v>3</v>
      </c>
      <c r="F10638" t="s">
        <v>10</v>
      </c>
      <c r="G10638">
        <v>2</v>
      </c>
      <c r="H10638">
        <v>1</v>
      </c>
      <c r="I10638" t="s">
        <v>5</v>
      </c>
      <c r="J10638">
        <v>1</v>
      </c>
    </row>
    <row r="10639" spans="2:10" x14ac:dyDescent="0.45">
      <c r="B10639">
        <v>7831</v>
      </c>
      <c r="C10639" t="s">
        <v>37</v>
      </c>
      <c r="D10639">
        <v>41</v>
      </c>
      <c r="E10639">
        <v>3</v>
      </c>
      <c r="F10639" t="s">
        <v>11</v>
      </c>
      <c r="G10639">
        <v>2</v>
      </c>
      <c r="H10639">
        <v>2</v>
      </c>
      <c r="I10639" t="s">
        <v>27</v>
      </c>
      <c r="J10639">
        <v>0</v>
      </c>
    </row>
    <row r="10640" spans="2:10" x14ac:dyDescent="0.45">
      <c r="B10640">
        <v>7832</v>
      </c>
      <c r="C10640" t="s">
        <v>37</v>
      </c>
      <c r="D10640">
        <v>41</v>
      </c>
      <c r="E10640">
        <v>3</v>
      </c>
      <c r="F10640" t="s">
        <v>9</v>
      </c>
      <c r="G10640">
        <v>2</v>
      </c>
      <c r="H10640">
        <v>0</v>
      </c>
      <c r="I10640" t="s">
        <v>3</v>
      </c>
      <c r="J10640">
        <v>1</v>
      </c>
    </row>
    <row r="10641" spans="2:10" x14ac:dyDescent="0.45">
      <c r="B10641">
        <v>7833</v>
      </c>
      <c r="C10641" t="s">
        <v>37</v>
      </c>
      <c r="D10641">
        <v>41</v>
      </c>
      <c r="E10641">
        <v>3</v>
      </c>
      <c r="F10641" t="s">
        <v>4</v>
      </c>
      <c r="G10641">
        <v>3</v>
      </c>
      <c r="H10641">
        <v>0</v>
      </c>
      <c r="I10641" t="s">
        <v>18</v>
      </c>
      <c r="J10641">
        <v>1</v>
      </c>
    </row>
    <row r="10642" spans="2:10" x14ac:dyDescent="0.45">
      <c r="B10642">
        <v>7834</v>
      </c>
      <c r="C10642" t="s">
        <v>37</v>
      </c>
      <c r="D10642">
        <v>41</v>
      </c>
      <c r="E10642">
        <v>3</v>
      </c>
      <c r="F10642" t="s">
        <v>17</v>
      </c>
      <c r="G10642">
        <v>1</v>
      </c>
      <c r="H10642">
        <v>2</v>
      </c>
      <c r="I10642" t="s">
        <v>1</v>
      </c>
      <c r="J10642">
        <v>-1</v>
      </c>
    </row>
    <row r="10643" spans="2:10" x14ac:dyDescent="0.45">
      <c r="B10643">
        <v>7835</v>
      </c>
      <c r="C10643" t="s">
        <v>37</v>
      </c>
      <c r="D10643">
        <v>41</v>
      </c>
      <c r="E10643">
        <v>4</v>
      </c>
      <c r="F10643" t="s">
        <v>21</v>
      </c>
      <c r="G10643">
        <v>2</v>
      </c>
      <c r="H10643">
        <v>0</v>
      </c>
      <c r="I10643" t="s">
        <v>10</v>
      </c>
      <c r="J10643">
        <v>1</v>
      </c>
    </row>
    <row r="10644" spans="2:10" x14ac:dyDescent="0.45">
      <c r="B10644">
        <v>7836</v>
      </c>
      <c r="C10644" t="s">
        <v>37</v>
      </c>
      <c r="D10644">
        <v>41</v>
      </c>
      <c r="E10644">
        <v>4</v>
      </c>
      <c r="F10644" t="s">
        <v>18</v>
      </c>
      <c r="G10644">
        <v>2</v>
      </c>
      <c r="H10644">
        <v>1</v>
      </c>
      <c r="I10644" t="s">
        <v>11</v>
      </c>
      <c r="J10644">
        <v>1</v>
      </c>
    </row>
    <row r="10645" spans="2:10" x14ac:dyDescent="0.45">
      <c r="B10645">
        <v>7837</v>
      </c>
      <c r="C10645" t="s">
        <v>37</v>
      </c>
      <c r="D10645">
        <v>41</v>
      </c>
      <c r="E10645">
        <v>4</v>
      </c>
      <c r="F10645" t="s">
        <v>0</v>
      </c>
      <c r="G10645">
        <v>3</v>
      </c>
      <c r="H10645">
        <v>0</v>
      </c>
      <c r="I10645" t="s">
        <v>7</v>
      </c>
      <c r="J10645">
        <v>1</v>
      </c>
    </row>
    <row r="10646" spans="2:10" x14ac:dyDescent="0.45">
      <c r="B10646">
        <v>7838</v>
      </c>
      <c r="C10646" t="s">
        <v>37</v>
      </c>
      <c r="D10646">
        <v>41</v>
      </c>
      <c r="E10646">
        <v>4</v>
      </c>
      <c r="F10646" t="s">
        <v>5</v>
      </c>
      <c r="G10646">
        <v>1</v>
      </c>
      <c r="H10646">
        <v>1</v>
      </c>
      <c r="I10646" t="s">
        <v>9</v>
      </c>
      <c r="J10646">
        <v>0</v>
      </c>
    </row>
    <row r="10647" spans="2:10" x14ac:dyDescent="0.45">
      <c r="B10647">
        <v>7839</v>
      </c>
      <c r="C10647" t="s">
        <v>37</v>
      </c>
      <c r="D10647">
        <v>41</v>
      </c>
      <c r="E10647">
        <v>4</v>
      </c>
      <c r="F10647" t="s">
        <v>1</v>
      </c>
      <c r="G10647">
        <v>2</v>
      </c>
      <c r="H10647">
        <v>3</v>
      </c>
      <c r="I10647" t="s">
        <v>14</v>
      </c>
      <c r="J10647">
        <v>-1</v>
      </c>
    </row>
    <row r="10648" spans="2:10" x14ac:dyDescent="0.45">
      <c r="B10648">
        <v>7840</v>
      </c>
      <c r="C10648" t="s">
        <v>37</v>
      </c>
      <c r="D10648">
        <v>41</v>
      </c>
      <c r="E10648">
        <v>4</v>
      </c>
      <c r="F10648" t="s">
        <v>27</v>
      </c>
      <c r="G10648">
        <v>3</v>
      </c>
      <c r="H10648">
        <v>1</v>
      </c>
      <c r="I10648" t="s">
        <v>17</v>
      </c>
      <c r="J10648">
        <v>1</v>
      </c>
    </row>
    <row r="10649" spans="2:10" x14ac:dyDescent="0.45">
      <c r="B10649">
        <v>7841</v>
      </c>
      <c r="C10649" t="s">
        <v>37</v>
      </c>
      <c r="D10649">
        <v>41</v>
      </c>
      <c r="E10649">
        <v>4</v>
      </c>
      <c r="F10649" t="s">
        <v>13</v>
      </c>
      <c r="G10649">
        <v>0</v>
      </c>
      <c r="H10649">
        <v>0</v>
      </c>
      <c r="I10649" t="s">
        <v>4</v>
      </c>
      <c r="J10649">
        <v>0</v>
      </c>
    </row>
    <row r="10650" spans="2:10" x14ac:dyDescent="0.45">
      <c r="B10650">
        <v>7842</v>
      </c>
      <c r="C10650" t="s">
        <v>37</v>
      </c>
      <c r="D10650">
        <v>41</v>
      </c>
      <c r="E10650">
        <v>4</v>
      </c>
      <c r="F10650" t="s">
        <v>24</v>
      </c>
      <c r="G10650">
        <v>2</v>
      </c>
      <c r="H10650">
        <v>3</v>
      </c>
      <c r="I10650" t="s">
        <v>8</v>
      </c>
      <c r="J10650">
        <v>-1</v>
      </c>
    </row>
    <row r="10651" spans="2:10" x14ac:dyDescent="0.45">
      <c r="B10651">
        <v>7843</v>
      </c>
      <c r="C10651" t="s">
        <v>37</v>
      </c>
      <c r="D10651">
        <v>41</v>
      </c>
      <c r="E10651">
        <v>4</v>
      </c>
      <c r="F10651" t="s">
        <v>3</v>
      </c>
      <c r="G10651">
        <v>5</v>
      </c>
      <c r="H10651">
        <v>1</v>
      </c>
      <c r="I10651" t="s">
        <v>12</v>
      </c>
      <c r="J10651">
        <v>1</v>
      </c>
    </row>
    <row r="10652" spans="2:10" x14ac:dyDescent="0.45">
      <c r="B10652">
        <v>7844</v>
      </c>
      <c r="C10652" t="s">
        <v>37</v>
      </c>
      <c r="D10652">
        <v>41</v>
      </c>
      <c r="E10652">
        <v>5</v>
      </c>
      <c r="F10652" t="s">
        <v>7</v>
      </c>
      <c r="G10652">
        <v>2</v>
      </c>
      <c r="H10652">
        <v>0</v>
      </c>
      <c r="I10652" t="s">
        <v>10</v>
      </c>
      <c r="J10652">
        <v>1</v>
      </c>
    </row>
    <row r="10653" spans="2:10" x14ac:dyDescent="0.45">
      <c r="B10653">
        <v>7845</v>
      </c>
      <c r="C10653" t="s">
        <v>37</v>
      </c>
      <c r="D10653">
        <v>41</v>
      </c>
      <c r="E10653">
        <v>5</v>
      </c>
      <c r="F10653" t="s">
        <v>4</v>
      </c>
      <c r="G10653">
        <v>2</v>
      </c>
      <c r="H10653">
        <v>1</v>
      </c>
      <c r="I10653" t="s">
        <v>24</v>
      </c>
      <c r="J10653">
        <v>1</v>
      </c>
    </row>
    <row r="10654" spans="2:10" x14ac:dyDescent="0.45">
      <c r="B10654">
        <v>7846</v>
      </c>
      <c r="C10654" t="s">
        <v>37</v>
      </c>
      <c r="D10654">
        <v>41</v>
      </c>
      <c r="E10654">
        <v>5</v>
      </c>
      <c r="F10654" t="s">
        <v>12</v>
      </c>
      <c r="G10654">
        <v>1</v>
      </c>
      <c r="H10654">
        <v>0</v>
      </c>
      <c r="I10654" t="s">
        <v>5</v>
      </c>
      <c r="J10654">
        <v>1</v>
      </c>
    </row>
    <row r="10655" spans="2:10" x14ac:dyDescent="0.45">
      <c r="B10655">
        <v>7847</v>
      </c>
      <c r="C10655" t="s">
        <v>37</v>
      </c>
      <c r="D10655">
        <v>41</v>
      </c>
      <c r="E10655">
        <v>5</v>
      </c>
      <c r="F10655" t="s">
        <v>8</v>
      </c>
      <c r="G10655">
        <v>2</v>
      </c>
      <c r="H10655">
        <v>0</v>
      </c>
      <c r="I10655" t="s">
        <v>3</v>
      </c>
      <c r="J10655">
        <v>1</v>
      </c>
    </row>
    <row r="10656" spans="2:10" x14ac:dyDescent="0.45">
      <c r="B10656">
        <v>7848</v>
      </c>
      <c r="C10656" t="s">
        <v>37</v>
      </c>
      <c r="D10656">
        <v>41</v>
      </c>
      <c r="E10656">
        <v>5</v>
      </c>
      <c r="F10656" t="s">
        <v>17</v>
      </c>
      <c r="G10656">
        <v>0</v>
      </c>
      <c r="H10656">
        <v>0</v>
      </c>
      <c r="I10656" t="s">
        <v>18</v>
      </c>
      <c r="J10656">
        <v>0</v>
      </c>
    </row>
    <row r="10657" spans="2:10" x14ac:dyDescent="0.45">
      <c r="B10657">
        <v>7849</v>
      </c>
      <c r="C10657" t="s">
        <v>37</v>
      </c>
      <c r="D10657">
        <v>41</v>
      </c>
      <c r="E10657">
        <v>5</v>
      </c>
      <c r="F10657" t="s">
        <v>0</v>
      </c>
      <c r="G10657">
        <v>1</v>
      </c>
      <c r="H10657">
        <v>1</v>
      </c>
      <c r="I10657" t="s">
        <v>1</v>
      </c>
      <c r="J10657">
        <v>0</v>
      </c>
    </row>
    <row r="10658" spans="2:10" x14ac:dyDescent="0.45">
      <c r="B10658">
        <v>7850</v>
      </c>
      <c r="C10658" t="s">
        <v>37</v>
      </c>
      <c r="D10658">
        <v>41</v>
      </c>
      <c r="E10658">
        <v>5</v>
      </c>
      <c r="F10658" t="s">
        <v>14</v>
      </c>
      <c r="G10658">
        <v>1</v>
      </c>
      <c r="H10658">
        <v>2</v>
      </c>
      <c r="I10658" t="s">
        <v>27</v>
      </c>
      <c r="J10658">
        <v>-1</v>
      </c>
    </row>
    <row r="10659" spans="2:10" x14ac:dyDescent="0.45">
      <c r="B10659">
        <v>7851</v>
      </c>
      <c r="C10659" t="s">
        <v>37</v>
      </c>
      <c r="D10659">
        <v>41</v>
      </c>
      <c r="E10659">
        <v>5</v>
      </c>
      <c r="F10659" t="s">
        <v>9</v>
      </c>
      <c r="G10659">
        <v>0</v>
      </c>
      <c r="H10659">
        <v>1</v>
      </c>
      <c r="I10659" t="s">
        <v>21</v>
      </c>
      <c r="J10659">
        <v>-1</v>
      </c>
    </row>
    <row r="10660" spans="2:10" x14ac:dyDescent="0.45">
      <c r="B10660">
        <v>7852</v>
      </c>
      <c r="C10660" t="s">
        <v>37</v>
      </c>
      <c r="D10660">
        <v>41</v>
      </c>
      <c r="E10660">
        <v>5</v>
      </c>
      <c r="F10660" t="s">
        <v>11</v>
      </c>
      <c r="G10660">
        <v>1</v>
      </c>
      <c r="H10660">
        <v>1</v>
      </c>
      <c r="I10660" t="s">
        <v>13</v>
      </c>
      <c r="J10660">
        <v>0</v>
      </c>
    </row>
    <row r="10661" spans="2:10" x14ac:dyDescent="0.45">
      <c r="B10661">
        <v>7853</v>
      </c>
      <c r="C10661" t="s">
        <v>37</v>
      </c>
      <c r="D10661">
        <v>41</v>
      </c>
      <c r="E10661">
        <v>6</v>
      </c>
      <c r="F10661" t="s">
        <v>21</v>
      </c>
      <c r="G10661">
        <v>4</v>
      </c>
      <c r="H10661">
        <v>0</v>
      </c>
      <c r="I10661" t="s">
        <v>12</v>
      </c>
      <c r="J10661">
        <v>1</v>
      </c>
    </row>
    <row r="10662" spans="2:10" x14ac:dyDescent="0.45">
      <c r="B10662">
        <v>7854</v>
      </c>
      <c r="C10662" t="s">
        <v>37</v>
      </c>
      <c r="D10662">
        <v>41</v>
      </c>
      <c r="E10662">
        <v>6</v>
      </c>
      <c r="F10662" t="s">
        <v>18</v>
      </c>
      <c r="G10662">
        <v>2</v>
      </c>
      <c r="H10662">
        <v>1</v>
      </c>
      <c r="I10662" t="s">
        <v>14</v>
      </c>
      <c r="J10662">
        <v>1</v>
      </c>
    </row>
    <row r="10663" spans="2:10" x14ac:dyDescent="0.45">
      <c r="B10663">
        <v>7855</v>
      </c>
      <c r="C10663" t="s">
        <v>37</v>
      </c>
      <c r="D10663">
        <v>41</v>
      </c>
      <c r="E10663">
        <v>6</v>
      </c>
      <c r="F10663" t="s">
        <v>5</v>
      </c>
      <c r="G10663">
        <v>2</v>
      </c>
      <c r="H10663">
        <v>1</v>
      </c>
      <c r="I10663" t="s">
        <v>8</v>
      </c>
      <c r="J10663">
        <v>1</v>
      </c>
    </row>
    <row r="10664" spans="2:10" x14ac:dyDescent="0.45">
      <c r="B10664">
        <v>7856</v>
      </c>
      <c r="C10664" t="s">
        <v>37</v>
      </c>
      <c r="D10664">
        <v>41</v>
      </c>
      <c r="E10664">
        <v>6</v>
      </c>
      <c r="F10664" t="s">
        <v>1</v>
      </c>
      <c r="G10664">
        <v>1</v>
      </c>
      <c r="H10664">
        <v>1</v>
      </c>
      <c r="I10664" t="s">
        <v>7</v>
      </c>
      <c r="J10664">
        <v>0</v>
      </c>
    </row>
    <row r="10665" spans="2:10" x14ac:dyDescent="0.45">
      <c r="B10665">
        <v>7857</v>
      </c>
      <c r="C10665" t="s">
        <v>37</v>
      </c>
      <c r="D10665">
        <v>41</v>
      </c>
      <c r="E10665">
        <v>6</v>
      </c>
      <c r="F10665" t="s">
        <v>10</v>
      </c>
      <c r="G10665">
        <v>1</v>
      </c>
      <c r="H10665">
        <v>1</v>
      </c>
      <c r="I10665" t="s">
        <v>9</v>
      </c>
      <c r="J10665">
        <v>0</v>
      </c>
    </row>
    <row r="10666" spans="2:10" x14ac:dyDescent="0.45">
      <c r="B10666">
        <v>7858</v>
      </c>
      <c r="C10666" t="s">
        <v>37</v>
      </c>
      <c r="D10666">
        <v>41</v>
      </c>
      <c r="E10666">
        <v>6</v>
      </c>
      <c r="F10666" t="s">
        <v>27</v>
      </c>
      <c r="G10666">
        <v>1</v>
      </c>
      <c r="H10666">
        <v>1</v>
      </c>
      <c r="I10666" t="s">
        <v>0</v>
      </c>
      <c r="J10666">
        <v>0</v>
      </c>
    </row>
    <row r="10667" spans="2:10" x14ac:dyDescent="0.45">
      <c r="B10667">
        <v>7859</v>
      </c>
      <c r="C10667" t="s">
        <v>37</v>
      </c>
      <c r="D10667">
        <v>41</v>
      </c>
      <c r="E10667">
        <v>6</v>
      </c>
      <c r="F10667" t="s">
        <v>13</v>
      </c>
      <c r="G10667">
        <v>1</v>
      </c>
      <c r="H10667">
        <v>3</v>
      </c>
      <c r="I10667" t="s">
        <v>17</v>
      </c>
      <c r="J10667">
        <v>-1</v>
      </c>
    </row>
    <row r="10668" spans="2:10" x14ac:dyDescent="0.45">
      <c r="B10668">
        <v>7860</v>
      </c>
      <c r="C10668" t="s">
        <v>37</v>
      </c>
      <c r="D10668">
        <v>41</v>
      </c>
      <c r="E10668">
        <v>6</v>
      </c>
      <c r="F10668" t="s">
        <v>24</v>
      </c>
      <c r="G10668">
        <v>4</v>
      </c>
      <c r="H10668">
        <v>2</v>
      </c>
      <c r="I10668" t="s">
        <v>11</v>
      </c>
      <c r="J10668">
        <v>1</v>
      </c>
    </row>
    <row r="10669" spans="2:10" x14ac:dyDescent="0.45">
      <c r="B10669">
        <v>7861</v>
      </c>
      <c r="C10669" t="s">
        <v>37</v>
      </c>
      <c r="D10669">
        <v>41</v>
      </c>
      <c r="E10669">
        <v>6</v>
      </c>
      <c r="F10669" t="s">
        <v>3</v>
      </c>
      <c r="G10669">
        <v>1</v>
      </c>
      <c r="H10669">
        <v>1</v>
      </c>
      <c r="I10669" t="s">
        <v>4</v>
      </c>
      <c r="J10669">
        <v>0</v>
      </c>
    </row>
    <row r="10670" spans="2:10" x14ac:dyDescent="0.45">
      <c r="B10670">
        <v>7862</v>
      </c>
      <c r="C10670" t="s">
        <v>37</v>
      </c>
      <c r="D10670">
        <v>41</v>
      </c>
      <c r="E10670">
        <v>7</v>
      </c>
      <c r="F10670" t="s">
        <v>8</v>
      </c>
      <c r="G10670">
        <v>1</v>
      </c>
      <c r="H10670">
        <v>1</v>
      </c>
      <c r="I10670" t="s">
        <v>21</v>
      </c>
      <c r="J10670">
        <v>0</v>
      </c>
    </row>
    <row r="10671" spans="2:10" x14ac:dyDescent="0.45">
      <c r="B10671">
        <v>7863</v>
      </c>
      <c r="C10671" t="s">
        <v>37</v>
      </c>
      <c r="D10671">
        <v>41</v>
      </c>
      <c r="E10671">
        <v>7</v>
      </c>
      <c r="F10671" t="s">
        <v>7</v>
      </c>
      <c r="G10671">
        <v>0</v>
      </c>
      <c r="H10671">
        <v>2</v>
      </c>
      <c r="I10671" t="s">
        <v>9</v>
      </c>
      <c r="J10671">
        <v>-1</v>
      </c>
    </row>
    <row r="10672" spans="2:10" x14ac:dyDescent="0.45">
      <c r="B10672">
        <v>7864</v>
      </c>
      <c r="C10672" t="s">
        <v>37</v>
      </c>
      <c r="D10672">
        <v>41</v>
      </c>
      <c r="E10672">
        <v>7</v>
      </c>
      <c r="F10672" t="s">
        <v>14</v>
      </c>
      <c r="G10672">
        <v>0</v>
      </c>
      <c r="H10672">
        <v>1</v>
      </c>
      <c r="I10672" t="s">
        <v>13</v>
      </c>
      <c r="J10672">
        <v>-1</v>
      </c>
    </row>
    <row r="10673" spans="2:10" x14ac:dyDescent="0.45">
      <c r="B10673">
        <v>7865</v>
      </c>
      <c r="C10673" t="s">
        <v>37</v>
      </c>
      <c r="D10673">
        <v>41</v>
      </c>
      <c r="E10673">
        <v>7</v>
      </c>
      <c r="F10673" t="s">
        <v>0</v>
      </c>
      <c r="G10673">
        <v>2</v>
      </c>
      <c r="H10673">
        <v>2</v>
      </c>
      <c r="I10673" t="s">
        <v>18</v>
      </c>
      <c r="J10673">
        <v>0</v>
      </c>
    </row>
    <row r="10674" spans="2:10" x14ac:dyDescent="0.45">
      <c r="B10674">
        <v>7866</v>
      </c>
      <c r="C10674" t="s">
        <v>37</v>
      </c>
      <c r="D10674">
        <v>41</v>
      </c>
      <c r="E10674">
        <v>7</v>
      </c>
      <c r="F10674" t="s">
        <v>12</v>
      </c>
      <c r="G10674">
        <v>2</v>
      </c>
      <c r="H10674">
        <v>1</v>
      </c>
      <c r="I10674" t="s">
        <v>10</v>
      </c>
      <c r="J10674">
        <v>1</v>
      </c>
    </row>
    <row r="10675" spans="2:10" x14ac:dyDescent="0.45">
      <c r="B10675">
        <v>7867</v>
      </c>
      <c r="C10675" t="s">
        <v>37</v>
      </c>
      <c r="D10675">
        <v>41</v>
      </c>
      <c r="E10675">
        <v>7</v>
      </c>
      <c r="F10675" t="s">
        <v>17</v>
      </c>
      <c r="G10675">
        <v>5</v>
      </c>
      <c r="H10675">
        <v>2</v>
      </c>
      <c r="I10675" t="s">
        <v>24</v>
      </c>
      <c r="J10675">
        <v>1</v>
      </c>
    </row>
    <row r="10676" spans="2:10" x14ac:dyDescent="0.45">
      <c r="B10676">
        <v>7868</v>
      </c>
      <c r="C10676" t="s">
        <v>37</v>
      </c>
      <c r="D10676">
        <v>41</v>
      </c>
      <c r="E10676">
        <v>7</v>
      </c>
      <c r="F10676" t="s">
        <v>1</v>
      </c>
      <c r="G10676">
        <v>4</v>
      </c>
      <c r="H10676">
        <v>0</v>
      </c>
      <c r="I10676" t="s">
        <v>27</v>
      </c>
      <c r="J10676">
        <v>1</v>
      </c>
    </row>
    <row r="10677" spans="2:10" x14ac:dyDescent="0.45">
      <c r="B10677">
        <v>7869</v>
      </c>
      <c r="C10677" t="s">
        <v>37</v>
      </c>
      <c r="D10677">
        <v>41</v>
      </c>
      <c r="E10677">
        <v>7</v>
      </c>
      <c r="F10677" t="s">
        <v>4</v>
      </c>
      <c r="G10677">
        <v>2</v>
      </c>
      <c r="H10677">
        <v>1</v>
      </c>
      <c r="I10677" t="s">
        <v>5</v>
      </c>
      <c r="J10677">
        <v>1</v>
      </c>
    </row>
    <row r="10678" spans="2:10" x14ac:dyDescent="0.45">
      <c r="B10678">
        <v>7870</v>
      </c>
      <c r="C10678" t="s">
        <v>37</v>
      </c>
      <c r="D10678">
        <v>41</v>
      </c>
      <c r="E10678">
        <v>7</v>
      </c>
      <c r="F10678" t="s">
        <v>11</v>
      </c>
      <c r="G10678">
        <v>0</v>
      </c>
      <c r="H10678">
        <v>1</v>
      </c>
      <c r="I10678" t="s">
        <v>3</v>
      </c>
      <c r="J10678">
        <v>-1</v>
      </c>
    </row>
    <row r="10679" spans="2:10" x14ac:dyDescent="0.45">
      <c r="B10679">
        <v>7871</v>
      </c>
      <c r="C10679" t="s">
        <v>37</v>
      </c>
      <c r="D10679">
        <v>41</v>
      </c>
      <c r="E10679">
        <v>8</v>
      </c>
      <c r="F10679" t="s">
        <v>24</v>
      </c>
      <c r="G10679">
        <v>1</v>
      </c>
      <c r="H10679">
        <v>1</v>
      </c>
      <c r="I10679" t="s">
        <v>14</v>
      </c>
      <c r="J10679">
        <v>0</v>
      </c>
    </row>
    <row r="10680" spans="2:10" x14ac:dyDescent="0.45">
      <c r="B10680">
        <v>7872</v>
      </c>
      <c r="C10680" t="s">
        <v>37</v>
      </c>
      <c r="D10680">
        <v>41</v>
      </c>
      <c r="E10680">
        <v>8</v>
      </c>
      <c r="F10680" t="s">
        <v>21</v>
      </c>
      <c r="G10680">
        <v>1</v>
      </c>
      <c r="H10680">
        <v>0</v>
      </c>
      <c r="I10680" t="s">
        <v>4</v>
      </c>
      <c r="J10680">
        <v>1</v>
      </c>
    </row>
    <row r="10681" spans="2:10" x14ac:dyDescent="0.45">
      <c r="B10681">
        <v>7873</v>
      </c>
      <c r="C10681" t="s">
        <v>37</v>
      </c>
      <c r="D10681">
        <v>41</v>
      </c>
      <c r="E10681">
        <v>8</v>
      </c>
      <c r="F10681" t="s">
        <v>3</v>
      </c>
      <c r="G10681">
        <v>3</v>
      </c>
      <c r="H10681">
        <v>1</v>
      </c>
      <c r="I10681" t="s">
        <v>17</v>
      </c>
      <c r="J10681">
        <v>1</v>
      </c>
    </row>
    <row r="10682" spans="2:10" x14ac:dyDescent="0.45">
      <c r="B10682">
        <v>7874</v>
      </c>
      <c r="C10682" t="s">
        <v>37</v>
      </c>
      <c r="D10682">
        <v>41</v>
      </c>
      <c r="E10682">
        <v>8</v>
      </c>
      <c r="F10682" t="s">
        <v>13</v>
      </c>
      <c r="G10682">
        <v>3</v>
      </c>
      <c r="H10682">
        <v>0</v>
      </c>
      <c r="I10682" t="s">
        <v>0</v>
      </c>
      <c r="J10682">
        <v>1</v>
      </c>
    </row>
    <row r="10683" spans="2:10" x14ac:dyDescent="0.45">
      <c r="B10683">
        <v>7875</v>
      </c>
      <c r="C10683" t="s">
        <v>37</v>
      </c>
      <c r="D10683">
        <v>41</v>
      </c>
      <c r="E10683">
        <v>8</v>
      </c>
      <c r="F10683" t="s">
        <v>27</v>
      </c>
      <c r="G10683">
        <v>0</v>
      </c>
      <c r="H10683">
        <v>0</v>
      </c>
      <c r="I10683" t="s">
        <v>7</v>
      </c>
      <c r="J10683">
        <v>0</v>
      </c>
    </row>
    <row r="10684" spans="2:10" x14ac:dyDescent="0.45">
      <c r="B10684">
        <v>7876</v>
      </c>
      <c r="C10684" t="s">
        <v>37</v>
      </c>
      <c r="D10684">
        <v>41</v>
      </c>
      <c r="E10684">
        <v>8</v>
      </c>
      <c r="F10684" t="s">
        <v>10</v>
      </c>
      <c r="G10684">
        <v>1</v>
      </c>
      <c r="H10684">
        <v>1</v>
      </c>
      <c r="I10684" t="s">
        <v>8</v>
      </c>
      <c r="J10684">
        <v>0</v>
      </c>
    </row>
    <row r="10685" spans="2:10" x14ac:dyDescent="0.45">
      <c r="B10685">
        <v>7877</v>
      </c>
      <c r="C10685" t="s">
        <v>37</v>
      </c>
      <c r="D10685">
        <v>41</v>
      </c>
      <c r="E10685">
        <v>8</v>
      </c>
      <c r="F10685" t="s">
        <v>9</v>
      </c>
      <c r="G10685">
        <v>3</v>
      </c>
      <c r="H10685">
        <v>1</v>
      </c>
      <c r="I10685" t="s">
        <v>12</v>
      </c>
      <c r="J10685">
        <v>1</v>
      </c>
    </row>
    <row r="10686" spans="2:10" x14ac:dyDescent="0.45">
      <c r="B10686">
        <v>7878</v>
      </c>
      <c r="C10686" t="s">
        <v>37</v>
      </c>
      <c r="D10686">
        <v>41</v>
      </c>
      <c r="E10686">
        <v>8</v>
      </c>
      <c r="F10686" t="s">
        <v>5</v>
      </c>
      <c r="G10686">
        <v>3</v>
      </c>
      <c r="H10686">
        <v>2</v>
      </c>
      <c r="I10686" t="s">
        <v>11</v>
      </c>
      <c r="J10686">
        <v>1</v>
      </c>
    </row>
    <row r="10687" spans="2:10" x14ac:dyDescent="0.45">
      <c r="B10687">
        <v>7879</v>
      </c>
      <c r="C10687" t="s">
        <v>37</v>
      </c>
      <c r="D10687">
        <v>41</v>
      </c>
      <c r="E10687">
        <v>8</v>
      </c>
      <c r="F10687" t="s">
        <v>18</v>
      </c>
      <c r="G10687">
        <v>1</v>
      </c>
      <c r="H10687">
        <v>1</v>
      </c>
      <c r="I10687" t="s">
        <v>1</v>
      </c>
      <c r="J10687">
        <v>0</v>
      </c>
    </row>
    <row r="10688" spans="2:10" x14ac:dyDescent="0.45">
      <c r="B10688">
        <v>7880</v>
      </c>
      <c r="C10688" t="s">
        <v>37</v>
      </c>
      <c r="D10688">
        <v>41</v>
      </c>
      <c r="E10688">
        <v>9</v>
      </c>
      <c r="F10688" t="s">
        <v>8</v>
      </c>
      <c r="G10688">
        <v>4</v>
      </c>
      <c r="H10688">
        <v>0</v>
      </c>
      <c r="I10688" t="s">
        <v>9</v>
      </c>
      <c r="J10688">
        <v>1</v>
      </c>
    </row>
    <row r="10689" spans="2:10" x14ac:dyDescent="0.45">
      <c r="B10689">
        <v>7881</v>
      </c>
      <c r="C10689" t="s">
        <v>37</v>
      </c>
      <c r="D10689">
        <v>41</v>
      </c>
      <c r="E10689">
        <v>9</v>
      </c>
      <c r="F10689" t="s">
        <v>4</v>
      </c>
      <c r="G10689">
        <v>7</v>
      </c>
      <c r="H10689">
        <v>0</v>
      </c>
      <c r="I10689" t="s">
        <v>10</v>
      </c>
      <c r="J10689">
        <v>1</v>
      </c>
    </row>
    <row r="10690" spans="2:10" x14ac:dyDescent="0.45">
      <c r="B10690">
        <v>7882</v>
      </c>
      <c r="C10690" t="s">
        <v>37</v>
      </c>
      <c r="D10690">
        <v>41</v>
      </c>
      <c r="E10690">
        <v>9</v>
      </c>
      <c r="F10690" t="s">
        <v>14</v>
      </c>
      <c r="G10690">
        <v>1</v>
      </c>
      <c r="H10690">
        <v>2</v>
      </c>
      <c r="I10690" t="s">
        <v>3</v>
      </c>
      <c r="J10690">
        <v>-1</v>
      </c>
    </row>
    <row r="10691" spans="2:10" x14ac:dyDescent="0.45">
      <c r="B10691">
        <v>7883</v>
      </c>
      <c r="C10691" t="s">
        <v>37</v>
      </c>
      <c r="D10691">
        <v>41</v>
      </c>
      <c r="E10691">
        <v>9</v>
      </c>
      <c r="F10691" t="s">
        <v>0</v>
      </c>
      <c r="G10691">
        <v>3</v>
      </c>
      <c r="H10691">
        <v>2</v>
      </c>
      <c r="I10691" t="s">
        <v>24</v>
      </c>
      <c r="J10691">
        <v>1</v>
      </c>
    </row>
    <row r="10692" spans="2:10" x14ac:dyDescent="0.45">
      <c r="B10692">
        <v>7884</v>
      </c>
      <c r="C10692" t="s">
        <v>37</v>
      </c>
      <c r="D10692">
        <v>41</v>
      </c>
      <c r="E10692">
        <v>9</v>
      </c>
      <c r="F10692" t="s">
        <v>7</v>
      </c>
      <c r="G10692">
        <v>2</v>
      </c>
      <c r="H10692">
        <v>0</v>
      </c>
      <c r="I10692" t="s">
        <v>12</v>
      </c>
      <c r="J10692">
        <v>1</v>
      </c>
    </row>
    <row r="10693" spans="2:10" x14ac:dyDescent="0.45">
      <c r="B10693">
        <v>7885</v>
      </c>
      <c r="C10693" t="s">
        <v>37</v>
      </c>
      <c r="D10693">
        <v>41</v>
      </c>
      <c r="E10693">
        <v>9</v>
      </c>
      <c r="F10693" t="s">
        <v>17</v>
      </c>
      <c r="G10693">
        <v>2</v>
      </c>
      <c r="H10693">
        <v>0</v>
      </c>
      <c r="I10693" t="s">
        <v>5</v>
      </c>
      <c r="J10693">
        <v>1</v>
      </c>
    </row>
    <row r="10694" spans="2:10" x14ac:dyDescent="0.45">
      <c r="B10694">
        <v>7886</v>
      </c>
      <c r="C10694" t="s">
        <v>37</v>
      </c>
      <c r="D10694">
        <v>41</v>
      </c>
      <c r="E10694">
        <v>9</v>
      </c>
      <c r="F10694" t="s">
        <v>1</v>
      </c>
      <c r="G10694">
        <v>0</v>
      </c>
      <c r="H10694">
        <v>0</v>
      </c>
      <c r="I10694" t="s">
        <v>13</v>
      </c>
      <c r="J10694">
        <v>0</v>
      </c>
    </row>
    <row r="10695" spans="2:10" x14ac:dyDescent="0.45">
      <c r="B10695">
        <v>7887</v>
      </c>
      <c r="C10695" t="s">
        <v>37</v>
      </c>
      <c r="D10695">
        <v>41</v>
      </c>
      <c r="E10695">
        <v>9</v>
      </c>
      <c r="F10695" t="s">
        <v>27</v>
      </c>
      <c r="G10695">
        <v>1</v>
      </c>
      <c r="H10695">
        <v>2</v>
      </c>
      <c r="I10695" t="s">
        <v>18</v>
      </c>
      <c r="J10695">
        <v>-1</v>
      </c>
    </row>
    <row r="10696" spans="2:10" x14ac:dyDescent="0.45">
      <c r="B10696">
        <v>7888</v>
      </c>
      <c r="C10696" t="s">
        <v>37</v>
      </c>
      <c r="D10696">
        <v>41</v>
      </c>
      <c r="E10696">
        <v>9</v>
      </c>
      <c r="F10696" t="s">
        <v>11</v>
      </c>
      <c r="G10696">
        <v>0</v>
      </c>
      <c r="H10696">
        <v>0</v>
      </c>
      <c r="I10696" t="s">
        <v>21</v>
      </c>
      <c r="J10696">
        <v>0</v>
      </c>
    </row>
    <row r="10697" spans="2:10" x14ac:dyDescent="0.45">
      <c r="B10697">
        <v>7889</v>
      </c>
      <c r="C10697" t="s">
        <v>37</v>
      </c>
      <c r="D10697">
        <v>41</v>
      </c>
      <c r="E10697">
        <v>10</v>
      </c>
      <c r="F10697" t="s">
        <v>21</v>
      </c>
      <c r="G10697">
        <v>0</v>
      </c>
      <c r="H10697">
        <v>3</v>
      </c>
      <c r="I10697" t="s">
        <v>17</v>
      </c>
      <c r="J10697">
        <v>-1</v>
      </c>
    </row>
    <row r="10698" spans="2:10" x14ac:dyDescent="0.45">
      <c r="B10698">
        <v>7890</v>
      </c>
      <c r="C10698" t="s">
        <v>37</v>
      </c>
      <c r="D10698">
        <v>41</v>
      </c>
      <c r="E10698">
        <v>10</v>
      </c>
      <c r="F10698" t="s">
        <v>12</v>
      </c>
      <c r="G10698">
        <v>3</v>
      </c>
      <c r="H10698">
        <v>1</v>
      </c>
      <c r="I10698" t="s">
        <v>8</v>
      </c>
      <c r="J10698">
        <v>1</v>
      </c>
    </row>
    <row r="10699" spans="2:10" x14ac:dyDescent="0.45">
      <c r="B10699">
        <v>7891</v>
      </c>
      <c r="C10699" t="s">
        <v>37</v>
      </c>
      <c r="D10699">
        <v>41</v>
      </c>
      <c r="E10699">
        <v>10</v>
      </c>
      <c r="F10699" t="s">
        <v>5</v>
      </c>
      <c r="G10699">
        <v>4</v>
      </c>
      <c r="H10699">
        <v>4</v>
      </c>
      <c r="I10699" t="s">
        <v>14</v>
      </c>
      <c r="J10699">
        <v>0</v>
      </c>
    </row>
    <row r="10700" spans="2:10" x14ac:dyDescent="0.45">
      <c r="B10700">
        <v>7892</v>
      </c>
      <c r="C10700" t="s">
        <v>37</v>
      </c>
      <c r="D10700">
        <v>41</v>
      </c>
      <c r="E10700">
        <v>10</v>
      </c>
      <c r="F10700" t="s">
        <v>10</v>
      </c>
      <c r="G10700">
        <v>2</v>
      </c>
      <c r="H10700">
        <v>2</v>
      </c>
      <c r="I10700" t="s">
        <v>11</v>
      </c>
      <c r="J10700">
        <v>0</v>
      </c>
    </row>
    <row r="10701" spans="2:10" x14ac:dyDescent="0.45">
      <c r="B10701">
        <v>7893</v>
      </c>
      <c r="C10701" t="s">
        <v>37</v>
      </c>
      <c r="D10701">
        <v>41</v>
      </c>
      <c r="E10701">
        <v>10</v>
      </c>
      <c r="F10701" t="s">
        <v>18</v>
      </c>
      <c r="G10701">
        <v>1</v>
      </c>
      <c r="H10701">
        <v>2</v>
      </c>
      <c r="I10701" t="s">
        <v>7</v>
      </c>
      <c r="J10701">
        <v>-1</v>
      </c>
    </row>
    <row r="10702" spans="2:10" x14ac:dyDescent="0.45">
      <c r="B10702">
        <v>7894</v>
      </c>
      <c r="C10702" t="s">
        <v>37</v>
      </c>
      <c r="D10702">
        <v>41</v>
      </c>
      <c r="E10702">
        <v>10</v>
      </c>
      <c r="F10702" t="s">
        <v>9</v>
      </c>
      <c r="G10702">
        <v>0</v>
      </c>
      <c r="H10702">
        <v>0</v>
      </c>
      <c r="I10702" t="s">
        <v>4</v>
      </c>
      <c r="J10702">
        <v>0</v>
      </c>
    </row>
    <row r="10703" spans="2:10" x14ac:dyDescent="0.45">
      <c r="B10703">
        <v>7895</v>
      </c>
      <c r="C10703" t="s">
        <v>37</v>
      </c>
      <c r="D10703">
        <v>41</v>
      </c>
      <c r="E10703">
        <v>10</v>
      </c>
      <c r="F10703" t="s">
        <v>13</v>
      </c>
      <c r="G10703">
        <v>1</v>
      </c>
      <c r="H10703">
        <v>1</v>
      </c>
      <c r="I10703" t="s">
        <v>27</v>
      </c>
      <c r="J10703">
        <v>0</v>
      </c>
    </row>
    <row r="10704" spans="2:10" x14ac:dyDescent="0.45">
      <c r="B10704">
        <v>7896</v>
      </c>
      <c r="C10704" t="s">
        <v>37</v>
      </c>
      <c r="D10704">
        <v>41</v>
      </c>
      <c r="E10704">
        <v>10</v>
      </c>
      <c r="F10704" t="s">
        <v>3</v>
      </c>
      <c r="G10704">
        <v>1</v>
      </c>
      <c r="H10704">
        <v>1</v>
      </c>
      <c r="I10704" t="s">
        <v>0</v>
      </c>
      <c r="J10704">
        <v>0</v>
      </c>
    </row>
    <row r="10705" spans="2:10" x14ac:dyDescent="0.45">
      <c r="B10705">
        <v>7897</v>
      </c>
      <c r="C10705" t="s">
        <v>37</v>
      </c>
      <c r="D10705">
        <v>41</v>
      </c>
      <c r="E10705">
        <v>10</v>
      </c>
      <c r="F10705" t="s">
        <v>24</v>
      </c>
      <c r="G10705">
        <v>2</v>
      </c>
      <c r="H10705">
        <v>1</v>
      </c>
      <c r="I10705" t="s">
        <v>1</v>
      </c>
      <c r="J10705">
        <v>1</v>
      </c>
    </row>
    <row r="10706" spans="2:10" x14ac:dyDescent="0.45">
      <c r="B10706">
        <v>7898</v>
      </c>
      <c r="C10706" t="s">
        <v>37</v>
      </c>
      <c r="D10706">
        <v>41</v>
      </c>
      <c r="E10706">
        <v>11</v>
      </c>
      <c r="F10706" t="s">
        <v>18</v>
      </c>
      <c r="G10706">
        <v>1</v>
      </c>
      <c r="H10706">
        <v>1</v>
      </c>
      <c r="I10706" t="s">
        <v>13</v>
      </c>
      <c r="J10706">
        <v>0</v>
      </c>
    </row>
    <row r="10707" spans="2:10" x14ac:dyDescent="0.45">
      <c r="B10707">
        <v>7899</v>
      </c>
      <c r="C10707" t="s">
        <v>37</v>
      </c>
      <c r="D10707">
        <v>41</v>
      </c>
      <c r="E10707">
        <v>11</v>
      </c>
      <c r="F10707" t="s">
        <v>14</v>
      </c>
      <c r="G10707">
        <v>0</v>
      </c>
      <c r="H10707">
        <v>1</v>
      </c>
      <c r="I10707" t="s">
        <v>21</v>
      </c>
      <c r="J10707">
        <v>-1</v>
      </c>
    </row>
    <row r="10708" spans="2:10" x14ac:dyDescent="0.45">
      <c r="B10708">
        <v>7900</v>
      </c>
      <c r="C10708" t="s">
        <v>37</v>
      </c>
      <c r="D10708">
        <v>41</v>
      </c>
      <c r="E10708">
        <v>11</v>
      </c>
      <c r="F10708" t="s">
        <v>7</v>
      </c>
      <c r="G10708">
        <v>0</v>
      </c>
      <c r="H10708">
        <v>1</v>
      </c>
      <c r="I10708" t="s">
        <v>8</v>
      </c>
      <c r="J10708">
        <v>-1</v>
      </c>
    </row>
    <row r="10709" spans="2:10" x14ac:dyDescent="0.45">
      <c r="B10709">
        <v>7901</v>
      </c>
      <c r="C10709" t="s">
        <v>37</v>
      </c>
      <c r="D10709">
        <v>41</v>
      </c>
      <c r="E10709">
        <v>11</v>
      </c>
      <c r="F10709" t="s">
        <v>0</v>
      </c>
      <c r="G10709">
        <v>2</v>
      </c>
      <c r="H10709">
        <v>0</v>
      </c>
      <c r="I10709" t="s">
        <v>5</v>
      </c>
      <c r="J10709">
        <v>1</v>
      </c>
    </row>
    <row r="10710" spans="2:10" x14ac:dyDescent="0.45">
      <c r="B10710">
        <v>7902</v>
      </c>
      <c r="C10710" t="s">
        <v>37</v>
      </c>
      <c r="D10710">
        <v>41</v>
      </c>
      <c r="E10710">
        <v>11</v>
      </c>
      <c r="F10710" t="s">
        <v>17</v>
      </c>
      <c r="G10710">
        <v>5</v>
      </c>
      <c r="H10710">
        <v>0</v>
      </c>
      <c r="I10710" t="s">
        <v>10</v>
      </c>
      <c r="J10710">
        <v>1</v>
      </c>
    </row>
    <row r="10711" spans="2:10" x14ac:dyDescent="0.45">
      <c r="B10711">
        <v>7903</v>
      </c>
      <c r="C10711" t="s">
        <v>37</v>
      </c>
      <c r="D10711">
        <v>41</v>
      </c>
      <c r="E10711">
        <v>11</v>
      </c>
      <c r="F10711" t="s">
        <v>1</v>
      </c>
      <c r="G10711">
        <v>2</v>
      </c>
      <c r="H10711">
        <v>0</v>
      </c>
      <c r="I10711" t="s">
        <v>3</v>
      </c>
      <c r="J10711">
        <v>1</v>
      </c>
    </row>
    <row r="10712" spans="2:10" x14ac:dyDescent="0.45">
      <c r="B10712">
        <v>7904</v>
      </c>
      <c r="C10712" t="s">
        <v>37</v>
      </c>
      <c r="D10712">
        <v>41</v>
      </c>
      <c r="E10712">
        <v>11</v>
      </c>
      <c r="F10712" t="s">
        <v>27</v>
      </c>
      <c r="G10712">
        <v>2</v>
      </c>
      <c r="H10712">
        <v>1</v>
      </c>
      <c r="I10712" t="s">
        <v>24</v>
      </c>
      <c r="J10712">
        <v>1</v>
      </c>
    </row>
    <row r="10713" spans="2:10" x14ac:dyDescent="0.45">
      <c r="B10713">
        <v>7905</v>
      </c>
      <c r="C10713" t="s">
        <v>37</v>
      </c>
      <c r="D10713">
        <v>41</v>
      </c>
      <c r="E10713">
        <v>11</v>
      </c>
      <c r="F10713" t="s">
        <v>4</v>
      </c>
      <c r="G10713">
        <v>2</v>
      </c>
      <c r="H10713">
        <v>3</v>
      </c>
      <c r="I10713" t="s">
        <v>12</v>
      </c>
      <c r="J10713">
        <v>-1</v>
      </c>
    </row>
    <row r="10714" spans="2:10" x14ac:dyDescent="0.45">
      <c r="B10714">
        <v>7906</v>
      </c>
      <c r="C10714" t="s">
        <v>37</v>
      </c>
      <c r="D10714">
        <v>41</v>
      </c>
      <c r="E10714">
        <v>11</v>
      </c>
      <c r="F10714" t="s">
        <v>11</v>
      </c>
      <c r="G10714">
        <v>1</v>
      </c>
      <c r="H10714">
        <v>1</v>
      </c>
      <c r="I10714" t="s">
        <v>9</v>
      </c>
      <c r="J10714">
        <v>0</v>
      </c>
    </row>
    <row r="10715" spans="2:10" x14ac:dyDescent="0.45">
      <c r="B10715">
        <v>7907</v>
      </c>
      <c r="C10715" t="s">
        <v>37</v>
      </c>
      <c r="D10715">
        <v>41</v>
      </c>
      <c r="E10715">
        <v>12</v>
      </c>
      <c r="F10715" t="s">
        <v>24</v>
      </c>
      <c r="G10715">
        <v>0</v>
      </c>
      <c r="H10715">
        <v>2</v>
      </c>
      <c r="I10715" t="s">
        <v>18</v>
      </c>
      <c r="J10715">
        <v>-1</v>
      </c>
    </row>
    <row r="10716" spans="2:10" x14ac:dyDescent="0.45">
      <c r="B10716">
        <v>7908</v>
      </c>
      <c r="C10716" t="s">
        <v>37</v>
      </c>
      <c r="D10716">
        <v>41</v>
      </c>
      <c r="E10716">
        <v>12</v>
      </c>
      <c r="F10716" t="s">
        <v>8</v>
      </c>
      <c r="G10716">
        <v>1</v>
      </c>
      <c r="H10716">
        <v>1</v>
      </c>
      <c r="I10716" t="s">
        <v>4</v>
      </c>
      <c r="J10716">
        <v>0</v>
      </c>
    </row>
    <row r="10717" spans="2:10" x14ac:dyDescent="0.45">
      <c r="B10717">
        <v>7909</v>
      </c>
      <c r="C10717" t="s">
        <v>37</v>
      </c>
      <c r="D10717">
        <v>41</v>
      </c>
      <c r="E10717">
        <v>12</v>
      </c>
      <c r="F10717" t="s">
        <v>21</v>
      </c>
      <c r="G10717">
        <v>1</v>
      </c>
      <c r="H10717">
        <v>0</v>
      </c>
      <c r="I10717" t="s">
        <v>0</v>
      </c>
      <c r="J10717">
        <v>1</v>
      </c>
    </row>
    <row r="10718" spans="2:10" x14ac:dyDescent="0.45">
      <c r="B10718">
        <v>7910</v>
      </c>
      <c r="C10718" t="s">
        <v>37</v>
      </c>
      <c r="D10718">
        <v>41</v>
      </c>
      <c r="E10718">
        <v>12</v>
      </c>
      <c r="F10718" t="s">
        <v>12</v>
      </c>
      <c r="G10718">
        <v>5</v>
      </c>
      <c r="H10718">
        <v>1</v>
      </c>
      <c r="I10718" t="s">
        <v>11</v>
      </c>
      <c r="J10718">
        <v>1</v>
      </c>
    </row>
    <row r="10719" spans="2:10" x14ac:dyDescent="0.45">
      <c r="B10719">
        <v>7911</v>
      </c>
      <c r="C10719" t="s">
        <v>37</v>
      </c>
      <c r="D10719">
        <v>41</v>
      </c>
      <c r="E10719">
        <v>12</v>
      </c>
      <c r="F10719" t="s">
        <v>5</v>
      </c>
      <c r="G10719">
        <v>3</v>
      </c>
      <c r="H10719">
        <v>2</v>
      </c>
      <c r="I10719" t="s">
        <v>1</v>
      </c>
      <c r="J10719">
        <v>1</v>
      </c>
    </row>
    <row r="10720" spans="2:10" x14ac:dyDescent="0.45">
      <c r="B10720">
        <v>7912</v>
      </c>
      <c r="C10720" t="s">
        <v>37</v>
      </c>
      <c r="D10720">
        <v>41</v>
      </c>
      <c r="E10720">
        <v>12</v>
      </c>
      <c r="F10720" t="s">
        <v>10</v>
      </c>
      <c r="G10720">
        <v>0</v>
      </c>
      <c r="H10720">
        <v>2</v>
      </c>
      <c r="I10720" t="s">
        <v>14</v>
      </c>
      <c r="J10720">
        <v>-1</v>
      </c>
    </row>
    <row r="10721" spans="2:10" x14ac:dyDescent="0.45">
      <c r="B10721">
        <v>7913</v>
      </c>
      <c r="C10721" t="s">
        <v>37</v>
      </c>
      <c r="D10721">
        <v>41</v>
      </c>
      <c r="E10721">
        <v>12</v>
      </c>
      <c r="F10721" t="s">
        <v>9</v>
      </c>
      <c r="G10721">
        <v>1</v>
      </c>
      <c r="H10721">
        <v>1</v>
      </c>
      <c r="I10721" t="s">
        <v>17</v>
      </c>
      <c r="J10721">
        <v>0</v>
      </c>
    </row>
    <row r="10722" spans="2:10" x14ac:dyDescent="0.45">
      <c r="B10722">
        <v>7914</v>
      </c>
      <c r="C10722" t="s">
        <v>37</v>
      </c>
      <c r="D10722">
        <v>41</v>
      </c>
      <c r="E10722">
        <v>12</v>
      </c>
      <c r="F10722" t="s">
        <v>13</v>
      </c>
      <c r="G10722">
        <v>0</v>
      </c>
      <c r="H10722">
        <v>1</v>
      </c>
      <c r="I10722" t="s">
        <v>7</v>
      </c>
      <c r="J10722">
        <v>-1</v>
      </c>
    </row>
    <row r="10723" spans="2:10" x14ac:dyDescent="0.45">
      <c r="B10723">
        <v>7915</v>
      </c>
      <c r="C10723" t="s">
        <v>37</v>
      </c>
      <c r="D10723">
        <v>41</v>
      </c>
      <c r="E10723">
        <v>12</v>
      </c>
      <c r="F10723" t="s">
        <v>3</v>
      </c>
      <c r="G10723">
        <v>2</v>
      </c>
      <c r="H10723">
        <v>1</v>
      </c>
      <c r="I10723" t="s">
        <v>27</v>
      </c>
      <c r="J10723">
        <v>1</v>
      </c>
    </row>
    <row r="10724" spans="2:10" x14ac:dyDescent="0.45">
      <c r="B10724">
        <v>7916</v>
      </c>
      <c r="C10724" t="s">
        <v>37</v>
      </c>
      <c r="D10724">
        <v>41</v>
      </c>
      <c r="E10724">
        <v>13</v>
      </c>
      <c r="F10724" t="s">
        <v>18</v>
      </c>
      <c r="G10724">
        <v>1</v>
      </c>
      <c r="H10724">
        <v>0</v>
      </c>
      <c r="I10724" t="s">
        <v>3</v>
      </c>
      <c r="J10724">
        <v>1</v>
      </c>
    </row>
    <row r="10725" spans="2:10" x14ac:dyDescent="0.45">
      <c r="B10725">
        <v>7917</v>
      </c>
      <c r="C10725" t="s">
        <v>37</v>
      </c>
      <c r="D10725">
        <v>41</v>
      </c>
      <c r="E10725">
        <v>13</v>
      </c>
      <c r="F10725" t="s">
        <v>14</v>
      </c>
      <c r="G10725">
        <v>2</v>
      </c>
      <c r="H10725">
        <v>1</v>
      </c>
      <c r="I10725" t="s">
        <v>9</v>
      </c>
      <c r="J10725">
        <v>1</v>
      </c>
    </row>
    <row r="10726" spans="2:10" x14ac:dyDescent="0.45">
      <c r="B10726">
        <v>7918</v>
      </c>
      <c r="C10726" t="s">
        <v>37</v>
      </c>
      <c r="D10726">
        <v>41</v>
      </c>
      <c r="E10726">
        <v>13</v>
      </c>
      <c r="F10726" t="s">
        <v>0</v>
      </c>
      <c r="G10726">
        <v>2</v>
      </c>
      <c r="H10726">
        <v>1</v>
      </c>
      <c r="I10726" t="s">
        <v>10</v>
      </c>
      <c r="J10726">
        <v>1</v>
      </c>
    </row>
    <row r="10727" spans="2:10" x14ac:dyDescent="0.45">
      <c r="B10727">
        <v>7919</v>
      </c>
      <c r="C10727" t="s">
        <v>37</v>
      </c>
      <c r="D10727">
        <v>41</v>
      </c>
      <c r="E10727">
        <v>13</v>
      </c>
      <c r="F10727" t="s">
        <v>7</v>
      </c>
      <c r="G10727">
        <v>2</v>
      </c>
      <c r="H10727">
        <v>2</v>
      </c>
      <c r="I10727" t="s">
        <v>4</v>
      </c>
      <c r="J10727">
        <v>0</v>
      </c>
    </row>
    <row r="10728" spans="2:10" x14ac:dyDescent="0.45">
      <c r="B10728">
        <v>7920</v>
      </c>
      <c r="C10728" t="s">
        <v>37</v>
      </c>
      <c r="D10728">
        <v>41</v>
      </c>
      <c r="E10728">
        <v>13</v>
      </c>
      <c r="F10728" t="s">
        <v>1</v>
      </c>
      <c r="G10728">
        <v>1</v>
      </c>
      <c r="H10728">
        <v>0</v>
      </c>
      <c r="I10728" t="s">
        <v>21</v>
      </c>
      <c r="J10728">
        <v>1</v>
      </c>
    </row>
    <row r="10729" spans="2:10" x14ac:dyDescent="0.45">
      <c r="B10729">
        <v>7921</v>
      </c>
      <c r="C10729" t="s">
        <v>37</v>
      </c>
      <c r="D10729">
        <v>41</v>
      </c>
      <c r="E10729">
        <v>13</v>
      </c>
      <c r="F10729" t="s">
        <v>17</v>
      </c>
      <c r="G10729">
        <v>0</v>
      </c>
      <c r="H10729">
        <v>0</v>
      </c>
      <c r="I10729" t="s">
        <v>12</v>
      </c>
      <c r="J10729">
        <v>0</v>
      </c>
    </row>
    <row r="10730" spans="2:10" x14ac:dyDescent="0.45">
      <c r="B10730">
        <v>7922</v>
      </c>
      <c r="C10730" t="s">
        <v>37</v>
      </c>
      <c r="D10730">
        <v>41</v>
      </c>
      <c r="E10730">
        <v>13</v>
      </c>
      <c r="F10730" t="s">
        <v>13</v>
      </c>
      <c r="G10730">
        <v>2</v>
      </c>
      <c r="H10730">
        <v>0</v>
      </c>
      <c r="I10730" t="s">
        <v>24</v>
      </c>
      <c r="J10730">
        <v>1</v>
      </c>
    </row>
    <row r="10731" spans="2:10" x14ac:dyDescent="0.45">
      <c r="B10731">
        <v>7923</v>
      </c>
      <c r="C10731" t="s">
        <v>37</v>
      </c>
      <c r="D10731">
        <v>41</v>
      </c>
      <c r="E10731">
        <v>13</v>
      </c>
      <c r="F10731" t="s">
        <v>11</v>
      </c>
      <c r="G10731">
        <v>0</v>
      </c>
      <c r="H10731">
        <v>0</v>
      </c>
      <c r="I10731" t="s">
        <v>8</v>
      </c>
      <c r="J10731">
        <v>0</v>
      </c>
    </row>
    <row r="10732" spans="2:10" x14ac:dyDescent="0.45">
      <c r="B10732">
        <v>7951</v>
      </c>
      <c r="C10732" t="s">
        <v>37</v>
      </c>
      <c r="D10732">
        <v>41</v>
      </c>
      <c r="E10732">
        <v>13</v>
      </c>
      <c r="F10732" t="s">
        <v>27</v>
      </c>
      <c r="G10732">
        <v>1</v>
      </c>
      <c r="H10732">
        <v>3</v>
      </c>
      <c r="I10732" t="s">
        <v>5</v>
      </c>
      <c r="J10732">
        <v>-1</v>
      </c>
    </row>
    <row r="10733" spans="2:10" x14ac:dyDescent="0.45">
      <c r="B10733">
        <v>7924</v>
      </c>
      <c r="C10733" t="s">
        <v>37</v>
      </c>
      <c r="D10733">
        <v>41</v>
      </c>
      <c r="E10733">
        <v>14</v>
      </c>
      <c r="F10733" t="s">
        <v>24</v>
      </c>
      <c r="G10733">
        <v>3</v>
      </c>
      <c r="H10733">
        <v>1</v>
      </c>
      <c r="I10733" t="s">
        <v>7</v>
      </c>
      <c r="J10733">
        <v>1</v>
      </c>
    </row>
    <row r="10734" spans="2:10" x14ac:dyDescent="0.45">
      <c r="B10734">
        <v>7925</v>
      </c>
      <c r="C10734" t="s">
        <v>37</v>
      </c>
      <c r="D10734">
        <v>41</v>
      </c>
      <c r="E10734">
        <v>14</v>
      </c>
      <c r="F10734" t="s">
        <v>21</v>
      </c>
      <c r="G10734">
        <v>1</v>
      </c>
      <c r="H10734">
        <v>1</v>
      </c>
      <c r="I10734" t="s">
        <v>27</v>
      </c>
      <c r="J10734">
        <v>0</v>
      </c>
    </row>
    <row r="10735" spans="2:10" x14ac:dyDescent="0.45">
      <c r="B10735">
        <v>7926</v>
      </c>
      <c r="C10735" t="s">
        <v>37</v>
      </c>
      <c r="D10735">
        <v>41</v>
      </c>
      <c r="E10735">
        <v>14</v>
      </c>
      <c r="F10735" t="s">
        <v>12</v>
      </c>
      <c r="G10735">
        <v>0</v>
      </c>
      <c r="H10735">
        <v>2</v>
      </c>
      <c r="I10735" t="s">
        <v>14</v>
      </c>
      <c r="J10735">
        <v>-1</v>
      </c>
    </row>
    <row r="10736" spans="2:10" x14ac:dyDescent="0.45">
      <c r="B10736">
        <v>7927</v>
      </c>
      <c r="C10736" t="s">
        <v>37</v>
      </c>
      <c r="D10736">
        <v>41</v>
      </c>
      <c r="E10736">
        <v>14</v>
      </c>
      <c r="F10736" t="s">
        <v>5</v>
      </c>
      <c r="G10736">
        <v>2</v>
      </c>
      <c r="H10736">
        <v>0</v>
      </c>
      <c r="I10736" t="s">
        <v>18</v>
      </c>
      <c r="J10736">
        <v>1</v>
      </c>
    </row>
    <row r="10737" spans="2:10" x14ac:dyDescent="0.45">
      <c r="B10737">
        <v>7928</v>
      </c>
      <c r="C10737" t="s">
        <v>37</v>
      </c>
      <c r="D10737">
        <v>41</v>
      </c>
      <c r="E10737">
        <v>14</v>
      </c>
      <c r="F10737" t="s">
        <v>10</v>
      </c>
      <c r="G10737">
        <v>0</v>
      </c>
      <c r="H10737">
        <v>0</v>
      </c>
      <c r="I10737" t="s">
        <v>1</v>
      </c>
      <c r="J10737">
        <v>0</v>
      </c>
    </row>
    <row r="10738" spans="2:10" x14ac:dyDescent="0.45">
      <c r="B10738">
        <v>7929</v>
      </c>
      <c r="C10738" t="s">
        <v>37</v>
      </c>
      <c r="D10738">
        <v>41</v>
      </c>
      <c r="E10738">
        <v>14</v>
      </c>
      <c r="F10738" t="s">
        <v>9</v>
      </c>
      <c r="G10738">
        <v>2</v>
      </c>
      <c r="H10738">
        <v>1</v>
      </c>
      <c r="I10738" t="s">
        <v>0</v>
      </c>
      <c r="J10738">
        <v>1</v>
      </c>
    </row>
    <row r="10739" spans="2:10" x14ac:dyDescent="0.45">
      <c r="B10739">
        <v>7930</v>
      </c>
      <c r="C10739" t="s">
        <v>37</v>
      </c>
      <c r="D10739">
        <v>41</v>
      </c>
      <c r="E10739">
        <v>14</v>
      </c>
      <c r="F10739" t="s">
        <v>4</v>
      </c>
      <c r="G10739">
        <v>1</v>
      </c>
      <c r="H10739">
        <v>0</v>
      </c>
      <c r="I10739" t="s">
        <v>11</v>
      </c>
      <c r="J10739">
        <v>1</v>
      </c>
    </row>
    <row r="10740" spans="2:10" x14ac:dyDescent="0.45">
      <c r="B10740">
        <v>7931</v>
      </c>
      <c r="C10740" t="s">
        <v>37</v>
      </c>
      <c r="D10740">
        <v>41</v>
      </c>
      <c r="E10740">
        <v>14</v>
      </c>
      <c r="F10740" t="s">
        <v>8</v>
      </c>
      <c r="G10740">
        <v>0</v>
      </c>
      <c r="H10740">
        <v>1</v>
      </c>
      <c r="I10740" t="s">
        <v>17</v>
      </c>
      <c r="J10740">
        <v>-1</v>
      </c>
    </row>
    <row r="10741" spans="2:10" x14ac:dyDescent="0.45">
      <c r="B10741">
        <v>7932</v>
      </c>
      <c r="C10741" t="s">
        <v>37</v>
      </c>
      <c r="D10741">
        <v>41</v>
      </c>
      <c r="E10741">
        <v>14</v>
      </c>
      <c r="F10741" t="s">
        <v>3</v>
      </c>
      <c r="G10741">
        <v>2</v>
      </c>
      <c r="H10741">
        <v>0</v>
      </c>
      <c r="I10741" t="s">
        <v>13</v>
      </c>
      <c r="J10741">
        <v>1</v>
      </c>
    </row>
    <row r="10742" spans="2:10" x14ac:dyDescent="0.45">
      <c r="B10742">
        <v>7933</v>
      </c>
      <c r="C10742" t="s">
        <v>37</v>
      </c>
      <c r="D10742">
        <v>41</v>
      </c>
      <c r="E10742">
        <v>15</v>
      </c>
      <c r="F10742" t="s">
        <v>7</v>
      </c>
      <c r="G10742">
        <v>2</v>
      </c>
      <c r="H10742">
        <v>3</v>
      </c>
      <c r="I10742" t="s">
        <v>11</v>
      </c>
      <c r="J10742">
        <v>-1</v>
      </c>
    </row>
    <row r="10743" spans="2:10" x14ac:dyDescent="0.45">
      <c r="B10743">
        <v>7934</v>
      </c>
      <c r="C10743" t="s">
        <v>37</v>
      </c>
      <c r="D10743">
        <v>41</v>
      </c>
      <c r="E10743">
        <v>15</v>
      </c>
      <c r="F10743" t="s">
        <v>14</v>
      </c>
      <c r="G10743">
        <v>1</v>
      </c>
      <c r="H10743">
        <v>0</v>
      </c>
      <c r="I10743" t="s">
        <v>8</v>
      </c>
      <c r="J10743">
        <v>1</v>
      </c>
    </row>
    <row r="10744" spans="2:10" x14ac:dyDescent="0.45">
      <c r="B10744">
        <v>7935</v>
      </c>
      <c r="C10744" t="s">
        <v>37</v>
      </c>
      <c r="D10744">
        <v>41</v>
      </c>
      <c r="E10744">
        <v>15</v>
      </c>
      <c r="F10744" t="s">
        <v>0</v>
      </c>
      <c r="G10744">
        <v>3</v>
      </c>
      <c r="H10744">
        <v>0</v>
      </c>
      <c r="I10744" t="s">
        <v>12</v>
      </c>
      <c r="J10744">
        <v>1</v>
      </c>
    </row>
    <row r="10745" spans="2:10" x14ac:dyDescent="0.45">
      <c r="B10745">
        <v>7936</v>
      </c>
      <c r="C10745" t="s">
        <v>37</v>
      </c>
      <c r="D10745">
        <v>41</v>
      </c>
      <c r="E10745">
        <v>15</v>
      </c>
      <c r="F10745" t="s">
        <v>1</v>
      </c>
      <c r="G10745">
        <v>3</v>
      </c>
      <c r="H10745">
        <v>1</v>
      </c>
      <c r="I10745" t="s">
        <v>9</v>
      </c>
      <c r="J10745">
        <v>1</v>
      </c>
    </row>
    <row r="10746" spans="2:10" x14ac:dyDescent="0.45">
      <c r="B10746">
        <v>7937</v>
      </c>
      <c r="C10746" t="s">
        <v>37</v>
      </c>
      <c r="D10746">
        <v>41</v>
      </c>
      <c r="E10746">
        <v>15</v>
      </c>
      <c r="F10746" t="s">
        <v>17</v>
      </c>
      <c r="G10746">
        <v>3</v>
      </c>
      <c r="H10746">
        <v>1</v>
      </c>
      <c r="I10746" t="s">
        <v>4</v>
      </c>
      <c r="J10746">
        <v>1</v>
      </c>
    </row>
    <row r="10747" spans="2:10" x14ac:dyDescent="0.45">
      <c r="B10747">
        <v>7938</v>
      </c>
      <c r="C10747" t="s">
        <v>37</v>
      </c>
      <c r="D10747">
        <v>41</v>
      </c>
      <c r="E10747">
        <v>15</v>
      </c>
      <c r="F10747" t="s">
        <v>18</v>
      </c>
      <c r="G10747">
        <v>2</v>
      </c>
      <c r="H10747">
        <v>2</v>
      </c>
      <c r="I10747" t="s">
        <v>21</v>
      </c>
      <c r="J10747">
        <v>0</v>
      </c>
    </row>
    <row r="10748" spans="2:10" x14ac:dyDescent="0.45">
      <c r="B10748">
        <v>7939</v>
      </c>
      <c r="C10748" t="s">
        <v>37</v>
      </c>
      <c r="D10748">
        <v>41</v>
      </c>
      <c r="E10748">
        <v>15</v>
      </c>
      <c r="F10748" t="s">
        <v>27</v>
      </c>
      <c r="G10748">
        <v>1</v>
      </c>
      <c r="H10748">
        <v>0</v>
      </c>
      <c r="I10748" t="s">
        <v>10</v>
      </c>
      <c r="J10748">
        <v>1</v>
      </c>
    </row>
    <row r="10749" spans="2:10" x14ac:dyDescent="0.45">
      <c r="B10749">
        <v>7940</v>
      </c>
      <c r="C10749" t="s">
        <v>37</v>
      </c>
      <c r="D10749">
        <v>41</v>
      </c>
      <c r="E10749">
        <v>15</v>
      </c>
      <c r="F10749" t="s">
        <v>13</v>
      </c>
      <c r="G10749">
        <v>1</v>
      </c>
      <c r="H10749">
        <v>0</v>
      </c>
      <c r="I10749" t="s">
        <v>5</v>
      </c>
      <c r="J10749">
        <v>1</v>
      </c>
    </row>
    <row r="10750" spans="2:10" x14ac:dyDescent="0.45">
      <c r="B10750">
        <v>7941</v>
      </c>
      <c r="C10750" t="s">
        <v>37</v>
      </c>
      <c r="D10750">
        <v>41</v>
      </c>
      <c r="E10750">
        <v>15</v>
      </c>
      <c r="F10750" t="s">
        <v>24</v>
      </c>
      <c r="G10750">
        <v>0</v>
      </c>
      <c r="H10750">
        <v>0</v>
      </c>
      <c r="I10750" t="s">
        <v>3</v>
      </c>
      <c r="J10750">
        <v>0</v>
      </c>
    </row>
    <row r="10751" spans="2:10" x14ac:dyDescent="0.45">
      <c r="B10751">
        <v>7942</v>
      </c>
      <c r="C10751" t="s">
        <v>37</v>
      </c>
      <c r="D10751">
        <v>41</v>
      </c>
      <c r="E10751">
        <v>16</v>
      </c>
      <c r="F10751" t="s">
        <v>21</v>
      </c>
      <c r="G10751">
        <v>0</v>
      </c>
      <c r="H10751">
        <v>1</v>
      </c>
      <c r="I10751" t="s">
        <v>13</v>
      </c>
      <c r="J10751">
        <v>-1</v>
      </c>
    </row>
    <row r="10752" spans="2:10" x14ac:dyDescent="0.45">
      <c r="B10752">
        <v>7943</v>
      </c>
      <c r="C10752" t="s">
        <v>37</v>
      </c>
      <c r="D10752">
        <v>41</v>
      </c>
      <c r="E10752">
        <v>16</v>
      </c>
      <c r="F10752" t="s">
        <v>8</v>
      </c>
      <c r="G10752">
        <v>1</v>
      </c>
      <c r="H10752">
        <v>1</v>
      </c>
      <c r="I10752" t="s">
        <v>0</v>
      </c>
      <c r="J10752">
        <v>0</v>
      </c>
    </row>
    <row r="10753" spans="2:10" x14ac:dyDescent="0.45">
      <c r="B10753">
        <v>7944</v>
      </c>
      <c r="C10753" t="s">
        <v>37</v>
      </c>
      <c r="D10753">
        <v>41</v>
      </c>
      <c r="E10753">
        <v>16</v>
      </c>
      <c r="F10753" t="s">
        <v>7</v>
      </c>
      <c r="G10753">
        <v>0</v>
      </c>
      <c r="H10753">
        <v>0</v>
      </c>
      <c r="I10753" t="s">
        <v>3</v>
      </c>
      <c r="J10753">
        <v>0</v>
      </c>
    </row>
    <row r="10754" spans="2:10" x14ac:dyDescent="0.45">
      <c r="B10754">
        <v>7945</v>
      </c>
      <c r="C10754" t="s">
        <v>37</v>
      </c>
      <c r="D10754">
        <v>41</v>
      </c>
      <c r="E10754">
        <v>16</v>
      </c>
      <c r="F10754" t="s">
        <v>12</v>
      </c>
      <c r="G10754">
        <v>3</v>
      </c>
      <c r="H10754">
        <v>2</v>
      </c>
      <c r="I10754" t="s">
        <v>1</v>
      </c>
      <c r="J10754">
        <v>1</v>
      </c>
    </row>
    <row r="10755" spans="2:10" x14ac:dyDescent="0.45">
      <c r="B10755">
        <v>7946</v>
      </c>
      <c r="C10755" t="s">
        <v>37</v>
      </c>
      <c r="D10755">
        <v>41</v>
      </c>
      <c r="E10755">
        <v>16</v>
      </c>
      <c r="F10755" t="s">
        <v>5</v>
      </c>
      <c r="G10755">
        <v>2</v>
      </c>
      <c r="H10755">
        <v>1</v>
      </c>
      <c r="I10755" t="s">
        <v>24</v>
      </c>
      <c r="J10755">
        <v>1</v>
      </c>
    </row>
    <row r="10756" spans="2:10" x14ac:dyDescent="0.45">
      <c r="B10756">
        <v>7947</v>
      </c>
      <c r="C10756" t="s">
        <v>37</v>
      </c>
      <c r="D10756">
        <v>41</v>
      </c>
      <c r="E10756">
        <v>16</v>
      </c>
      <c r="F10756" t="s">
        <v>10</v>
      </c>
      <c r="G10756">
        <v>3</v>
      </c>
      <c r="H10756">
        <v>2</v>
      </c>
      <c r="I10756" t="s">
        <v>18</v>
      </c>
      <c r="J10756">
        <v>1</v>
      </c>
    </row>
    <row r="10757" spans="2:10" x14ac:dyDescent="0.45">
      <c r="B10757">
        <v>7948</v>
      </c>
      <c r="C10757" t="s">
        <v>37</v>
      </c>
      <c r="D10757">
        <v>41</v>
      </c>
      <c r="E10757">
        <v>16</v>
      </c>
      <c r="F10757" t="s">
        <v>9</v>
      </c>
      <c r="G10757">
        <v>2</v>
      </c>
      <c r="H10757">
        <v>1</v>
      </c>
      <c r="I10757" t="s">
        <v>27</v>
      </c>
      <c r="J10757">
        <v>1</v>
      </c>
    </row>
    <row r="10758" spans="2:10" x14ac:dyDescent="0.45">
      <c r="B10758">
        <v>7949</v>
      </c>
      <c r="C10758" t="s">
        <v>37</v>
      </c>
      <c r="D10758">
        <v>41</v>
      </c>
      <c r="E10758">
        <v>16</v>
      </c>
      <c r="F10758" t="s">
        <v>4</v>
      </c>
      <c r="G10758">
        <v>1</v>
      </c>
      <c r="H10758">
        <v>1</v>
      </c>
      <c r="I10758" t="s">
        <v>14</v>
      </c>
      <c r="J10758">
        <v>0</v>
      </c>
    </row>
    <row r="10759" spans="2:10" x14ac:dyDescent="0.45">
      <c r="B10759">
        <v>7950</v>
      </c>
      <c r="C10759" t="s">
        <v>37</v>
      </c>
      <c r="D10759">
        <v>41</v>
      </c>
      <c r="E10759">
        <v>16</v>
      </c>
      <c r="F10759" t="s">
        <v>11</v>
      </c>
      <c r="G10759">
        <v>1</v>
      </c>
      <c r="H10759">
        <v>1</v>
      </c>
      <c r="I10759" t="s">
        <v>17</v>
      </c>
      <c r="J10759">
        <v>0</v>
      </c>
    </row>
    <row r="10760" spans="2:10" x14ac:dyDescent="0.45">
      <c r="B10760">
        <v>7952</v>
      </c>
      <c r="C10760" t="s">
        <v>37</v>
      </c>
      <c r="D10760">
        <v>41</v>
      </c>
      <c r="E10760">
        <v>17</v>
      </c>
      <c r="F10760" t="s">
        <v>18</v>
      </c>
      <c r="G10760">
        <v>1</v>
      </c>
      <c r="H10760">
        <v>1</v>
      </c>
      <c r="I10760" t="s">
        <v>9</v>
      </c>
      <c r="J10760">
        <v>0</v>
      </c>
    </row>
    <row r="10761" spans="2:10" x14ac:dyDescent="0.45">
      <c r="B10761">
        <v>7953</v>
      </c>
      <c r="C10761" t="s">
        <v>37</v>
      </c>
      <c r="D10761">
        <v>41</v>
      </c>
      <c r="E10761">
        <v>17</v>
      </c>
      <c r="F10761" t="s">
        <v>14</v>
      </c>
      <c r="G10761">
        <v>1</v>
      </c>
      <c r="H10761">
        <v>0</v>
      </c>
      <c r="I10761" t="s">
        <v>11</v>
      </c>
      <c r="J10761">
        <v>1</v>
      </c>
    </row>
    <row r="10762" spans="2:10" x14ac:dyDescent="0.45">
      <c r="B10762">
        <v>7954</v>
      </c>
      <c r="C10762" t="s">
        <v>37</v>
      </c>
      <c r="D10762">
        <v>41</v>
      </c>
      <c r="E10762">
        <v>17</v>
      </c>
      <c r="F10762" t="s">
        <v>0</v>
      </c>
      <c r="G10762">
        <v>2</v>
      </c>
      <c r="H10762">
        <v>1</v>
      </c>
      <c r="I10762" t="s">
        <v>4</v>
      </c>
      <c r="J10762">
        <v>1</v>
      </c>
    </row>
    <row r="10763" spans="2:10" x14ac:dyDescent="0.45">
      <c r="B10763">
        <v>7955</v>
      </c>
      <c r="C10763" t="s">
        <v>37</v>
      </c>
      <c r="D10763">
        <v>41</v>
      </c>
      <c r="E10763">
        <v>17</v>
      </c>
      <c r="F10763" t="s">
        <v>17</v>
      </c>
      <c r="G10763">
        <v>2</v>
      </c>
      <c r="H10763">
        <v>2</v>
      </c>
      <c r="I10763" t="s">
        <v>7</v>
      </c>
      <c r="J10763">
        <v>0</v>
      </c>
    </row>
    <row r="10764" spans="2:10" x14ac:dyDescent="0.45">
      <c r="B10764">
        <v>7956</v>
      </c>
      <c r="C10764" t="s">
        <v>37</v>
      </c>
      <c r="D10764">
        <v>41</v>
      </c>
      <c r="E10764">
        <v>17</v>
      </c>
      <c r="F10764" t="s">
        <v>1</v>
      </c>
      <c r="G10764">
        <v>1</v>
      </c>
      <c r="H10764">
        <v>0</v>
      </c>
      <c r="I10764" t="s">
        <v>8</v>
      </c>
      <c r="J10764">
        <v>1</v>
      </c>
    </row>
    <row r="10765" spans="2:10" x14ac:dyDescent="0.45">
      <c r="B10765">
        <v>7957</v>
      </c>
      <c r="C10765" t="s">
        <v>37</v>
      </c>
      <c r="D10765">
        <v>41</v>
      </c>
      <c r="E10765">
        <v>17</v>
      </c>
      <c r="F10765" t="s">
        <v>27</v>
      </c>
      <c r="G10765">
        <v>1</v>
      </c>
      <c r="H10765">
        <v>2</v>
      </c>
      <c r="I10765" t="s">
        <v>12</v>
      </c>
      <c r="J10765">
        <v>-1</v>
      </c>
    </row>
    <row r="10766" spans="2:10" x14ac:dyDescent="0.45">
      <c r="B10766">
        <v>7958</v>
      </c>
      <c r="C10766" t="s">
        <v>37</v>
      </c>
      <c r="D10766">
        <v>41</v>
      </c>
      <c r="E10766">
        <v>17</v>
      </c>
      <c r="F10766" t="s">
        <v>13</v>
      </c>
      <c r="G10766">
        <v>5</v>
      </c>
      <c r="H10766">
        <v>0</v>
      </c>
      <c r="I10766" t="s">
        <v>10</v>
      </c>
      <c r="J10766">
        <v>1</v>
      </c>
    </row>
    <row r="10767" spans="2:10" x14ac:dyDescent="0.45">
      <c r="B10767">
        <v>7959</v>
      </c>
      <c r="C10767" t="s">
        <v>37</v>
      </c>
      <c r="D10767">
        <v>41</v>
      </c>
      <c r="E10767">
        <v>17</v>
      </c>
      <c r="F10767" t="s">
        <v>24</v>
      </c>
      <c r="G10767">
        <v>0</v>
      </c>
      <c r="H10767">
        <v>0</v>
      </c>
      <c r="I10767" t="s">
        <v>21</v>
      </c>
      <c r="J10767">
        <v>0</v>
      </c>
    </row>
    <row r="10768" spans="2:10" x14ac:dyDescent="0.45">
      <c r="B10768">
        <v>7960</v>
      </c>
      <c r="C10768" t="s">
        <v>37</v>
      </c>
      <c r="D10768">
        <v>41</v>
      </c>
      <c r="E10768">
        <v>17</v>
      </c>
      <c r="F10768" t="s">
        <v>3</v>
      </c>
      <c r="G10768">
        <v>2</v>
      </c>
      <c r="H10768">
        <v>1</v>
      </c>
      <c r="I10768" t="s">
        <v>5</v>
      </c>
      <c r="J10768">
        <v>1</v>
      </c>
    </row>
    <row r="10769" spans="2:10" x14ac:dyDescent="0.45">
      <c r="B10769">
        <v>10377</v>
      </c>
      <c r="C10769" t="s">
        <v>35</v>
      </c>
      <c r="D10769">
        <v>41</v>
      </c>
      <c r="E10769">
        <v>1</v>
      </c>
      <c r="F10769" t="s">
        <v>24</v>
      </c>
      <c r="G10769">
        <v>1</v>
      </c>
      <c r="H10769">
        <v>4</v>
      </c>
      <c r="I10769" t="s">
        <v>17</v>
      </c>
      <c r="J10769">
        <v>-1</v>
      </c>
    </row>
    <row r="10770" spans="2:10" x14ac:dyDescent="0.45">
      <c r="B10770">
        <v>7963</v>
      </c>
      <c r="C10770" t="s">
        <v>36</v>
      </c>
      <c r="D10770">
        <v>42</v>
      </c>
      <c r="E10770">
        <v>1</v>
      </c>
      <c r="F10770" t="s">
        <v>18</v>
      </c>
      <c r="G10770">
        <v>0</v>
      </c>
      <c r="H10770">
        <v>0</v>
      </c>
      <c r="I10770" t="s">
        <v>12</v>
      </c>
      <c r="J10770">
        <v>0</v>
      </c>
    </row>
    <row r="10771" spans="2:10" x14ac:dyDescent="0.45">
      <c r="B10771">
        <v>7964</v>
      </c>
      <c r="C10771" t="s">
        <v>36</v>
      </c>
      <c r="D10771">
        <v>42</v>
      </c>
      <c r="E10771">
        <v>1</v>
      </c>
      <c r="F10771" t="s">
        <v>0</v>
      </c>
      <c r="G10771">
        <v>1</v>
      </c>
      <c r="H10771">
        <v>0</v>
      </c>
      <c r="I10771" t="s">
        <v>11</v>
      </c>
      <c r="J10771">
        <v>1</v>
      </c>
    </row>
    <row r="10772" spans="2:10" x14ac:dyDescent="0.45">
      <c r="B10772">
        <v>7965</v>
      </c>
      <c r="C10772" t="s">
        <v>36</v>
      </c>
      <c r="D10772">
        <v>42</v>
      </c>
      <c r="E10772">
        <v>1</v>
      </c>
      <c r="F10772" t="s">
        <v>27</v>
      </c>
      <c r="G10772">
        <v>3</v>
      </c>
      <c r="H10772">
        <v>1</v>
      </c>
      <c r="I10772" t="s">
        <v>8</v>
      </c>
      <c r="J10772">
        <v>1</v>
      </c>
    </row>
    <row r="10773" spans="2:10" x14ac:dyDescent="0.45">
      <c r="B10773">
        <v>7966</v>
      </c>
      <c r="C10773" t="s">
        <v>36</v>
      </c>
      <c r="D10773">
        <v>42</v>
      </c>
      <c r="E10773">
        <v>1</v>
      </c>
      <c r="F10773" t="s">
        <v>3</v>
      </c>
      <c r="G10773">
        <v>4</v>
      </c>
      <c r="H10773">
        <v>1</v>
      </c>
      <c r="I10773" t="s">
        <v>21</v>
      </c>
      <c r="J10773">
        <v>1</v>
      </c>
    </row>
    <row r="10774" spans="2:10" x14ac:dyDescent="0.45">
      <c r="B10774">
        <v>7967</v>
      </c>
      <c r="C10774" t="s">
        <v>36</v>
      </c>
      <c r="D10774">
        <v>42</v>
      </c>
      <c r="E10774">
        <v>1</v>
      </c>
      <c r="F10774" t="s">
        <v>5</v>
      </c>
      <c r="G10774">
        <v>3</v>
      </c>
      <c r="H10774">
        <v>1</v>
      </c>
      <c r="I10774" t="s">
        <v>7</v>
      </c>
      <c r="J10774">
        <v>1</v>
      </c>
    </row>
    <row r="10775" spans="2:10" x14ac:dyDescent="0.45">
      <c r="B10775">
        <v>7968</v>
      </c>
      <c r="C10775" t="s">
        <v>36</v>
      </c>
      <c r="D10775">
        <v>42</v>
      </c>
      <c r="E10775">
        <v>1</v>
      </c>
      <c r="F10775" t="s">
        <v>13</v>
      </c>
      <c r="G10775">
        <v>0</v>
      </c>
      <c r="H10775">
        <v>0</v>
      </c>
      <c r="I10775" t="s">
        <v>9</v>
      </c>
      <c r="J10775">
        <v>0</v>
      </c>
    </row>
    <row r="10776" spans="2:10" x14ac:dyDescent="0.45">
      <c r="B10776">
        <v>7969</v>
      </c>
      <c r="C10776" t="s">
        <v>36</v>
      </c>
      <c r="D10776">
        <v>42</v>
      </c>
      <c r="E10776">
        <v>1</v>
      </c>
      <c r="F10776" t="s">
        <v>1</v>
      </c>
      <c r="G10776">
        <v>1</v>
      </c>
      <c r="H10776">
        <v>1</v>
      </c>
      <c r="I10776" t="s">
        <v>4</v>
      </c>
      <c r="J10776">
        <v>0</v>
      </c>
    </row>
    <row r="10777" spans="2:10" x14ac:dyDescent="0.45">
      <c r="B10777">
        <v>7970</v>
      </c>
      <c r="C10777" t="s">
        <v>36</v>
      </c>
      <c r="D10777">
        <v>42</v>
      </c>
      <c r="E10777">
        <v>1</v>
      </c>
      <c r="F10777" t="s">
        <v>14</v>
      </c>
      <c r="G10777">
        <v>3</v>
      </c>
      <c r="H10777">
        <v>2</v>
      </c>
      <c r="I10777" t="s">
        <v>17</v>
      </c>
      <c r="J10777">
        <v>1</v>
      </c>
    </row>
    <row r="10778" spans="2:10" x14ac:dyDescent="0.45">
      <c r="B10778">
        <v>7971</v>
      </c>
      <c r="C10778" t="s">
        <v>36</v>
      </c>
      <c r="D10778">
        <v>42</v>
      </c>
      <c r="E10778">
        <v>1</v>
      </c>
      <c r="F10778" t="s">
        <v>24</v>
      </c>
      <c r="G10778">
        <v>2</v>
      </c>
      <c r="H10778">
        <v>1</v>
      </c>
      <c r="I10778" t="s">
        <v>10</v>
      </c>
      <c r="J10778">
        <v>1</v>
      </c>
    </row>
    <row r="10779" spans="2:10" x14ac:dyDescent="0.45">
      <c r="B10779">
        <v>7972</v>
      </c>
      <c r="C10779" t="s">
        <v>36</v>
      </c>
      <c r="D10779">
        <v>42</v>
      </c>
      <c r="E10779">
        <v>2</v>
      </c>
      <c r="F10779" t="s">
        <v>8</v>
      </c>
      <c r="G10779">
        <v>2</v>
      </c>
      <c r="H10779">
        <v>0</v>
      </c>
      <c r="I10779" t="s">
        <v>18</v>
      </c>
      <c r="J10779">
        <v>1</v>
      </c>
    </row>
    <row r="10780" spans="2:10" x14ac:dyDescent="0.45">
      <c r="B10780">
        <v>7973</v>
      </c>
      <c r="C10780" t="s">
        <v>36</v>
      </c>
      <c r="D10780">
        <v>42</v>
      </c>
      <c r="E10780">
        <v>2</v>
      </c>
      <c r="F10780" t="s">
        <v>17</v>
      </c>
      <c r="G10780">
        <v>4</v>
      </c>
      <c r="H10780">
        <v>0</v>
      </c>
      <c r="I10780" t="s">
        <v>0</v>
      </c>
      <c r="J10780">
        <v>1</v>
      </c>
    </row>
    <row r="10781" spans="2:10" x14ac:dyDescent="0.45">
      <c r="B10781">
        <v>7974</v>
      </c>
      <c r="C10781" t="s">
        <v>36</v>
      </c>
      <c r="D10781">
        <v>42</v>
      </c>
      <c r="E10781">
        <v>2</v>
      </c>
      <c r="F10781" t="s">
        <v>7</v>
      </c>
      <c r="G10781">
        <v>1</v>
      </c>
      <c r="H10781">
        <v>0</v>
      </c>
      <c r="I10781" t="s">
        <v>14</v>
      </c>
      <c r="J10781">
        <v>1</v>
      </c>
    </row>
    <row r="10782" spans="2:10" x14ac:dyDescent="0.45">
      <c r="B10782">
        <v>7975</v>
      </c>
      <c r="C10782" t="s">
        <v>36</v>
      </c>
      <c r="D10782">
        <v>42</v>
      </c>
      <c r="E10782">
        <v>2</v>
      </c>
      <c r="F10782" t="s">
        <v>21</v>
      </c>
      <c r="G10782">
        <v>1</v>
      </c>
      <c r="H10782">
        <v>2</v>
      </c>
      <c r="I10782" t="s">
        <v>5</v>
      </c>
      <c r="J10782">
        <v>-1</v>
      </c>
    </row>
    <row r="10783" spans="2:10" x14ac:dyDescent="0.45">
      <c r="B10783">
        <v>7976</v>
      </c>
      <c r="C10783" t="s">
        <v>36</v>
      </c>
      <c r="D10783">
        <v>42</v>
      </c>
      <c r="E10783">
        <v>2</v>
      </c>
      <c r="F10783" t="s">
        <v>11</v>
      </c>
      <c r="G10783">
        <v>2</v>
      </c>
      <c r="H10783">
        <v>3</v>
      </c>
      <c r="I10783" t="s">
        <v>1</v>
      </c>
      <c r="J10783">
        <v>-1</v>
      </c>
    </row>
    <row r="10784" spans="2:10" x14ac:dyDescent="0.45">
      <c r="B10784">
        <v>7977</v>
      </c>
      <c r="C10784" t="s">
        <v>36</v>
      </c>
      <c r="D10784">
        <v>42</v>
      </c>
      <c r="E10784">
        <v>2</v>
      </c>
      <c r="F10784" t="s">
        <v>4</v>
      </c>
      <c r="G10784">
        <v>1</v>
      </c>
      <c r="H10784">
        <v>1</v>
      </c>
      <c r="I10784" t="s">
        <v>27</v>
      </c>
      <c r="J10784">
        <v>0</v>
      </c>
    </row>
    <row r="10785" spans="2:10" x14ac:dyDescent="0.45">
      <c r="B10785">
        <v>7978</v>
      </c>
      <c r="C10785" t="s">
        <v>36</v>
      </c>
      <c r="D10785">
        <v>42</v>
      </c>
      <c r="E10785">
        <v>2</v>
      </c>
      <c r="F10785" t="s">
        <v>12</v>
      </c>
      <c r="G10785">
        <v>2</v>
      </c>
      <c r="H10785">
        <v>1</v>
      </c>
      <c r="I10785" t="s">
        <v>13</v>
      </c>
      <c r="J10785">
        <v>1</v>
      </c>
    </row>
    <row r="10786" spans="2:10" x14ac:dyDescent="0.45">
      <c r="B10786">
        <v>7979</v>
      </c>
      <c r="C10786" t="s">
        <v>36</v>
      </c>
      <c r="D10786">
        <v>42</v>
      </c>
      <c r="E10786">
        <v>2</v>
      </c>
      <c r="F10786" t="s">
        <v>10</v>
      </c>
      <c r="G10786">
        <v>1</v>
      </c>
      <c r="H10786">
        <v>0</v>
      </c>
      <c r="I10786" t="s">
        <v>3</v>
      </c>
      <c r="J10786">
        <v>1</v>
      </c>
    </row>
    <row r="10787" spans="2:10" x14ac:dyDescent="0.45">
      <c r="B10787">
        <v>7980</v>
      </c>
      <c r="C10787" t="s">
        <v>36</v>
      </c>
      <c r="D10787">
        <v>42</v>
      </c>
      <c r="E10787">
        <v>2</v>
      </c>
      <c r="F10787" t="s">
        <v>9</v>
      </c>
      <c r="G10787">
        <v>4</v>
      </c>
      <c r="H10787">
        <v>1</v>
      </c>
      <c r="I10787" t="s">
        <v>24</v>
      </c>
      <c r="J10787">
        <v>1</v>
      </c>
    </row>
    <row r="10788" spans="2:10" x14ac:dyDescent="0.45">
      <c r="B10788">
        <v>7981</v>
      </c>
      <c r="C10788" t="s">
        <v>36</v>
      </c>
      <c r="D10788">
        <v>42</v>
      </c>
      <c r="E10788">
        <v>3</v>
      </c>
      <c r="F10788" t="s">
        <v>13</v>
      </c>
      <c r="G10788">
        <v>2</v>
      </c>
      <c r="H10788">
        <v>0</v>
      </c>
      <c r="I10788" t="s">
        <v>8</v>
      </c>
      <c r="J10788">
        <v>1</v>
      </c>
    </row>
    <row r="10789" spans="2:10" x14ac:dyDescent="0.45">
      <c r="B10789">
        <v>7982</v>
      </c>
      <c r="C10789" t="s">
        <v>36</v>
      </c>
      <c r="D10789">
        <v>42</v>
      </c>
      <c r="E10789">
        <v>3</v>
      </c>
      <c r="F10789" t="s">
        <v>21</v>
      </c>
      <c r="G10789">
        <v>3</v>
      </c>
      <c r="H10789">
        <v>0</v>
      </c>
      <c r="I10789" t="s">
        <v>7</v>
      </c>
      <c r="J10789">
        <v>1</v>
      </c>
    </row>
    <row r="10790" spans="2:10" x14ac:dyDescent="0.45">
      <c r="B10790">
        <v>7983</v>
      </c>
      <c r="C10790" t="s">
        <v>36</v>
      </c>
      <c r="D10790">
        <v>42</v>
      </c>
      <c r="E10790">
        <v>3</v>
      </c>
      <c r="F10790" t="s">
        <v>0</v>
      </c>
      <c r="G10790">
        <v>1</v>
      </c>
      <c r="H10790">
        <v>2</v>
      </c>
      <c r="I10790" t="s">
        <v>14</v>
      </c>
      <c r="J10790">
        <v>-1</v>
      </c>
    </row>
    <row r="10791" spans="2:10" x14ac:dyDescent="0.45">
      <c r="B10791">
        <v>7984</v>
      </c>
      <c r="C10791" t="s">
        <v>36</v>
      </c>
      <c r="D10791">
        <v>42</v>
      </c>
      <c r="E10791">
        <v>3</v>
      </c>
      <c r="F10791" t="s">
        <v>24</v>
      </c>
      <c r="G10791">
        <v>3</v>
      </c>
      <c r="H10791">
        <v>0</v>
      </c>
      <c r="I10791" t="s">
        <v>12</v>
      </c>
      <c r="J10791">
        <v>1</v>
      </c>
    </row>
    <row r="10792" spans="2:10" x14ac:dyDescent="0.45">
      <c r="B10792">
        <v>7985</v>
      </c>
      <c r="C10792" t="s">
        <v>36</v>
      </c>
      <c r="D10792">
        <v>42</v>
      </c>
      <c r="E10792">
        <v>3</v>
      </c>
      <c r="F10792" t="s">
        <v>5</v>
      </c>
      <c r="G10792">
        <v>0</v>
      </c>
      <c r="H10792">
        <v>0</v>
      </c>
      <c r="I10792" t="s">
        <v>10</v>
      </c>
      <c r="J10792">
        <v>0</v>
      </c>
    </row>
    <row r="10793" spans="2:10" x14ac:dyDescent="0.45">
      <c r="B10793">
        <v>7986</v>
      </c>
      <c r="C10793" t="s">
        <v>36</v>
      </c>
      <c r="D10793">
        <v>42</v>
      </c>
      <c r="E10793">
        <v>3</v>
      </c>
      <c r="F10793" t="s">
        <v>27</v>
      </c>
      <c r="G10793">
        <v>1</v>
      </c>
      <c r="H10793">
        <v>0</v>
      </c>
      <c r="I10793" t="s">
        <v>11</v>
      </c>
      <c r="J10793">
        <v>1</v>
      </c>
    </row>
    <row r="10794" spans="2:10" x14ac:dyDescent="0.45">
      <c r="B10794">
        <v>7987</v>
      </c>
      <c r="C10794" t="s">
        <v>36</v>
      </c>
      <c r="D10794">
        <v>42</v>
      </c>
      <c r="E10794">
        <v>3</v>
      </c>
      <c r="F10794" t="s">
        <v>3</v>
      </c>
      <c r="G10794">
        <v>0</v>
      </c>
      <c r="H10794">
        <v>1</v>
      </c>
      <c r="I10794" t="s">
        <v>9</v>
      </c>
      <c r="J10794">
        <v>-1</v>
      </c>
    </row>
    <row r="10795" spans="2:10" x14ac:dyDescent="0.45">
      <c r="B10795">
        <v>7988</v>
      </c>
      <c r="C10795" t="s">
        <v>36</v>
      </c>
      <c r="D10795">
        <v>42</v>
      </c>
      <c r="E10795">
        <v>3</v>
      </c>
      <c r="F10795" t="s">
        <v>18</v>
      </c>
      <c r="G10795">
        <v>0</v>
      </c>
      <c r="H10795">
        <v>0</v>
      </c>
      <c r="I10795" t="s">
        <v>4</v>
      </c>
      <c r="J10795">
        <v>0</v>
      </c>
    </row>
    <row r="10796" spans="2:10" x14ac:dyDescent="0.45">
      <c r="B10796">
        <v>7989</v>
      </c>
      <c r="C10796" t="s">
        <v>36</v>
      </c>
      <c r="D10796">
        <v>42</v>
      </c>
      <c r="E10796">
        <v>3</v>
      </c>
      <c r="F10796" t="s">
        <v>1</v>
      </c>
      <c r="G10796">
        <v>0</v>
      </c>
      <c r="H10796">
        <v>1</v>
      </c>
      <c r="I10796" t="s">
        <v>17</v>
      </c>
      <c r="J10796">
        <v>-1</v>
      </c>
    </row>
    <row r="10797" spans="2:10" x14ac:dyDescent="0.45">
      <c r="B10797">
        <v>7990</v>
      </c>
      <c r="C10797" t="s">
        <v>36</v>
      </c>
      <c r="D10797">
        <v>42</v>
      </c>
      <c r="E10797">
        <v>4</v>
      </c>
      <c r="F10797" t="s">
        <v>10</v>
      </c>
      <c r="G10797">
        <v>1</v>
      </c>
      <c r="H10797">
        <v>1</v>
      </c>
      <c r="I10797" t="s">
        <v>21</v>
      </c>
      <c r="J10797">
        <v>0</v>
      </c>
    </row>
    <row r="10798" spans="2:10" x14ac:dyDescent="0.45">
      <c r="B10798">
        <v>7991</v>
      </c>
      <c r="C10798" t="s">
        <v>36</v>
      </c>
      <c r="D10798">
        <v>42</v>
      </c>
      <c r="E10798">
        <v>4</v>
      </c>
      <c r="F10798" t="s">
        <v>11</v>
      </c>
      <c r="G10798">
        <v>0</v>
      </c>
      <c r="H10798">
        <v>0</v>
      </c>
      <c r="I10798" t="s">
        <v>18</v>
      </c>
      <c r="J10798">
        <v>0</v>
      </c>
    </row>
    <row r="10799" spans="2:10" x14ac:dyDescent="0.45">
      <c r="B10799">
        <v>7992</v>
      </c>
      <c r="C10799" t="s">
        <v>36</v>
      </c>
      <c r="D10799">
        <v>42</v>
      </c>
      <c r="E10799">
        <v>4</v>
      </c>
      <c r="F10799" t="s">
        <v>7</v>
      </c>
      <c r="G10799">
        <v>2</v>
      </c>
      <c r="H10799">
        <v>0</v>
      </c>
      <c r="I10799" t="s">
        <v>0</v>
      </c>
      <c r="J10799">
        <v>1</v>
      </c>
    </row>
    <row r="10800" spans="2:10" x14ac:dyDescent="0.45">
      <c r="B10800">
        <v>7993</v>
      </c>
      <c r="C10800" t="s">
        <v>36</v>
      </c>
      <c r="D10800">
        <v>42</v>
      </c>
      <c r="E10800">
        <v>4</v>
      </c>
      <c r="F10800" t="s">
        <v>9</v>
      </c>
      <c r="G10800">
        <v>2</v>
      </c>
      <c r="H10800">
        <v>0</v>
      </c>
      <c r="I10800" t="s">
        <v>5</v>
      </c>
      <c r="J10800">
        <v>1</v>
      </c>
    </row>
    <row r="10801" spans="2:10" x14ac:dyDescent="0.45">
      <c r="B10801">
        <v>7994</v>
      </c>
      <c r="C10801" t="s">
        <v>36</v>
      </c>
      <c r="D10801">
        <v>42</v>
      </c>
      <c r="E10801">
        <v>4</v>
      </c>
      <c r="F10801" t="s">
        <v>14</v>
      </c>
      <c r="G10801">
        <v>1</v>
      </c>
      <c r="H10801">
        <v>2</v>
      </c>
      <c r="I10801" t="s">
        <v>1</v>
      </c>
      <c r="J10801">
        <v>-1</v>
      </c>
    </row>
    <row r="10802" spans="2:10" x14ac:dyDescent="0.45">
      <c r="B10802">
        <v>7995</v>
      </c>
      <c r="C10802" t="s">
        <v>36</v>
      </c>
      <c r="D10802">
        <v>42</v>
      </c>
      <c r="E10802">
        <v>4</v>
      </c>
      <c r="F10802" t="s">
        <v>17</v>
      </c>
      <c r="G10802">
        <v>1</v>
      </c>
      <c r="H10802">
        <v>1</v>
      </c>
      <c r="I10802" t="s">
        <v>27</v>
      </c>
      <c r="J10802">
        <v>0</v>
      </c>
    </row>
    <row r="10803" spans="2:10" x14ac:dyDescent="0.45">
      <c r="B10803">
        <v>7996</v>
      </c>
      <c r="C10803" t="s">
        <v>36</v>
      </c>
      <c r="D10803">
        <v>42</v>
      </c>
      <c r="E10803">
        <v>4</v>
      </c>
      <c r="F10803" t="s">
        <v>4</v>
      </c>
      <c r="G10803">
        <v>2</v>
      </c>
      <c r="H10803">
        <v>2</v>
      </c>
      <c r="I10803" t="s">
        <v>13</v>
      </c>
      <c r="J10803">
        <v>0</v>
      </c>
    </row>
    <row r="10804" spans="2:10" x14ac:dyDescent="0.45">
      <c r="B10804">
        <v>7997</v>
      </c>
      <c r="C10804" t="s">
        <v>36</v>
      </c>
      <c r="D10804">
        <v>42</v>
      </c>
      <c r="E10804">
        <v>4</v>
      </c>
      <c r="F10804" t="s">
        <v>8</v>
      </c>
      <c r="G10804">
        <v>1</v>
      </c>
      <c r="H10804">
        <v>1</v>
      </c>
      <c r="I10804" t="s">
        <v>24</v>
      </c>
      <c r="J10804">
        <v>0</v>
      </c>
    </row>
    <row r="10805" spans="2:10" x14ac:dyDescent="0.45">
      <c r="B10805">
        <v>7998</v>
      </c>
      <c r="C10805" t="s">
        <v>36</v>
      </c>
      <c r="D10805">
        <v>42</v>
      </c>
      <c r="E10805">
        <v>4</v>
      </c>
      <c r="F10805" t="s">
        <v>12</v>
      </c>
      <c r="G10805">
        <v>2</v>
      </c>
      <c r="H10805">
        <v>4</v>
      </c>
      <c r="I10805" t="s">
        <v>3</v>
      </c>
      <c r="J10805">
        <v>-1</v>
      </c>
    </row>
    <row r="10806" spans="2:10" x14ac:dyDescent="0.45">
      <c r="B10806">
        <v>7999</v>
      </c>
      <c r="C10806" t="s">
        <v>36</v>
      </c>
      <c r="D10806">
        <v>42</v>
      </c>
      <c r="E10806">
        <v>5</v>
      </c>
      <c r="F10806" t="s">
        <v>10</v>
      </c>
      <c r="G10806">
        <v>1</v>
      </c>
      <c r="H10806">
        <v>0</v>
      </c>
      <c r="I10806" t="s">
        <v>7</v>
      </c>
      <c r="J10806">
        <v>1</v>
      </c>
    </row>
    <row r="10807" spans="2:10" x14ac:dyDescent="0.45">
      <c r="B10807">
        <v>8000</v>
      </c>
      <c r="C10807" t="s">
        <v>36</v>
      </c>
      <c r="D10807">
        <v>42</v>
      </c>
      <c r="E10807">
        <v>5</v>
      </c>
      <c r="F10807" t="s">
        <v>24</v>
      </c>
      <c r="G10807">
        <v>0</v>
      </c>
      <c r="H10807">
        <v>0</v>
      </c>
      <c r="I10807" t="s">
        <v>4</v>
      </c>
      <c r="J10807">
        <v>0</v>
      </c>
    </row>
    <row r="10808" spans="2:10" x14ac:dyDescent="0.45">
      <c r="B10808">
        <v>8001</v>
      </c>
      <c r="C10808" t="s">
        <v>36</v>
      </c>
      <c r="D10808">
        <v>42</v>
      </c>
      <c r="E10808">
        <v>5</v>
      </c>
      <c r="F10808" t="s">
        <v>5</v>
      </c>
      <c r="G10808">
        <v>5</v>
      </c>
      <c r="H10808">
        <v>0</v>
      </c>
      <c r="I10808" t="s">
        <v>12</v>
      </c>
      <c r="J10808">
        <v>1</v>
      </c>
    </row>
    <row r="10809" spans="2:10" x14ac:dyDescent="0.45">
      <c r="B10809">
        <v>8002</v>
      </c>
      <c r="C10809" t="s">
        <v>36</v>
      </c>
      <c r="D10809">
        <v>42</v>
      </c>
      <c r="E10809">
        <v>5</v>
      </c>
      <c r="F10809" t="s">
        <v>3</v>
      </c>
      <c r="G10809">
        <v>4</v>
      </c>
      <c r="H10809">
        <v>1</v>
      </c>
      <c r="I10809" t="s">
        <v>8</v>
      </c>
      <c r="J10809">
        <v>1</v>
      </c>
    </row>
    <row r="10810" spans="2:10" x14ac:dyDescent="0.45">
      <c r="B10810">
        <v>8003</v>
      </c>
      <c r="C10810" t="s">
        <v>36</v>
      </c>
      <c r="D10810">
        <v>42</v>
      </c>
      <c r="E10810">
        <v>5</v>
      </c>
      <c r="F10810" t="s">
        <v>18</v>
      </c>
      <c r="G10810">
        <v>0</v>
      </c>
      <c r="H10810">
        <v>0</v>
      </c>
      <c r="I10810" t="s">
        <v>17</v>
      </c>
      <c r="J10810">
        <v>0</v>
      </c>
    </row>
    <row r="10811" spans="2:10" x14ac:dyDescent="0.45">
      <c r="B10811">
        <v>8004</v>
      </c>
      <c r="C10811" t="s">
        <v>36</v>
      </c>
      <c r="D10811">
        <v>42</v>
      </c>
      <c r="E10811">
        <v>5</v>
      </c>
      <c r="F10811" t="s">
        <v>1</v>
      </c>
      <c r="G10811">
        <v>1</v>
      </c>
      <c r="H10811">
        <v>1</v>
      </c>
      <c r="I10811" t="s">
        <v>0</v>
      </c>
      <c r="J10811">
        <v>0</v>
      </c>
    </row>
    <row r="10812" spans="2:10" x14ac:dyDescent="0.45">
      <c r="B10812">
        <v>8005</v>
      </c>
      <c r="C10812" t="s">
        <v>36</v>
      </c>
      <c r="D10812">
        <v>42</v>
      </c>
      <c r="E10812">
        <v>5</v>
      </c>
      <c r="F10812" t="s">
        <v>27</v>
      </c>
      <c r="G10812">
        <v>0</v>
      </c>
      <c r="H10812">
        <v>2</v>
      </c>
      <c r="I10812" t="s">
        <v>14</v>
      </c>
      <c r="J10812">
        <v>-1</v>
      </c>
    </row>
    <row r="10813" spans="2:10" x14ac:dyDescent="0.45">
      <c r="B10813">
        <v>8006</v>
      </c>
      <c r="C10813" t="s">
        <v>36</v>
      </c>
      <c r="D10813">
        <v>42</v>
      </c>
      <c r="E10813">
        <v>5</v>
      </c>
      <c r="F10813" t="s">
        <v>21</v>
      </c>
      <c r="G10813">
        <v>1</v>
      </c>
      <c r="H10813">
        <v>0</v>
      </c>
      <c r="I10813" t="s">
        <v>9</v>
      </c>
      <c r="J10813">
        <v>1</v>
      </c>
    </row>
    <row r="10814" spans="2:10" x14ac:dyDescent="0.45">
      <c r="B10814">
        <v>8007</v>
      </c>
      <c r="C10814" t="s">
        <v>36</v>
      </c>
      <c r="D10814">
        <v>42</v>
      </c>
      <c r="E10814">
        <v>5</v>
      </c>
      <c r="F10814" t="s">
        <v>13</v>
      </c>
      <c r="G10814">
        <v>2</v>
      </c>
      <c r="H10814">
        <v>1</v>
      </c>
      <c r="I10814" t="s">
        <v>11</v>
      </c>
      <c r="J10814">
        <v>1</v>
      </c>
    </row>
    <row r="10815" spans="2:10" x14ac:dyDescent="0.45">
      <c r="B10815">
        <v>8008</v>
      </c>
      <c r="C10815" t="s">
        <v>36</v>
      </c>
      <c r="D10815">
        <v>42</v>
      </c>
      <c r="E10815">
        <v>6</v>
      </c>
      <c r="F10815" t="s">
        <v>12</v>
      </c>
      <c r="G10815">
        <v>2</v>
      </c>
      <c r="H10815">
        <v>1</v>
      </c>
      <c r="I10815" t="s">
        <v>21</v>
      </c>
      <c r="J10815">
        <v>1</v>
      </c>
    </row>
    <row r="10816" spans="2:10" x14ac:dyDescent="0.45">
      <c r="B10816">
        <v>8009</v>
      </c>
      <c r="C10816" t="s">
        <v>36</v>
      </c>
      <c r="D10816">
        <v>42</v>
      </c>
      <c r="E10816">
        <v>6</v>
      </c>
      <c r="F10816" t="s">
        <v>14</v>
      </c>
      <c r="G10816">
        <v>0</v>
      </c>
      <c r="H10816">
        <v>0</v>
      </c>
      <c r="I10816" t="s">
        <v>18</v>
      </c>
      <c r="J10816">
        <v>0</v>
      </c>
    </row>
    <row r="10817" spans="2:10" x14ac:dyDescent="0.45">
      <c r="B10817">
        <v>8010</v>
      </c>
      <c r="C10817" t="s">
        <v>36</v>
      </c>
      <c r="D10817">
        <v>42</v>
      </c>
      <c r="E10817">
        <v>6</v>
      </c>
      <c r="F10817" t="s">
        <v>8</v>
      </c>
      <c r="G10817">
        <v>2</v>
      </c>
      <c r="H10817">
        <v>1</v>
      </c>
      <c r="I10817" t="s">
        <v>5</v>
      </c>
      <c r="J10817">
        <v>1</v>
      </c>
    </row>
    <row r="10818" spans="2:10" x14ac:dyDescent="0.45">
      <c r="B10818">
        <v>8011</v>
      </c>
      <c r="C10818" t="s">
        <v>36</v>
      </c>
      <c r="D10818">
        <v>42</v>
      </c>
      <c r="E10818">
        <v>6</v>
      </c>
      <c r="F10818" t="s">
        <v>7</v>
      </c>
      <c r="G10818">
        <v>0</v>
      </c>
      <c r="H10818">
        <v>3</v>
      </c>
      <c r="I10818" t="s">
        <v>1</v>
      </c>
      <c r="J10818">
        <v>-1</v>
      </c>
    </row>
    <row r="10819" spans="2:10" x14ac:dyDescent="0.45">
      <c r="B10819">
        <v>8012</v>
      </c>
      <c r="C10819" t="s">
        <v>36</v>
      </c>
      <c r="D10819">
        <v>42</v>
      </c>
      <c r="E10819">
        <v>6</v>
      </c>
      <c r="F10819" t="s">
        <v>9</v>
      </c>
      <c r="G10819">
        <v>2</v>
      </c>
      <c r="H10819">
        <v>0</v>
      </c>
      <c r="I10819" t="s">
        <v>10</v>
      </c>
      <c r="J10819">
        <v>1</v>
      </c>
    </row>
    <row r="10820" spans="2:10" x14ac:dyDescent="0.45">
      <c r="B10820">
        <v>8013</v>
      </c>
      <c r="C10820" t="s">
        <v>36</v>
      </c>
      <c r="D10820">
        <v>42</v>
      </c>
      <c r="E10820">
        <v>6</v>
      </c>
      <c r="F10820" t="s">
        <v>0</v>
      </c>
      <c r="G10820">
        <v>2</v>
      </c>
      <c r="H10820">
        <v>2</v>
      </c>
      <c r="I10820" t="s">
        <v>27</v>
      </c>
      <c r="J10820">
        <v>0</v>
      </c>
    </row>
    <row r="10821" spans="2:10" x14ac:dyDescent="0.45">
      <c r="B10821">
        <v>8014</v>
      </c>
      <c r="C10821" t="s">
        <v>36</v>
      </c>
      <c r="D10821">
        <v>42</v>
      </c>
      <c r="E10821">
        <v>6</v>
      </c>
      <c r="F10821" t="s">
        <v>17</v>
      </c>
      <c r="G10821">
        <v>0</v>
      </c>
      <c r="H10821">
        <v>0</v>
      </c>
      <c r="I10821" t="s">
        <v>13</v>
      </c>
      <c r="J10821">
        <v>0</v>
      </c>
    </row>
    <row r="10822" spans="2:10" x14ac:dyDescent="0.45">
      <c r="B10822">
        <v>8015</v>
      </c>
      <c r="C10822" t="s">
        <v>36</v>
      </c>
      <c r="D10822">
        <v>42</v>
      </c>
      <c r="E10822">
        <v>6</v>
      </c>
      <c r="F10822" t="s">
        <v>11</v>
      </c>
      <c r="G10822">
        <v>1</v>
      </c>
      <c r="H10822">
        <v>1</v>
      </c>
      <c r="I10822" t="s">
        <v>24</v>
      </c>
      <c r="J10822">
        <v>0</v>
      </c>
    </row>
    <row r="10823" spans="2:10" x14ac:dyDescent="0.45">
      <c r="B10823">
        <v>8016</v>
      </c>
      <c r="C10823" t="s">
        <v>36</v>
      </c>
      <c r="D10823">
        <v>42</v>
      </c>
      <c r="E10823">
        <v>6</v>
      </c>
      <c r="F10823" t="s">
        <v>4</v>
      </c>
      <c r="G10823">
        <v>2</v>
      </c>
      <c r="H10823">
        <v>2</v>
      </c>
      <c r="I10823" t="s">
        <v>3</v>
      </c>
      <c r="J10823">
        <v>0</v>
      </c>
    </row>
    <row r="10824" spans="2:10" x14ac:dyDescent="0.45">
      <c r="B10824">
        <v>8017</v>
      </c>
      <c r="C10824" t="s">
        <v>36</v>
      </c>
      <c r="D10824">
        <v>42</v>
      </c>
      <c r="E10824">
        <v>7</v>
      </c>
      <c r="F10824" t="s">
        <v>21</v>
      </c>
      <c r="G10824">
        <v>1</v>
      </c>
      <c r="H10824">
        <v>0</v>
      </c>
      <c r="I10824" t="s">
        <v>8</v>
      </c>
      <c r="J10824">
        <v>1</v>
      </c>
    </row>
    <row r="10825" spans="2:10" x14ac:dyDescent="0.45">
      <c r="B10825">
        <v>8018</v>
      </c>
      <c r="C10825" t="s">
        <v>36</v>
      </c>
      <c r="D10825">
        <v>42</v>
      </c>
      <c r="E10825">
        <v>7</v>
      </c>
      <c r="F10825" t="s">
        <v>9</v>
      </c>
      <c r="G10825">
        <v>1</v>
      </c>
      <c r="H10825">
        <v>1</v>
      </c>
      <c r="I10825" t="s">
        <v>7</v>
      </c>
      <c r="J10825">
        <v>0</v>
      </c>
    </row>
    <row r="10826" spans="2:10" x14ac:dyDescent="0.45">
      <c r="B10826">
        <v>8019</v>
      </c>
      <c r="C10826" t="s">
        <v>36</v>
      </c>
      <c r="D10826">
        <v>42</v>
      </c>
      <c r="E10826">
        <v>7</v>
      </c>
      <c r="F10826" t="s">
        <v>13</v>
      </c>
      <c r="G10826">
        <v>0</v>
      </c>
      <c r="H10826">
        <v>1</v>
      </c>
      <c r="I10826" t="s">
        <v>14</v>
      </c>
      <c r="J10826">
        <v>-1</v>
      </c>
    </row>
    <row r="10827" spans="2:10" x14ac:dyDescent="0.45">
      <c r="B10827">
        <v>8020</v>
      </c>
      <c r="C10827" t="s">
        <v>36</v>
      </c>
      <c r="D10827">
        <v>42</v>
      </c>
      <c r="E10827">
        <v>7</v>
      </c>
      <c r="F10827" t="s">
        <v>18</v>
      </c>
      <c r="G10827">
        <v>2</v>
      </c>
      <c r="H10827">
        <v>1</v>
      </c>
      <c r="I10827" t="s">
        <v>0</v>
      </c>
      <c r="J10827">
        <v>1</v>
      </c>
    </row>
    <row r="10828" spans="2:10" x14ac:dyDescent="0.45">
      <c r="B10828">
        <v>8021</v>
      </c>
      <c r="C10828" t="s">
        <v>36</v>
      </c>
      <c r="D10828">
        <v>42</v>
      </c>
      <c r="E10828">
        <v>7</v>
      </c>
      <c r="F10828" t="s">
        <v>10</v>
      </c>
      <c r="G10828">
        <v>1</v>
      </c>
      <c r="H10828">
        <v>0</v>
      </c>
      <c r="I10828" t="s">
        <v>12</v>
      </c>
      <c r="J10828">
        <v>1</v>
      </c>
    </row>
    <row r="10829" spans="2:10" x14ac:dyDescent="0.45">
      <c r="B10829">
        <v>8022</v>
      </c>
      <c r="C10829" t="s">
        <v>36</v>
      </c>
      <c r="D10829">
        <v>42</v>
      </c>
      <c r="E10829">
        <v>7</v>
      </c>
      <c r="F10829" t="s">
        <v>24</v>
      </c>
      <c r="G10829">
        <v>3</v>
      </c>
      <c r="H10829">
        <v>4</v>
      </c>
      <c r="I10829" t="s">
        <v>17</v>
      </c>
      <c r="J10829">
        <v>-1</v>
      </c>
    </row>
    <row r="10830" spans="2:10" x14ac:dyDescent="0.45">
      <c r="B10830">
        <v>8023</v>
      </c>
      <c r="C10830" t="s">
        <v>36</v>
      </c>
      <c r="D10830">
        <v>42</v>
      </c>
      <c r="E10830">
        <v>7</v>
      </c>
      <c r="F10830" t="s">
        <v>27</v>
      </c>
      <c r="G10830">
        <v>2</v>
      </c>
      <c r="H10830">
        <v>4</v>
      </c>
      <c r="I10830" t="s">
        <v>1</v>
      </c>
      <c r="J10830">
        <v>-1</v>
      </c>
    </row>
    <row r="10831" spans="2:10" x14ac:dyDescent="0.45">
      <c r="B10831">
        <v>8024</v>
      </c>
      <c r="C10831" t="s">
        <v>36</v>
      </c>
      <c r="D10831">
        <v>42</v>
      </c>
      <c r="E10831">
        <v>7</v>
      </c>
      <c r="F10831" t="s">
        <v>5</v>
      </c>
      <c r="G10831">
        <v>2</v>
      </c>
      <c r="H10831">
        <v>1</v>
      </c>
      <c r="I10831" t="s">
        <v>4</v>
      </c>
      <c r="J10831">
        <v>1</v>
      </c>
    </row>
    <row r="10832" spans="2:10" x14ac:dyDescent="0.45">
      <c r="B10832">
        <v>8025</v>
      </c>
      <c r="C10832" t="s">
        <v>36</v>
      </c>
      <c r="D10832">
        <v>42</v>
      </c>
      <c r="E10832">
        <v>7</v>
      </c>
      <c r="F10832" t="s">
        <v>3</v>
      </c>
      <c r="G10832">
        <v>2</v>
      </c>
      <c r="H10832">
        <v>0</v>
      </c>
      <c r="I10832" t="s">
        <v>11</v>
      </c>
      <c r="J10832">
        <v>1</v>
      </c>
    </row>
    <row r="10833" spans="2:10" x14ac:dyDescent="0.45">
      <c r="B10833">
        <v>8026</v>
      </c>
      <c r="C10833" t="s">
        <v>36</v>
      </c>
      <c r="D10833">
        <v>42</v>
      </c>
      <c r="E10833">
        <v>8</v>
      </c>
      <c r="F10833" t="s">
        <v>14</v>
      </c>
      <c r="G10833">
        <v>1</v>
      </c>
      <c r="H10833">
        <v>0</v>
      </c>
      <c r="I10833" t="s">
        <v>24</v>
      </c>
      <c r="J10833">
        <v>1</v>
      </c>
    </row>
    <row r="10834" spans="2:10" x14ac:dyDescent="0.45">
      <c r="B10834">
        <v>8027</v>
      </c>
      <c r="C10834" t="s">
        <v>36</v>
      </c>
      <c r="D10834">
        <v>42</v>
      </c>
      <c r="E10834">
        <v>8</v>
      </c>
      <c r="F10834" t="s">
        <v>4</v>
      </c>
      <c r="G10834">
        <v>1</v>
      </c>
      <c r="H10834">
        <v>1</v>
      </c>
      <c r="I10834" t="s">
        <v>21</v>
      </c>
      <c r="J10834">
        <v>0</v>
      </c>
    </row>
    <row r="10835" spans="2:10" x14ac:dyDescent="0.45">
      <c r="B10835">
        <v>8028</v>
      </c>
      <c r="C10835" t="s">
        <v>36</v>
      </c>
      <c r="D10835">
        <v>42</v>
      </c>
      <c r="E10835">
        <v>8</v>
      </c>
      <c r="F10835" t="s">
        <v>17</v>
      </c>
      <c r="G10835">
        <v>1</v>
      </c>
      <c r="H10835">
        <v>0</v>
      </c>
      <c r="I10835" t="s">
        <v>3</v>
      </c>
      <c r="J10835">
        <v>1</v>
      </c>
    </row>
    <row r="10836" spans="2:10" x14ac:dyDescent="0.45">
      <c r="B10836">
        <v>8029</v>
      </c>
      <c r="C10836" t="s">
        <v>36</v>
      </c>
      <c r="D10836">
        <v>42</v>
      </c>
      <c r="E10836">
        <v>8</v>
      </c>
      <c r="F10836" t="s">
        <v>0</v>
      </c>
      <c r="G10836">
        <v>0</v>
      </c>
      <c r="H10836">
        <v>1</v>
      </c>
      <c r="I10836" t="s">
        <v>13</v>
      </c>
      <c r="J10836">
        <v>-1</v>
      </c>
    </row>
    <row r="10837" spans="2:10" x14ac:dyDescent="0.45">
      <c r="B10837">
        <v>8030</v>
      </c>
      <c r="C10837" t="s">
        <v>36</v>
      </c>
      <c r="D10837">
        <v>42</v>
      </c>
      <c r="E10837">
        <v>8</v>
      </c>
      <c r="F10837" t="s">
        <v>7</v>
      </c>
      <c r="G10837">
        <v>3</v>
      </c>
      <c r="H10837">
        <v>0</v>
      </c>
      <c r="I10837" t="s">
        <v>27</v>
      </c>
      <c r="J10837">
        <v>1</v>
      </c>
    </row>
    <row r="10838" spans="2:10" x14ac:dyDescent="0.45">
      <c r="B10838">
        <v>8031</v>
      </c>
      <c r="C10838" t="s">
        <v>36</v>
      </c>
      <c r="D10838">
        <v>42</v>
      </c>
      <c r="E10838">
        <v>8</v>
      </c>
      <c r="F10838" t="s">
        <v>8</v>
      </c>
      <c r="G10838">
        <v>2</v>
      </c>
      <c r="H10838">
        <v>3</v>
      </c>
      <c r="I10838" t="s">
        <v>10</v>
      </c>
      <c r="J10838">
        <v>-1</v>
      </c>
    </row>
    <row r="10839" spans="2:10" x14ac:dyDescent="0.45">
      <c r="B10839">
        <v>8032</v>
      </c>
      <c r="C10839" t="s">
        <v>36</v>
      </c>
      <c r="D10839">
        <v>42</v>
      </c>
      <c r="E10839">
        <v>8</v>
      </c>
      <c r="F10839" t="s">
        <v>12</v>
      </c>
      <c r="G10839">
        <v>0</v>
      </c>
      <c r="H10839">
        <v>1</v>
      </c>
      <c r="I10839" t="s">
        <v>9</v>
      </c>
      <c r="J10839">
        <v>-1</v>
      </c>
    </row>
    <row r="10840" spans="2:10" x14ac:dyDescent="0.45">
      <c r="B10840">
        <v>8033</v>
      </c>
      <c r="C10840" t="s">
        <v>36</v>
      </c>
      <c r="D10840">
        <v>42</v>
      </c>
      <c r="E10840">
        <v>8</v>
      </c>
      <c r="F10840" t="s">
        <v>11</v>
      </c>
      <c r="G10840">
        <v>2</v>
      </c>
      <c r="H10840">
        <v>1</v>
      </c>
      <c r="I10840" t="s">
        <v>5</v>
      </c>
      <c r="J10840">
        <v>1</v>
      </c>
    </row>
    <row r="10841" spans="2:10" x14ac:dyDescent="0.45">
      <c r="B10841">
        <v>8034</v>
      </c>
      <c r="C10841" t="s">
        <v>36</v>
      </c>
      <c r="D10841">
        <v>42</v>
      </c>
      <c r="E10841">
        <v>8</v>
      </c>
      <c r="F10841" t="s">
        <v>1</v>
      </c>
      <c r="G10841">
        <v>2</v>
      </c>
      <c r="H10841">
        <v>0</v>
      </c>
      <c r="I10841" t="s">
        <v>18</v>
      </c>
      <c r="J10841">
        <v>1</v>
      </c>
    </row>
    <row r="10842" spans="2:10" x14ac:dyDescent="0.45">
      <c r="B10842">
        <v>8035</v>
      </c>
      <c r="C10842" t="s">
        <v>36</v>
      </c>
      <c r="D10842">
        <v>42</v>
      </c>
      <c r="E10842">
        <v>9</v>
      </c>
      <c r="F10842" t="s">
        <v>9</v>
      </c>
      <c r="G10842">
        <v>0</v>
      </c>
      <c r="H10842">
        <v>1</v>
      </c>
      <c r="I10842" t="s">
        <v>8</v>
      </c>
      <c r="J10842">
        <v>-1</v>
      </c>
    </row>
    <row r="10843" spans="2:10" x14ac:dyDescent="0.45">
      <c r="B10843">
        <v>8036</v>
      </c>
      <c r="C10843" t="s">
        <v>36</v>
      </c>
      <c r="D10843">
        <v>42</v>
      </c>
      <c r="E10843">
        <v>9</v>
      </c>
      <c r="F10843" t="s">
        <v>10</v>
      </c>
      <c r="G10843">
        <v>0</v>
      </c>
      <c r="H10843">
        <v>2</v>
      </c>
      <c r="I10843" t="s">
        <v>4</v>
      </c>
      <c r="J10843">
        <v>-1</v>
      </c>
    </row>
    <row r="10844" spans="2:10" x14ac:dyDescent="0.45">
      <c r="B10844">
        <v>8037</v>
      </c>
      <c r="C10844" t="s">
        <v>36</v>
      </c>
      <c r="D10844">
        <v>42</v>
      </c>
      <c r="E10844">
        <v>9</v>
      </c>
      <c r="F10844" t="s">
        <v>3</v>
      </c>
      <c r="G10844">
        <v>0</v>
      </c>
      <c r="H10844">
        <v>0</v>
      </c>
      <c r="I10844" t="s">
        <v>14</v>
      </c>
      <c r="J10844">
        <v>0</v>
      </c>
    </row>
    <row r="10845" spans="2:10" x14ac:dyDescent="0.45">
      <c r="B10845">
        <v>8038</v>
      </c>
      <c r="C10845" t="s">
        <v>36</v>
      </c>
      <c r="D10845">
        <v>42</v>
      </c>
      <c r="E10845">
        <v>9</v>
      </c>
      <c r="F10845" t="s">
        <v>24</v>
      </c>
      <c r="G10845">
        <v>2</v>
      </c>
      <c r="H10845">
        <v>0</v>
      </c>
      <c r="I10845" t="s">
        <v>0</v>
      </c>
      <c r="J10845">
        <v>1</v>
      </c>
    </row>
    <row r="10846" spans="2:10" x14ac:dyDescent="0.45">
      <c r="B10846">
        <v>8039</v>
      </c>
      <c r="C10846" t="s">
        <v>36</v>
      </c>
      <c r="D10846">
        <v>42</v>
      </c>
      <c r="E10846">
        <v>9</v>
      </c>
      <c r="F10846" t="s">
        <v>12</v>
      </c>
      <c r="G10846">
        <v>0</v>
      </c>
      <c r="H10846">
        <v>1</v>
      </c>
      <c r="I10846" t="s">
        <v>7</v>
      </c>
      <c r="J10846">
        <v>-1</v>
      </c>
    </row>
    <row r="10847" spans="2:10" x14ac:dyDescent="0.45">
      <c r="B10847">
        <v>8040</v>
      </c>
      <c r="C10847" t="s">
        <v>36</v>
      </c>
      <c r="D10847">
        <v>42</v>
      </c>
      <c r="E10847">
        <v>9</v>
      </c>
      <c r="F10847" t="s">
        <v>5</v>
      </c>
      <c r="G10847">
        <v>0</v>
      </c>
      <c r="H10847">
        <v>1</v>
      </c>
      <c r="I10847" t="s">
        <v>17</v>
      </c>
      <c r="J10847">
        <v>-1</v>
      </c>
    </row>
    <row r="10848" spans="2:10" x14ac:dyDescent="0.45">
      <c r="B10848">
        <v>8041</v>
      </c>
      <c r="C10848" t="s">
        <v>36</v>
      </c>
      <c r="D10848">
        <v>42</v>
      </c>
      <c r="E10848">
        <v>9</v>
      </c>
      <c r="F10848" t="s">
        <v>13</v>
      </c>
      <c r="G10848">
        <v>0</v>
      </c>
      <c r="H10848">
        <v>0</v>
      </c>
      <c r="I10848" t="s">
        <v>1</v>
      </c>
      <c r="J10848">
        <v>0</v>
      </c>
    </row>
    <row r="10849" spans="2:10" x14ac:dyDescent="0.45">
      <c r="B10849">
        <v>8042</v>
      </c>
      <c r="C10849" t="s">
        <v>36</v>
      </c>
      <c r="D10849">
        <v>42</v>
      </c>
      <c r="E10849">
        <v>9</v>
      </c>
      <c r="F10849" t="s">
        <v>18</v>
      </c>
      <c r="G10849">
        <v>2</v>
      </c>
      <c r="H10849">
        <v>0</v>
      </c>
      <c r="I10849" t="s">
        <v>27</v>
      </c>
      <c r="J10849">
        <v>1</v>
      </c>
    </row>
    <row r="10850" spans="2:10" x14ac:dyDescent="0.45">
      <c r="B10850">
        <v>8043</v>
      </c>
      <c r="C10850" t="s">
        <v>36</v>
      </c>
      <c r="D10850">
        <v>42</v>
      </c>
      <c r="E10850">
        <v>9</v>
      </c>
      <c r="F10850" t="s">
        <v>21</v>
      </c>
      <c r="G10850">
        <v>2</v>
      </c>
      <c r="H10850">
        <v>3</v>
      </c>
      <c r="I10850" t="s">
        <v>11</v>
      </c>
      <c r="J10850">
        <v>-1</v>
      </c>
    </row>
    <row r="10851" spans="2:10" x14ac:dyDescent="0.45">
      <c r="B10851">
        <v>8044</v>
      </c>
      <c r="C10851" t="s">
        <v>36</v>
      </c>
      <c r="D10851">
        <v>42</v>
      </c>
      <c r="E10851">
        <v>10</v>
      </c>
      <c r="F10851" t="s">
        <v>17</v>
      </c>
      <c r="G10851">
        <v>3</v>
      </c>
      <c r="H10851">
        <v>0</v>
      </c>
      <c r="I10851" t="s">
        <v>21</v>
      </c>
      <c r="J10851">
        <v>1</v>
      </c>
    </row>
    <row r="10852" spans="2:10" x14ac:dyDescent="0.45">
      <c r="B10852">
        <v>8045</v>
      </c>
      <c r="C10852" t="s">
        <v>36</v>
      </c>
      <c r="D10852">
        <v>42</v>
      </c>
      <c r="E10852">
        <v>10</v>
      </c>
      <c r="F10852" t="s">
        <v>8</v>
      </c>
      <c r="G10852">
        <v>0</v>
      </c>
      <c r="H10852">
        <v>2</v>
      </c>
      <c r="I10852" t="s">
        <v>12</v>
      </c>
      <c r="J10852">
        <v>-1</v>
      </c>
    </row>
    <row r="10853" spans="2:10" x14ac:dyDescent="0.45">
      <c r="B10853">
        <v>8046</v>
      </c>
      <c r="C10853" t="s">
        <v>36</v>
      </c>
      <c r="D10853">
        <v>42</v>
      </c>
      <c r="E10853">
        <v>10</v>
      </c>
      <c r="F10853" t="s">
        <v>14</v>
      </c>
      <c r="G10853">
        <v>3</v>
      </c>
      <c r="H10853">
        <v>2</v>
      </c>
      <c r="I10853" t="s">
        <v>5</v>
      </c>
      <c r="J10853">
        <v>1</v>
      </c>
    </row>
    <row r="10854" spans="2:10" x14ac:dyDescent="0.45">
      <c r="B10854">
        <v>8047</v>
      </c>
      <c r="C10854" t="s">
        <v>36</v>
      </c>
      <c r="D10854">
        <v>42</v>
      </c>
      <c r="E10854">
        <v>10</v>
      </c>
      <c r="F10854" t="s">
        <v>11</v>
      </c>
      <c r="G10854">
        <v>0</v>
      </c>
      <c r="H10854">
        <v>1</v>
      </c>
      <c r="I10854" t="s">
        <v>10</v>
      </c>
      <c r="J10854">
        <v>-1</v>
      </c>
    </row>
    <row r="10855" spans="2:10" x14ac:dyDescent="0.45">
      <c r="B10855">
        <v>8048</v>
      </c>
      <c r="C10855" t="s">
        <v>36</v>
      </c>
      <c r="D10855">
        <v>42</v>
      </c>
      <c r="E10855">
        <v>10</v>
      </c>
      <c r="F10855" t="s">
        <v>7</v>
      </c>
      <c r="G10855">
        <v>3</v>
      </c>
      <c r="H10855">
        <v>1</v>
      </c>
      <c r="I10855" t="s">
        <v>18</v>
      </c>
      <c r="J10855">
        <v>1</v>
      </c>
    </row>
    <row r="10856" spans="2:10" x14ac:dyDescent="0.45">
      <c r="B10856">
        <v>8049</v>
      </c>
      <c r="C10856" t="s">
        <v>36</v>
      </c>
      <c r="D10856">
        <v>42</v>
      </c>
      <c r="E10856">
        <v>10</v>
      </c>
      <c r="F10856" t="s">
        <v>4</v>
      </c>
      <c r="G10856">
        <v>0</v>
      </c>
      <c r="H10856">
        <v>0</v>
      </c>
      <c r="I10856" t="s">
        <v>9</v>
      </c>
      <c r="J10856">
        <v>0</v>
      </c>
    </row>
    <row r="10857" spans="2:10" x14ac:dyDescent="0.45">
      <c r="B10857">
        <v>8050</v>
      </c>
      <c r="C10857" t="s">
        <v>36</v>
      </c>
      <c r="D10857">
        <v>42</v>
      </c>
      <c r="E10857">
        <v>10</v>
      </c>
      <c r="F10857" t="s">
        <v>27</v>
      </c>
      <c r="G10857">
        <v>1</v>
      </c>
      <c r="H10857">
        <v>1</v>
      </c>
      <c r="I10857" t="s">
        <v>13</v>
      </c>
      <c r="J10857">
        <v>0</v>
      </c>
    </row>
    <row r="10858" spans="2:10" x14ac:dyDescent="0.45">
      <c r="B10858">
        <v>8051</v>
      </c>
      <c r="C10858" t="s">
        <v>36</v>
      </c>
      <c r="D10858">
        <v>42</v>
      </c>
      <c r="E10858">
        <v>10</v>
      </c>
      <c r="F10858" t="s">
        <v>0</v>
      </c>
      <c r="G10858">
        <v>1</v>
      </c>
      <c r="H10858">
        <v>0</v>
      </c>
      <c r="I10858" t="s">
        <v>3</v>
      </c>
      <c r="J10858">
        <v>1</v>
      </c>
    </row>
    <row r="10859" spans="2:10" x14ac:dyDescent="0.45">
      <c r="B10859">
        <v>8052</v>
      </c>
      <c r="C10859" t="s">
        <v>36</v>
      </c>
      <c r="D10859">
        <v>42</v>
      </c>
      <c r="E10859">
        <v>10</v>
      </c>
      <c r="F10859" t="s">
        <v>1</v>
      </c>
      <c r="G10859">
        <v>2</v>
      </c>
      <c r="H10859">
        <v>2</v>
      </c>
      <c r="I10859" t="s">
        <v>24</v>
      </c>
      <c r="J10859">
        <v>0</v>
      </c>
    </row>
    <row r="10860" spans="2:10" x14ac:dyDescent="0.45">
      <c r="B10860">
        <v>8053</v>
      </c>
      <c r="C10860" t="s">
        <v>36</v>
      </c>
      <c r="D10860">
        <v>42</v>
      </c>
      <c r="E10860">
        <v>11</v>
      </c>
      <c r="F10860" t="s">
        <v>13</v>
      </c>
      <c r="G10860">
        <v>3</v>
      </c>
      <c r="H10860">
        <v>3</v>
      </c>
      <c r="I10860" t="s">
        <v>18</v>
      </c>
      <c r="J10860">
        <v>0</v>
      </c>
    </row>
    <row r="10861" spans="2:10" x14ac:dyDescent="0.45">
      <c r="B10861">
        <v>8054</v>
      </c>
      <c r="C10861" t="s">
        <v>36</v>
      </c>
      <c r="D10861">
        <v>42</v>
      </c>
      <c r="E10861">
        <v>11</v>
      </c>
      <c r="F10861" t="s">
        <v>21</v>
      </c>
      <c r="G10861">
        <v>2</v>
      </c>
      <c r="H10861">
        <v>0</v>
      </c>
      <c r="I10861" t="s">
        <v>14</v>
      </c>
      <c r="J10861">
        <v>1</v>
      </c>
    </row>
    <row r="10862" spans="2:10" x14ac:dyDescent="0.45">
      <c r="B10862">
        <v>8055</v>
      </c>
      <c r="C10862" t="s">
        <v>36</v>
      </c>
      <c r="D10862">
        <v>42</v>
      </c>
      <c r="E10862">
        <v>11</v>
      </c>
      <c r="F10862" t="s">
        <v>8</v>
      </c>
      <c r="G10862">
        <v>2</v>
      </c>
      <c r="H10862">
        <v>1</v>
      </c>
      <c r="I10862" t="s">
        <v>7</v>
      </c>
      <c r="J10862">
        <v>1</v>
      </c>
    </row>
    <row r="10863" spans="2:10" x14ac:dyDescent="0.45">
      <c r="B10863">
        <v>8056</v>
      </c>
      <c r="C10863" t="s">
        <v>36</v>
      </c>
      <c r="D10863">
        <v>42</v>
      </c>
      <c r="E10863">
        <v>11</v>
      </c>
      <c r="F10863" t="s">
        <v>5</v>
      </c>
      <c r="G10863">
        <v>1</v>
      </c>
      <c r="H10863">
        <v>0</v>
      </c>
      <c r="I10863" t="s">
        <v>0</v>
      </c>
      <c r="J10863">
        <v>1</v>
      </c>
    </row>
    <row r="10864" spans="2:10" x14ac:dyDescent="0.45">
      <c r="B10864">
        <v>8057</v>
      </c>
      <c r="C10864" t="s">
        <v>36</v>
      </c>
      <c r="D10864">
        <v>42</v>
      </c>
      <c r="E10864">
        <v>11</v>
      </c>
      <c r="F10864" t="s">
        <v>10</v>
      </c>
      <c r="G10864">
        <v>2</v>
      </c>
      <c r="H10864">
        <v>0</v>
      </c>
      <c r="I10864" t="s">
        <v>17</v>
      </c>
      <c r="J10864">
        <v>1</v>
      </c>
    </row>
    <row r="10865" spans="2:10" x14ac:dyDescent="0.45">
      <c r="B10865">
        <v>8058</v>
      </c>
      <c r="C10865" t="s">
        <v>36</v>
      </c>
      <c r="D10865">
        <v>42</v>
      </c>
      <c r="E10865">
        <v>11</v>
      </c>
      <c r="F10865" t="s">
        <v>3</v>
      </c>
      <c r="G10865">
        <v>1</v>
      </c>
      <c r="H10865">
        <v>0</v>
      </c>
      <c r="I10865" t="s">
        <v>1</v>
      </c>
      <c r="J10865">
        <v>1</v>
      </c>
    </row>
    <row r="10866" spans="2:10" x14ac:dyDescent="0.45">
      <c r="B10866">
        <v>8059</v>
      </c>
      <c r="C10866" t="s">
        <v>36</v>
      </c>
      <c r="D10866">
        <v>42</v>
      </c>
      <c r="E10866">
        <v>11</v>
      </c>
      <c r="F10866" t="s">
        <v>24</v>
      </c>
      <c r="G10866">
        <v>2</v>
      </c>
      <c r="H10866">
        <v>1</v>
      </c>
      <c r="I10866" t="s">
        <v>27</v>
      </c>
      <c r="J10866">
        <v>1</v>
      </c>
    </row>
    <row r="10867" spans="2:10" x14ac:dyDescent="0.45">
      <c r="B10867">
        <v>8060</v>
      </c>
      <c r="C10867" t="s">
        <v>36</v>
      </c>
      <c r="D10867">
        <v>42</v>
      </c>
      <c r="E10867">
        <v>11</v>
      </c>
      <c r="F10867" t="s">
        <v>12</v>
      </c>
      <c r="G10867">
        <v>0</v>
      </c>
      <c r="H10867">
        <v>1</v>
      </c>
      <c r="I10867" t="s">
        <v>4</v>
      </c>
      <c r="J10867">
        <v>-1</v>
      </c>
    </row>
    <row r="10868" spans="2:10" x14ac:dyDescent="0.45">
      <c r="B10868">
        <v>8061</v>
      </c>
      <c r="C10868" t="s">
        <v>36</v>
      </c>
      <c r="D10868">
        <v>42</v>
      </c>
      <c r="E10868">
        <v>11</v>
      </c>
      <c r="F10868" t="s">
        <v>9</v>
      </c>
      <c r="G10868">
        <v>3</v>
      </c>
      <c r="H10868">
        <v>3</v>
      </c>
      <c r="I10868" t="s">
        <v>11</v>
      </c>
      <c r="J10868">
        <v>0</v>
      </c>
    </row>
    <row r="10869" spans="2:10" x14ac:dyDescent="0.45">
      <c r="B10869">
        <v>8062</v>
      </c>
      <c r="C10869" t="s">
        <v>36</v>
      </c>
      <c r="D10869">
        <v>42</v>
      </c>
      <c r="E10869">
        <v>12</v>
      </c>
      <c r="F10869" t="s">
        <v>18</v>
      </c>
      <c r="G10869">
        <v>2</v>
      </c>
      <c r="H10869">
        <v>2</v>
      </c>
      <c r="I10869" t="s">
        <v>24</v>
      </c>
      <c r="J10869">
        <v>0</v>
      </c>
    </row>
    <row r="10870" spans="2:10" x14ac:dyDescent="0.45">
      <c r="B10870">
        <v>8063</v>
      </c>
      <c r="C10870" t="s">
        <v>36</v>
      </c>
      <c r="D10870">
        <v>42</v>
      </c>
      <c r="E10870">
        <v>12</v>
      </c>
      <c r="F10870" t="s">
        <v>4</v>
      </c>
      <c r="G10870">
        <v>0</v>
      </c>
      <c r="H10870">
        <v>0</v>
      </c>
      <c r="I10870" t="s">
        <v>8</v>
      </c>
      <c r="J10870">
        <v>0</v>
      </c>
    </row>
    <row r="10871" spans="2:10" x14ac:dyDescent="0.45">
      <c r="B10871">
        <v>8064</v>
      </c>
      <c r="C10871" t="s">
        <v>36</v>
      </c>
      <c r="D10871">
        <v>42</v>
      </c>
      <c r="E10871">
        <v>12</v>
      </c>
      <c r="F10871" t="s">
        <v>0</v>
      </c>
      <c r="G10871">
        <v>3</v>
      </c>
      <c r="H10871">
        <v>2</v>
      </c>
      <c r="I10871" t="s">
        <v>21</v>
      </c>
      <c r="J10871">
        <v>1</v>
      </c>
    </row>
    <row r="10872" spans="2:10" x14ac:dyDescent="0.45">
      <c r="B10872">
        <v>8065</v>
      </c>
      <c r="C10872" t="s">
        <v>36</v>
      </c>
      <c r="D10872">
        <v>42</v>
      </c>
      <c r="E10872">
        <v>12</v>
      </c>
      <c r="F10872" t="s">
        <v>11</v>
      </c>
      <c r="G10872">
        <v>1</v>
      </c>
      <c r="H10872">
        <v>0</v>
      </c>
      <c r="I10872" t="s">
        <v>12</v>
      </c>
      <c r="J10872">
        <v>1</v>
      </c>
    </row>
    <row r="10873" spans="2:10" x14ac:dyDescent="0.45">
      <c r="B10873">
        <v>8066</v>
      </c>
      <c r="C10873" t="s">
        <v>36</v>
      </c>
      <c r="D10873">
        <v>42</v>
      </c>
      <c r="E10873">
        <v>12</v>
      </c>
      <c r="F10873" t="s">
        <v>1</v>
      </c>
      <c r="G10873">
        <v>2</v>
      </c>
      <c r="H10873">
        <v>1</v>
      </c>
      <c r="I10873" t="s">
        <v>5</v>
      </c>
      <c r="J10873">
        <v>1</v>
      </c>
    </row>
    <row r="10874" spans="2:10" x14ac:dyDescent="0.45">
      <c r="B10874">
        <v>8067</v>
      </c>
      <c r="C10874" t="s">
        <v>36</v>
      </c>
      <c r="D10874">
        <v>42</v>
      </c>
      <c r="E10874">
        <v>12</v>
      </c>
      <c r="F10874" t="s">
        <v>14</v>
      </c>
      <c r="G10874">
        <v>3</v>
      </c>
      <c r="H10874">
        <v>0</v>
      </c>
      <c r="I10874" t="s">
        <v>10</v>
      </c>
      <c r="J10874">
        <v>1</v>
      </c>
    </row>
    <row r="10875" spans="2:10" x14ac:dyDescent="0.45">
      <c r="B10875">
        <v>8068</v>
      </c>
      <c r="C10875" t="s">
        <v>36</v>
      </c>
      <c r="D10875">
        <v>42</v>
      </c>
      <c r="E10875">
        <v>12</v>
      </c>
      <c r="F10875" t="s">
        <v>17</v>
      </c>
      <c r="G10875">
        <v>4</v>
      </c>
      <c r="H10875">
        <v>2</v>
      </c>
      <c r="I10875" t="s">
        <v>9</v>
      </c>
      <c r="J10875">
        <v>1</v>
      </c>
    </row>
    <row r="10876" spans="2:10" x14ac:dyDescent="0.45">
      <c r="B10876">
        <v>8069</v>
      </c>
      <c r="C10876" t="s">
        <v>36</v>
      </c>
      <c r="D10876">
        <v>42</v>
      </c>
      <c r="E10876">
        <v>12</v>
      </c>
      <c r="F10876" t="s">
        <v>7</v>
      </c>
      <c r="G10876">
        <v>1</v>
      </c>
      <c r="H10876">
        <v>1</v>
      </c>
      <c r="I10876" t="s">
        <v>13</v>
      </c>
      <c r="J10876">
        <v>0</v>
      </c>
    </row>
    <row r="10877" spans="2:10" x14ac:dyDescent="0.45">
      <c r="B10877">
        <v>8070</v>
      </c>
      <c r="C10877" t="s">
        <v>36</v>
      </c>
      <c r="D10877">
        <v>42</v>
      </c>
      <c r="E10877">
        <v>12</v>
      </c>
      <c r="F10877" t="s">
        <v>27</v>
      </c>
      <c r="G10877">
        <v>1</v>
      </c>
      <c r="H10877">
        <v>2</v>
      </c>
      <c r="I10877" t="s">
        <v>3</v>
      </c>
      <c r="J10877">
        <v>-1</v>
      </c>
    </row>
    <row r="10878" spans="2:10" x14ac:dyDescent="0.45">
      <c r="B10878">
        <v>8071</v>
      </c>
      <c r="C10878" t="s">
        <v>36</v>
      </c>
      <c r="D10878">
        <v>42</v>
      </c>
      <c r="E10878">
        <v>13</v>
      </c>
      <c r="F10878" t="s">
        <v>3</v>
      </c>
      <c r="G10878">
        <v>2</v>
      </c>
      <c r="H10878">
        <v>0</v>
      </c>
      <c r="I10878" t="s">
        <v>18</v>
      </c>
      <c r="J10878">
        <v>1</v>
      </c>
    </row>
    <row r="10879" spans="2:10" x14ac:dyDescent="0.45">
      <c r="B10879">
        <v>8072</v>
      </c>
      <c r="C10879" t="s">
        <v>36</v>
      </c>
      <c r="D10879">
        <v>42</v>
      </c>
      <c r="E10879">
        <v>13</v>
      </c>
      <c r="F10879" t="s">
        <v>9</v>
      </c>
      <c r="G10879">
        <v>1</v>
      </c>
      <c r="H10879">
        <v>0</v>
      </c>
      <c r="I10879" t="s">
        <v>14</v>
      </c>
      <c r="J10879">
        <v>1</v>
      </c>
    </row>
    <row r="10880" spans="2:10" x14ac:dyDescent="0.45">
      <c r="B10880">
        <v>8073</v>
      </c>
      <c r="C10880" t="s">
        <v>36</v>
      </c>
      <c r="D10880">
        <v>42</v>
      </c>
      <c r="E10880">
        <v>13</v>
      </c>
      <c r="F10880" t="s">
        <v>10</v>
      </c>
      <c r="G10880">
        <v>3</v>
      </c>
      <c r="H10880">
        <v>3</v>
      </c>
      <c r="I10880" t="s">
        <v>0</v>
      </c>
      <c r="J10880">
        <v>0</v>
      </c>
    </row>
    <row r="10881" spans="2:10" x14ac:dyDescent="0.45">
      <c r="B10881">
        <v>8074</v>
      </c>
      <c r="C10881" t="s">
        <v>36</v>
      </c>
      <c r="D10881">
        <v>42</v>
      </c>
      <c r="E10881">
        <v>13</v>
      </c>
      <c r="F10881" t="s">
        <v>4</v>
      </c>
      <c r="G10881">
        <v>2</v>
      </c>
      <c r="H10881">
        <v>4</v>
      </c>
      <c r="I10881" t="s">
        <v>7</v>
      </c>
      <c r="J10881">
        <v>-1</v>
      </c>
    </row>
    <row r="10882" spans="2:10" x14ac:dyDescent="0.45">
      <c r="B10882">
        <v>8075</v>
      </c>
      <c r="C10882" t="s">
        <v>36</v>
      </c>
      <c r="D10882">
        <v>42</v>
      </c>
      <c r="E10882">
        <v>13</v>
      </c>
      <c r="F10882" t="s">
        <v>21</v>
      </c>
      <c r="G10882">
        <v>1</v>
      </c>
      <c r="H10882">
        <v>0</v>
      </c>
      <c r="I10882" t="s">
        <v>1</v>
      </c>
      <c r="J10882">
        <v>1</v>
      </c>
    </row>
    <row r="10883" spans="2:10" x14ac:dyDescent="0.45">
      <c r="B10883">
        <v>8076</v>
      </c>
      <c r="C10883" t="s">
        <v>36</v>
      </c>
      <c r="D10883">
        <v>42</v>
      </c>
      <c r="E10883">
        <v>13</v>
      </c>
      <c r="F10883" t="s">
        <v>12</v>
      </c>
      <c r="G10883">
        <v>0</v>
      </c>
      <c r="H10883">
        <v>5</v>
      </c>
      <c r="I10883" t="s">
        <v>17</v>
      </c>
      <c r="J10883">
        <v>-1</v>
      </c>
    </row>
    <row r="10884" spans="2:10" x14ac:dyDescent="0.45">
      <c r="B10884">
        <v>8077</v>
      </c>
      <c r="C10884" t="s">
        <v>36</v>
      </c>
      <c r="D10884">
        <v>42</v>
      </c>
      <c r="E10884">
        <v>13</v>
      </c>
      <c r="F10884" t="s">
        <v>24</v>
      </c>
      <c r="G10884">
        <v>2</v>
      </c>
      <c r="H10884">
        <v>2</v>
      </c>
      <c r="I10884" t="s">
        <v>13</v>
      </c>
      <c r="J10884">
        <v>0</v>
      </c>
    </row>
    <row r="10885" spans="2:10" x14ac:dyDescent="0.45">
      <c r="B10885">
        <v>8078</v>
      </c>
      <c r="C10885" t="s">
        <v>36</v>
      </c>
      <c r="D10885">
        <v>42</v>
      </c>
      <c r="E10885">
        <v>13</v>
      </c>
      <c r="F10885" t="s">
        <v>8</v>
      </c>
      <c r="G10885">
        <v>1</v>
      </c>
      <c r="H10885">
        <v>1</v>
      </c>
      <c r="I10885" t="s">
        <v>11</v>
      </c>
      <c r="J10885">
        <v>0</v>
      </c>
    </row>
    <row r="10886" spans="2:10" x14ac:dyDescent="0.45">
      <c r="B10886">
        <v>8106</v>
      </c>
      <c r="C10886" t="s">
        <v>36</v>
      </c>
      <c r="D10886">
        <v>42</v>
      </c>
      <c r="E10886">
        <v>13</v>
      </c>
      <c r="F10886" t="s">
        <v>5</v>
      </c>
      <c r="G10886">
        <v>0</v>
      </c>
      <c r="H10886">
        <v>1</v>
      </c>
      <c r="I10886" t="s">
        <v>27</v>
      </c>
      <c r="J10886">
        <v>-1</v>
      </c>
    </row>
    <row r="10887" spans="2:10" x14ac:dyDescent="0.45">
      <c r="B10887">
        <v>8079</v>
      </c>
      <c r="C10887" t="s">
        <v>36</v>
      </c>
      <c r="D10887">
        <v>42</v>
      </c>
      <c r="E10887">
        <v>14</v>
      </c>
      <c r="F10887" t="s">
        <v>7</v>
      </c>
      <c r="G10887">
        <v>2</v>
      </c>
      <c r="H10887">
        <v>2</v>
      </c>
      <c r="I10887" t="s">
        <v>24</v>
      </c>
      <c r="J10887">
        <v>0</v>
      </c>
    </row>
    <row r="10888" spans="2:10" x14ac:dyDescent="0.45">
      <c r="B10888">
        <v>8080</v>
      </c>
      <c r="C10888" t="s">
        <v>36</v>
      </c>
      <c r="D10888">
        <v>42</v>
      </c>
      <c r="E10888">
        <v>14</v>
      </c>
      <c r="F10888" t="s">
        <v>27</v>
      </c>
      <c r="G10888">
        <v>1</v>
      </c>
      <c r="H10888">
        <v>2</v>
      </c>
      <c r="I10888" t="s">
        <v>21</v>
      </c>
      <c r="J10888">
        <v>-1</v>
      </c>
    </row>
    <row r="10889" spans="2:10" x14ac:dyDescent="0.45">
      <c r="B10889">
        <v>8081</v>
      </c>
      <c r="C10889" t="s">
        <v>36</v>
      </c>
      <c r="D10889">
        <v>42</v>
      </c>
      <c r="E10889">
        <v>14</v>
      </c>
      <c r="F10889" t="s">
        <v>14</v>
      </c>
      <c r="G10889">
        <v>4</v>
      </c>
      <c r="H10889">
        <v>2</v>
      </c>
      <c r="I10889" t="s">
        <v>12</v>
      </c>
      <c r="J10889">
        <v>1</v>
      </c>
    </row>
    <row r="10890" spans="2:10" x14ac:dyDescent="0.45">
      <c r="B10890">
        <v>8082</v>
      </c>
      <c r="C10890" t="s">
        <v>36</v>
      </c>
      <c r="D10890">
        <v>42</v>
      </c>
      <c r="E10890">
        <v>14</v>
      </c>
      <c r="F10890" t="s">
        <v>18</v>
      </c>
      <c r="G10890">
        <v>3</v>
      </c>
      <c r="H10890">
        <v>1</v>
      </c>
      <c r="I10890" t="s">
        <v>5</v>
      </c>
      <c r="J10890">
        <v>1</v>
      </c>
    </row>
    <row r="10891" spans="2:10" x14ac:dyDescent="0.45">
      <c r="B10891">
        <v>8083</v>
      </c>
      <c r="C10891" t="s">
        <v>36</v>
      </c>
      <c r="D10891">
        <v>42</v>
      </c>
      <c r="E10891">
        <v>14</v>
      </c>
      <c r="F10891" t="s">
        <v>1</v>
      </c>
      <c r="G10891">
        <v>1</v>
      </c>
      <c r="H10891">
        <v>0</v>
      </c>
      <c r="I10891" t="s">
        <v>10</v>
      </c>
      <c r="J10891">
        <v>1</v>
      </c>
    </row>
    <row r="10892" spans="2:10" x14ac:dyDescent="0.45">
      <c r="B10892">
        <v>8084</v>
      </c>
      <c r="C10892" t="s">
        <v>36</v>
      </c>
      <c r="D10892">
        <v>42</v>
      </c>
      <c r="E10892">
        <v>14</v>
      </c>
      <c r="F10892" t="s">
        <v>0</v>
      </c>
      <c r="G10892">
        <v>2</v>
      </c>
      <c r="H10892">
        <v>0</v>
      </c>
      <c r="I10892" t="s">
        <v>9</v>
      </c>
      <c r="J10892">
        <v>1</v>
      </c>
    </row>
    <row r="10893" spans="2:10" x14ac:dyDescent="0.45">
      <c r="B10893">
        <v>8085</v>
      </c>
      <c r="C10893" t="s">
        <v>36</v>
      </c>
      <c r="D10893">
        <v>42</v>
      </c>
      <c r="E10893">
        <v>14</v>
      </c>
      <c r="F10893" t="s">
        <v>11</v>
      </c>
      <c r="G10893">
        <v>2</v>
      </c>
      <c r="H10893">
        <v>1</v>
      </c>
      <c r="I10893" t="s">
        <v>4</v>
      </c>
      <c r="J10893">
        <v>1</v>
      </c>
    </row>
    <row r="10894" spans="2:10" x14ac:dyDescent="0.45">
      <c r="B10894">
        <v>8086</v>
      </c>
      <c r="C10894" t="s">
        <v>36</v>
      </c>
      <c r="D10894">
        <v>42</v>
      </c>
      <c r="E10894">
        <v>14</v>
      </c>
      <c r="F10894" t="s">
        <v>17</v>
      </c>
      <c r="G10894">
        <v>3</v>
      </c>
      <c r="H10894">
        <v>0</v>
      </c>
      <c r="I10894" t="s">
        <v>8</v>
      </c>
      <c r="J10894">
        <v>1</v>
      </c>
    </row>
    <row r="10895" spans="2:10" x14ac:dyDescent="0.45">
      <c r="B10895">
        <v>8087</v>
      </c>
      <c r="C10895" t="s">
        <v>36</v>
      </c>
      <c r="D10895">
        <v>42</v>
      </c>
      <c r="E10895">
        <v>14</v>
      </c>
      <c r="F10895" t="s">
        <v>13</v>
      </c>
      <c r="G10895">
        <v>1</v>
      </c>
      <c r="H10895">
        <v>1</v>
      </c>
      <c r="I10895" t="s">
        <v>3</v>
      </c>
      <c r="J10895">
        <v>0</v>
      </c>
    </row>
    <row r="10896" spans="2:10" x14ac:dyDescent="0.45">
      <c r="B10896">
        <v>8088</v>
      </c>
      <c r="C10896" t="s">
        <v>36</v>
      </c>
      <c r="D10896">
        <v>42</v>
      </c>
      <c r="E10896">
        <v>15</v>
      </c>
      <c r="F10896" t="s">
        <v>11</v>
      </c>
      <c r="G10896">
        <v>3</v>
      </c>
      <c r="H10896">
        <v>0</v>
      </c>
      <c r="I10896" t="s">
        <v>7</v>
      </c>
      <c r="J10896">
        <v>1</v>
      </c>
    </row>
    <row r="10897" spans="2:10" x14ac:dyDescent="0.45">
      <c r="B10897">
        <v>8089</v>
      </c>
      <c r="C10897" t="s">
        <v>36</v>
      </c>
      <c r="D10897">
        <v>42</v>
      </c>
      <c r="E10897">
        <v>15</v>
      </c>
      <c r="F10897" t="s">
        <v>8</v>
      </c>
      <c r="G10897">
        <v>2</v>
      </c>
      <c r="H10897">
        <v>2</v>
      </c>
      <c r="I10897" t="s">
        <v>14</v>
      </c>
      <c r="J10897">
        <v>0</v>
      </c>
    </row>
    <row r="10898" spans="2:10" x14ac:dyDescent="0.45">
      <c r="B10898">
        <v>8090</v>
      </c>
      <c r="C10898" t="s">
        <v>36</v>
      </c>
      <c r="D10898">
        <v>42</v>
      </c>
      <c r="E10898">
        <v>15</v>
      </c>
      <c r="F10898" t="s">
        <v>12</v>
      </c>
      <c r="G10898">
        <v>0</v>
      </c>
      <c r="H10898">
        <v>0</v>
      </c>
      <c r="I10898" t="s">
        <v>0</v>
      </c>
      <c r="J10898">
        <v>0</v>
      </c>
    </row>
    <row r="10899" spans="2:10" x14ac:dyDescent="0.45">
      <c r="B10899">
        <v>8091</v>
      </c>
      <c r="C10899" t="s">
        <v>36</v>
      </c>
      <c r="D10899">
        <v>42</v>
      </c>
      <c r="E10899">
        <v>15</v>
      </c>
      <c r="F10899" t="s">
        <v>9</v>
      </c>
      <c r="G10899">
        <v>0</v>
      </c>
      <c r="H10899">
        <v>2</v>
      </c>
      <c r="I10899" t="s">
        <v>1</v>
      </c>
      <c r="J10899">
        <v>-1</v>
      </c>
    </row>
    <row r="10900" spans="2:10" x14ac:dyDescent="0.45">
      <c r="B10900">
        <v>8092</v>
      </c>
      <c r="C10900" t="s">
        <v>36</v>
      </c>
      <c r="D10900">
        <v>42</v>
      </c>
      <c r="E10900">
        <v>15</v>
      </c>
      <c r="F10900" t="s">
        <v>4</v>
      </c>
      <c r="G10900">
        <v>0</v>
      </c>
      <c r="H10900">
        <v>2</v>
      </c>
      <c r="I10900" t="s">
        <v>17</v>
      </c>
      <c r="J10900">
        <v>-1</v>
      </c>
    </row>
    <row r="10901" spans="2:10" x14ac:dyDescent="0.45">
      <c r="B10901">
        <v>8093</v>
      </c>
      <c r="C10901" t="s">
        <v>36</v>
      </c>
      <c r="D10901">
        <v>42</v>
      </c>
      <c r="E10901">
        <v>15</v>
      </c>
      <c r="F10901" t="s">
        <v>21</v>
      </c>
      <c r="G10901">
        <v>1</v>
      </c>
      <c r="H10901">
        <v>0</v>
      </c>
      <c r="I10901" t="s">
        <v>18</v>
      </c>
      <c r="J10901">
        <v>1</v>
      </c>
    </row>
    <row r="10902" spans="2:10" x14ac:dyDescent="0.45">
      <c r="B10902">
        <v>8094</v>
      </c>
      <c r="C10902" t="s">
        <v>36</v>
      </c>
      <c r="D10902">
        <v>42</v>
      </c>
      <c r="E10902">
        <v>15</v>
      </c>
      <c r="F10902" t="s">
        <v>10</v>
      </c>
      <c r="G10902">
        <v>1</v>
      </c>
      <c r="H10902">
        <v>1</v>
      </c>
      <c r="I10902" t="s">
        <v>27</v>
      </c>
      <c r="J10902">
        <v>0</v>
      </c>
    </row>
    <row r="10903" spans="2:10" x14ac:dyDescent="0.45">
      <c r="B10903">
        <v>8095</v>
      </c>
      <c r="C10903" t="s">
        <v>36</v>
      </c>
      <c r="D10903">
        <v>42</v>
      </c>
      <c r="E10903">
        <v>15</v>
      </c>
      <c r="F10903" t="s">
        <v>5</v>
      </c>
      <c r="G10903">
        <v>2</v>
      </c>
      <c r="H10903">
        <v>1</v>
      </c>
      <c r="I10903" t="s">
        <v>13</v>
      </c>
      <c r="J10903">
        <v>1</v>
      </c>
    </row>
    <row r="10904" spans="2:10" x14ac:dyDescent="0.45">
      <c r="B10904">
        <v>8096</v>
      </c>
      <c r="C10904" t="s">
        <v>36</v>
      </c>
      <c r="D10904">
        <v>42</v>
      </c>
      <c r="E10904">
        <v>15</v>
      </c>
      <c r="F10904" t="s">
        <v>3</v>
      </c>
      <c r="G10904">
        <v>2</v>
      </c>
      <c r="H10904">
        <v>1</v>
      </c>
      <c r="I10904" t="s">
        <v>24</v>
      </c>
      <c r="J10904">
        <v>1</v>
      </c>
    </row>
    <row r="10905" spans="2:10" x14ac:dyDescent="0.45">
      <c r="B10905">
        <v>8097</v>
      </c>
      <c r="C10905" t="s">
        <v>36</v>
      </c>
      <c r="D10905">
        <v>42</v>
      </c>
      <c r="E10905">
        <v>16</v>
      </c>
      <c r="F10905" t="s">
        <v>13</v>
      </c>
      <c r="G10905">
        <v>1</v>
      </c>
      <c r="H10905">
        <v>1</v>
      </c>
      <c r="I10905" t="s">
        <v>21</v>
      </c>
      <c r="J10905">
        <v>0</v>
      </c>
    </row>
    <row r="10906" spans="2:10" x14ac:dyDescent="0.45">
      <c r="B10906">
        <v>8098</v>
      </c>
      <c r="C10906" t="s">
        <v>36</v>
      </c>
      <c r="D10906">
        <v>42</v>
      </c>
      <c r="E10906">
        <v>16</v>
      </c>
      <c r="F10906" t="s">
        <v>0</v>
      </c>
      <c r="G10906">
        <v>2</v>
      </c>
      <c r="H10906">
        <v>0</v>
      </c>
      <c r="I10906" t="s">
        <v>8</v>
      </c>
      <c r="J10906">
        <v>1</v>
      </c>
    </row>
    <row r="10907" spans="2:10" x14ac:dyDescent="0.45">
      <c r="B10907">
        <v>8099</v>
      </c>
      <c r="C10907" t="s">
        <v>36</v>
      </c>
      <c r="D10907">
        <v>42</v>
      </c>
      <c r="E10907">
        <v>16</v>
      </c>
      <c r="F10907" t="s">
        <v>3</v>
      </c>
      <c r="G10907">
        <v>1</v>
      </c>
      <c r="H10907">
        <v>0</v>
      </c>
      <c r="I10907" t="s">
        <v>7</v>
      </c>
      <c r="J10907">
        <v>1</v>
      </c>
    </row>
    <row r="10908" spans="2:10" x14ac:dyDescent="0.45">
      <c r="B10908">
        <v>8100</v>
      </c>
      <c r="C10908" t="s">
        <v>36</v>
      </c>
      <c r="D10908">
        <v>42</v>
      </c>
      <c r="E10908">
        <v>16</v>
      </c>
      <c r="F10908" t="s">
        <v>1</v>
      </c>
      <c r="G10908">
        <v>4</v>
      </c>
      <c r="H10908">
        <v>0</v>
      </c>
      <c r="I10908" t="s">
        <v>12</v>
      </c>
      <c r="J10908">
        <v>1</v>
      </c>
    </row>
    <row r="10909" spans="2:10" x14ac:dyDescent="0.45">
      <c r="B10909">
        <v>8101</v>
      </c>
      <c r="C10909" t="s">
        <v>36</v>
      </c>
      <c r="D10909">
        <v>42</v>
      </c>
      <c r="E10909">
        <v>16</v>
      </c>
      <c r="F10909" t="s">
        <v>24</v>
      </c>
      <c r="G10909">
        <v>4</v>
      </c>
      <c r="H10909">
        <v>0</v>
      </c>
      <c r="I10909" t="s">
        <v>5</v>
      </c>
      <c r="J10909">
        <v>1</v>
      </c>
    </row>
    <row r="10910" spans="2:10" x14ac:dyDescent="0.45">
      <c r="B10910">
        <v>8102</v>
      </c>
      <c r="C10910" t="s">
        <v>36</v>
      </c>
      <c r="D10910">
        <v>42</v>
      </c>
      <c r="E10910">
        <v>16</v>
      </c>
      <c r="F10910" t="s">
        <v>18</v>
      </c>
      <c r="G10910">
        <v>2</v>
      </c>
      <c r="H10910">
        <v>1</v>
      </c>
      <c r="I10910" t="s">
        <v>10</v>
      </c>
      <c r="J10910">
        <v>1</v>
      </c>
    </row>
    <row r="10911" spans="2:10" x14ac:dyDescent="0.45">
      <c r="B10911">
        <v>8103</v>
      </c>
      <c r="C10911" t="s">
        <v>36</v>
      </c>
      <c r="D10911">
        <v>42</v>
      </c>
      <c r="E10911">
        <v>16</v>
      </c>
      <c r="F10911" t="s">
        <v>27</v>
      </c>
      <c r="G10911">
        <v>2</v>
      </c>
      <c r="H10911">
        <v>1</v>
      </c>
      <c r="I10911" t="s">
        <v>9</v>
      </c>
      <c r="J10911">
        <v>1</v>
      </c>
    </row>
    <row r="10912" spans="2:10" x14ac:dyDescent="0.45">
      <c r="B10912">
        <v>8104</v>
      </c>
      <c r="C10912" t="s">
        <v>36</v>
      </c>
      <c r="D10912">
        <v>42</v>
      </c>
      <c r="E10912">
        <v>16</v>
      </c>
      <c r="F10912" t="s">
        <v>14</v>
      </c>
      <c r="G10912">
        <v>0</v>
      </c>
      <c r="H10912">
        <v>0</v>
      </c>
      <c r="I10912" t="s">
        <v>4</v>
      </c>
      <c r="J10912">
        <v>0</v>
      </c>
    </row>
    <row r="10913" spans="2:10" x14ac:dyDescent="0.45">
      <c r="B10913">
        <v>8105</v>
      </c>
      <c r="C10913" t="s">
        <v>36</v>
      </c>
      <c r="D10913">
        <v>42</v>
      </c>
      <c r="E10913">
        <v>16</v>
      </c>
      <c r="F10913" t="s">
        <v>17</v>
      </c>
      <c r="G10913">
        <v>1</v>
      </c>
      <c r="H10913">
        <v>0</v>
      </c>
      <c r="I10913" t="s">
        <v>11</v>
      </c>
      <c r="J10913">
        <v>1</v>
      </c>
    </row>
    <row r="10914" spans="2:10" x14ac:dyDescent="0.45">
      <c r="B10914">
        <v>8107</v>
      </c>
      <c r="C10914" t="s">
        <v>36</v>
      </c>
      <c r="D10914">
        <v>42</v>
      </c>
      <c r="E10914">
        <v>17</v>
      </c>
      <c r="F10914" t="s">
        <v>9</v>
      </c>
      <c r="G10914">
        <v>2</v>
      </c>
      <c r="H10914">
        <v>0</v>
      </c>
      <c r="I10914" t="s">
        <v>18</v>
      </c>
      <c r="J10914">
        <v>1</v>
      </c>
    </row>
    <row r="10915" spans="2:10" x14ac:dyDescent="0.45">
      <c r="B10915">
        <v>8108</v>
      </c>
      <c r="C10915" t="s">
        <v>36</v>
      </c>
      <c r="D10915">
        <v>42</v>
      </c>
      <c r="E10915">
        <v>17</v>
      </c>
      <c r="F10915" t="s">
        <v>11</v>
      </c>
      <c r="G10915">
        <v>2</v>
      </c>
      <c r="H10915">
        <v>0</v>
      </c>
      <c r="I10915" t="s">
        <v>14</v>
      </c>
      <c r="J10915">
        <v>1</v>
      </c>
    </row>
    <row r="10916" spans="2:10" x14ac:dyDescent="0.45">
      <c r="B10916">
        <v>8109</v>
      </c>
      <c r="C10916" t="s">
        <v>36</v>
      </c>
      <c r="D10916">
        <v>42</v>
      </c>
      <c r="E10916">
        <v>17</v>
      </c>
      <c r="F10916" t="s">
        <v>4</v>
      </c>
      <c r="G10916">
        <v>1</v>
      </c>
      <c r="H10916">
        <v>0</v>
      </c>
      <c r="I10916" t="s">
        <v>0</v>
      </c>
      <c r="J10916">
        <v>1</v>
      </c>
    </row>
    <row r="10917" spans="2:10" x14ac:dyDescent="0.45">
      <c r="B10917">
        <v>8110</v>
      </c>
      <c r="C10917" t="s">
        <v>36</v>
      </c>
      <c r="D10917">
        <v>42</v>
      </c>
      <c r="E10917">
        <v>17</v>
      </c>
      <c r="F10917" t="s">
        <v>7</v>
      </c>
      <c r="G10917">
        <v>1</v>
      </c>
      <c r="H10917">
        <v>4</v>
      </c>
      <c r="I10917" t="s">
        <v>17</v>
      </c>
      <c r="J10917">
        <v>-1</v>
      </c>
    </row>
    <row r="10918" spans="2:10" x14ac:dyDescent="0.45">
      <c r="B10918">
        <v>8111</v>
      </c>
      <c r="C10918" t="s">
        <v>36</v>
      </c>
      <c r="D10918">
        <v>42</v>
      </c>
      <c r="E10918">
        <v>17</v>
      </c>
      <c r="F10918" t="s">
        <v>8</v>
      </c>
      <c r="G10918">
        <v>1</v>
      </c>
      <c r="H10918">
        <v>0</v>
      </c>
      <c r="I10918" t="s">
        <v>1</v>
      </c>
      <c r="J10918">
        <v>1</v>
      </c>
    </row>
    <row r="10919" spans="2:10" x14ac:dyDescent="0.45">
      <c r="B10919">
        <v>8112</v>
      </c>
      <c r="C10919" t="s">
        <v>36</v>
      </c>
      <c r="D10919">
        <v>42</v>
      </c>
      <c r="E10919">
        <v>17</v>
      </c>
      <c r="F10919" t="s">
        <v>12</v>
      </c>
      <c r="G10919">
        <v>1</v>
      </c>
      <c r="H10919">
        <v>1</v>
      </c>
      <c r="I10919" t="s">
        <v>27</v>
      </c>
      <c r="J10919">
        <v>0</v>
      </c>
    </row>
    <row r="10920" spans="2:10" x14ac:dyDescent="0.45">
      <c r="B10920">
        <v>8113</v>
      </c>
      <c r="C10920" t="s">
        <v>36</v>
      </c>
      <c r="D10920">
        <v>42</v>
      </c>
      <c r="E10920">
        <v>17</v>
      </c>
      <c r="F10920" t="s">
        <v>10</v>
      </c>
      <c r="G10920">
        <v>1</v>
      </c>
      <c r="H10920">
        <v>1</v>
      </c>
      <c r="I10920" t="s">
        <v>13</v>
      </c>
      <c r="J10920">
        <v>0</v>
      </c>
    </row>
    <row r="10921" spans="2:10" x14ac:dyDescent="0.45">
      <c r="B10921">
        <v>8114</v>
      </c>
      <c r="C10921" t="s">
        <v>36</v>
      </c>
      <c r="D10921">
        <v>42</v>
      </c>
      <c r="E10921">
        <v>17</v>
      </c>
      <c r="F10921" t="s">
        <v>21</v>
      </c>
      <c r="G10921">
        <v>0</v>
      </c>
      <c r="H10921">
        <v>2</v>
      </c>
      <c r="I10921" t="s">
        <v>24</v>
      </c>
      <c r="J10921">
        <v>-1</v>
      </c>
    </row>
    <row r="10922" spans="2:10" x14ac:dyDescent="0.45">
      <c r="B10922">
        <v>8115</v>
      </c>
      <c r="C10922" t="s">
        <v>36</v>
      </c>
      <c r="D10922">
        <v>42</v>
      </c>
      <c r="E10922">
        <v>17</v>
      </c>
      <c r="F10922" t="s">
        <v>5</v>
      </c>
      <c r="G10922">
        <v>2</v>
      </c>
      <c r="H10922">
        <v>1</v>
      </c>
      <c r="I10922" t="s">
        <v>3</v>
      </c>
      <c r="J10922">
        <v>1</v>
      </c>
    </row>
    <row r="10923" spans="2:10" x14ac:dyDescent="0.45">
      <c r="B10923">
        <v>10378</v>
      </c>
      <c r="C10923" t="s">
        <v>35</v>
      </c>
      <c r="D10923">
        <v>43</v>
      </c>
      <c r="E10923">
        <v>1</v>
      </c>
      <c r="F10923" t="s">
        <v>10</v>
      </c>
      <c r="G10923">
        <v>0</v>
      </c>
      <c r="H10923">
        <v>0</v>
      </c>
      <c r="I10923" t="s">
        <v>21</v>
      </c>
      <c r="J10923">
        <v>0</v>
      </c>
    </row>
    <row r="10924" spans="2:10" x14ac:dyDescent="0.45">
      <c r="B10924">
        <v>10379</v>
      </c>
      <c r="C10924" t="s">
        <v>35</v>
      </c>
      <c r="D10924">
        <v>43</v>
      </c>
      <c r="E10924">
        <v>1</v>
      </c>
      <c r="F10924" t="s">
        <v>5</v>
      </c>
      <c r="G10924">
        <v>1</v>
      </c>
      <c r="H10924">
        <v>1</v>
      </c>
      <c r="I10924" t="s">
        <v>12</v>
      </c>
      <c r="J10924">
        <v>0</v>
      </c>
    </row>
    <row r="10925" spans="2:10" x14ac:dyDescent="0.45">
      <c r="B10925">
        <v>10380</v>
      </c>
      <c r="C10925" t="s">
        <v>35</v>
      </c>
      <c r="D10925">
        <v>43</v>
      </c>
      <c r="E10925">
        <v>1</v>
      </c>
      <c r="F10925" t="s">
        <v>9</v>
      </c>
      <c r="G10925">
        <v>1</v>
      </c>
      <c r="H10925">
        <v>1</v>
      </c>
      <c r="I10925" t="s">
        <v>4</v>
      </c>
      <c r="J10925">
        <v>0</v>
      </c>
    </row>
    <row r="10926" spans="2:10" x14ac:dyDescent="0.45">
      <c r="B10926">
        <v>10381</v>
      </c>
      <c r="C10926" t="s">
        <v>35</v>
      </c>
      <c r="D10926">
        <v>43</v>
      </c>
      <c r="E10926">
        <v>1</v>
      </c>
      <c r="F10926" t="s">
        <v>8</v>
      </c>
      <c r="G10926">
        <v>1</v>
      </c>
      <c r="H10926">
        <v>1</v>
      </c>
      <c r="I10926" t="s">
        <v>7</v>
      </c>
      <c r="J10926">
        <v>0</v>
      </c>
    </row>
    <row r="10927" spans="2:10" x14ac:dyDescent="0.45">
      <c r="B10927">
        <v>10382</v>
      </c>
      <c r="C10927" t="s">
        <v>35</v>
      </c>
      <c r="D10927">
        <v>43</v>
      </c>
      <c r="E10927">
        <v>1</v>
      </c>
      <c r="F10927" t="s">
        <v>13</v>
      </c>
      <c r="G10927">
        <v>1</v>
      </c>
      <c r="H10927">
        <v>1</v>
      </c>
      <c r="I10927" t="s">
        <v>1</v>
      </c>
      <c r="J10927">
        <v>0</v>
      </c>
    </row>
    <row r="10928" spans="2:10" x14ac:dyDescent="0.45">
      <c r="B10928">
        <v>10383</v>
      </c>
      <c r="C10928" t="s">
        <v>35</v>
      </c>
      <c r="D10928">
        <v>43</v>
      </c>
      <c r="E10928">
        <v>1</v>
      </c>
      <c r="F10928" t="s">
        <v>27</v>
      </c>
      <c r="G10928">
        <v>3</v>
      </c>
      <c r="H10928">
        <v>2</v>
      </c>
      <c r="I10928" t="s">
        <v>0</v>
      </c>
      <c r="J10928">
        <v>1</v>
      </c>
    </row>
    <row r="10929" spans="2:10" x14ac:dyDescent="0.45">
      <c r="B10929">
        <v>10384</v>
      </c>
      <c r="C10929" t="s">
        <v>35</v>
      </c>
      <c r="D10929">
        <v>43</v>
      </c>
      <c r="E10929">
        <v>1</v>
      </c>
      <c r="F10929" t="s">
        <v>11</v>
      </c>
      <c r="G10929">
        <v>2</v>
      </c>
      <c r="H10929">
        <v>0</v>
      </c>
      <c r="I10929" t="s">
        <v>14</v>
      </c>
      <c r="J10929">
        <v>1</v>
      </c>
    </row>
    <row r="10930" spans="2:10" x14ac:dyDescent="0.45">
      <c r="B10930">
        <v>10385</v>
      </c>
      <c r="C10930" t="s">
        <v>35</v>
      </c>
      <c r="D10930">
        <v>43</v>
      </c>
      <c r="E10930">
        <v>1</v>
      </c>
      <c r="F10930" t="s">
        <v>6</v>
      </c>
      <c r="G10930">
        <v>0</v>
      </c>
      <c r="H10930">
        <v>0</v>
      </c>
      <c r="I10930" t="s">
        <v>3</v>
      </c>
      <c r="J10930">
        <v>0</v>
      </c>
    </row>
    <row r="10931" spans="2:10" x14ac:dyDescent="0.45">
      <c r="B10931">
        <v>10395</v>
      </c>
      <c r="C10931" t="s">
        <v>35</v>
      </c>
      <c r="D10931">
        <v>43</v>
      </c>
      <c r="E10931">
        <v>2</v>
      </c>
      <c r="F10931" t="s">
        <v>12</v>
      </c>
      <c r="G10931">
        <v>2</v>
      </c>
      <c r="H10931">
        <v>1</v>
      </c>
      <c r="I10931" t="s">
        <v>9</v>
      </c>
      <c r="J10931">
        <v>1</v>
      </c>
    </row>
    <row r="10932" spans="2:10" x14ac:dyDescent="0.45">
      <c r="B10932">
        <v>10396</v>
      </c>
      <c r="C10932" t="s">
        <v>35</v>
      </c>
      <c r="D10932">
        <v>43</v>
      </c>
      <c r="E10932">
        <v>2</v>
      </c>
      <c r="F10932" t="s">
        <v>21</v>
      </c>
      <c r="G10932">
        <v>3</v>
      </c>
      <c r="H10932">
        <v>2</v>
      </c>
      <c r="I10932" t="s">
        <v>27</v>
      </c>
      <c r="J10932">
        <v>1</v>
      </c>
    </row>
    <row r="10933" spans="2:10" x14ac:dyDescent="0.45">
      <c r="B10933">
        <v>10397</v>
      </c>
      <c r="C10933" t="s">
        <v>35</v>
      </c>
      <c r="D10933">
        <v>43</v>
      </c>
      <c r="E10933">
        <v>2</v>
      </c>
      <c r="F10933" t="s">
        <v>0</v>
      </c>
      <c r="G10933">
        <v>2</v>
      </c>
      <c r="H10933">
        <v>0</v>
      </c>
      <c r="I10933" t="s">
        <v>6</v>
      </c>
      <c r="J10933">
        <v>1</v>
      </c>
    </row>
    <row r="10934" spans="2:10" x14ac:dyDescent="0.45">
      <c r="B10934">
        <v>10398</v>
      </c>
      <c r="C10934" t="s">
        <v>35</v>
      </c>
      <c r="D10934">
        <v>43</v>
      </c>
      <c r="E10934">
        <v>2</v>
      </c>
      <c r="F10934" t="s">
        <v>14</v>
      </c>
      <c r="G10934">
        <v>1</v>
      </c>
      <c r="H10934">
        <v>0</v>
      </c>
      <c r="I10934" t="s">
        <v>10</v>
      </c>
      <c r="J10934">
        <v>1</v>
      </c>
    </row>
    <row r="10935" spans="2:10" x14ac:dyDescent="0.45">
      <c r="B10935">
        <v>10399</v>
      </c>
      <c r="C10935" t="s">
        <v>35</v>
      </c>
      <c r="D10935">
        <v>43</v>
      </c>
      <c r="E10935">
        <v>2</v>
      </c>
      <c r="F10935" t="s">
        <v>1</v>
      </c>
      <c r="G10935">
        <v>0</v>
      </c>
      <c r="H10935">
        <v>0</v>
      </c>
      <c r="I10935" t="s">
        <v>24</v>
      </c>
      <c r="J10935">
        <v>0</v>
      </c>
    </row>
    <row r="10936" spans="2:10" x14ac:dyDescent="0.45">
      <c r="B10936">
        <v>10400</v>
      </c>
      <c r="C10936" t="s">
        <v>35</v>
      </c>
      <c r="D10936">
        <v>43</v>
      </c>
      <c r="E10936">
        <v>2</v>
      </c>
      <c r="F10936" t="s">
        <v>17</v>
      </c>
      <c r="G10936">
        <v>3</v>
      </c>
      <c r="H10936">
        <v>1</v>
      </c>
      <c r="I10936" t="s">
        <v>5</v>
      </c>
      <c r="J10936">
        <v>1</v>
      </c>
    </row>
    <row r="10937" spans="2:10" x14ac:dyDescent="0.45">
      <c r="B10937">
        <v>10401</v>
      </c>
      <c r="C10937" t="s">
        <v>35</v>
      </c>
      <c r="D10937">
        <v>43</v>
      </c>
      <c r="E10937">
        <v>2</v>
      </c>
      <c r="F10937" t="s">
        <v>7</v>
      </c>
      <c r="G10937">
        <v>1</v>
      </c>
      <c r="H10937">
        <v>0</v>
      </c>
      <c r="I10937" t="s">
        <v>13</v>
      </c>
      <c r="J10937">
        <v>1</v>
      </c>
    </row>
    <row r="10938" spans="2:10" x14ac:dyDescent="0.45">
      <c r="B10938">
        <v>10402</v>
      </c>
      <c r="C10938" t="s">
        <v>35</v>
      </c>
      <c r="D10938">
        <v>43</v>
      </c>
      <c r="E10938">
        <v>2</v>
      </c>
      <c r="F10938" t="s">
        <v>4</v>
      </c>
      <c r="G10938">
        <v>2</v>
      </c>
      <c r="H10938">
        <v>3</v>
      </c>
      <c r="I10938" t="s">
        <v>11</v>
      </c>
      <c r="J10938">
        <v>-1</v>
      </c>
    </row>
    <row r="10939" spans="2:10" x14ac:dyDescent="0.45">
      <c r="B10939">
        <v>10403</v>
      </c>
      <c r="C10939" t="s">
        <v>35</v>
      </c>
      <c r="D10939">
        <v>43</v>
      </c>
      <c r="E10939">
        <v>2</v>
      </c>
      <c r="F10939" t="s">
        <v>3</v>
      </c>
      <c r="G10939">
        <v>6</v>
      </c>
      <c r="H10939">
        <v>1</v>
      </c>
      <c r="I10939" t="s">
        <v>8</v>
      </c>
      <c r="J10939">
        <v>1</v>
      </c>
    </row>
    <row r="10940" spans="2:10" x14ac:dyDescent="0.45">
      <c r="B10940">
        <v>10422</v>
      </c>
      <c r="C10940" t="s">
        <v>35</v>
      </c>
      <c r="D10940">
        <v>43</v>
      </c>
      <c r="E10940">
        <v>3</v>
      </c>
      <c r="F10940" t="s">
        <v>24</v>
      </c>
      <c r="G10940">
        <v>0</v>
      </c>
      <c r="H10940">
        <v>3</v>
      </c>
      <c r="I10940" t="s">
        <v>7</v>
      </c>
      <c r="J10940">
        <v>-1</v>
      </c>
    </row>
    <row r="10941" spans="2:10" x14ac:dyDescent="0.45">
      <c r="B10941">
        <v>10423</v>
      </c>
      <c r="C10941" t="s">
        <v>35</v>
      </c>
      <c r="D10941">
        <v>43</v>
      </c>
      <c r="E10941">
        <v>3</v>
      </c>
      <c r="F10941" t="s">
        <v>21</v>
      </c>
      <c r="G10941">
        <v>3</v>
      </c>
      <c r="H10941">
        <v>1</v>
      </c>
      <c r="I10941" t="s">
        <v>14</v>
      </c>
      <c r="J10941">
        <v>1</v>
      </c>
    </row>
    <row r="10942" spans="2:10" x14ac:dyDescent="0.45">
      <c r="B10942">
        <v>10424</v>
      </c>
      <c r="C10942" t="s">
        <v>35</v>
      </c>
      <c r="D10942">
        <v>43</v>
      </c>
      <c r="E10942">
        <v>3</v>
      </c>
      <c r="F10942" t="s">
        <v>8</v>
      </c>
      <c r="G10942">
        <v>0</v>
      </c>
      <c r="H10942">
        <v>0</v>
      </c>
      <c r="I10942" t="s">
        <v>0</v>
      </c>
      <c r="J10942">
        <v>0</v>
      </c>
    </row>
    <row r="10943" spans="2:10" x14ac:dyDescent="0.45">
      <c r="B10943">
        <v>10425</v>
      </c>
      <c r="C10943" t="s">
        <v>35</v>
      </c>
      <c r="D10943">
        <v>43</v>
      </c>
      <c r="E10943">
        <v>3</v>
      </c>
      <c r="F10943" t="s">
        <v>10</v>
      </c>
      <c r="G10943">
        <v>0</v>
      </c>
      <c r="H10943">
        <v>1</v>
      </c>
      <c r="I10943" t="s">
        <v>4</v>
      </c>
      <c r="J10943">
        <v>-1</v>
      </c>
    </row>
    <row r="10944" spans="2:10" x14ac:dyDescent="0.45">
      <c r="B10944">
        <v>10426</v>
      </c>
      <c r="C10944" t="s">
        <v>35</v>
      </c>
      <c r="D10944">
        <v>43</v>
      </c>
      <c r="E10944">
        <v>3</v>
      </c>
      <c r="F10944" t="s">
        <v>5</v>
      </c>
      <c r="G10944">
        <v>1</v>
      </c>
      <c r="H10944">
        <v>0</v>
      </c>
      <c r="I10944" t="s">
        <v>1</v>
      </c>
      <c r="J10944">
        <v>1</v>
      </c>
    </row>
    <row r="10945" spans="2:10" x14ac:dyDescent="0.45">
      <c r="B10945">
        <v>10427</v>
      </c>
      <c r="C10945" t="s">
        <v>35</v>
      </c>
      <c r="D10945">
        <v>43</v>
      </c>
      <c r="E10945">
        <v>3</v>
      </c>
      <c r="F10945" t="s">
        <v>9</v>
      </c>
      <c r="G10945">
        <v>0</v>
      </c>
      <c r="H10945">
        <v>1</v>
      </c>
      <c r="I10945" t="s">
        <v>17</v>
      </c>
      <c r="J10945">
        <v>-1</v>
      </c>
    </row>
    <row r="10946" spans="2:10" x14ac:dyDescent="0.45">
      <c r="B10946">
        <v>10428</v>
      </c>
      <c r="C10946" t="s">
        <v>35</v>
      </c>
      <c r="D10946">
        <v>43</v>
      </c>
      <c r="E10946">
        <v>3</v>
      </c>
      <c r="F10946" t="s">
        <v>13</v>
      </c>
      <c r="G10946">
        <v>1</v>
      </c>
      <c r="H10946">
        <v>1</v>
      </c>
      <c r="I10946" t="s">
        <v>3</v>
      </c>
      <c r="J10946">
        <v>0</v>
      </c>
    </row>
    <row r="10947" spans="2:10" x14ac:dyDescent="0.45">
      <c r="B10947">
        <v>10429</v>
      </c>
      <c r="C10947" t="s">
        <v>35</v>
      </c>
      <c r="D10947">
        <v>43</v>
      </c>
      <c r="E10947">
        <v>3</v>
      </c>
      <c r="F10947" t="s">
        <v>27</v>
      </c>
      <c r="G10947">
        <v>2</v>
      </c>
      <c r="H10947">
        <v>1</v>
      </c>
      <c r="I10947" t="s">
        <v>6</v>
      </c>
      <c r="J10947">
        <v>1</v>
      </c>
    </row>
    <row r="10948" spans="2:10" x14ac:dyDescent="0.45">
      <c r="B10948">
        <v>10430</v>
      </c>
      <c r="C10948" t="s">
        <v>35</v>
      </c>
      <c r="D10948">
        <v>43</v>
      </c>
      <c r="E10948">
        <v>3</v>
      </c>
      <c r="F10948" t="s">
        <v>11</v>
      </c>
      <c r="G10948">
        <v>2</v>
      </c>
      <c r="H10948">
        <v>0</v>
      </c>
      <c r="I10948" t="s">
        <v>12</v>
      </c>
      <c r="J10948">
        <v>1</v>
      </c>
    </row>
    <row r="10949" spans="2:10" x14ac:dyDescent="0.45">
      <c r="B10949">
        <v>10449</v>
      </c>
      <c r="C10949" t="s">
        <v>35</v>
      </c>
      <c r="D10949">
        <v>43</v>
      </c>
      <c r="E10949">
        <v>4</v>
      </c>
      <c r="F10949" t="s">
        <v>12</v>
      </c>
      <c r="G10949">
        <v>2</v>
      </c>
      <c r="H10949">
        <v>1</v>
      </c>
      <c r="I10949" t="s">
        <v>10</v>
      </c>
      <c r="J10949">
        <v>1</v>
      </c>
    </row>
    <row r="10950" spans="2:10" x14ac:dyDescent="0.45">
      <c r="B10950">
        <v>10450</v>
      </c>
      <c r="C10950" t="s">
        <v>35</v>
      </c>
      <c r="D10950">
        <v>43</v>
      </c>
      <c r="E10950">
        <v>4</v>
      </c>
      <c r="F10950" t="s">
        <v>0</v>
      </c>
      <c r="G10950">
        <v>1</v>
      </c>
      <c r="H10950">
        <v>0</v>
      </c>
      <c r="I10950" t="s">
        <v>13</v>
      </c>
      <c r="J10950">
        <v>1</v>
      </c>
    </row>
    <row r="10951" spans="2:10" x14ac:dyDescent="0.45">
      <c r="B10951">
        <v>10451</v>
      </c>
      <c r="C10951" t="s">
        <v>35</v>
      </c>
      <c r="D10951">
        <v>43</v>
      </c>
      <c r="E10951">
        <v>4</v>
      </c>
      <c r="F10951" t="s">
        <v>14</v>
      </c>
      <c r="G10951">
        <v>3</v>
      </c>
      <c r="H10951">
        <v>0</v>
      </c>
      <c r="I10951" t="s">
        <v>27</v>
      </c>
      <c r="J10951">
        <v>1</v>
      </c>
    </row>
    <row r="10952" spans="2:10" x14ac:dyDescent="0.45">
      <c r="B10952">
        <v>10452</v>
      </c>
      <c r="C10952" t="s">
        <v>35</v>
      </c>
      <c r="D10952">
        <v>43</v>
      </c>
      <c r="E10952">
        <v>4</v>
      </c>
      <c r="F10952" t="s">
        <v>1</v>
      </c>
      <c r="G10952">
        <v>3</v>
      </c>
      <c r="H10952">
        <v>1</v>
      </c>
      <c r="I10952" t="s">
        <v>9</v>
      </c>
      <c r="J10952">
        <v>1</v>
      </c>
    </row>
    <row r="10953" spans="2:10" x14ac:dyDescent="0.45">
      <c r="B10953">
        <v>10453</v>
      </c>
      <c r="C10953" t="s">
        <v>35</v>
      </c>
      <c r="D10953">
        <v>43</v>
      </c>
      <c r="E10953">
        <v>4</v>
      </c>
      <c r="F10953" t="s">
        <v>17</v>
      </c>
      <c r="G10953">
        <v>0</v>
      </c>
      <c r="H10953">
        <v>1</v>
      </c>
      <c r="I10953" t="s">
        <v>11</v>
      </c>
      <c r="J10953">
        <v>-1</v>
      </c>
    </row>
    <row r="10954" spans="2:10" x14ac:dyDescent="0.45">
      <c r="B10954">
        <v>10454</v>
      </c>
      <c r="C10954" t="s">
        <v>35</v>
      </c>
      <c r="D10954">
        <v>43</v>
      </c>
      <c r="E10954">
        <v>4</v>
      </c>
      <c r="F10954" t="s">
        <v>4</v>
      </c>
      <c r="G10954">
        <v>2</v>
      </c>
      <c r="H10954">
        <v>1</v>
      </c>
      <c r="I10954" t="s">
        <v>21</v>
      </c>
      <c r="J10954">
        <v>1</v>
      </c>
    </row>
    <row r="10955" spans="2:10" x14ac:dyDescent="0.45">
      <c r="B10955">
        <v>10455</v>
      </c>
      <c r="C10955" t="s">
        <v>35</v>
      </c>
      <c r="D10955">
        <v>43</v>
      </c>
      <c r="E10955">
        <v>4</v>
      </c>
      <c r="F10955" t="s">
        <v>3</v>
      </c>
      <c r="G10955">
        <v>4</v>
      </c>
      <c r="H10955">
        <v>1</v>
      </c>
      <c r="I10955" t="s">
        <v>24</v>
      </c>
      <c r="J10955">
        <v>1</v>
      </c>
    </row>
    <row r="10956" spans="2:10" x14ac:dyDescent="0.45">
      <c r="B10956">
        <v>10456</v>
      </c>
      <c r="C10956" t="s">
        <v>35</v>
      </c>
      <c r="D10956">
        <v>43</v>
      </c>
      <c r="E10956">
        <v>4</v>
      </c>
      <c r="F10956" t="s">
        <v>6</v>
      </c>
      <c r="G10956">
        <v>1</v>
      </c>
      <c r="H10956">
        <v>2</v>
      </c>
      <c r="I10956" t="s">
        <v>8</v>
      </c>
      <c r="J10956">
        <v>-1</v>
      </c>
    </row>
    <row r="10957" spans="2:10" x14ac:dyDescent="0.45">
      <c r="B10957">
        <v>12696</v>
      </c>
      <c r="C10957" t="s">
        <v>35</v>
      </c>
      <c r="D10957">
        <v>43</v>
      </c>
      <c r="E10957">
        <v>4</v>
      </c>
      <c r="F10957" t="s">
        <v>5</v>
      </c>
      <c r="G10957">
        <v>1</v>
      </c>
      <c r="H10957">
        <v>1</v>
      </c>
      <c r="I10957" t="s">
        <v>7</v>
      </c>
      <c r="J10957">
        <v>0</v>
      </c>
    </row>
    <row r="10958" spans="2:10" x14ac:dyDescent="0.45">
      <c r="B10958">
        <v>10457</v>
      </c>
      <c r="C10958" t="s">
        <v>35</v>
      </c>
      <c r="D10958">
        <v>43</v>
      </c>
      <c r="E10958">
        <v>5</v>
      </c>
      <c r="F10958" t="s">
        <v>9</v>
      </c>
      <c r="G10958">
        <v>1</v>
      </c>
      <c r="H10958">
        <v>2</v>
      </c>
      <c r="I10958" t="s">
        <v>7</v>
      </c>
      <c r="J10958">
        <v>-1</v>
      </c>
    </row>
    <row r="10959" spans="2:10" x14ac:dyDescent="0.45">
      <c r="B10959">
        <v>10458</v>
      </c>
      <c r="C10959" t="s">
        <v>35</v>
      </c>
      <c r="D10959">
        <v>43</v>
      </c>
      <c r="E10959">
        <v>5</v>
      </c>
      <c r="F10959" t="s">
        <v>10</v>
      </c>
      <c r="G10959">
        <v>3</v>
      </c>
      <c r="H10959">
        <v>2</v>
      </c>
      <c r="I10959" t="s">
        <v>17</v>
      </c>
      <c r="J10959">
        <v>1</v>
      </c>
    </row>
    <row r="10960" spans="2:10" x14ac:dyDescent="0.45">
      <c r="B10960">
        <v>10459</v>
      </c>
      <c r="C10960" t="s">
        <v>35</v>
      </c>
      <c r="D10960">
        <v>43</v>
      </c>
      <c r="E10960">
        <v>5</v>
      </c>
      <c r="F10960" t="s">
        <v>5</v>
      </c>
      <c r="G10960">
        <v>2</v>
      </c>
      <c r="H10960">
        <v>1</v>
      </c>
      <c r="I10960" t="s">
        <v>3</v>
      </c>
      <c r="J10960">
        <v>1</v>
      </c>
    </row>
    <row r="10961" spans="2:10" x14ac:dyDescent="0.45">
      <c r="B10961">
        <v>10460</v>
      </c>
      <c r="C10961" t="s">
        <v>35</v>
      </c>
      <c r="D10961">
        <v>43</v>
      </c>
      <c r="E10961">
        <v>5</v>
      </c>
      <c r="F10961" t="s">
        <v>24</v>
      </c>
      <c r="G10961">
        <v>3</v>
      </c>
      <c r="H10961">
        <v>0</v>
      </c>
      <c r="I10961" t="s">
        <v>0</v>
      </c>
      <c r="J10961">
        <v>1</v>
      </c>
    </row>
    <row r="10962" spans="2:10" x14ac:dyDescent="0.45">
      <c r="B10962">
        <v>10461</v>
      </c>
      <c r="C10962" t="s">
        <v>35</v>
      </c>
      <c r="D10962">
        <v>43</v>
      </c>
      <c r="E10962">
        <v>5</v>
      </c>
      <c r="F10962" t="s">
        <v>21</v>
      </c>
      <c r="G10962">
        <v>2</v>
      </c>
      <c r="H10962">
        <v>1</v>
      </c>
      <c r="I10962" t="s">
        <v>12</v>
      </c>
      <c r="J10962">
        <v>1</v>
      </c>
    </row>
    <row r="10963" spans="2:10" x14ac:dyDescent="0.45">
      <c r="B10963">
        <v>10462</v>
      </c>
      <c r="C10963" t="s">
        <v>35</v>
      </c>
      <c r="D10963">
        <v>43</v>
      </c>
      <c r="E10963">
        <v>5</v>
      </c>
      <c r="F10963" t="s">
        <v>14</v>
      </c>
      <c r="G10963">
        <v>3</v>
      </c>
      <c r="H10963">
        <v>1</v>
      </c>
      <c r="I10963" t="s">
        <v>4</v>
      </c>
      <c r="J10963">
        <v>1</v>
      </c>
    </row>
    <row r="10964" spans="2:10" x14ac:dyDescent="0.45">
      <c r="B10964">
        <v>10463</v>
      </c>
      <c r="C10964" t="s">
        <v>35</v>
      </c>
      <c r="D10964">
        <v>43</v>
      </c>
      <c r="E10964">
        <v>5</v>
      </c>
      <c r="F10964" t="s">
        <v>27</v>
      </c>
      <c r="G10964">
        <v>1</v>
      </c>
      <c r="H10964">
        <v>1</v>
      </c>
      <c r="I10964" t="s">
        <v>8</v>
      </c>
      <c r="J10964">
        <v>0</v>
      </c>
    </row>
    <row r="10965" spans="2:10" x14ac:dyDescent="0.45">
      <c r="B10965">
        <v>10464</v>
      </c>
      <c r="C10965" t="s">
        <v>35</v>
      </c>
      <c r="D10965">
        <v>43</v>
      </c>
      <c r="E10965">
        <v>5</v>
      </c>
      <c r="F10965" t="s">
        <v>11</v>
      </c>
      <c r="G10965">
        <v>2</v>
      </c>
      <c r="H10965">
        <v>1</v>
      </c>
      <c r="I10965" t="s">
        <v>1</v>
      </c>
      <c r="J10965">
        <v>1</v>
      </c>
    </row>
    <row r="10966" spans="2:10" x14ac:dyDescent="0.45">
      <c r="B10966">
        <v>10465</v>
      </c>
      <c r="C10966" t="s">
        <v>35</v>
      </c>
      <c r="D10966">
        <v>43</v>
      </c>
      <c r="E10966">
        <v>5</v>
      </c>
      <c r="F10966" t="s">
        <v>13</v>
      </c>
      <c r="G10966">
        <v>2</v>
      </c>
      <c r="H10966">
        <v>2</v>
      </c>
      <c r="I10966" t="s">
        <v>6</v>
      </c>
      <c r="J10966">
        <v>0</v>
      </c>
    </row>
    <row r="10967" spans="2:10" x14ac:dyDescent="0.45">
      <c r="B10967">
        <v>10475</v>
      </c>
      <c r="C10967" t="s">
        <v>35</v>
      </c>
      <c r="D10967">
        <v>43</v>
      </c>
      <c r="E10967">
        <v>6</v>
      </c>
      <c r="F10967" t="s">
        <v>12</v>
      </c>
      <c r="G10967">
        <v>1</v>
      </c>
      <c r="H10967">
        <v>4</v>
      </c>
      <c r="I10967" t="s">
        <v>14</v>
      </c>
      <c r="J10967">
        <v>-1</v>
      </c>
    </row>
    <row r="10968" spans="2:10" x14ac:dyDescent="0.45">
      <c r="B10968">
        <v>10476</v>
      </c>
      <c r="C10968" t="s">
        <v>35</v>
      </c>
      <c r="D10968">
        <v>43</v>
      </c>
      <c r="E10968">
        <v>6</v>
      </c>
      <c r="F10968" t="s">
        <v>0</v>
      </c>
      <c r="G10968">
        <v>1</v>
      </c>
      <c r="H10968">
        <v>2</v>
      </c>
      <c r="I10968" t="s">
        <v>5</v>
      </c>
      <c r="J10968">
        <v>-1</v>
      </c>
    </row>
    <row r="10969" spans="2:10" x14ac:dyDescent="0.45">
      <c r="B10969">
        <v>10477</v>
      </c>
      <c r="C10969" t="s">
        <v>35</v>
      </c>
      <c r="D10969">
        <v>43</v>
      </c>
      <c r="E10969">
        <v>6</v>
      </c>
      <c r="F10969" t="s">
        <v>8</v>
      </c>
      <c r="G10969">
        <v>1</v>
      </c>
      <c r="H10969">
        <v>2</v>
      </c>
      <c r="I10969" t="s">
        <v>13</v>
      </c>
      <c r="J10969">
        <v>-1</v>
      </c>
    </row>
    <row r="10970" spans="2:10" x14ac:dyDescent="0.45">
      <c r="B10970">
        <v>10478</v>
      </c>
      <c r="C10970" t="s">
        <v>35</v>
      </c>
      <c r="D10970">
        <v>43</v>
      </c>
      <c r="E10970">
        <v>6</v>
      </c>
      <c r="F10970" t="s">
        <v>1</v>
      </c>
      <c r="G10970">
        <v>1</v>
      </c>
      <c r="H10970">
        <v>0</v>
      </c>
      <c r="I10970" t="s">
        <v>10</v>
      </c>
      <c r="J10970">
        <v>1</v>
      </c>
    </row>
    <row r="10971" spans="2:10" x14ac:dyDescent="0.45">
      <c r="B10971">
        <v>10479</v>
      </c>
      <c r="C10971" t="s">
        <v>35</v>
      </c>
      <c r="D10971">
        <v>43</v>
      </c>
      <c r="E10971">
        <v>6</v>
      </c>
      <c r="F10971" t="s">
        <v>17</v>
      </c>
      <c r="G10971">
        <v>4</v>
      </c>
      <c r="H10971">
        <v>1</v>
      </c>
      <c r="I10971" t="s">
        <v>21</v>
      </c>
      <c r="J10971">
        <v>1</v>
      </c>
    </row>
    <row r="10972" spans="2:10" x14ac:dyDescent="0.45">
      <c r="B10972">
        <v>10480</v>
      </c>
      <c r="C10972" t="s">
        <v>35</v>
      </c>
      <c r="D10972">
        <v>43</v>
      </c>
      <c r="E10972">
        <v>6</v>
      </c>
      <c r="F10972" t="s">
        <v>7</v>
      </c>
      <c r="G10972">
        <v>2</v>
      </c>
      <c r="H10972">
        <v>2</v>
      </c>
      <c r="I10972" t="s">
        <v>11</v>
      </c>
      <c r="J10972">
        <v>0</v>
      </c>
    </row>
    <row r="10973" spans="2:10" x14ac:dyDescent="0.45">
      <c r="B10973">
        <v>10481</v>
      </c>
      <c r="C10973" t="s">
        <v>35</v>
      </c>
      <c r="D10973">
        <v>43</v>
      </c>
      <c r="E10973">
        <v>6</v>
      </c>
      <c r="F10973" t="s">
        <v>4</v>
      </c>
      <c r="G10973">
        <v>4</v>
      </c>
      <c r="H10973">
        <v>0</v>
      </c>
      <c r="I10973" t="s">
        <v>27</v>
      </c>
      <c r="J10973">
        <v>1</v>
      </c>
    </row>
    <row r="10974" spans="2:10" x14ac:dyDescent="0.45">
      <c r="B10974">
        <v>10482</v>
      </c>
      <c r="C10974" t="s">
        <v>35</v>
      </c>
      <c r="D10974">
        <v>43</v>
      </c>
      <c r="E10974">
        <v>6</v>
      </c>
      <c r="F10974" t="s">
        <v>3</v>
      </c>
      <c r="G10974">
        <v>2</v>
      </c>
      <c r="H10974">
        <v>1</v>
      </c>
      <c r="I10974" t="s">
        <v>9</v>
      </c>
      <c r="J10974">
        <v>1</v>
      </c>
    </row>
    <row r="10975" spans="2:10" x14ac:dyDescent="0.45">
      <c r="B10975">
        <v>10483</v>
      </c>
      <c r="C10975" t="s">
        <v>35</v>
      </c>
      <c r="D10975">
        <v>43</v>
      </c>
      <c r="E10975">
        <v>6</v>
      </c>
      <c r="F10975" t="s">
        <v>6</v>
      </c>
      <c r="G10975">
        <v>3</v>
      </c>
      <c r="H10975">
        <v>0</v>
      </c>
      <c r="I10975" t="s">
        <v>24</v>
      </c>
      <c r="J10975">
        <v>1</v>
      </c>
    </row>
    <row r="10976" spans="2:10" x14ac:dyDescent="0.45">
      <c r="B10976">
        <v>10404</v>
      </c>
      <c r="C10976" t="s">
        <v>35</v>
      </c>
      <c r="D10976">
        <v>43</v>
      </c>
      <c r="E10976">
        <v>7</v>
      </c>
      <c r="F10976" t="s">
        <v>24</v>
      </c>
      <c r="G10976">
        <v>2</v>
      </c>
      <c r="H10976">
        <v>1</v>
      </c>
      <c r="I10976" t="s">
        <v>8</v>
      </c>
      <c r="J10976">
        <v>1</v>
      </c>
    </row>
    <row r="10977" spans="2:10" x14ac:dyDescent="0.45">
      <c r="B10977">
        <v>10405</v>
      </c>
      <c r="C10977" t="s">
        <v>35</v>
      </c>
      <c r="D10977">
        <v>43</v>
      </c>
      <c r="E10977">
        <v>7</v>
      </c>
      <c r="F10977" t="s">
        <v>21</v>
      </c>
      <c r="G10977">
        <v>0</v>
      </c>
      <c r="H10977">
        <v>0</v>
      </c>
      <c r="I10977" t="s">
        <v>1</v>
      </c>
      <c r="J10977">
        <v>0</v>
      </c>
    </row>
    <row r="10978" spans="2:10" x14ac:dyDescent="0.45">
      <c r="B10978">
        <v>10406</v>
      </c>
      <c r="C10978" t="s">
        <v>35</v>
      </c>
      <c r="D10978">
        <v>43</v>
      </c>
      <c r="E10978">
        <v>7</v>
      </c>
      <c r="F10978" t="s">
        <v>14</v>
      </c>
      <c r="G10978">
        <v>1</v>
      </c>
      <c r="H10978">
        <v>2</v>
      </c>
      <c r="I10978" t="s">
        <v>17</v>
      </c>
      <c r="J10978">
        <v>-1</v>
      </c>
    </row>
    <row r="10979" spans="2:10" x14ac:dyDescent="0.45">
      <c r="B10979">
        <v>10407</v>
      </c>
      <c r="C10979" t="s">
        <v>35</v>
      </c>
      <c r="D10979">
        <v>43</v>
      </c>
      <c r="E10979">
        <v>7</v>
      </c>
      <c r="F10979" t="s">
        <v>10</v>
      </c>
      <c r="G10979">
        <v>2</v>
      </c>
      <c r="H10979">
        <v>3</v>
      </c>
      <c r="I10979" t="s">
        <v>7</v>
      </c>
      <c r="J10979">
        <v>-1</v>
      </c>
    </row>
    <row r="10980" spans="2:10" x14ac:dyDescent="0.45">
      <c r="B10980">
        <v>10408</v>
      </c>
      <c r="C10980" t="s">
        <v>35</v>
      </c>
      <c r="D10980">
        <v>43</v>
      </c>
      <c r="E10980">
        <v>7</v>
      </c>
      <c r="F10980" t="s">
        <v>5</v>
      </c>
      <c r="G10980">
        <v>2</v>
      </c>
      <c r="H10980">
        <v>0</v>
      </c>
      <c r="I10980" t="s">
        <v>6</v>
      </c>
      <c r="J10980">
        <v>1</v>
      </c>
    </row>
    <row r="10981" spans="2:10" x14ac:dyDescent="0.45">
      <c r="B10981">
        <v>10409</v>
      </c>
      <c r="C10981" t="s">
        <v>35</v>
      </c>
      <c r="D10981">
        <v>43</v>
      </c>
      <c r="E10981">
        <v>7</v>
      </c>
      <c r="F10981" t="s">
        <v>9</v>
      </c>
      <c r="G10981">
        <v>2</v>
      </c>
      <c r="H10981">
        <v>2</v>
      </c>
      <c r="I10981" t="s">
        <v>0</v>
      </c>
      <c r="J10981">
        <v>0</v>
      </c>
    </row>
    <row r="10982" spans="2:10" x14ac:dyDescent="0.45">
      <c r="B10982">
        <v>10410</v>
      </c>
      <c r="C10982" t="s">
        <v>35</v>
      </c>
      <c r="D10982">
        <v>43</v>
      </c>
      <c r="E10982">
        <v>7</v>
      </c>
      <c r="F10982" t="s">
        <v>4</v>
      </c>
      <c r="G10982">
        <v>2</v>
      </c>
      <c r="H10982">
        <v>1</v>
      </c>
      <c r="I10982" t="s">
        <v>12</v>
      </c>
      <c r="J10982">
        <v>1</v>
      </c>
    </row>
    <row r="10983" spans="2:10" x14ac:dyDescent="0.45">
      <c r="B10983">
        <v>10411</v>
      </c>
      <c r="C10983" t="s">
        <v>35</v>
      </c>
      <c r="D10983">
        <v>43</v>
      </c>
      <c r="E10983">
        <v>7</v>
      </c>
      <c r="F10983" t="s">
        <v>27</v>
      </c>
      <c r="G10983">
        <v>1</v>
      </c>
      <c r="H10983">
        <v>1</v>
      </c>
      <c r="I10983" t="s">
        <v>13</v>
      </c>
      <c r="J10983">
        <v>0</v>
      </c>
    </row>
    <row r="10984" spans="2:10" x14ac:dyDescent="0.45">
      <c r="B10984">
        <v>10412</v>
      </c>
      <c r="C10984" t="s">
        <v>35</v>
      </c>
      <c r="D10984">
        <v>43</v>
      </c>
      <c r="E10984">
        <v>7</v>
      </c>
      <c r="F10984" t="s">
        <v>11</v>
      </c>
      <c r="G10984">
        <v>4</v>
      </c>
      <c r="H10984">
        <v>0</v>
      </c>
      <c r="I10984" t="s">
        <v>3</v>
      </c>
      <c r="J10984">
        <v>1</v>
      </c>
    </row>
    <row r="10985" spans="2:10" x14ac:dyDescent="0.45">
      <c r="B10985">
        <v>10440</v>
      </c>
      <c r="C10985" t="s">
        <v>35</v>
      </c>
      <c r="D10985">
        <v>43</v>
      </c>
      <c r="E10985">
        <v>8</v>
      </c>
      <c r="F10985" t="s">
        <v>12</v>
      </c>
      <c r="G10985">
        <v>1</v>
      </c>
      <c r="H10985">
        <v>3</v>
      </c>
      <c r="I10985" t="s">
        <v>27</v>
      </c>
      <c r="J10985">
        <v>-1</v>
      </c>
    </row>
    <row r="10986" spans="2:10" x14ac:dyDescent="0.45">
      <c r="B10986">
        <v>10441</v>
      </c>
      <c r="C10986" t="s">
        <v>35</v>
      </c>
      <c r="D10986">
        <v>43</v>
      </c>
      <c r="E10986">
        <v>8</v>
      </c>
      <c r="F10986" t="s">
        <v>0</v>
      </c>
      <c r="G10986">
        <v>1</v>
      </c>
      <c r="H10986">
        <v>1</v>
      </c>
      <c r="I10986" t="s">
        <v>11</v>
      </c>
      <c r="J10986">
        <v>0</v>
      </c>
    </row>
    <row r="10987" spans="2:10" x14ac:dyDescent="0.45">
      <c r="B10987">
        <v>10442</v>
      </c>
      <c r="C10987" t="s">
        <v>35</v>
      </c>
      <c r="D10987">
        <v>43</v>
      </c>
      <c r="E10987">
        <v>8</v>
      </c>
      <c r="F10987" t="s">
        <v>8</v>
      </c>
      <c r="G10987">
        <v>1</v>
      </c>
      <c r="H10987">
        <v>1</v>
      </c>
      <c r="I10987" t="s">
        <v>5</v>
      </c>
      <c r="J10987">
        <v>0</v>
      </c>
    </row>
    <row r="10988" spans="2:10" x14ac:dyDescent="0.45">
      <c r="B10988">
        <v>10443</v>
      </c>
      <c r="C10988" t="s">
        <v>35</v>
      </c>
      <c r="D10988">
        <v>43</v>
      </c>
      <c r="E10988">
        <v>8</v>
      </c>
      <c r="F10988" t="s">
        <v>1</v>
      </c>
      <c r="G10988">
        <v>1</v>
      </c>
      <c r="H10988">
        <v>0</v>
      </c>
      <c r="I10988" t="s">
        <v>14</v>
      </c>
      <c r="J10988">
        <v>1</v>
      </c>
    </row>
    <row r="10989" spans="2:10" x14ac:dyDescent="0.45">
      <c r="B10989">
        <v>10444</v>
      </c>
      <c r="C10989" t="s">
        <v>35</v>
      </c>
      <c r="D10989">
        <v>43</v>
      </c>
      <c r="E10989">
        <v>8</v>
      </c>
      <c r="F10989" t="s">
        <v>17</v>
      </c>
      <c r="G10989">
        <v>1</v>
      </c>
      <c r="H10989">
        <v>2</v>
      </c>
      <c r="I10989" t="s">
        <v>4</v>
      </c>
      <c r="J10989">
        <v>-1</v>
      </c>
    </row>
    <row r="10990" spans="2:10" x14ac:dyDescent="0.45">
      <c r="B10990">
        <v>10445</v>
      </c>
      <c r="C10990" t="s">
        <v>35</v>
      </c>
      <c r="D10990">
        <v>43</v>
      </c>
      <c r="E10990">
        <v>8</v>
      </c>
      <c r="F10990" t="s">
        <v>7</v>
      </c>
      <c r="G10990">
        <v>4</v>
      </c>
      <c r="H10990">
        <v>3</v>
      </c>
      <c r="I10990" t="s">
        <v>21</v>
      </c>
      <c r="J10990">
        <v>1</v>
      </c>
    </row>
    <row r="10991" spans="2:10" x14ac:dyDescent="0.45">
      <c r="B10991">
        <v>10446</v>
      </c>
      <c r="C10991" t="s">
        <v>35</v>
      </c>
      <c r="D10991">
        <v>43</v>
      </c>
      <c r="E10991">
        <v>8</v>
      </c>
      <c r="F10991" t="s">
        <v>13</v>
      </c>
      <c r="G10991">
        <v>2</v>
      </c>
      <c r="H10991">
        <v>0</v>
      </c>
      <c r="I10991" t="s">
        <v>24</v>
      </c>
      <c r="J10991">
        <v>1</v>
      </c>
    </row>
    <row r="10992" spans="2:10" x14ac:dyDescent="0.45">
      <c r="B10992">
        <v>10447</v>
      </c>
      <c r="C10992" t="s">
        <v>35</v>
      </c>
      <c r="D10992">
        <v>43</v>
      </c>
      <c r="E10992">
        <v>8</v>
      </c>
      <c r="F10992" t="s">
        <v>3</v>
      </c>
      <c r="G10992">
        <v>1</v>
      </c>
      <c r="H10992">
        <v>1</v>
      </c>
      <c r="I10992" t="s">
        <v>10</v>
      </c>
      <c r="J10992">
        <v>0</v>
      </c>
    </row>
    <row r="10993" spans="2:10" x14ac:dyDescent="0.45">
      <c r="B10993">
        <v>10448</v>
      </c>
      <c r="C10993" t="s">
        <v>35</v>
      </c>
      <c r="D10993">
        <v>43</v>
      </c>
      <c r="E10993">
        <v>8</v>
      </c>
      <c r="F10993" t="s">
        <v>6</v>
      </c>
      <c r="G10993">
        <v>1</v>
      </c>
      <c r="H10993">
        <v>0</v>
      </c>
      <c r="I10993" t="s">
        <v>9</v>
      </c>
      <c r="J10993">
        <v>1</v>
      </c>
    </row>
    <row r="10994" spans="2:10" x14ac:dyDescent="0.45">
      <c r="B10994">
        <v>10466</v>
      </c>
      <c r="C10994" t="s">
        <v>35</v>
      </c>
      <c r="D10994">
        <v>43</v>
      </c>
      <c r="E10994">
        <v>9</v>
      </c>
      <c r="F10994" t="s">
        <v>12</v>
      </c>
      <c r="G10994">
        <v>3</v>
      </c>
      <c r="H10994">
        <v>0</v>
      </c>
      <c r="I10994" t="s">
        <v>17</v>
      </c>
      <c r="J10994">
        <v>1</v>
      </c>
    </row>
    <row r="10995" spans="2:10" x14ac:dyDescent="0.45">
      <c r="B10995">
        <v>10467</v>
      </c>
      <c r="C10995" t="s">
        <v>35</v>
      </c>
      <c r="D10995">
        <v>43</v>
      </c>
      <c r="E10995">
        <v>9</v>
      </c>
      <c r="F10995" t="s">
        <v>21</v>
      </c>
      <c r="G10995">
        <v>2</v>
      </c>
      <c r="H10995">
        <v>1</v>
      </c>
      <c r="I10995" t="s">
        <v>3</v>
      </c>
      <c r="J10995">
        <v>1</v>
      </c>
    </row>
    <row r="10996" spans="2:10" x14ac:dyDescent="0.45">
      <c r="B10996">
        <v>10468</v>
      </c>
      <c r="C10996" t="s">
        <v>35</v>
      </c>
      <c r="D10996">
        <v>43</v>
      </c>
      <c r="E10996">
        <v>9</v>
      </c>
      <c r="F10996" t="s">
        <v>14</v>
      </c>
      <c r="G10996">
        <v>2</v>
      </c>
      <c r="H10996">
        <v>2</v>
      </c>
      <c r="I10996" t="s">
        <v>7</v>
      </c>
      <c r="J10996">
        <v>0</v>
      </c>
    </row>
    <row r="10997" spans="2:10" x14ac:dyDescent="0.45">
      <c r="B10997">
        <v>10469</v>
      </c>
      <c r="C10997" t="s">
        <v>35</v>
      </c>
      <c r="D10997">
        <v>43</v>
      </c>
      <c r="E10997">
        <v>9</v>
      </c>
      <c r="F10997" t="s">
        <v>10</v>
      </c>
      <c r="G10997">
        <v>1</v>
      </c>
      <c r="H10997">
        <v>0</v>
      </c>
      <c r="I10997" t="s">
        <v>0</v>
      </c>
      <c r="J10997">
        <v>1</v>
      </c>
    </row>
    <row r="10998" spans="2:10" x14ac:dyDescent="0.45">
      <c r="B10998">
        <v>10470</v>
      </c>
      <c r="C10998" t="s">
        <v>35</v>
      </c>
      <c r="D10998">
        <v>43</v>
      </c>
      <c r="E10998">
        <v>9</v>
      </c>
      <c r="F10998" t="s">
        <v>5</v>
      </c>
      <c r="G10998">
        <v>0</v>
      </c>
      <c r="H10998">
        <v>3</v>
      </c>
      <c r="I10998" t="s">
        <v>13</v>
      </c>
      <c r="J10998">
        <v>-1</v>
      </c>
    </row>
    <row r="10999" spans="2:10" x14ac:dyDescent="0.45">
      <c r="B10999">
        <v>10471</v>
      </c>
      <c r="C10999" t="s">
        <v>35</v>
      </c>
      <c r="D10999">
        <v>43</v>
      </c>
      <c r="E10999">
        <v>9</v>
      </c>
      <c r="F10999" t="s">
        <v>9</v>
      </c>
      <c r="G10999">
        <v>0</v>
      </c>
      <c r="H10999">
        <v>1</v>
      </c>
      <c r="I10999" t="s">
        <v>8</v>
      </c>
      <c r="J10999">
        <v>-1</v>
      </c>
    </row>
    <row r="11000" spans="2:10" x14ac:dyDescent="0.45">
      <c r="B11000">
        <v>10472</v>
      </c>
      <c r="C11000" t="s">
        <v>35</v>
      </c>
      <c r="D11000">
        <v>43</v>
      </c>
      <c r="E11000">
        <v>9</v>
      </c>
      <c r="F11000" t="s">
        <v>4</v>
      </c>
      <c r="G11000">
        <v>1</v>
      </c>
      <c r="H11000">
        <v>0</v>
      </c>
      <c r="I11000" t="s">
        <v>1</v>
      </c>
      <c r="J11000">
        <v>1</v>
      </c>
    </row>
    <row r="11001" spans="2:10" x14ac:dyDescent="0.45">
      <c r="B11001">
        <v>10473</v>
      </c>
      <c r="C11001" t="s">
        <v>35</v>
      </c>
      <c r="D11001">
        <v>43</v>
      </c>
      <c r="E11001">
        <v>9</v>
      </c>
      <c r="F11001" t="s">
        <v>27</v>
      </c>
      <c r="G11001">
        <v>1</v>
      </c>
      <c r="H11001">
        <v>1</v>
      </c>
      <c r="I11001" t="s">
        <v>24</v>
      </c>
      <c r="J11001">
        <v>0</v>
      </c>
    </row>
    <row r="11002" spans="2:10" x14ac:dyDescent="0.45">
      <c r="B11002">
        <v>10474</v>
      </c>
      <c r="C11002" t="s">
        <v>35</v>
      </c>
      <c r="D11002">
        <v>43</v>
      </c>
      <c r="E11002">
        <v>9</v>
      </c>
      <c r="F11002" t="s">
        <v>11</v>
      </c>
      <c r="G11002">
        <v>4</v>
      </c>
      <c r="H11002">
        <v>1</v>
      </c>
      <c r="I11002" t="s">
        <v>6</v>
      </c>
      <c r="J11002">
        <v>1</v>
      </c>
    </row>
    <row r="11003" spans="2:10" x14ac:dyDescent="0.45">
      <c r="B11003">
        <v>10493</v>
      </c>
      <c r="C11003" t="s">
        <v>35</v>
      </c>
      <c r="D11003">
        <v>43</v>
      </c>
      <c r="E11003">
        <v>10</v>
      </c>
      <c r="F11003" t="s">
        <v>24</v>
      </c>
      <c r="G11003">
        <v>3</v>
      </c>
      <c r="H11003">
        <v>2</v>
      </c>
      <c r="I11003" t="s">
        <v>5</v>
      </c>
      <c r="J11003">
        <v>1</v>
      </c>
    </row>
    <row r="11004" spans="2:10" x14ac:dyDescent="0.45">
      <c r="B11004">
        <v>10494</v>
      </c>
      <c r="C11004" t="s">
        <v>35</v>
      </c>
      <c r="D11004">
        <v>43</v>
      </c>
      <c r="E11004">
        <v>10</v>
      </c>
      <c r="F11004" t="s">
        <v>0</v>
      </c>
      <c r="G11004">
        <v>2</v>
      </c>
      <c r="H11004">
        <v>3</v>
      </c>
      <c r="I11004" t="s">
        <v>21</v>
      </c>
      <c r="J11004">
        <v>-1</v>
      </c>
    </row>
    <row r="11005" spans="2:10" x14ac:dyDescent="0.45">
      <c r="B11005">
        <v>10495</v>
      </c>
      <c r="C11005" t="s">
        <v>35</v>
      </c>
      <c r="D11005">
        <v>43</v>
      </c>
      <c r="E11005">
        <v>10</v>
      </c>
      <c r="F11005" t="s">
        <v>8</v>
      </c>
      <c r="G11005">
        <v>2</v>
      </c>
      <c r="H11005">
        <v>2</v>
      </c>
      <c r="I11005" t="s">
        <v>11</v>
      </c>
      <c r="J11005">
        <v>0</v>
      </c>
    </row>
    <row r="11006" spans="2:10" x14ac:dyDescent="0.45">
      <c r="B11006">
        <v>10496</v>
      </c>
      <c r="C11006" t="s">
        <v>35</v>
      </c>
      <c r="D11006">
        <v>43</v>
      </c>
      <c r="E11006">
        <v>10</v>
      </c>
      <c r="F11006" t="s">
        <v>1</v>
      </c>
      <c r="G11006">
        <v>3</v>
      </c>
      <c r="H11006">
        <v>1</v>
      </c>
      <c r="I11006" t="s">
        <v>12</v>
      </c>
      <c r="J11006">
        <v>1</v>
      </c>
    </row>
    <row r="11007" spans="2:10" x14ac:dyDescent="0.45">
      <c r="B11007">
        <v>10497</v>
      </c>
      <c r="C11007" t="s">
        <v>35</v>
      </c>
      <c r="D11007">
        <v>43</v>
      </c>
      <c r="E11007">
        <v>10</v>
      </c>
      <c r="F11007" t="s">
        <v>17</v>
      </c>
      <c r="G11007">
        <v>1</v>
      </c>
      <c r="H11007">
        <v>1</v>
      </c>
      <c r="I11007" t="s">
        <v>27</v>
      </c>
      <c r="J11007">
        <v>0</v>
      </c>
    </row>
    <row r="11008" spans="2:10" x14ac:dyDescent="0.45">
      <c r="B11008">
        <v>10498</v>
      </c>
      <c r="C11008" t="s">
        <v>35</v>
      </c>
      <c r="D11008">
        <v>43</v>
      </c>
      <c r="E11008">
        <v>10</v>
      </c>
      <c r="F11008" t="s">
        <v>7</v>
      </c>
      <c r="G11008">
        <v>2</v>
      </c>
      <c r="H11008">
        <v>0</v>
      </c>
      <c r="I11008" t="s">
        <v>4</v>
      </c>
      <c r="J11008">
        <v>1</v>
      </c>
    </row>
    <row r="11009" spans="2:10" x14ac:dyDescent="0.45">
      <c r="B11009">
        <v>10499</v>
      </c>
      <c r="C11009" t="s">
        <v>35</v>
      </c>
      <c r="D11009">
        <v>43</v>
      </c>
      <c r="E11009">
        <v>10</v>
      </c>
      <c r="F11009" t="s">
        <v>13</v>
      </c>
      <c r="G11009">
        <v>3</v>
      </c>
      <c r="H11009">
        <v>2</v>
      </c>
      <c r="I11009" t="s">
        <v>9</v>
      </c>
      <c r="J11009">
        <v>1</v>
      </c>
    </row>
    <row r="11010" spans="2:10" x14ac:dyDescent="0.45">
      <c r="B11010">
        <v>10500</v>
      </c>
      <c r="C11010" t="s">
        <v>35</v>
      </c>
      <c r="D11010">
        <v>43</v>
      </c>
      <c r="E11010">
        <v>10</v>
      </c>
      <c r="F11010" t="s">
        <v>3</v>
      </c>
      <c r="G11010">
        <v>2</v>
      </c>
      <c r="H11010">
        <v>2</v>
      </c>
      <c r="I11010" t="s">
        <v>14</v>
      </c>
      <c r="J11010">
        <v>0</v>
      </c>
    </row>
    <row r="11011" spans="2:10" x14ac:dyDescent="0.45">
      <c r="B11011">
        <v>10501</v>
      </c>
      <c r="C11011" t="s">
        <v>35</v>
      </c>
      <c r="D11011">
        <v>43</v>
      </c>
      <c r="E11011">
        <v>10</v>
      </c>
      <c r="F11011" t="s">
        <v>6</v>
      </c>
      <c r="G11011">
        <v>3</v>
      </c>
      <c r="H11011">
        <v>0</v>
      </c>
      <c r="I11011" t="s">
        <v>10</v>
      </c>
      <c r="J11011">
        <v>1</v>
      </c>
    </row>
    <row r="11012" spans="2:10" x14ac:dyDescent="0.45">
      <c r="B11012">
        <v>10511</v>
      </c>
      <c r="C11012" t="s">
        <v>35</v>
      </c>
      <c r="D11012">
        <v>43</v>
      </c>
      <c r="E11012">
        <v>11</v>
      </c>
      <c r="F11012" t="s">
        <v>12</v>
      </c>
      <c r="G11012">
        <v>0</v>
      </c>
      <c r="H11012">
        <v>2</v>
      </c>
      <c r="I11012" t="s">
        <v>7</v>
      </c>
      <c r="J11012">
        <v>-1</v>
      </c>
    </row>
    <row r="11013" spans="2:10" x14ac:dyDescent="0.45">
      <c r="B11013">
        <v>10512</v>
      </c>
      <c r="C11013" t="s">
        <v>35</v>
      </c>
      <c r="D11013">
        <v>43</v>
      </c>
      <c r="E11013">
        <v>11</v>
      </c>
      <c r="F11013" t="s">
        <v>21</v>
      </c>
      <c r="G11013">
        <v>0</v>
      </c>
      <c r="H11013">
        <v>3</v>
      </c>
      <c r="I11013" t="s">
        <v>6</v>
      </c>
      <c r="J11013">
        <v>-1</v>
      </c>
    </row>
    <row r="11014" spans="2:10" x14ac:dyDescent="0.45">
      <c r="B11014">
        <v>10513</v>
      </c>
      <c r="C11014" t="s">
        <v>35</v>
      </c>
      <c r="D11014">
        <v>43</v>
      </c>
      <c r="E11014">
        <v>11</v>
      </c>
      <c r="F11014" t="s">
        <v>14</v>
      </c>
      <c r="G11014">
        <v>2</v>
      </c>
      <c r="H11014">
        <v>1</v>
      </c>
      <c r="I11014" t="s">
        <v>0</v>
      </c>
      <c r="J11014">
        <v>1</v>
      </c>
    </row>
    <row r="11015" spans="2:10" x14ac:dyDescent="0.45">
      <c r="B11015">
        <v>10514</v>
      </c>
      <c r="C11015" t="s">
        <v>35</v>
      </c>
      <c r="D11015">
        <v>43</v>
      </c>
      <c r="E11015">
        <v>11</v>
      </c>
      <c r="F11015" t="s">
        <v>10</v>
      </c>
      <c r="G11015">
        <v>1</v>
      </c>
      <c r="H11015">
        <v>1</v>
      </c>
      <c r="I11015" t="s">
        <v>8</v>
      </c>
      <c r="J11015">
        <v>0</v>
      </c>
    </row>
    <row r="11016" spans="2:10" x14ac:dyDescent="0.45">
      <c r="B11016">
        <v>10515</v>
      </c>
      <c r="C11016" t="s">
        <v>35</v>
      </c>
      <c r="D11016">
        <v>43</v>
      </c>
      <c r="E11016">
        <v>11</v>
      </c>
      <c r="F11016" t="s">
        <v>17</v>
      </c>
      <c r="G11016">
        <v>1</v>
      </c>
      <c r="H11016">
        <v>2</v>
      </c>
      <c r="I11016" t="s">
        <v>1</v>
      </c>
      <c r="J11016">
        <v>-1</v>
      </c>
    </row>
    <row r="11017" spans="2:10" x14ac:dyDescent="0.45">
      <c r="B11017">
        <v>10516</v>
      </c>
      <c r="C11017" t="s">
        <v>35</v>
      </c>
      <c r="D11017">
        <v>43</v>
      </c>
      <c r="E11017">
        <v>11</v>
      </c>
      <c r="F11017" t="s">
        <v>9</v>
      </c>
      <c r="G11017">
        <v>3</v>
      </c>
      <c r="H11017">
        <v>2</v>
      </c>
      <c r="I11017" t="s">
        <v>24</v>
      </c>
      <c r="J11017">
        <v>1</v>
      </c>
    </row>
    <row r="11018" spans="2:10" x14ac:dyDescent="0.45">
      <c r="B11018">
        <v>10517</v>
      </c>
      <c r="C11018" t="s">
        <v>35</v>
      </c>
      <c r="D11018">
        <v>43</v>
      </c>
      <c r="E11018">
        <v>11</v>
      </c>
      <c r="F11018" t="s">
        <v>4</v>
      </c>
      <c r="G11018">
        <v>3</v>
      </c>
      <c r="H11018">
        <v>1</v>
      </c>
      <c r="I11018" t="s">
        <v>3</v>
      </c>
      <c r="J11018">
        <v>1</v>
      </c>
    </row>
    <row r="11019" spans="2:10" x14ac:dyDescent="0.45">
      <c r="B11019">
        <v>10518</v>
      </c>
      <c r="C11019" t="s">
        <v>35</v>
      </c>
      <c r="D11019">
        <v>43</v>
      </c>
      <c r="E11019">
        <v>11</v>
      </c>
      <c r="F11019" t="s">
        <v>27</v>
      </c>
      <c r="G11019">
        <v>1</v>
      </c>
      <c r="H11019">
        <v>1</v>
      </c>
      <c r="I11019" t="s">
        <v>5</v>
      </c>
      <c r="J11019">
        <v>0</v>
      </c>
    </row>
    <row r="11020" spans="2:10" x14ac:dyDescent="0.45">
      <c r="B11020">
        <v>10519</v>
      </c>
      <c r="C11020" t="s">
        <v>35</v>
      </c>
      <c r="D11020">
        <v>43</v>
      </c>
      <c r="E11020">
        <v>11</v>
      </c>
      <c r="F11020" t="s">
        <v>11</v>
      </c>
      <c r="G11020">
        <v>3</v>
      </c>
      <c r="H11020">
        <v>2</v>
      </c>
      <c r="I11020" t="s">
        <v>13</v>
      </c>
      <c r="J11020">
        <v>1</v>
      </c>
    </row>
    <row r="11021" spans="2:10" x14ac:dyDescent="0.45">
      <c r="B11021">
        <v>10520</v>
      </c>
      <c r="C11021" t="s">
        <v>35</v>
      </c>
      <c r="D11021">
        <v>43</v>
      </c>
      <c r="E11021">
        <v>12</v>
      </c>
      <c r="F11021" t="s">
        <v>24</v>
      </c>
      <c r="G11021">
        <v>3</v>
      </c>
      <c r="H11021">
        <v>1</v>
      </c>
      <c r="I11021" t="s">
        <v>11</v>
      </c>
      <c r="J11021">
        <v>1</v>
      </c>
    </row>
    <row r="11022" spans="2:10" x14ac:dyDescent="0.45">
      <c r="B11022">
        <v>10521</v>
      </c>
      <c r="C11022" t="s">
        <v>35</v>
      </c>
      <c r="D11022">
        <v>43</v>
      </c>
      <c r="E11022">
        <v>12</v>
      </c>
      <c r="F11022" t="s">
        <v>0</v>
      </c>
      <c r="G11022">
        <v>1</v>
      </c>
      <c r="H11022">
        <v>1</v>
      </c>
      <c r="I11022" t="s">
        <v>4</v>
      </c>
      <c r="J11022">
        <v>0</v>
      </c>
    </row>
    <row r="11023" spans="2:10" x14ac:dyDescent="0.45">
      <c r="B11023">
        <v>10522</v>
      </c>
      <c r="C11023" t="s">
        <v>35</v>
      </c>
      <c r="D11023">
        <v>43</v>
      </c>
      <c r="E11023">
        <v>12</v>
      </c>
      <c r="F11023" t="s">
        <v>8</v>
      </c>
      <c r="G11023">
        <v>2</v>
      </c>
      <c r="H11023">
        <v>2</v>
      </c>
      <c r="I11023" t="s">
        <v>21</v>
      </c>
      <c r="J11023">
        <v>0</v>
      </c>
    </row>
    <row r="11024" spans="2:10" x14ac:dyDescent="0.45">
      <c r="B11024">
        <v>10523</v>
      </c>
      <c r="C11024" t="s">
        <v>35</v>
      </c>
      <c r="D11024">
        <v>43</v>
      </c>
      <c r="E11024">
        <v>12</v>
      </c>
      <c r="F11024" t="s">
        <v>1</v>
      </c>
      <c r="G11024">
        <v>5</v>
      </c>
      <c r="H11024">
        <v>1</v>
      </c>
      <c r="I11024" t="s">
        <v>27</v>
      </c>
      <c r="J11024">
        <v>1</v>
      </c>
    </row>
    <row r="11025" spans="2:10" x14ac:dyDescent="0.45">
      <c r="B11025">
        <v>10524</v>
      </c>
      <c r="C11025" t="s">
        <v>35</v>
      </c>
      <c r="D11025">
        <v>43</v>
      </c>
      <c r="E11025">
        <v>12</v>
      </c>
      <c r="F11025" t="s">
        <v>5</v>
      </c>
      <c r="G11025">
        <v>0</v>
      </c>
      <c r="H11025">
        <v>2</v>
      </c>
      <c r="I11025" t="s">
        <v>9</v>
      </c>
      <c r="J11025">
        <v>-1</v>
      </c>
    </row>
    <row r="11026" spans="2:10" x14ac:dyDescent="0.45">
      <c r="B11026">
        <v>10525</v>
      </c>
      <c r="C11026" t="s">
        <v>35</v>
      </c>
      <c r="D11026">
        <v>43</v>
      </c>
      <c r="E11026">
        <v>12</v>
      </c>
      <c r="F11026" t="s">
        <v>7</v>
      </c>
      <c r="G11026">
        <v>1</v>
      </c>
      <c r="H11026">
        <v>2</v>
      </c>
      <c r="I11026" t="s">
        <v>17</v>
      </c>
      <c r="J11026">
        <v>-1</v>
      </c>
    </row>
    <row r="11027" spans="2:10" x14ac:dyDescent="0.45">
      <c r="B11027">
        <v>10526</v>
      </c>
      <c r="C11027" t="s">
        <v>35</v>
      </c>
      <c r="D11027">
        <v>43</v>
      </c>
      <c r="E11027">
        <v>12</v>
      </c>
      <c r="F11027" t="s">
        <v>13</v>
      </c>
      <c r="G11027">
        <v>3</v>
      </c>
      <c r="H11027">
        <v>0</v>
      </c>
      <c r="I11027" t="s">
        <v>10</v>
      </c>
      <c r="J11027">
        <v>1</v>
      </c>
    </row>
    <row r="11028" spans="2:10" x14ac:dyDescent="0.45">
      <c r="B11028">
        <v>10527</v>
      </c>
      <c r="C11028" t="s">
        <v>35</v>
      </c>
      <c r="D11028">
        <v>43</v>
      </c>
      <c r="E11028">
        <v>12</v>
      </c>
      <c r="F11028" t="s">
        <v>3</v>
      </c>
      <c r="G11028">
        <v>0</v>
      </c>
      <c r="H11028">
        <v>0</v>
      </c>
      <c r="I11028" t="s">
        <v>12</v>
      </c>
      <c r="J11028">
        <v>0</v>
      </c>
    </row>
    <row r="11029" spans="2:10" x14ac:dyDescent="0.45">
      <c r="B11029">
        <v>10528</v>
      </c>
      <c r="C11029" t="s">
        <v>35</v>
      </c>
      <c r="D11029">
        <v>43</v>
      </c>
      <c r="E11029">
        <v>12</v>
      </c>
      <c r="F11029" t="s">
        <v>6</v>
      </c>
      <c r="G11029">
        <v>1</v>
      </c>
      <c r="H11029">
        <v>1</v>
      </c>
      <c r="I11029" t="s">
        <v>14</v>
      </c>
      <c r="J11029">
        <v>0</v>
      </c>
    </row>
    <row r="11030" spans="2:10" x14ac:dyDescent="0.45">
      <c r="B11030">
        <v>10502</v>
      </c>
      <c r="C11030" t="s">
        <v>35</v>
      </c>
      <c r="D11030">
        <v>43</v>
      </c>
      <c r="E11030">
        <v>13</v>
      </c>
      <c r="F11030" t="s">
        <v>12</v>
      </c>
      <c r="G11030">
        <v>3</v>
      </c>
      <c r="H11030">
        <v>1</v>
      </c>
      <c r="I11030" t="s">
        <v>0</v>
      </c>
      <c r="J11030">
        <v>1</v>
      </c>
    </row>
    <row r="11031" spans="2:10" x14ac:dyDescent="0.45">
      <c r="B11031">
        <v>10503</v>
      </c>
      <c r="C11031" t="s">
        <v>35</v>
      </c>
      <c r="D11031">
        <v>43</v>
      </c>
      <c r="E11031">
        <v>13</v>
      </c>
      <c r="F11031" t="s">
        <v>21</v>
      </c>
      <c r="G11031">
        <v>3</v>
      </c>
      <c r="H11031">
        <v>2</v>
      </c>
      <c r="I11031" t="s">
        <v>13</v>
      </c>
      <c r="J11031">
        <v>1</v>
      </c>
    </row>
    <row r="11032" spans="2:10" x14ac:dyDescent="0.45">
      <c r="B11032">
        <v>10504</v>
      </c>
      <c r="C11032" t="s">
        <v>35</v>
      </c>
      <c r="D11032">
        <v>43</v>
      </c>
      <c r="E11032">
        <v>13</v>
      </c>
      <c r="F11032" t="s">
        <v>14</v>
      </c>
      <c r="G11032">
        <v>1</v>
      </c>
      <c r="H11032">
        <v>1</v>
      </c>
      <c r="I11032" t="s">
        <v>8</v>
      </c>
      <c r="J11032">
        <v>0</v>
      </c>
    </row>
    <row r="11033" spans="2:10" x14ac:dyDescent="0.45">
      <c r="B11033">
        <v>10505</v>
      </c>
      <c r="C11033" t="s">
        <v>35</v>
      </c>
      <c r="D11033">
        <v>43</v>
      </c>
      <c r="E11033">
        <v>13</v>
      </c>
      <c r="F11033" t="s">
        <v>10</v>
      </c>
      <c r="G11033">
        <v>4</v>
      </c>
      <c r="H11033">
        <v>0</v>
      </c>
      <c r="I11033" t="s">
        <v>24</v>
      </c>
      <c r="J11033">
        <v>1</v>
      </c>
    </row>
    <row r="11034" spans="2:10" x14ac:dyDescent="0.45">
      <c r="B11034">
        <v>10506</v>
      </c>
      <c r="C11034" t="s">
        <v>35</v>
      </c>
      <c r="D11034">
        <v>43</v>
      </c>
      <c r="E11034">
        <v>13</v>
      </c>
      <c r="F11034" t="s">
        <v>1</v>
      </c>
      <c r="G11034">
        <v>1</v>
      </c>
      <c r="H11034">
        <v>1</v>
      </c>
      <c r="I11034" t="s">
        <v>7</v>
      </c>
      <c r="J11034">
        <v>0</v>
      </c>
    </row>
    <row r="11035" spans="2:10" x14ac:dyDescent="0.45">
      <c r="B11035">
        <v>10507</v>
      </c>
      <c r="C11035" t="s">
        <v>35</v>
      </c>
      <c r="D11035">
        <v>43</v>
      </c>
      <c r="E11035">
        <v>13</v>
      </c>
      <c r="F11035" t="s">
        <v>17</v>
      </c>
      <c r="G11035">
        <v>1</v>
      </c>
      <c r="H11035">
        <v>2</v>
      </c>
      <c r="I11035" t="s">
        <v>3</v>
      </c>
      <c r="J11035">
        <v>-1</v>
      </c>
    </row>
    <row r="11036" spans="2:10" x14ac:dyDescent="0.45">
      <c r="B11036">
        <v>10508</v>
      </c>
      <c r="C11036" t="s">
        <v>35</v>
      </c>
      <c r="D11036">
        <v>43</v>
      </c>
      <c r="E11036">
        <v>13</v>
      </c>
      <c r="F11036" t="s">
        <v>4</v>
      </c>
      <c r="G11036">
        <v>2</v>
      </c>
      <c r="H11036">
        <v>0</v>
      </c>
      <c r="I11036" t="s">
        <v>6</v>
      </c>
      <c r="J11036">
        <v>1</v>
      </c>
    </row>
    <row r="11037" spans="2:10" x14ac:dyDescent="0.45">
      <c r="B11037">
        <v>10509</v>
      </c>
      <c r="C11037" t="s">
        <v>35</v>
      </c>
      <c r="D11037">
        <v>43</v>
      </c>
      <c r="E11037">
        <v>13</v>
      </c>
      <c r="F11037" t="s">
        <v>27</v>
      </c>
      <c r="G11037">
        <v>2</v>
      </c>
      <c r="H11037">
        <v>4</v>
      </c>
      <c r="I11037" t="s">
        <v>9</v>
      </c>
      <c r="J11037">
        <v>-1</v>
      </c>
    </row>
    <row r="11038" spans="2:10" x14ac:dyDescent="0.45">
      <c r="B11038">
        <v>10510</v>
      </c>
      <c r="C11038" t="s">
        <v>35</v>
      </c>
      <c r="D11038">
        <v>43</v>
      </c>
      <c r="E11038">
        <v>13</v>
      </c>
      <c r="F11038" t="s">
        <v>11</v>
      </c>
      <c r="G11038">
        <v>3</v>
      </c>
      <c r="H11038">
        <v>2</v>
      </c>
      <c r="I11038" t="s">
        <v>5</v>
      </c>
      <c r="J11038">
        <v>1</v>
      </c>
    </row>
    <row r="11039" spans="2:10" x14ac:dyDescent="0.45">
      <c r="B11039">
        <v>10484</v>
      </c>
      <c r="C11039" t="s">
        <v>35</v>
      </c>
      <c r="D11039">
        <v>43</v>
      </c>
      <c r="E11039">
        <v>14</v>
      </c>
      <c r="F11039" t="s">
        <v>24</v>
      </c>
      <c r="G11039">
        <v>2</v>
      </c>
      <c r="H11039">
        <v>3</v>
      </c>
      <c r="I11039" t="s">
        <v>21</v>
      </c>
      <c r="J11039">
        <v>-1</v>
      </c>
    </row>
    <row r="11040" spans="2:10" x14ac:dyDescent="0.45">
      <c r="B11040">
        <v>10485</v>
      </c>
      <c r="C11040" t="s">
        <v>35</v>
      </c>
      <c r="D11040">
        <v>43</v>
      </c>
      <c r="E11040">
        <v>14</v>
      </c>
      <c r="F11040" t="s">
        <v>0</v>
      </c>
      <c r="G11040">
        <v>3</v>
      </c>
      <c r="H11040">
        <v>1</v>
      </c>
      <c r="I11040" t="s">
        <v>17</v>
      </c>
      <c r="J11040">
        <v>1</v>
      </c>
    </row>
    <row r="11041" spans="2:10" x14ac:dyDescent="0.45">
      <c r="B11041">
        <v>10486</v>
      </c>
      <c r="C11041" t="s">
        <v>35</v>
      </c>
      <c r="D11041">
        <v>43</v>
      </c>
      <c r="E11041">
        <v>14</v>
      </c>
      <c r="F11041" t="s">
        <v>8</v>
      </c>
      <c r="G11041">
        <v>0</v>
      </c>
      <c r="H11041">
        <v>0</v>
      </c>
      <c r="I11041" t="s">
        <v>4</v>
      </c>
      <c r="J11041">
        <v>0</v>
      </c>
    </row>
    <row r="11042" spans="2:10" x14ac:dyDescent="0.45">
      <c r="B11042">
        <v>10487</v>
      </c>
      <c r="C11042" t="s">
        <v>35</v>
      </c>
      <c r="D11042">
        <v>43</v>
      </c>
      <c r="E11042">
        <v>14</v>
      </c>
      <c r="F11042" t="s">
        <v>5</v>
      </c>
      <c r="G11042">
        <v>1</v>
      </c>
      <c r="H11042">
        <v>0</v>
      </c>
      <c r="I11042" t="s">
        <v>10</v>
      </c>
      <c r="J11042">
        <v>1</v>
      </c>
    </row>
    <row r="11043" spans="2:10" x14ac:dyDescent="0.45">
      <c r="B11043">
        <v>10488</v>
      </c>
      <c r="C11043" t="s">
        <v>35</v>
      </c>
      <c r="D11043">
        <v>43</v>
      </c>
      <c r="E11043">
        <v>14</v>
      </c>
      <c r="F11043" t="s">
        <v>7</v>
      </c>
      <c r="G11043">
        <v>0</v>
      </c>
      <c r="H11043">
        <v>2</v>
      </c>
      <c r="I11043" t="s">
        <v>27</v>
      </c>
      <c r="J11043">
        <v>-1</v>
      </c>
    </row>
    <row r="11044" spans="2:10" x14ac:dyDescent="0.45">
      <c r="B11044">
        <v>10489</v>
      </c>
      <c r="C11044" t="s">
        <v>35</v>
      </c>
      <c r="D11044">
        <v>43</v>
      </c>
      <c r="E11044">
        <v>14</v>
      </c>
      <c r="F11044" t="s">
        <v>9</v>
      </c>
      <c r="G11044">
        <v>2</v>
      </c>
      <c r="H11044">
        <v>5</v>
      </c>
      <c r="I11044" t="s">
        <v>11</v>
      </c>
      <c r="J11044">
        <v>-1</v>
      </c>
    </row>
    <row r="11045" spans="2:10" x14ac:dyDescent="0.45">
      <c r="B11045">
        <v>10490</v>
      </c>
      <c r="C11045" t="s">
        <v>35</v>
      </c>
      <c r="D11045">
        <v>43</v>
      </c>
      <c r="E11045">
        <v>14</v>
      </c>
      <c r="F11045" t="s">
        <v>13</v>
      </c>
      <c r="G11045">
        <v>1</v>
      </c>
      <c r="H11045">
        <v>2</v>
      </c>
      <c r="I11045" t="s">
        <v>14</v>
      </c>
      <c r="J11045">
        <v>-1</v>
      </c>
    </row>
    <row r="11046" spans="2:10" x14ac:dyDescent="0.45">
      <c r="B11046">
        <v>10491</v>
      </c>
      <c r="C11046" t="s">
        <v>35</v>
      </c>
      <c r="D11046">
        <v>43</v>
      </c>
      <c r="E11046">
        <v>14</v>
      </c>
      <c r="F11046" t="s">
        <v>3</v>
      </c>
      <c r="G11046">
        <v>2</v>
      </c>
      <c r="H11046">
        <v>1</v>
      </c>
      <c r="I11046" t="s">
        <v>1</v>
      </c>
      <c r="J11046">
        <v>1</v>
      </c>
    </row>
    <row r="11047" spans="2:10" x14ac:dyDescent="0.45">
      <c r="B11047">
        <v>10492</v>
      </c>
      <c r="C11047" t="s">
        <v>35</v>
      </c>
      <c r="D11047">
        <v>43</v>
      </c>
      <c r="E11047">
        <v>14</v>
      </c>
      <c r="F11047" t="s">
        <v>6</v>
      </c>
      <c r="G11047">
        <v>0</v>
      </c>
      <c r="H11047">
        <v>0</v>
      </c>
      <c r="I11047" t="s">
        <v>12</v>
      </c>
      <c r="J11047">
        <v>0</v>
      </c>
    </row>
    <row r="11048" spans="2:10" x14ac:dyDescent="0.45">
      <c r="B11048">
        <v>10431</v>
      </c>
      <c r="C11048" t="s">
        <v>35</v>
      </c>
      <c r="D11048">
        <v>43</v>
      </c>
      <c r="E11048">
        <v>15</v>
      </c>
      <c r="F11048" t="s">
        <v>7</v>
      </c>
      <c r="G11048">
        <v>2</v>
      </c>
      <c r="H11048">
        <v>1</v>
      </c>
      <c r="I11048" t="s">
        <v>3</v>
      </c>
      <c r="J11048">
        <v>1</v>
      </c>
    </row>
    <row r="11049" spans="2:10" x14ac:dyDescent="0.45">
      <c r="B11049">
        <v>10432</v>
      </c>
      <c r="C11049" t="s">
        <v>35</v>
      </c>
      <c r="D11049">
        <v>43</v>
      </c>
      <c r="E11049">
        <v>15</v>
      </c>
      <c r="F11049" t="s">
        <v>10</v>
      </c>
      <c r="G11049">
        <v>3</v>
      </c>
      <c r="H11049">
        <v>2</v>
      </c>
      <c r="I11049" t="s">
        <v>9</v>
      </c>
      <c r="J11049">
        <v>1</v>
      </c>
    </row>
    <row r="11050" spans="2:10" x14ac:dyDescent="0.45">
      <c r="B11050">
        <v>10433</v>
      </c>
      <c r="C11050" t="s">
        <v>35</v>
      </c>
      <c r="D11050">
        <v>43</v>
      </c>
      <c r="E11050">
        <v>15</v>
      </c>
      <c r="F11050" t="s">
        <v>1</v>
      </c>
      <c r="G11050">
        <v>1</v>
      </c>
      <c r="H11050">
        <v>0</v>
      </c>
      <c r="I11050" t="s">
        <v>0</v>
      </c>
      <c r="J11050">
        <v>1</v>
      </c>
    </row>
    <row r="11051" spans="2:10" x14ac:dyDescent="0.45">
      <c r="B11051">
        <v>10434</v>
      </c>
      <c r="C11051" t="s">
        <v>35</v>
      </c>
      <c r="D11051">
        <v>43</v>
      </c>
      <c r="E11051">
        <v>15</v>
      </c>
      <c r="F11051" t="s">
        <v>17</v>
      </c>
      <c r="G11051">
        <v>0</v>
      </c>
      <c r="H11051">
        <v>0</v>
      </c>
      <c r="I11051" t="s">
        <v>6</v>
      </c>
      <c r="J11051">
        <v>0</v>
      </c>
    </row>
    <row r="11052" spans="2:10" x14ac:dyDescent="0.45">
      <c r="B11052">
        <v>10435</v>
      </c>
      <c r="C11052" t="s">
        <v>35</v>
      </c>
      <c r="D11052">
        <v>43</v>
      </c>
      <c r="E11052">
        <v>15</v>
      </c>
      <c r="F11052" t="s">
        <v>12</v>
      </c>
      <c r="G11052">
        <v>1</v>
      </c>
      <c r="H11052">
        <v>3</v>
      </c>
      <c r="I11052" t="s">
        <v>8</v>
      </c>
      <c r="J11052">
        <v>-1</v>
      </c>
    </row>
    <row r="11053" spans="2:10" x14ac:dyDescent="0.45">
      <c r="B11053">
        <v>10436</v>
      </c>
      <c r="C11053" t="s">
        <v>35</v>
      </c>
      <c r="D11053">
        <v>43</v>
      </c>
      <c r="E11053">
        <v>15</v>
      </c>
      <c r="F11053" t="s">
        <v>21</v>
      </c>
      <c r="G11053">
        <v>2</v>
      </c>
      <c r="H11053">
        <v>1</v>
      </c>
      <c r="I11053" t="s">
        <v>5</v>
      </c>
      <c r="J11053">
        <v>1</v>
      </c>
    </row>
    <row r="11054" spans="2:10" x14ac:dyDescent="0.45">
      <c r="B11054">
        <v>10437</v>
      </c>
      <c r="C11054" t="s">
        <v>35</v>
      </c>
      <c r="D11054">
        <v>43</v>
      </c>
      <c r="E11054">
        <v>15</v>
      </c>
      <c r="F11054" t="s">
        <v>14</v>
      </c>
      <c r="G11054">
        <v>1</v>
      </c>
      <c r="H11054">
        <v>2</v>
      </c>
      <c r="I11054" t="s">
        <v>24</v>
      </c>
      <c r="J11054">
        <v>-1</v>
      </c>
    </row>
    <row r="11055" spans="2:10" x14ac:dyDescent="0.45">
      <c r="B11055">
        <v>10438</v>
      </c>
      <c r="C11055" t="s">
        <v>35</v>
      </c>
      <c r="D11055">
        <v>43</v>
      </c>
      <c r="E11055">
        <v>15</v>
      </c>
      <c r="F11055" t="s">
        <v>27</v>
      </c>
      <c r="G11055">
        <v>2</v>
      </c>
      <c r="H11055">
        <v>3</v>
      </c>
      <c r="I11055" t="s">
        <v>11</v>
      </c>
      <c r="J11055">
        <v>-1</v>
      </c>
    </row>
    <row r="11056" spans="2:10" x14ac:dyDescent="0.45">
      <c r="B11056">
        <v>10439</v>
      </c>
      <c r="C11056" t="s">
        <v>35</v>
      </c>
      <c r="D11056">
        <v>43</v>
      </c>
      <c r="E11056">
        <v>15</v>
      </c>
      <c r="F11056" t="s">
        <v>4</v>
      </c>
      <c r="G11056">
        <v>0</v>
      </c>
      <c r="H11056">
        <v>0</v>
      </c>
      <c r="I11056" t="s">
        <v>13</v>
      </c>
      <c r="J11056">
        <v>0</v>
      </c>
    </row>
    <row r="11057" spans="2:10" x14ac:dyDescent="0.45">
      <c r="B11057">
        <v>10413</v>
      </c>
      <c r="C11057" t="s">
        <v>35</v>
      </c>
      <c r="D11057">
        <v>43</v>
      </c>
      <c r="E11057">
        <v>16</v>
      </c>
      <c r="F11057" t="s">
        <v>24</v>
      </c>
      <c r="G11057">
        <v>2</v>
      </c>
      <c r="H11057">
        <v>3</v>
      </c>
      <c r="I11057" t="s">
        <v>4</v>
      </c>
      <c r="J11057">
        <v>-1</v>
      </c>
    </row>
    <row r="11058" spans="2:10" x14ac:dyDescent="0.45">
      <c r="B11058">
        <v>10414</v>
      </c>
      <c r="C11058" t="s">
        <v>35</v>
      </c>
      <c r="D11058">
        <v>43</v>
      </c>
      <c r="E11058">
        <v>16</v>
      </c>
      <c r="F11058" t="s">
        <v>0</v>
      </c>
      <c r="G11058">
        <v>1</v>
      </c>
      <c r="H11058">
        <v>1</v>
      </c>
      <c r="I11058" t="s">
        <v>7</v>
      </c>
      <c r="J11058">
        <v>0</v>
      </c>
    </row>
    <row r="11059" spans="2:10" x14ac:dyDescent="0.45">
      <c r="B11059">
        <v>10415</v>
      </c>
      <c r="C11059" t="s">
        <v>35</v>
      </c>
      <c r="D11059">
        <v>43</v>
      </c>
      <c r="E11059">
        <v>16</v>
      </c>
      <c r="F11059" t="s">
        <v>8</v>
      </c>
      <c r="G11059">
        <v>0</v>
      </c>
      <c r="H11059">
        <v>2</v>
      </c>
      <c r="I11059" t="s">
        <v>17</v>
      </c>
      <c r="J11059">
        <v>-1</v>
      </c>
    </row>
    <row r="11060" spans="2:10" x14ac:dyDescent="0.45">
      <c r="B11060">
        <v>10416</v>
      </c>
      <c r="C11060" t="s">
        <v>35</v>
      </c>
      <c r="D11060">
        <v>43</v>
      </c>
      <c r="E11060">
        <v>16</v>
      </c>
      <c r="F11060" t="s">
        <v>5</v>
      </c>
      <c r="G11060">
        <v>2</v>
      </c>
      <c r="H11060">
        <v>1</v>
      </c>
      <c r="I11060" t="s">
        <v>14</v>
      </c>
      <c r="J11060">
        <v>1</v>
      </c>
    </row>
    <row r="11061" spans="2:10" x14ac:dyDescent="0.45">
      <c r="B11061">
        <v>10417</v>
      </c>
      <c r="C11061" t="s">
        <v>35</v>
      </c>
      <c r="D11061">
        <v>43</v>
      </c>
      <c r="E11061">
        <v>16</v>
      </c>
      <c r="F11061" t="s">
        <v>9</v>
      </c>
      <c r="G11061">
        <v>1</v>
      </c>
      <c r="H11061">
        <v>1</v>
      </c>
      <c r="I11061" t="s">
        <v>21</v>
      </c>
      <c r="J11061">
        <v>0</v>
      </c>
    </row>
    <row r="11062" spans="2:10" x14ac:dyDescent="0.45">
      <c r="B11062">
        <v>10418</v>
      </c>
      <c r="C11062" t="s">
        <v>35</v>
      </c>
      <c r="D11062">
        <v>43</v>
      </c>
      <c r="E11062">
        <v>16</v>
      </c>
      <c r="F11062" t="s">
        <v>13</v>
      </c>
      <c r="G11062">
        <v>8</v>
      </c>
      <c r="H11062">
        <v>0</v>
      </c>
      <c r="I11062" t="s">
        <v>12</v>
      </c>
      <c r="J11062">
        <v>1</v>
      </c>
    </row>
    <row r="11063" spans="2:10" x14ac:dyDescent="0.45">
      <c r="B11063">
        <v>10419</v>
      </c>
      <c r="C11063" t="s">
        <v>35</v>
      </c>
      <c r="D11063">
        <v>43</v>
      </c>
      <c r="E11063">
        <v>16</v>
      </c>
      <c r="F11063" t="s">
        <v>3</v>
      </c>
      <c r="G11063">
        <v>1</v>
      </c>
      <c r="H11063">
        <v>0</v>
      </c>
      <c r="I11063" t="s">
        <v>27</v>
      </c>
      <c r="J11063">
        <v>1</v>
      </c>
    </row>
    <row r="11064" spans="2:10" x14ac:dyDescent="0.45">
      <c r="B11064">
        <v>10420</v>
      </c>
      <c r="C11064" t="s">
        <v>35</v>
      </c>
      <c r="D11064">
        <v>43</v>
      </c>
      <c r="E11064">
        <v>16</v>
      </c>
      <c r="F11064" t="s">
        <v>11</v>
      </c>
      <c r="G11064">
        <v>0</v>
      </c>
      <c r="H11064">
        <v>0</v>
      </c>
      <c r="I11064" t="s">
        <v>10</v>
      </c>
      <c r="J11064">
        <v>0</v>
      </c>
    </row>
    <row r="11065" spans="2:10" x14ac:dyDescent="0.45">
      <c r="B11065">
        <v>10421</v>
      </c>
      <c r="C11065" t="s">
        <v>35</v>
      </c>
      <c r="D11065">
        <v>43</v>
      </c>
      <c r="E11065">
        <v>16</v>
      </c>
      <c r="F11065" t="s">
        <v>6</v>
      </c>
      <c r="G11065">
        <v>0</v>
      </c>
      <c r="H11065">
        <v>3</v>
      </c>
      <c r="I11065" t="s">
        <v>1</v>
      </c>
      <c r="J11065">
        <v>-1</v>
      </c>
    </row>
    <row r="11066" spans="2:10" x14ac:dyDescent="0.45">
      <c r="B11066">
        <v>10386</v>
      </c>
      <c r="C11066" t="s">
        <v>35</v>
      </c>
      <c r="D11066">
        <v>43</v>
      </c>
      <c r="E11066">
        <v>17</v>
      </c>
      <c r="F11066" t="s">
        <v>12</v>
      </c>
      <c r="G11066">
        <v>3</v>
      </c>
      <c r="H11066">
        <v>2</v>
      </c>
      <c r="I11066" t="s">
        <v>24</v>
      </c>
      <c r="J11066">
        <v>1</v>
      </c>
    </row>
    <row r="11067" spans="2:10" x14ac:dyDescent="0.45">
      <c r="B11067">
        <v>10387</v>
      </c>
      <c r="C11067" t="s">
        <v>35</v>
      </c>
      <c r="D11067">
        <v>43</v>
      </c>
      <c r="E11067">
        <v>17</v>
      </c>
      <c r="F11067" t="s">
        <v>21</v>
      </c>
      <c r="G11067">
        <v>2</v>
      </c>
      <c r="H11067">
        <v>2</v>
      </c>
      <c r="I11067" t="s">
        <v>11</v>
      </c>
      <c r="J11067">
        <v>0</v>
      </c>
    </row>
    <row r="11068" spans="2:10" x14ac:dyDescent="0.45">
      <c r="B11068">
        <v>10388</v>
      </c>
      <c r="C11068" t="s">
        <v>35</v>
      </c>
      <c r="D11068">
        <v>43</v>
      </c>
      <c r="E11068">
        <v>17</v>
      </c>
      <c r="F11068" t="s">
        <v>0</v>
      </c>
      <c r="G11068">
        <v>0</v>
      </c>
      <c r="H11068">
        <v>1</v>
      </c>
      <c r="I11068" t="s">
        <v>3</v>
      </c>
      <c r="J11068">
        <v>-1</v>
      </c>
    </row>
    <row r="11069" spans="2:10" x14ac:dyDescent="0.45">
      <c r="B11069">
        <v>10389</v>
      </c>
      <c r="C11069" t="s">
        <v>35</v>
      </c>
      <c r="D11069">
        <v>43</v>
      </c>
      <c r="E11069">
        <v>17</v>
      </c>
      <c r="F11069" t="s">
        <v>14</v>
      </c>
      <c r="G11069">
        <v>2</v>
      </c>
      <c r="H11069">
        <v>0</v>
      </c>
      <c r="I11069" t="s">
        <v>9</v>
      </c>
      <c r="J11069">
        <v>1</v>
      </c>
    </row>
    <row r="11070" spans="2:10" x14ac:dyDescent="0.45">
      <c r="B11070">
        <v>10390</v>
      </c>
      <c r="C11070" t="s">
        <v>35</v>
      </c>
      <c r="D11070">
        <v>43</v>
      </c>
      <c r="E11070">
        <v>17</v>
      </c>
      <c r="F11070" t="s">
        <v>1</v>
      </c>
      <c r="G11070">
        <v>5</v>
      </c>
      <c r="H11070">
        <v>4</v>
      </c>
      <c r="I11070" t="s">
        <v>8</v>
      </c>
      <c r="J11070">
        <v>1</v>
      </c>
    </row>
    <row r="11071" spans="2:10" x14ac:dyDescent="0.45">
      <c r="B11071">
        <v>10391</v>
      </c>
      <c r="C11071" t="s">
        <v>35</v>
      </c>
      <c r="D11071">
        <v>43</v>
      </c>
      <c r="E11071">
        <v>17</v>
      </c>
      <c r="F11071" t="s">
        <v>17</v>
      </c>
      <c r="G11071">
        <v>1</v>
      </c>
      <c r="H11071">
        <v>1</v>
      </c>
      <c r="I11071" t="s">
        <v>13</v>
      </c>
      <c r="J11071">
        <v>0</v>
      </c>
    </row>
    <row r="11072" spans="2:10" x14ac:dyDescent="0.45">
      <c r="B11072">
        <v>10392</v>
      </c>
      <c r="C11072" t="s">
        <v>35</v>
      </c>
      <c r="D11072">
        <v>43</v>
      </c>
      <c r="E11072">
        <v>17</v>
      </c>
      <c r="F11072" t="s">
        <v>7</v>
      </c>
      <c r="G11072">
        <v>4</v>
      </c>
      <c r="H11072">
        <v>0</v>
      </c>
      <c r="I11072" t="s">
        <v>6</v>
      </c>
      <c r="J11072">
        <v>1</v>
      </c>
    </row>
    <row r="11073" spans="2:10" x14ac:dyDescent="0.45">
      <c r="B11073">
        <v>10393</v>
      </c>
      <c r="C11073" t="s">
        <v>35</v>
      </c>
      <c r="D11073">
        <v>43</v>
      </c>
      <c r="E11073">
        <v>17</v>
      </c>
      <c r="F11073" t="s">
        <v>4</v>
      </c>
      <c r="G11073">
        <v>2</v>
      </c>
      <c r="H11073">
        <v>0</v>
      </c>
      <c r="I11073" t="s">
        <v>5</v>
      </c>
      <c r="J11073">
        <v>1</v>
      </c>
    </row>
    <row r="11074" spans="2:10" x14ac:dyDescent="0.45">
      <c r="B11074">
        <v>10394</v>
      </c>
      <c r="C11074" t="s">
        <v>35</v>
      </c>
      <c r="D11074">
        <v>43</v>
      </c>
      <c r="E11074">
        <v>17</v>
      </c>
      <c r="F11074" t="s">
        <v>27</v>
      </c>
      <c r="G11074">
        <v>1</v>
      </c>
      <c r="H11074">
        <v>0</v>
      </c>
      <c r="I11074" t="s">
        <v>10</v>
      </c>
      <c r="J11074">
        <v>1</v>
      </c>
    </row>
    <row r="11075" spans="2:10" x14ac:dyDescent="0.45">
      <c r="B11075">
        <v>14741</v>
      </c>
      <c r="C11075" t="s">
        <v>34</v>
      </c>
      <c r="D11075">
        <v>44</v>
      </c>
      <c r="E11075">
        <v>1</v>
      </c>
      <c r="F11075" t="s">
        <v>17</v>
      </c>
      <c r="G11075">
        <v>1</v>
      </c>
      <c r="H11075">
        <v>0</v>
      </c>
      <c r="I11075" t="s">
        <v>24</v>
      </c>
      <c r="J11075">
        <v>1</v>
      </c>
    </row>
    <row r="11076" spans="2:10" x14ac:dyDescent="0.45">
      <c r="B11076">
        <v>14742</v>
      </c>
      <c r="C11076" t="s">
        <v>34</v>
      </c>
      <c r="D11076">
        <v>44</v>
      </c>
      <c r="E11076">
        <v>1</v>
      </c>
      <c r="F11076" t="s">
        <v>21</v>
      </c>
      <c r="G11076">
        <v>1</v>
      </c>
      <c r="H11076">
        <v>1</v>
      </c>
      <c r="I11076" t="s">
        <v>10</v>
      </c>
      <c r="J11076">
        <v>0</v>
      </c>
    </row>
    <row r="11077" spans="2:10" x14ac:dyDescent="0.45">
      <c r="B11077">
        <v>14743</v>
      </c>
      <c r="C11077" t="s">
        <v>34</v>
      </c>
      <c r="D11077">
        <v>44</v>
      </c>
      <c r="E11077">
        <v>1</v>
      </c>
      <c r="F11077" t="s">
        <v>12</v>
      </c>
      <c r="G11077">
        <v>0</v>
      </c>
      <c r="H11077">
        <v>1</v>
      </c>
      <c r="I11077" t="s">
        <v>5</v>
      </c>
      <c r="J11077">
        <v>-1</v>
      </c>
    </row>
    <row r="11078" spans="2:10" x14ac:dyDescent="0.45">
      <c r="B11078">
        <v>14744</v>
      </c>
      <c r="C11078" t="s">
        <v>34</v>
      </c>
      <c r="D11078">
        <v>44</v>
      </c>
      <c r="E11078">
        <v>1</v>
      </c>
      <c r="F11078" t="s">
        <v>4</v>
      </c>
      <c r="G11078">
        <v>2</v>
      </c>
      <c r="H11078">
        <v>1</v>
      </c>
      <c r="I11078" t="s">
        <v>9</v>
      </c>
      <c r="J11078">
        <v>1</v>
      </c>
    </row>
    <row r="11079" spans="2:10" x14ac:dyDescent="0.45">
      <c r="B11079">
        <v>14745</v>
      </c>
      <c r="C11079" t="s">
        <v>34</v>
      </c>
      <c r="D11079">
        <v>44</v>
      </c>
      <c r="E11079">
        <v>1</v>
      </c>
      <c r="F11079" t="s">
        <v>7</v>
      </c>
      <c r="G11079">
        <v>2</v>
      </c>
      <c r="H11079">
        <v>2</v>
      </c>
      <c r="I11079" t="s">
        <v>8</v>
      </c>
      <c r="J11079">
        <v>0</v>
      </c>
    </row>
    <row r="11080" spans="2:10" x14ac:dyDescent="0.45">
      <c r="B11080">
        <v>14746</v>
      </c>
      <c r="C11080" t="s">
        <v>34</v>
      </c>
      <c r="D11080">
        <v>44</v>
      </c>
      <c r="E11080">
        <v>1</v>
      </c>
      <c r="F11080" t="s">
        <v>1</v>
      </c>
      <c r="G11080">
        <v>3</v>
      </c>
      <c r="H11080">
        <v>0</v>
      </c>
      <c r="I11080" t="s">
        <v>13</v>
      </c>
      <c r="J11080">
        <v>1</v>
      </c>
    </row>
    <row r="11081" spans="2:10" x14ac:dyDescent="0.45">
      <c r="B11081">
        <v>14747</v>
      </c>
      <c r="C11081" t="s">
        <v>34</v>
      </c>
      <c r="D11081">
        <v>44</v>
      </c>
      <c r="E11081">
        <v>1</v>
      </c>
      <c r="F11081" t="s">
        <v>0</v>
      </c>
      <c r="G11081">
        <v>1</v>
      </c>
      <c r="H11081">
        <v>1</v>
      </c>
      <c r="I11081" t="s">
        <v>27</v>
      </c>
      <c r="J11081">
        <v>0</v>
      </c>
    </row>
    <row r="11082" spans="2:10" x14ac:dyDescent="0.45">
      <c r="B11082">
        <v>14748</v>
      </c>
      <c r="C11082" t="s">
        <v>34</v>
      </c>
      <c r="D11082">
        <v>44</v>
      </c>
      <c r="E11082">
        <v>1</v>
      </c>
      <c r="F11082" t="s">
        <v>14</v>
      </c>
      <c r="G11082">
        <v>1</v>
      </c>
      <c r="H11082">
        <v>1</v>
      </c>
      <c r="I11082" t="s">
        <v>11</v>
      </c>
      <c r="J11082">
        <v>0</v>
      </c>
    </row>
    <row r="11083" spans="2:10" x14ac:dyDescent="0.45">
      <c r="B11083">
        <v>14749</v>
      </c>
      <c r="C11083" t="s">
        <v>34</v>
      </c>
      <c r="D11083">
        <v>44</v>
      </c>
      <c r="E11083">
        <v>1</v>
      </c>
      <c r="F11083" t="s">
        <v>3</v>
      </c>
      <c r="G11083">
        <v>0</v>
      </c>
      <c r="H11083">
        <v>0</v>
      </c>
      <c r="I11083" t="s">
        <v>6</v>
      </c>
      <c r="J11083">
        <v>0</v>
      </c>
    </row>
    <row r="11084" spans="2:10" x14ac:dyDescent="0.45">
      <c r="B11084">
        <v>14759</v>
      </c>
      <c r="C11084" t="s">
        <v>34</v>
      </c>
      <c r="D11084">
        <v>44</v>
      </c>
      <c r="E11084">
        <v>2</v>
      </c>
      <c r="F11084" t="s">
        <v>9</v>
      </c>
      <c r="G11084">
        <v>3</v>
      </c>
      <c r="H11084">
        <v>0</v>
      </c>
      <c r="I11084" t="s">
        <v>12</v>
      </c>
      <c r="J11084">
        <v>1</v>
      </c>
    </row>
    <row r="11085" spans="2:10" x14ac:dyDescent="0.45">
      <c r="B11085">
        <v>14760</v>
      </c>
      <c r="C11085" t="s">
        <v>34</v>
      </c>
      <c r="D11085">
        <v>44</v>
      </c>
      <c r="E11085">
        <v>2</v>
      </c>
      <c r="F11085" t="s">
        <v>27</v>
      </c>
      <c r="G11085">
        <v>1</v>
      </c>
      <c r="H11085">
        <v>1</v>
      </c>
      <c r="I11085" t="s">
        <v>21</v>
      </c>
      <c r="J11085">
        <v>0</v>
      </c>
    </row>
    <row r="11086" spans="2:10" x14ac:dyDescent="0.45">
      <c r="B11086">
        <v>14761</v>
      </c>
      <c r="C11086" t="s">
        <v>34</v>
      </c>
      <c r="D11086">
        <v>44</v>
      </c>
      <c r="E11086">
        <v>2</v>
      </c>
      <c r="F11086" t="s">
        <v>6</v>
      </c>
      <c r="G11086">
        <v>1</v>
      </c>
      <c r="H11086">
        <v>1</v>
      </c>
      <c r="I11086" t="s">
        <v>0</v>
      </c>
      <c r="J11086">
        <v>0</v>
      </c>
    </row>
    <row r="11087" spans="2:10" x14ac:dyDescent="0.45">
      <c r="B11087">
        <v>14762</v>
      </c>
      <c r="C11087" t="s">
        <v>34</v>
      </c>
      <c r="D11087">
        <v>44</v>
      </c>
      <c r="E11087">
        <v>2</v>
      </c>
      <c r="F11087" t="s">
        <v>10</v>
      </c>
      <c r="G11087">
        <v>1</v>
      </c>
      <c r="H11087">
        <v>0</v>
      </c>
      <c r="I11087" t="s">
        <v>14</v>
      </c>
      <c r="J11087">
        <v>1</v>
      </c>
    </row>
    <row r="11088" spans="2:10" x14ac:dyDescent="0.45">
      <c r="B11088">
        <v>14763</v>
      </c>
      <c r="C11088" t="s">
        <v>34</v>
      </c>
      <c r="D11088">
        <v>44</v>
      </c>
      <c r="E11088">
        <v>2</v>
      </c>
      <c r="F11088" t="s">
        <v>24</v>
      </c>
      <c r="G11088">
        <v>1</v>
      </c>
      <c r="H11088">
        <v>1</v>
      </c>
      <c r="I11088" t="s">
        <v>1</v>
      </c>
      <c r="J11088">
        <v>0</v>
      </c>
    </row>
    <row r="11089" spans="2:10" x14ac:dyDescent="0.45">
      <c r="B11089">
        <v>14764</v>
      </c>
      <c r="C11089" t="s">
        <v>34</v>
      </c>
      <c r="D11089">
        <v>44</v>
      </c>
      <c r="E11089">
        <v>2</v>
      </c>
      <c r="F11089" t="s">
        <v>5</v>
      </c>
      <c r="G11089">
        <v>3</v>
      </c>
      <c r="H11089">
        <v>2</v>
      </c>
      <c r="I11089" t="s">
        <v>17</v>
      </c>
      <c r="J11089">
        <v>1</v>
      </c>
    </row>
    <row r="11090" spans="2:10" x14ac:dyDescent="0.45">
      <c r="B11090">
        <v>14765</v>
      </c>
      <c r="C11090" t="s">
        <v>34</v>
      </c>
      <c r="D11090">
        <v>44</v>
      </c>
      <c r="E11090">
        <v>2</v>
      </c>
      <c r="F11090" t="s">
        <v>13</v>
      </c>
      <c r="G11090">
        <v>1</v>
      </c>
      <c r="H11090">
        <v>2</v>
      </c>
      <c r="I11090" t="s">
        <v>7</v>
      </c>
      <c r="J11090">
        <v>-1</v>
      </c>
    </row>
    <row r="11091" spans="2:10" x14ac:dyDescent="0.45">
      <c r="B11091">
        <v>14766</v>
      </c>
      <c r="C11091" t="s">
        <v>34</v>
      </c>
      <c r="D11091">
        <v>44</v>
      </c>
      <c r="E11091">
        <v>2</v>
      </c>
      <c r="F11091" t="s">
        <v>11</v>
      </c>
      <c r="G11091">
        <v>2</v>
      </c>
      <c r="H11091">
        <v>2</v>
      </c>
      <c r="I11091" t="s">
        <v>4</v>
      </c>
      <c r="J11091">
        <v>0</v>
      </c>
    </row>
    <row r="11092" spans="2:10" x14ac:dyDescent="0.45">
      <c r="B11092">
        <v>14767</v>
      </c>
      <c r="C11092" t="s">
        <v>34</v>
      </c>
      <c r="D11092">
        <v>44</v>
      </c>
      <c r="E11092">
        <v>2</v>
      </c>
      <c r="F11092" t="s">
        <v>8</v>
      </c>
      <c r="G11092">
        <v>2</v>
      </c>
      <c r="H11092">
        <v>1</v>
      </c>
      <c r="I11092" t="s">
        <v>3</v>
      </c>
      <c r="J11092">
        <v>1</v>
      </c>
    </row>
    <row r="11093" spans="2:10" x14ac:dyDescent="0.45">
      <c r="B11093">
        <v>14786</v>
      </c>
      <c r="C11093" t="s">
        <v>34</v>
      </c>
      <c r="D11093">
        <v>44</v>
      </c>
      <c r="E11093">
        <v>3</v>
      </c>
      <c r="F11093" t="s">
        <v>7</v>
      </c>
      <c r="G11093">
        <v>1</v>
      </c>
      <c r="H11093">
        <v>2</v>
      </c>
      <c r="I11093" t="s">
        <v>24</v>
      </c>
      <c r="J11093">
        <v>-1</v>
      </c>
    </row>
    <row r="11094" spans="2:10" x14ac:dyDescent="0.45">
      <c r="B11094">
        <v>14787</v>
      </c>
      <c r="C11094" t="s">
        <v>34</v>
      </c>
      <c r="D11094">
        <v>44</v>
      </c>
      <c r="E11094">
        <v>3</v>
      </c>
      <c r="F11094" t="s">
        <v>14</v>
      </c>
      <c r="G11094">
        <v>4</v>
      </c>
      <c r="H11094">
        <v>0</v>
      </c>
      <c r="I11094" t="s">
        <v>21</v>
      </c>
      <c r="J11094">
        <v>1</v>
      </c>
    </row>
    <row r="11095" spans="2:10" x14ac:dyDescent="0.45">
      <c r="B11095">
        <v>14788</v>
      </c>
      <c r="C11095" t="s">
        <v>34</v>
      </c>
      <c r="D11095">
        <v>44</v>
      </c>
      <c r="E11095">
        <v>3</v>
      </c>
      <c r="F11095" t="s">
        <v>0</v>
      </c>
      <c r="G11095">
        <v>0</v>
      </c>
      <c r="H11095">
        <v>0</v>
      </c>
      <c r="I11095" t="s">
        <v>8</v>
      </c>
      <c r="J11095">
        <v>0</v>
      </c>
    </row>
    <row r="11096" spans="2:10" x14ac:dyDescent="0.45">
      <c r="B11096">
        <v>14789</v>
      </c>
      <c r="C11096" t="s">
        <v>34</v>
      </c>
      <c r="D11096">
        <v>44</v>
      </c>
      <c r="E11096">
        <v>3</v>
      </c>
      <c r="F11096" t="s">
        <v>4</v>
      </c>
      <c r="G11096">
        <v>2</v>
      </c>
      <c r="H11096">
        <v>0</v>
      </c>
      <c r="I11096" t="s">
        <v>10</v>
      </c>
      <c r="J11096">
        <v>1</v>
      </c>
    </row>
    <row r="11097" spans="2:10" x14ac:dyDescent="0.45">
      <c r="B11097">
        <v>14790</v>
      </c>
      <c r="C11097" t="s">
        <v>34</v>
      </c>
      <c r="D11097">
        <v>44</v>
      </c>
      <c r="E11097">
        <v>3</v>
      </c>
      <c r="F11097" t="s">
        <v>1</v>
      </c>
      <c r="G11097">
        <v>6</v>
      </c>
      <c r="H11097">
        <v>0</v>
      </c>
      <c r="I11097" t="s">
        <v>5</v>
      </c>
      <c r="J11097">
        <v>1</v>
      </c>
    </row>
    <row r="11098" spans="2:10" x14ac:dyDescent="0.45">
      <c r="B11098">
        <v>14791</v>
      </c>
      <c r="C11098" t="s">
        <v>34</v>
      </c>
      <c r="D11098">
        <v>44</v>
      </c>
      <c r="E11098">
        <v>3</v>
      </c>
      <c r="F11098" t="s">
        <v>17</v>
      </c>
      <c r="G11098">
        <v>1</v>
      </c>
      <c r="H11098">
        <v>0</v>
      </c>
      <c r="I11098" t="s">
        <v>9</v>
      </c>
      <c r="J11098">
        <v>1</v>
      </c>
    </row>
    <row r="11099" spans="2:10" x14ac:dyDescent="0.45">
      <c r="B11099">
        <v>14792</v>
      </c>
      <c r="C11099" t="s">
        <v>34</v>
      </c>
      <c r="D11099">
        <v>44</v>
      </c>
      <c r="E11099">
        <v>3</v>
      </c>
      <c r="F11099" t="s">
        <v>3</v>
      </c>
      <c r="G11099">
        <v>2</v>
      </c>
      <c r="H11099">
        <v>0</v>
      </c>
      <c r="I11099" t="s">
        <v>13</v>
      </c>
      <c r="J11099">
        <v>1</v>
      </c>
    </row>
    <row r="11100" spans="2:10" x14ac:dyDescent="0.45">
      <c r="B11100">
        <v>14793</v>
      </c>
      <c r="C11100" t="s">
        <v>34</v>
      </c>
      <c r="D11100">
        <v>44</v>
      </c>
      <c r="E11100">
        <v>3</v>
      </c>
      <c r="F11100" t="s">
        <v>6</v>
      </c>
      <c r="G11100">
        <v>1</v>
      </c>
      <c r="H11100">
        <v>1</v>
      </c>
      <c r="I11100" t="s">
        <v>27</v>
      </c>
      <c r="J11100">
        <v>0</v>
      </c>
    </row>
    <row r="11101" spans="2:10" x14ac:dyDescent="0.45">
      <c r="B11101">
        <v>14794</v>
      </c>
      <c r="C11101" t="s">
        <v>34</v>
      </c>
      <c r="D11101">
        <v>44</v>
      </c>
      <c r="E11101">
        <v>3</v>
      </c>
      <c r="F11101" t="s">
        <v>12</v>
      </c>
      <c r="G11101">
        <v>1</v>
      </c>
      <c r="H11101">
        <v>1</v>
      </c>
      <c r="I11101" t="s">
        <v>11</v>
      </c>
      <c r="J11101">
        <v>0</v>
      </c>
    </row>
    <row r="11102" spans="2:10" x14ac:dyDescent="0.45">
      <c r="B11102">
        <v>14813</v>
      </c>
      <c r="C11102" t="s">
        <v>34</v>
      </c>
      <c r="D11102">
        <v>44</v>
      </c>
      <c r="E11102">
        <v>4</v>
      </c>
      <c r="F11102" t="s">
        <v>10</v>
      </c>
      <c r="G11102">
        <v>0</v>
      </c>
      <c r="H11102">
        <v>3</v>
      </c>
      <c r="I11102" t="s">
        <v>12</v>
      </c>
      <c r="J11102">
        <v>-1</v>
      </c>
    </row>
    <row r="11103" spans="2:10" x14ac:dyDescent="0.45">
      <c r="B11103">
        <v>14814</v>
      </c>
      <c r="C11103" t="s">
        <v>34</v>
      </c>
      <c r="D11103">
        <v>44</v>
      </c>
      <c r="E11103">
        <v>4</v>
      </c>
      <c r="F11103" t="s">
        <v>13</v>
      </c>
      <c r="G11103">
        <v>2</v>
      </c>
      <c r="H11103">
        <v>1</v>
      </c>
      <c r="I11103" t="s">
        <v>0</v>
      </c>
      <c r="J11103">
        <v>1</v>
      </c>
    </row>
    <row r="11104" spans="2:10" x14ac:dyDescent="0.45">
      <c r="B11104">
        <v>14815</v>
      </c>
      <c r="C11104" t="s">
        <v>34</v>
      </c>
      <c r="D11104">
        <v>44</v>
      </c>
      <c r="E11104">
        <v>4</v>
      </c>
      <c r="F11104" t="s">
        <v>27</v>
      </c>
      <c r="G11104">
        <v>2</v>
      </c>
      <c r="H11104">
        <v>0</v>
      </c>
      <c r="I11104" t="s">
        <v>14</v>
      </c>
      <c r="J11104">
        <v>1</v>
      </c>
    </row>
    <row r="11105" spans="2:10" x14ac:dyDescent="0.45">
      <c r="B11105">
        <v>14816</v>
      </c>
      <c r="C11105" t="s">
        <v>34</v>
      </c>
      <c r="D11105">
        <v>44</v>
      </c>
      <c r="E11105">
        <v>4</v>
      </c>
      <c r="F11105" t="s">
        <v>9</v>
      </c>
      <c r="G11105">
        <v>0</v>
      </c>
      <c r="H11105">
        <v>2</v>
      </c>
      <c r="I11105" t="s">
        <v>1</v>
      </c>
      <c r="J11105">
        <v>-1</v>
      </c>
    </row>
    <row r="11106" spans="2:10" x14ac:dyDescent="0.45">
      <c r="B11106">
        <v>14817</v>
      </c>
      <c r="C11106" t="s">
        <v>34</v>
      </c>
      <c r="D11106">
        <v>44</v>
      </c>
      <c r="E11106">
        <v>4</v>
      </c>
      <c r="F11106" t="s">
        <v>11</v>
      </c>
      <c r="G11106">
        <v>2</v>
      </c>
      <c r="H11106">
        <v>1</v>
      </c>
      <c r="I11106" t="s">
        <v>17</v>
      </c>
      <c r="J11106">
        <v>1</v>
      </c>
    </row>
    <row r="11107" spans="2:10" x14ac:dyDescent="0.45">
      <c r="B11107">
        <v>14818</v>
      </c>
      <c r="C11107" t="s">
        <v>34</v>
      </c>
      <c r="D11107">
        <v>44</v>
      </c>
      <c r="E11107">
        <v>4</v>
      </c>
      <c r="F11107" t="s">
        <v>21</v>
      </c>
      <c r="G11107">
        <v>2</v>
      </c>
      <c r="H11107">
        <v>0</v>
      </c>
      <c r="I11107" t="s">
        <v>4</v>
      </c>
      <c r="J11107">
        <v>1</v>
      </c>
    </row>
    <row r="11108" spans="2:10" x14ac:dyDescent="0.45">
      <c r="B11108">
        <v>14819</v>
      </c>
      <c r="C11108" t="s">
        <v>34</v>
      </c>
      <c r="D11108">
        <v>44</v>
      </c>
      <c r="E11108">
        <v>4</v>
      </c>
      <c r="F11108" t="s">
        <v>24</v>
      </c>
      <c r="G11108">
        <v>1</v>
      </c>
      <c r="H11108">
        <v>2</v>
      </c>
      <c r="I11108" t="s">
        <v>3</v>
      </c>
      <c r="J11108">
        <v>-1</v>
      </c>
    </row>
    <row r="11109" spans="2:10" x14ac:dyDescent="0.45">
      <c r="B11109">
        <v>14820</v>
      </c>
      <c r="C11109" t="s">
        <v>34</v>
      </c>
      <c r="D11109">
        <v>44</v>
      </c>
      <c r="E11109">
        <v>4</v>
      </c>
      <c r="F11109" t="s">
        <v>8</v>
      </c>
      <c r="G11109">
        <v>0</v>
      </c>
      <c r="H11109">
        <v>1</v>
      </c>
      <c r="I11109" t="s">
        <v>6</v>
      </c>
      <c r="J11109">
        <v>-1</v>
      </c>
    </row>
    <row r="11110" spans="2:10" x14ac:dyDescent="0.45">
      <c r="B11110">
        <v>14893</v>
      </c>
      <c r="C11110" t="s">
        <v>34</v>
      </c>
      <c r="D11110">
        <v>44</v>
      </c>
      <c r="E11110">
        <v>4</v>
      </c>
      <c r="F11110" t="s">
        <v>7</v>
      </c>
      <c r="G11110">
        <v>2</v>
      </c>
      <c r="H11110">
        <v>0</v>
      </c>
      <c r="I11110" t="s">
        <v>5</v>
      </c>
      <c r="J11110">
        <v>1</v>
      </c>
    </row>
    <row r="11111" spans="2:10" x14ac:dyDescent="0.45">
      <c r="B11111">
        <v>14821</v>
      </c>
      <c r="C11111" t="s">
        <v>34</v>
      </c>
      <c r="D11111">
        <v>44</v>
      </c>
      <c r="E11111">
        <v>5</v>
      </c>
      <c r="F11111" t="s">
        <v>7</v>
      </c>
      <c r="G11111">
        <v>3</v>
      </c>
      <c r="H11111">
        <v>3</v>
      </c>
      <c r="I11111" t="s">
        <v>9</v>
      </c>
      <c r="J11111">
        <v>0</v>
      </c>
    </row>
    <row r="11112" spans="2:10" x14ac:dyDescent="0.45">
      <c r="B11112">
        <v>14822</v>
      </c>
      <c r="C11112" t="s">
        <v>34</v>
      </c>
      <c r="D11112">
        <v>44</v>
      </c>
      <c r="E11112">
        <v>5</v>
      </c>
      <c r="F11112" t="s">
        <v>17</v>
      </c>
      <c r="G11112">
        <v>6</v>
      </c>
      <c r="H11112">
        <v>1</v>
      </c>
      <c r="I11112" t="s">
        <v>10</v>
      </c>
      <c r="J11112">
        <v>1</v>
      </c>
    </row>
    <row r="11113" spans="2:10" x14ac:dyDescent="0.45">
      <c r="B11113">
        <v>14823</v>
      </c>
      <c r="C11113" t="s">
        <v>34</v>
      </c>
      <c r="D11113">
        <v>44</v>
      </c>
      <c r="E11113">
        <v>5</v>
      </c>
      <c r="F11113" t="s">
        <v>3</v>
      </c>
      <c r="G11113">
        <v>0</v>
      </c>
      <c r="H11113">
        <v>1</v>
      </c>
      <c r="I11113" t="s">
        <v>5</v>
      </c>
      <c r="J11113">
        <v>-1</v>
      </c>
    </row>
    <row r="11114" spans="2:10" x14ac:dyDescent="0.45">
      <c r="B11114">
        <v>14824</v>
      </c>
      <c r="C11114" t="s">
        <v>34</v>
      </c>
      <c r="D11114">
        <v>44</v>
      </c>
      <c r="E11114">
        <v>5</v>
      </c>
      <c r="F11114" t="s">
        <v>0</v>
      </c>
      <c r="G11114">
        <v>3</v>
      </c>
      <c r="H11114">
        <v>0</v>
      </c>
      <c r="I11114" t="s">
        <v>24</v>
      </c>
      <c r="J11114">
        <v>1</v>
      </c>
    </row>
    <row r="11115" spans="2:10" x14ac:dyDescent="0.45">
      <c r="B11115">
        <v>14825</v>
      </c>
      <c r="C11115" t="s">
        <v>34</v>
      </c>
      <c r="D11115">
        <v>44</v>
      </c>
      <c r="E11115">
        <v>5</v>
      </c>
      <c r="F11115" t="s">
        <v>12</v>
      </c>
      <c r="G11115">
        <v>1</v>
      </c>
      <c r="H11115">
        <v>1</v>
      </c>
      <c r="I11115" t="s">
        <v>21</v>
      </c>
      <c r="J11115">
        <v>0</v>
      </c>
    </row>
    <row r="11116" spans="2:10" x14ac:dyDescent="0.45">
      <c r="B11116">
        <v>14826</v>
      </c>
      <c r="C11116" t="s">
        <v>34</v>
      </c>
      <c r="D11116">
        <v>44</v>
      </c>
      <c r="E11116">
        <v>5</v>
      </c>
      <c r="F11116" t="s">
        <v>4</v>
      </c>
      <c r="G11116">
        <v>1</v>
      </c>
      <c r="H11116">
        <v>1</v>
      </c>
      <c r="I11116" t="s">
        <v>14</v>
      </c>
      <c r="J11116">
        <v>0</v>
      </c>
    </row>
    <row r="11117" spans="2:10" x14ac:dyDescent="0.45">
      <c r="B11117">
        <v>14827</v>
      </c>
      <c r="C11117" t="s">
        <v>34</v>
      </c>
      <c r="D11117">
        <v>44</v>
      </c>
      <c r="E11117">
        <v>5</v>
      </c>
      <c r="F11117" t="s">
        <v>8</v>
      </c>
      <c r="G11117">
        <v>0</v>
      </c>
      <c r="H11117">
        <v>0</v>
      </c>
      <c r="I11117" t="s">
        <v>27</v>
      </c>
      <c r="J11117">
        <v>0</v>
      </c>
    </row>
    <row r="11118" spans="2:10" x14ac:dyDescent="0.45">
      <c r="B11118">
        <v>14828</v>
      </c>
      <c r="C11118" t="s">
        <v>34</v>
      </c>
      <c r="D11118">
        <v>44</v>
      </c>
      <c r="E11118">
        <v>5</v>
      </c>
      <c r="F11118" t="s">
        <v>1</v>
      </c>
      <c r="G11118">
        <v>3</v>
      </c>
      <c r="H11118">
        <v>2</v>
      </c>
      <c r="I11118" t="s">
        <v>11</v>
      </c>
      <c r="J11118">
        <v>1</v>
      </c>
    </row>
    <row r="11119" spans="2:10" x14ac:dyDescent="0.45">
      <c r="B11119">
        <v>14829</v>
      </c>
      <c r="C11119" t="s">
        <v>34</v>
      </c>
      <c r="D11119">
        <v>44</v>
      </c>
      <c r="E11119">
        <v>5</v>
      </c>
      <c r="F11119" t="s">
        <v>6</v>
      </c>
      <c r="G11119">
        <v>1</v>
      </c>
      <c r="H11119">
        <v>1</v>
      </c>
      <c r="I11119" t="s">
        <v>13</v>
      </c>
      <c r="J11119">
        <v>0</v>
      </c>
    </row>
    <row r="11120" spans="2:10" x14ac:dyDescent="0.45">
      <c r="B11120">
        <v>14839</v>
      </c>
      <c r="C11120" t="s">
        <v>34</v>
      </c>
      <c r="D11120">
        <v>44</v>
      </c>
      <c r="E11120">
        <v>6</v>
      </c>
      <c r="F11120" t="s">
        <v>14</v>
      </c>
      <c r="G11120">
        <v>1</v>
      </c>
      <c r="H11120">
        <v>0</v>
      </c>
      <c r="I11120" t="s">
        <v>12</v>
      </c>
      <c r="J11120">
        <v>1</v>
      </c>
    </row>
    <row r="11121" spans="2:10" x14ac:dyDescent="0.45">
      <c r="B11121">
        <v>14840</v>
      </c>
      <c r="C11121" t="s">
        <v>34</v>
      </c>
      <c r="D11121">
        <v>44</v>
      </c>
      <c r="E11121">
        <v>6</v>
      </c>
      <c r="F11121" t="s">
        <v>5</v>
      </c>
      <c r="G11121">
        <v>0</v>
      </c>
      <c r="H11121">
        <v>1</v>
      </c>
      <c r="I11121" t="s">
        <v>0</v>
      </c>
      <c r="J11121">
        <v>-1</v>
      </c>
    </row>
    <row r="11122" spans="2:10" x14ac:dyDescent="0.45">
      <c r="B11122">
        <v>14841</v>
      </c>
      <c r="C11122" t="s">
        <v>34</v>
      </c>
      <c r="D11122">
        <v>44</v>
      </c>
      <c r="E11122">
        <v>6</v>
      </c>
      <c r="F11122" t="s">
        <v>13</v>
      </c>
      <c r="G11122">
        <v>4</v>
      </c>
      <c r="H11122">
        <v>1</v>
      </c>
      <c r="I11122" t="s">
        <v>8</v>
      </c>
      <c r="J11122">
        <v>1</v>
      </c>
    </row>
    <row r="11123" spans="2:10" x14ac:dyDescent="0.45">
      <c r="B11123">
        <v>14842</v>
      </c>
      <c r="C11123" t="s">
        <v>34</v>
      </c>
      <c r="D11123">
        <v>44</v>
      </c>
      <c r="E11123">
        <v>6</v>
      </c>
      <c r="F11123" t="s">
        <v>10</v>
      </c>
      <c r="G11123">
        <v>0</v>
      </c>
      <c r="H11123">
        <v>0</v>
      </c>
      <c r="I11123" t="s">
        <v>1</v>
      </c>
      <c r="J11123">
        <v>0</v>
      </c>
    </row>
    <row r="11124" spans="2:10" x14ac:dyDescent="0.45">
      <c r="B11124">
        <v>14843</v>
      </c>
      <c r="C11124" t="s">
        <v>34</v>
      </c>
      <c r="D11124">
        <v>44</v>
      </c>
      <c r="E11124">
        <v>6</v>
      </c>
      <c r="F11124" t="s">
        <v>21</v>
      </c>
      <c r="G11124">
        <v>2</v>
      </c>
      <c r="H11124">
        <v>1</v>
      </c>
      <c r="I11124" t="s">
        <v>17</v>
      </c>
      <c r="J11124">
        <v>1</v>
      </c>
    </row>
    <row r="11125" spans="2:10" x14ac:dyDescent="0.45">
      <c r="B11125">
        <v>14844</v>
      </c>
      <c r="C11125" t="s">
        <v>34</v>
      </c>
      <c r="D11125">
        <v>44</v>
      </c>
      <c r="E11125">
        <v>6</v>
      </c>
      <c r="F11125" t="s">
        <v>11</v>
      </c>
      <c r="G11125">
        <v>3</v>
      </c>
      <c r="H11125">
        <v>0</v>
      </c>
      <c r="I11125" t="s">
        <v>7</v>
      </c>
      <c r="J11125">
        <v>1</v>
      </c>
    </row>
    <row r="11126" spans="2:10" x14ac:dyDescent="0.45">
      <c r="B11126">
        <v>14845</v>
      </c>
      <c r="C11126" t="s">
        <v>34</v>
      </c>
      <c r="D11126">
        <v>44</v>
      </c>
      <c r="E11126">
        <v>6</v>
      </c>
      <c r="F11126" t="s">
        <v>27</v>
      </c>
      <c r="G11126">
        <v>1</v>
      </c>
      <c r="H11126">
        <v>2</v>
      </c>
      <c r="I11126" t="s">
        <v>4</v>
      </c>
      <c r="J11126">
        <v>-1</v>
      </c>
    </row>
    <row r="11127" spans="2:10" x14ac:dyDescent="0.45">
      <c r="B11127">
        <v>14846</v>
      </c>
      <c r="C11127" t="s">
        <v>34</v>
      </c>
      <c r="D11127">
        <v>44</v>
      </c>
      <c r="E11127">
        <v>6</v>
      </c>
      <c r="F11127" t="s">
        <v>9</v>
      </c>
      <c r="G11127">
        <v>1</v>
      </c>
      <c r="H11127">
        <v>0</v>
      </c>
      <c r="I11127" t="s">
        <v>3</v>
      </c>
      <c r="J11127">
        <v>1</v>
      </c>
    </row>
    <row r="11128" spans="2:10" x14ac:dyDescent="0.45">
      <c r="B11128">
        <v>14847</v>
      </c>
      <c r="C11128" t="s">
        <v>34</v>
      </c>
      <c r="D11128">
        <v>44</v>
      </c>
      <c r="E11128">
        <v>6</v>
      </c>
      <c r="F11128" t="s">
        <v>24</v>
      </c>
      <c r="G11128">
        <v>3</v>
      </c>
      <c r="H11128">
        <v>2</v>
      </c>
      <c r="I11128" t="s">
        <v>6</v>
      </c>
      <c r="J11128">
        <v>1</v>
      </c>
    </row>
    <row r="11129" spans="2:10" x14ac:dyDescent="0.45">
      <c r="B11129">
        <v>14768</v>
      </c>
      <c r="C11129" t="s">
        <v>34</v>
      </c>
      <c r="D11129">
        <v>44</v>
      </c>
      <c r="E11129">
        <v>7</v>
      </c>
      <c r="F11129" t="s">
        <v>8</v>
      </c>
      <c r="G11129">
        <v>2</v>
      </c>
      <c r="H11129">
        <v>0</v>
      </c>
      <c r="I11129" t="s">
        <v>24</v>
      </c>
      <c r="J11129">
        <v>1</v>
      </c>
    </row>
    <row r="11130" spans="2:10" x14ac:dyDescent="0.45">
      <c r="B11130">
        <v>14769</v>
      </c>
      <c r="C11130" t="s">
        <v>34</v>
      </c>
      <c r="D11130">
        <v>44</v>
      </c>
      <c r="E11130">
        <v>7</v>
      </c>
      <c r="F11130" t="s">
        <v>1</v>
      </c>
      <c r="G11130">
        <v>2</v>
      </c>
      <c r="H11130">
        <v>2</v>
      </c>
      <c r="I11130" t="s">
        <v>21</v>
      </c>
      <c r="J11130">
        <v>0</v>
      </c>
    </row>
    <row r="11131" spans="2:10" x14ac:dyDescent="0.45">
      <c r="B11131">
        <v>14770</v>
      </c>
      <c r="C11131" t="s">
        <v>34</v>
      </c>
      <c r="D11131">
        <v>44</v>
      </c>
      <c r="E11131">
        <v>7</v>
      </c>
      <c r="F11131" t="s">
        <v>17</v>
      </c>
      <c r="G11131">
        <v>1</v>
      </c>
      <c r="H11131">
        <v>4</v>
      </c>
      <c r="I11131" t="s">
        <v>14</v>
      </c>
      <c r="J11131">
        <v>-1</v>
      </c>
    </row>
    <row r="11132" spans="2:10" x14ac:dyDescent="0.45">
      <c r="B11132">
        <v>14771</v>
      </c>
      <c r="C11132" t="s">
        <v>34</v>
      </c>
      <c r="D11132">
        <v>44</v>
      </c>
      <c r="E11132">
        <v>7</v>
      </c>
      <c r="F11132" t="s">
        <v>7</v>
      </c>
      <c r="G11132">
        <v>1</v>
      </c>
      <c r="H11132">
        <v>1</v>
      </c>
      <c r="I11132" t="s">
        <v>10</v>
      </c>
      <c r="J11132">
        <v>0</v>
      </c>
    </row>
    <row r="11133" spans="2:10" x14ac:dyDescent="0.45">
      <c r="B11133">
        <v>14772</v>
      </c>
      <c r="C11133" t="s">
        <v>34</v>
      </c>
      <c r="D11133">
        <v>44</v>
      </c>
      <c r="E11133">
        <v>7</v>
      </c>
      <c r="F11133" t="s">
        <v>6</v>
      </c>
      <c r="G11133">
        <v>4</v>
      </c>
      <c r="H11133">
        <v>0</v>
      </c>
      <c r="I11133" t="s">
        <v>5</v>
      </c>
      <c r="J11133">
        <v>1</v>
      </c>
    </row>
    <row r="11134" spans="2:10" x14ac:dyDescent="0.45">
      <c r="B11134">
        <v>14773</v>
      </c>
      <c r="C11134" t="s">
        <v>34</v>
      </c>
      <c r="D11134">
        <v>44</v>
      </c>
      <c r="E11134">
        <v>7</v>
      </c>
      <c r="F11134" t="s">
        <v>0</v>
      </c>
      <c r="G11134">
        <v>1</v>
      </c>
      <c r="H11134">
        <v>1</v>
      </c>
      <c r="I11134" t="s">
        <v>9</v>
      </c>
      <c r="J11134">
        <v>0</v>
      </c>
    </row>
    <row r="11135" spans="2:10" x14ac:dyDescent="0.45">
      <c r="B11135">
        <v>14774</v>
      </c>
      <c r="C11135" t="s">
        <v>34</v>
      </c>
      <c r="D11135">
        <v>44</v>
      </c>
      <c r="E11135">
        <v>7</v>
      </c>
      <c r="F11135" t="s">
        <v>12</v>
      </c>
      <c r="G11135">
        <v>2</v>
      </c>
      <c r="H11135">
        <v>3</v>
      </c>
      <c r="I11135" t="s">
        <v>4</v>
      </c>
      <c r="J11135">
        <v>-1</v>
      </c>
    </row>
    <row r="11136" spans="2:10" x14ac:dyDescent="0.45">
      <c r="B11136">
        <v>14775</v>
      </c>
      <c r="C11136" t="s">
        <v>34</v>
      </c>
      <c r="D11136">
        <v>44</v>
      </c>
      <c r="E11136">
        <v>7</v>
      </c>
      <c r="F11136" t="s">
        <v>13</v>
      </c>
      <c r="G11136">
        <v>0</v>
      </c>
      <c r="H11136">
        <v>3</v>
      </c>
      <c r="I11136" t="s">
        <v>27</v>
      </c>
      <c r="J11136">
        <v>-1</v>
      </c>
    </row>
    <row r="11137" spans="2:10" x14ac:dyDescent="0.45">
      <c r="B11137">
        <v>14776</v>
      </c>
      <c r="C11137" t="s">
        <v>34</v>
      </c>
      <c r="D11137">
        <v>44</v>
      </c>
      <c r="E11137">
        <v>7</v>
      </c>
      <c r="F11137" t="s">
        <v>3</v>
      </c>
      <c r="G11137">
        <v>0</v>
      </c>
      <c r="H11137">
        <v>1</v>
      </c>
      <c r="I11137" t="s">
        <v>11</v>
      </c>
      <c r="J11137">
        <v>-1</v>
      </c>
    </row>
    <row r="11138" spans="2:10" x14ac:dyDescent="0.45">
      <c r="B11138">
        <v>14804</v>
      </c>
      <c r="C11138" t="s">
        <v>34</v>
      </c>
      <c r="D11138">
        <v>44</v>
      </c>
      <c r="E11138">
        <v>8</v>
      </c>
      <c r="F11138" t="s">
        <v>27</v>
      </c>
      <c r="G11138">
        <v>0</v>
      </c>
      <c r="H11138">
        <v>1</v>
      </c>
      <c r="I11138" t="s">
        <v>12</v>
      </c>
      <c r="J11138">
        <v>-1</v>
      </c>
    </row>
    <row r="11139" spans="2:10" x14ac:dyDescent="0.45">
      <c r="B11139">
        <v>14805</v>
      </c>
      <c r="C11139" t="s">
        <v>34</v>
      </c>
      <c r="D11139">
        <v>44</v>
      </c>
      <c r="E11139">
        <v>8</v>
      </c>
      <c r="F11139" t="s">
        <v>11</v>
      </c>
      <c r="G11139">
        <v>2</v>
      </c>
      <c r="H11139">
        <v>0</v>
      </c>
      <c r="I11139" t="s">
        <v>0</v>
      </c>
      <c r="J11139">
        <v>1</v>
      </c>
    </row>
    <row r="11140" spans="2:10" x14ac:dyDescent="0.45">
      <c r="B11140">
        <v>14806</v>
      </c>
      <c r="C11140" t="s">
        <v>34</v>
      </c>
      <c r="D11140">
        <v>44</v>
      </c>
      <c r="E11140">
        <v>8</v>
      </c>
      <c r="F11140" t="s">
        <v>5</v>
      </c>
      <c r="G11140">
        <v>1</v>
      </c>
      <c r="H11140">
        <v>0</v>
      </c>
      <c r="I11140" t="s">
        <v>8</v>
      </c>
      <c r="J11140">
        <v>1</v>
      </c>
    </row>
    <row r="11141" spans="2:10" x14ac:dyDescent="0.45">
      <c r="B11141">
        <v>14807</v>
      </c>
      <c r="C11141" t="s">
        <v>34</v>
      </c>
      <c r="D11141">
        <v>44</v>
      </c>
      <c r="E11141">
        <v>8</v>
      </c>
      <c r="F11141" t="s">
        <v>14</v>
      </c>
      <c r="G11141">
        <v>0</v>
      </c>
      <c r="H11141">
        <v>0</v>
      </c>
      <c r="I11141" t="s">
        <v>1</v>
      </c>
      <c r="J11141">
        <v>0</v>
      </c>
    </row>
    <row r="11142" spans="2:10" x14ac:dyDescent="0.45">
      <c r="B11142">
        <v>14808</v>
      </c>
      <c r="C11142" t="s">
        <v>34</v>
      </c>
      <c r="D11142">
        <v>44</v>
      </c>
      <c r="E11142">
        <v>8</v>
      </c>
      <c r="F11142" t="s">
        <v>4</v>
      </c>
      <c r="G11142">
        <v>0</v>
      </c>
      <c r="H11142">
        <v>2</v>
      </c>
      <c r="I11142" t="s">
        <v>17</v>
      </c>
      <c r="J11142">
        <v>-1</v>
      </c>
    </row>
    <row r="11143" spans="2:10" x14ac:dyDescent="0.45">
      <c r="B11143">
        <v>14809</v>
      </c>
      <c r="C11143" t="s">
        <v>34</v>
      </c>
      <c r="D11143">
        <v>44</v>
      </c>
      <c r="E11143">
        <v>8</v>
      </c>
      <c r="F11143" t="s">
        <v>21</v>
      </c>
      <c r="G11143">
        <v>2</v>
      </c>
      <c r="H11143">
        <v>0</v>
      </c>
      <c r="I11143" t="s">
        <v>7</v>
      </c>
      <c r="J11143">
        <v>1</v>
      </c>
    </row>
    <row r="11144" spans="2:10" x14ac:dyDescent="0.45">
      <c r="B11144">
        <v>14810</v>
      </c>
      <c r="C11144" t="s">
        <v>34</v>
      </c>
      <c r="D11144">
        <v>44</v>
      </c>
      <c r="E11144">
        <v>8</v>
      </c>
      <c r="F11144" t="s">
        <v>24</v>
      </c>
      <c r="G11144">
        <v>1</v>
      </c>
      <c r="H11144">
        <v>2</v>
      </c>
      <c r="I11144" t="s">
        <v>13</v>
      </c>
      <c r="J11144">
        <v>-1</v>
      </c>
    </row>
    <row r="11145" spans="2:10" x14ac:dyDescent="0.45">
      <c r="B11145">
        <v>14811</v>
      </c>
      <c r="C11145" t="s">
        <v>34</v>
      </c>
      <c r="D11145">
        <v>44</v>
      </c>
      <c r="E11145">
        <v>8</v>
      </c>
      <c r="F11145" t="s">
        <v>10</v>
      </c>
      <c r="G11145">
        <v>3</v>
      </c>
      <c r="H11145">
        <v>0</v>
      </c>
      <c r="I11145" t="s">
        <v>3</v>
      </c>
      <c r="J11145">
        <v>1</v>
      </c>
    </row>
    <row r="11146" spans="2:10" x14ac:dyDescent="0.45">
      <c r="B11146">
        <v>14812</v>
      </c>
      <c r="C11146" t="s">
        <v>34</v>
      </c>
      <c r="D11146">
        <v>44</v>
      </c>
      <c r="E11146">
        <v>8</v>
      </c>
      <c r="F11146" t="s">
        <v>9</v>
      </c>
      <c r="G11146">
        <v>2</v>
      </c>
      <c r="H11146">
        <v>1</v>
      </c>
      <c r="I11146" t="s">
        <v>6</v>
      </c>
      <c r="J11146">
        <v>1</v>
      </c>
    </row>
    <row r="11147" spans="2:10" x14ac:dyDescent="0.45">
      <c r="B11147">
        <v>14830</v>
      </c>
      <c r="C11147" t="s">
        <v>34</v>
      </c>
      <c r="D11147">
        <v>44</v>
      </c>
      <c r="E11147">
        <v>9</v>
      </c>
      <c r="F11147" t="s">
        <v>17</v>
      </c>
      <c r="G11147">
        <v>1</v>
      </c>
      <c r="H11147">
        <v>1</v>
      </c>
      <c r="I11147" t="s">
        <v>12</v>
      </c>
      <c r="J11147">
        <v>0</v>
      </c>
    </row>
    <row r="11148" spans="2:10" x14ac:dyDescent="0.45">
      <c r="B11148">
        <v>14831</v>
      </c>
      <c r="C11148" t="s">
        <v>34</v>
      </c>
      <c r="D11148">
        <v>44</v>
      </c>
      <c r="E11148">
        <v>9</v>
      </c>
      <c r="F11148" t="s">
        <v>3</v>
      </c>
      <c r="G11148">
        <v>1</v>
      </c>
      <c r="H11148">
        <v>2</v>
      </c>
      <c r="I11148" t="s">
        <v>21</v>
      </c>
      <c r="J11148">
        <v>-1</v>
      </c>
    </row>
    <row r="11149" spans="2:10" x14ac:dyDescent="0.45">
      <c r="B11149">
        <v>14832</v>
      </c>
      <c r="C11149" t="s">
        <v>34</v>
      </c>
      <c r="D11149">
        <v>44</v>
      </c>
      <c r="E11149">
        <v>9</v>
      </c>
      <c r="F11149" t="s">
        <v>7</v>
      </c>
      <c r="G11149">
        <v>2</v>
      </c>
      <c r="H11149">
        <v>3</v>
      </c>
      <c r="I11149" t="s">
        <v>14</v>
      </c>
      <c r="J11149">
        <v>-1</v>
      </c>
    </row>
    <row r="11150" spans="2:10" x14ac:dyDescent="0.45">
      <c r="B11150">
        <v>14833</v>
      </c>
      <c r="C11150" t="s">
        <v>34</v>
      </c>
      <c r="D11150">
        <v>44</v>
      </c>
      <c r="E11150">
        <v>9</v>
      </c>
      <c r="F11150" t="s">
        <v>0</v>
      </c>
      <c r="G11150">
        <v>2</v>
      </c>
      <c r="H11150">
        <v>3</v>
      </c>
      <c r="I11150" t="s">
        <v>10</v>
      </c>
      <c r="J11150">
        <v>-1</v>
      </c>
    </row>
    <row r="11151" spans="2:10" x14ac:dyDescent="0.45">
      <c r="B11151">
        <v>14834</v>
      </c>
      <c r="C11151" t="s">
        <v>34</v>
      </c>
      <c r="D11151">
        <v>44</v>
      </c>
      <c r="E11151">
        <v>9</v>
      </c>
      <c r="F11151" t="s">
        <v>13</v>
      </c>
      <c r="G11151">
        <v>1</v>
      </c>
      <c r="H11151">
        <v>0</v>
      </c>
      <c r="I11151" t="s">
        <v>5</v>
      </c>
      <c r="J11151">
        <v>1</v>
      </c>
    </row>
    <row r="11152" spans="2:10" x14ac:dyDescent="0.45">
      <c r="B11152">
        <v>14835</v>
      </c>
      <c r="C11152" t="s">
        <v>34</v>
      </c>
      <c r="D11152">
        <v>44</v>
      </c>
      <c r="E11152">
        <v>9</v>
      </c>
      <c r="F11152" t="s">
        <v>8</v>
      </c>
      <c r="G11152">
        <v>2</v>
      </c>
      <c r="H11152">
        <v>0</v>
      </c>
      <c r="I11152" t="s">
        <v>9</v>
      </c>
      <c r="J11152">
        <v>1</v>
      </c>
    </row>
    <row r="11153" spans="2:10" x14ac:dyDescent="0.45">
      <c r="B11153">
        <v>14836</v>
      </c>
      <c r="C11153" t="s">
        <v>34</v>
      </c>
      <c r="D11153">
        <v>44</v>
      </c>
      <c r="E11153">
        <v>9</v>
      </c>
      <c r="F11153" t="s">
        <v>1</v>
      </c>
      <c r="G11153">
        <v>1</v>
      </c>
      <c r="H11153">
        <v>0</v>
      </c>
      <c r="I11153" t="s">
        <v>4</v>
      </c>
      <c r="J11153">
        <v>1</v>
      </c>
    </row>
    <row r="11154" spans="2:10" x14ac:dyDescent="0.45">
      <c r="B11154">
        <v>14837</v>
      </c>
      <c r="C11154" t="s">
        <v>34</v>
      </c>
      <c r="D11154">
        <v>44</v>
      </c>
      <c r="E11154">
        <v>9</v>
      </c>
      <c r="F11154" t="s">
        <v>24</v>
      </c>
      <c r="G11154">
        <v>1</v>
      </c>
      <c r="H11154">
        <v>1</v>
      </c>
      <c r="I11154" t="s">
        <v>27</v>
      </c>
      <c r="J11154">
        <v>0</v>
      </c>
    </row>
    <row r="11155" spans="2:10" x14ac:dyDescent="0.45">
      <c r="B11155">
        <v>14838</v>
      </c>
      <c r="C11155" t="s">
        <v>34</v>
      </c>
      <c r="D11155">
        <v>44</v>
      </c>
      <c r="E11155">
        <v>9</v>
      </c>
      <c r="F11155" t="s">
        <v>6</v>
      </c>
      <c r="G11155">
        <v>3</v>
      </c>
      <c r="H11155">
        <v>3</v>
      </c>
      <c r="I11155" t="s">
        <v>11</v>
      </c>
      <c r="J11155">
        <v>0</v>
      </c>
    </row>
    <row r="11156" spans="2:10" x14ac:dyDescent="0.45">
      <c r="B11156">
        <v>14857</v>
      </c>
      <c r="C11156" t="s">
        <v>34</v>
      </c>
      <c r="D11156">
        <v>44</v>
      </c>
      <c r="E11156">
        <v>10</v>
      </c>
      <c r="F11156" t="s">
        <v>5</v>
      </c>
      <c r="G11156">
        <v>0</v>
      </c>
      <c r="H11156">
        <v>2</v>
      </c>
      <c r="I11156" t="s">
        <v>24</v>
      </c>
      <c r="J11156">
        <v>-1</v>
      </c>
    </row>
    <row r="11157" spans="2:10" x14ac:dyDescent="0.45">
      <c r="B11157">
        <v>14858</v>
      </c>
      <c r="C11157" t="s">
        <v>34</v>
      </c>
      <c r="D11157">
        <v>44</v>
      </c>
      <c r="E11157">
        <v>10</v>
      </c>
      <c r="F11157" t="s">
        <v>21</v>
      </c>
      <c r="G11157">
        <v>3</v>
      </c>
      <c r="H11157">
        <v>1</v>
      </c>
      <c r="I11157" t="s">
        <v>0</v>
      </c>
      <c r="J11157">
        <v>1</v>
      </c>
    </row>
    <row r="11158" spans="2:10" x14ac:dyDescent="0.45">
      <c r="B11158">
        <v>14859</v>
      </c>
      <c r="C11158" t="s">
        <v>34</v>
      </c>
      <c r="D11158">
        <v>44</v>
      </c>
      <c r="E11158">
        <v>10</v>
      </c>
      <c r="F11158" t="s">
        <v>11</v>
      </c>
      <c r="G11158">
        <v>1</v>
      </c>
      <c r="H11158">
        <v>3</v>
      </c>
      <c r="I11158" t="s">
        <v>8</v>
      </c>
      <c r="J11158">
        <v>-1</v>
      </c>
    </row>
    <row r="11159" spans="2:10" x14ac:dyDescent="0.45">
      <c r="B11159">
        <v>14860</v>
      </c>
      <c r="C11159" t="s">
        <v>34</v>
      </c>
      <c r="D11159">
        <v>44</v>
      </c>
      <c r="E11159">
        <v>10</v>
      </c>
      <c r="F11159" t="s">
        <v>12</v>
      </c>
      <c r="G11159">
        <v>1</v>
      </c>
      <c r="H11159">
        <v>2</v>
      </c>
      <c r="I11159" t="s">
        <v>1</v>
      </c>
      <c r="J11159">
        <v>-1</v>
      </c>
    </row>
    <row r="11160" spans="2:10" x14ac:dyDescent="0.45">
      <c r="B11160">
        <v>14861</v>
      </c>
      <c r="C11160" t="s">
        <v>34</v>
      </c>
      <c r="D11160">
        <v>44</v>
      </c>
      <c r="E11160">
        <v>10</v>
      </c>
      <c r="F11160" t="s">
        <v>27</v>
      </c>
      <c r="G11160">
        <v>2</v>
      </c>
      <c r="H11160">
        <v>2</v>
      </c>
      <c r="I11160" t="s">
        <v>17</v>
      </c>
      <c r="J11160">
        <v>0</v>
      </c>
    </row>
    <row r="11161" spans="2:10" x14ac:dyDescent="0.45">
      <c r="B11161">
        <v>14862</v>
      </c>
      <c r="C11161" t="s">
        <v>34</v>
      </c>
      <c r="D11161">
        <v>44</v>
      </c>
      <c r="E11161">
        <v>10</v>
      </c>
      <c r="F11161" t="s">
        <v>4</v>
      </c>
      <c r="G11161">
        <v>2</v>
      </c>
      <c r="H11161">
        <v>2</v>
      </c>
      <c r="I11161" t="s">
        <v>7</v>
      </c>
      <c r="J11161">
        <v>0</v>
      </c>
    </row>
    <row r="11162" spans="2:10" x14ac:dyDescent="0.45">
      <c r="B11162">
        <v>14863</v>
      </c>
      <c r="C11162" t="s">
        <v>34</v>
      </c>
      <c r="D11162">
        <v>44</v>
      </c>
      <c r="E11162">
        <v>10</v>
      </c>
      <c r="F11162" t="s">
        <v>9</v>
      </c>
      <c r="G11162">
        <v>2</v>
      </c>
      <c r="H11162">
        <v>2</v>
      </c>
      <c r="I11162" t="s">
        <v>13</v>
      </c>
      <c r="J11162">
        <v>0</v>
      </c>
    </row>
    <row r="11163" spans="2:10" x14ac:dyDescent="0.45">
      <c r="B11163">
        <v>14864</v>
      </c>
      <c r="C11163" t="s">
        <v>34</v>
      </c>
      <c r="D11163">
        <v>44</v>
      </c>
      <c r="E11163">
        <v>10</v>
      </c>
      <c r="F11163" t="s">
        <v>14</v>
      </c>
      <c r="G11163">
        <v>2</v>
      </c>
      <c r="H11163">
        <v>2</v>
      </c>
      <c r="I11163" t="s">
        <v>3</v>
      </c>
      <c r="J11163">
        <v>0</v>
      </c>
    </row>
    <row r="11164" spans="2:10" x14ac:dyDescent="0.45">
      <c r="B11164">
        <v>14865</v>
      </c>
      <c r="C11164" t="s">
        <v>34</v>
      </c>
      <c r="D11164">
        <v>44</v>
      </c>
      <c r="E11164">
        <v>10</v>
      </c>
      <c r="F11164" t="s">
        <v>10</v>
      </c>
      <c r="G11164">
        <v>0</v>
      </c>
      <c r="H11164">
        <v>3</v>
      </c>
      <c r="I11164" t="s">
        <v>6</v>
      </c>
      <c r="J11164">
        <v>-1</v>
      </c>
    </row>
    <row r="11165" spans="2:10" x14ac:dyDescent="0.45">
      <c r="B11165">
        <v>14875</v>
      </c>
      <c r="C11165" t="s">
        <v>34</v>
      </c>
      <c r="D11165">
        <v>44</v>
      </c>
      <c r="E11165">
        <v>11</v>
      </c>
      <c r="F11165" t="s">
        <v>7</v>
      </c>
      <c r="G11165">
        <v>2</v>
      </c>
      <c r="H11165">
        <v>2</v>
      </c>
      <c r="I11165" t="s">
        <v>12</v>
      </c>
      <c r="J11165">
        <v>0</v>
      </c>
    </row>
    <row r="11166" spans="2:10" x14ac:dyDescent="0.45">
      <c r="B11166">
        <v>14876</v>
      </c>
      <c r="C11166" t="s">
        <v>34</v>
      </c>
      <c r="D11166">
        <v>44</v>
      </c>
      <c r="E11166">
        <v>11</v>
      </c>
      <c r="F11166" t="s">
        <v>6</v>
      </c>
      <c r="G11166">
        <v>1</v>
      </c>
      <c r="H11166">
        <v>2</v>
      </c>
      <c r="I11166" t="s">
        <v>21</v>
      </c>
      <c r="J11166">
        <v>-1</v>
      </c>
    </row>
    <row r="11167" spans="2:10" x14ac:dyDescent="0.45">
      <c r="B11167">
        <v>14877</v>
      </c>
      <c r="C11167" t="s">
        <v>34</v>
      </c>
      <c r="D11167">
        <v>44</v>
      </c>
      <c r="E11167">
        <v>11</v>
      </c>
      <c r="F11167" t="s">
        <v>0</v>
      </c>
      <c r="G11167">
        <v>3</v>
      </c>
      <c r="H11167">
        <v>2</v>
      </c>
      <c r="I11167" t="s">
        <v>14</v>
      </c>
      <c r="J11167">
        <v>1</v>
      </c>
    </row>
    <row r="11168" spans="2:10" x14ac:dyDescent="0.45">
      <c r="B11168">
        <v>14878</v>
      </c>
      <c r="C11168" t="s">
        <v>34</v>
      </c>
      <c r="D11168">
        <v>44</v>
      </c>
      <c r="E11168">
        <v>11</v>
      </c>
      <c r="F11168" t="s">
        <v>8</v>
      </c>
      <c r="G11168">
        <v>3</v>
      </c>
      <c r="H11168">
        <v>2</v>
      </c>
      <c r="I11168" t="s">
        <v>10</v>
      </c>
      <c r="J11168">
        <v>1</v>
      </c>
    </row>
    <row r="11169" spans="2:10" x14ac:dyDescent="0.45">
      <c r="B11169">
        <v>14879</v>
      </c>
      <c r="C11169" t="s">
        <v>34</v>
      </c>
      <c r="D11169">
        <v>44</v>
      </c>
      <c r="E11169">
        <v>11</v>
      </c>
      <c r="F11169" t="s">
        <v>1</v>
      </c>
      <c r="G11169">
        <v>2</v>
      </c>
      <c r="H11169">
        <v>1</v>
      </c>
      <c r="I11169" t="s">
        <v>17</v>
      </c>
      <c r="J11169">
        <v>1</v>
      </c>
    </row>
    <row r="11170" spans="2:10" x14ac:dyDescent="0.45">
      <c r="B11170">
        <v>14880</v>
      </c>
      <c r="C11170" t="s">
        <v>34</v>
      </c>
      <c r="D11170">
        <v>44</v>
      </c>
      <c r="E11170">
        <v>11</v>
      </c>
      <c r="F11170" t="s">
        <v>24</v>
      </c>
      <c r="G11170">
        <v>3</v>
      </c>
      <c r="H11170">
        <v>3</v>
      </c>
      <c r="I11170" t="s">
        <v>9</v>
      </c>
      <c r="J11170">
        <v>0</v>
      </c>
    </row>
    <row r="11171" spans="2:10" x14ac:dyDescent="0.45">
      <c r="B11171">
        <v>14881</v>
      </c>
      <c r="C11171" t="s">
        <v>34</v>
      </c>
      <c r="D11171">
        <v>44</v>
      </c>
      <c r="E11171">
        <v>11</v>
      </c>
      <c r="F11171" t="s">
        <v>3</v>
      </c>
      <c r="G11171">
        <v>0</v>
      </c>
      <c r="H11171">
        <v>1</v>
      </c>
      <c r="I11171" t="s">
        <v>4</v>
      </c>
      <c r="J11171">
        <v>-1</v>
      </c>
    </row>
    <row r="11172" spans="2:10" x14ac:dyDescent="0.45">
      <c r="B11172">
        <v>14882</v>
      </c>
      <c r="C11172" t="s">
        <v>34</v>
      </c>
      <c r="D11172">
        <v>44</v>
      </c>
      <c r="E11172">
        <v>11</v>
      </c>
      <c r="F11172" t="s">
        <v>5</v>
      </c>
      <c r="G11172">
        <v>0</v>
      </c>
      <c r="H11172">
        <v>0</v>
      </c>
      <c r="I11172" t="s">
        <v>27</v>
      </c>
      <c r="J11172">
        <v>0</v>
      </c>
    </row>
    <row r="11173" spans="2:10" x14ac:dyDescent="0.45">
      <c r="B11173">
        <v>14883</v>
      </c>
      <c r="C11173" t="s">
        <v>34</v>
      </c>
      <c r="D11173">
        <v>44</v>
      </c>
      <c r="E11173">
        <v>11</v>
      </c>
      <c r="F11173" t="s">
        <v>13</v>
      </c>
      <c r="G11173">
        <v>1</v>
      </c>
      <c r="H11173">
        <v>1</v>
      </c>
      <c r="I11173" t="s">
        <v>11</v>
      </c>
      <c r="J11173">
        <v>0</v>
      </c>
    </row>
    <row r="11174" spans="2:10" x14ac:dyDescent="0.45">
      <c r="B11174">
        <v>14884</v>
      </c>
      <c r="C11174" t="s">
        <v>34</v>
      </c>
      <c r="D11174">
        <v>44</v>
      </c>
      <c r="E11174">
        <v>12</v>
      </c>
      <c r="F11174" t="s">
        <v>11</v>
      </c>
      <c r="G11174">
        <v>4</v>
      </c>
      <c r="H11174">
        <v>0</v>
      </c>
      <c r="I11174" t="s">
        <v>24</v>
      </c>
      <c r="J11174">
        <v>1</v>
      </c>
    </row>
    <row r="11175" spans="2:10" x14ac:dyDescent="0.45">
      <c r="B11175">
        <v>14885</v>
      </c>
      <c r="C11175" t="s">
        <v>34</v>
      </c>
      <c r="D11175">
        <v>44</v>
      </c>
      <c r="E11175">
        <v>12</v>
      </c>
      <c r="F11175" t="s">
        <v>4</v>
      </c>
      <c r="G11175">
        <v>1</v>
      </c>
      <c r="H11175">
        <v>1</v>
      </c>
      <c r="I11175" t="s">
        <v>0</v>
      </c>
      <c r="J11175">
        <v>0</v>
      </c>
    </row>
    <row r="11176" spans="2:10" x14ac:dyDescent="0.45">
      <c r="B11176">
        <v>14886</v>
      </c>
      <c r="C11176" t="s">
        <v>34</v>
      </c>
      <c r="D11176">
        <v>44</v>
      </c>
      <c r="E11176">
        <v>12</v>
      </c>
      <c r="F11176" t="s">
        <v>21</v>
      </c>
      <c r="G11176">
        <v>0</v>
      </c>
      <c r="H11176">
        <v>2</v>
      </c>
      <c r="I11176" t="s">
        <v>8</v>
      </c>
      <c r="J11176">
        <v>-1</v>
      </c>
    </row>
    <row r="11177" spans="2:10" x14ac:dyDescent="0.45">
      <c r="B11177">
        <v>14887</v>
      </c>
      <c r="C11177" t="s">
        <v>34</v>
      </c>
      <c r="D11177">
        <v>44</v>
      </c>
      <c r="E11177">
        <v>12</v>
      </c>
      <c r="F11177" t="s">
        <v>27</v>
      </c>
      <c r="G11177">
        <v>1</v>
      </c>
      <c r="H11177">
        <v>0</v>
      </c>
      <c r="I11177" t="s">
        <v>1</v>
      </c>
      <c r="J11177">
        <v>1</v>
      </c>
    </row>
    <row r="11178" spans="2:10" x14ac:dyDescent="0.45">
      <c r="B11178">
        <v>14888</v>
      </c>
      <c r="C11178" t="s">
        <v>34</v>
      </c>
      <c r="D11178">
        <v>44</v>
      </c>
      <c r="E11178">
        <v>12</v>
      </c>
      <c r="F11178" t="s">
        <v>9</v>
      </c>
      <c r="G11178">
        <v>1</v>
      </c>
      <c r="H11178">
        <v>0</v>
      </c>
      <c r="I11178" t="s">
        <v>5</v>
      </c>
      <c r="J11178">
        <v>1</v>
      </c>
    </row>
    <row r="11179" spans="2:10" x14ac:dyDescent="0.45">
      <c r="B11179">
        <v>14889</v>
      </c>
      <c r="C11179" t="s">
        <v>34</v>
      </c>
      <c r="D11179">
        <v>44</v>
      </c>
      <c r="E11179">
        <v>12</v>
      </c>
      <c r="F11179" t="s">
        <v>17</v>
      </c>
      <c r="G11179">
        <v>2</v>
      </c>
      <c r="H11179">
        <v>0</v>
      </c>
      <c r="I11179" t="s">
        <v>7</v>
      </c>
      <c r="J11179">
        <v>1</v>
      </c>
    </row>
    <row r="11180" spans="2:10" x14ac:dyDescent="0.45">
      <c r="B11180">
        <v>14890</v>
      </c>
      <c r="C11180" t="s">
        <v>34</v>
      </c>
      <c r="D11180">
        <v>44</v>
      </c>
      <c r="E11180">
        <v>12</v>
      </c>
      <c r="F11180" t="s">
        <v>10</v>
      </c>
      <c r="G11180">
        <v>2</v>
      </c>
      <c r="H11180">
        <v>0</v>
      </c>
      <c r="I11180" t="s">
        <v>13</v>
      </c>
      <c r="J11180">
        <v>1</v>
      </c>
    </row>
    <row r="11181" spans="2:10" x14ac:dyDescent="0.45">
      <c r="B11181">
        <v>14891</v>
      </c>
      <c r="C11181" t="s">
        <v>34</v>
      </c>
      <c r="D11181">
        <v>44</v>
      </c>
      <c r="E11181">
        <v>12</v>
      </c>
      <c r="F11181" t="s">
        <v>12</v>
      </c>
      <c r="G11181">
        <v>4</v>
      </c>
      <c r="H11181">
        <v>0</v>
      </c>
      <c r="I11181" t="s">
        <v>3</v>
      </c>
      <c r="J11181">
        <v>1</v>
      </c>
    </row>
    <row r="11182" spans="2:10" x14ac:dyDescent="0.45">
      <c r="B11182">
        <v>14892</v>
      </c>
      <c r="C11182" t="s">
        <v>34</v>
      </c>
      <c r="D11182">
        <v>44</v>
      </c>
      <c r="E11182">
        <v>12</v>
      </c>
      <c r="F11182" t="s">
        <v>14</v>
      </c>
      <c r="G11182">
        <v>2</v>
      </c>
      <c r="H11182">
        <v>0</v>
      </c>
      <c r="I11182" t="s">
        <v>6</v>
      </c>
      <c r="J11182">
        <v>1</v>
      </c>
    </row>
    <row r="11183" spans="2:10" x14ac:dyDescent="0.45">
      <c r="B11183">
        <v>14866</v>
      </c>
      <c r="C11183" t="s">
        <v>34</v>
      </c>
      <c r="D11183">
        <v>44</v>
      </c>
      <c r="E11183">
        <v>13</v>
      </c>
      <c r="F11183" t="s">
        <v>0</v>
      </c>
      <c r="G11183">
        <v>7</v>
      </c>
      <c r="H11183">
        <v>2</v>
      </c>
      <c r="I11183" t="s">
        <v>12</v>
      </c>
      <c r="J11183">
        <v>1</v>
      </c>
    </row>
    <row r="11184" spans="2:10" x14ac:dyDescent="0.45">
      <c r="B11184">
        <v>14867</v>
      </c>
      <c r="C11184" t="s">
        <v>34</v>
      </c>
      <c r="D11184">
        <v>44</v>
      </c>
      <c r="E11184">
        <v>13</v>
      </c>
      <c r="F11184" t="s">
        <v>13</v>
      </c>
      <c r="G11184">
        <v>2</v>
      </c>
      <c r="H11184">
        <v>3</v>
      </c>
      <c r="I11184" t="s">
        <v>21</v>
      </c>
      <c r="J11184">
        <v>-1</v>
      </c>
    </row>
    <row r="11185" spans="2:10" x14ac:dyDescent="0.45">
      <c r="B11185">
        <v>14868</v>
      </c>
      <c r="C11185" t="s">
        <v>34</v>
      </c>
      <c r="D11185">
        <v>44</v>
      </c>
      <c r="E11185">
        <v>13</v>
      </c>
      <c r="F11185" t="s">
        <v>8</v>
      </c>
      <c r="G11185">
        <v>1</v>
      </c>
      <c r="H11185">
        <v>2</v>
      </c>
      <c r="I11185" t="s">
        <v>14</v>
      </c>
      <c r="J11185">
        <v>-1</v>
      </c>
    </row>
    <row r="11186" spans="2:10" x14ac:dyDescent="0.45">
      <c r="B11186">
        <v>14869</v>
      </c>
      <c r="C11186" t="s">
        <v>34</v>
      </c>
      <c r="D11186">
        <v>44</v>
      </c>
      <c r="E11186">
        <v>13</v>
      </c>
      <c r="F11186" t="s">
        <v>24</v>
      </c>
      <c r="G11186">
        <v>2</v>
      </c>
      <c r="H11186">
        <v>1</v>
      </c>
      <c r="I11186" t="s">
        <v>10</v>
      </c>
      <c r="J11186">
        <v>1</v>
      </c>
    </row>
    <row r="11187" spans="2:10" x14ac:dyDescent="0.45">
      <c r="B11187">
        <v>14870</v>
      </c>
      <c r="C11187" t="s">
        <v>34</v>
      </c>
      <c r="D11187">
        <v>44</v>
      </c>
      <c r="E11187">
        <v>13</v>
      </c>
      <c r="F11187" t="s">
        <v>7</v>
      </c>
      <c r="G11187">
        <v>1</v>
      </c>
      <c r="H11187">
        <v>1</v>
      </c>
      <c r="I11187" t="s">
        <v>1</v>
      </c>
      <c r="J11187">
        <v>0</v>
      </c>
    </row>
    <row r="11188" spans="2:10" x14ac:dyDescent="0.45">
      <c r="B11188">
        <v>14871</v>
      </c>
      <c r="C11188" t="s">
        <v>34</v>
      </c>
      <c r="D11188">
        <v>44</v>
      </c>
      <c r="E11188">
        <v>13</v>
      </c>
      <c r="F11188" t="s">
        <v>3</v>
      </c>
      <c r="G11188">
        <v>1</v>
      </c>
      <c r="H11188">
        <v>3</v>
      </c>
      <c r="I11188" t="s">
        <v>17</v>
      </c>
      <c r="J11188">
        <v>-1</v>
      </c>
    </row>
    <row r="11189" spans="2:10" x14ac:dyDescent="0.45">
      <c r="B11189">
        <v>14872</v>
      </c>
      <c r="C11189" t="s">
        <v>34</v>
      </c>
      <c r="D11189">
        <v>44</v>
      </c>
      <c r="E11189">
        <v>13</v>
      </c>
      <c r="F11189" t="s">
        <v>6</v>
      </c>
      <c r="G11189">
        <v>1</v>
      </c>
      <c r="H11189">
        <v>2</v>
      </c>
      <c r="I11189" t="s">
        <v>4</v>
      </c>
      <c r="J11189">
        <v>-1</v>
      </c>
    </row>
    <row r="11190" spans="2:10" x14ac:dyDescent="0.45">
      <c r="B11190">
        <v>14873</v>
      </c>
      <c r="C11190" t="s">
        <v>34</v>
      </c>
      <c r="D11190">
        <v>44</v>
      </c>
      <c r="E11190">
        <v>13</v>
      </c>
      <c r="F11190" t="s">
        <v>9</v>
      </c>
      <c r="G11190">
        <v>0</v>
      </c>
      <c r="H11190">
        <v>1</v>
      </c>
      <c r="I11190" t="s">
        <v>27</v>
      </c>
      <c r="J11190">
        <v>-1</v>
      </c>
    </row>
    <row r="11191" spans="2:10" x14ac:dyDescent="0.45">
      <c r="B11191">
        <v>14874</v>
      </c>
      <c r="C11191" t="s">
        <v>34</v>
      </c>
      <c r="D11191">
        <v>44</v>
      </c>
      <c r="E11191">
        <v>13</v>
      </c>
      <c r="F11191" t="s">
        <v>5</v>
      </c>
      <c r="G11191">
        <v>0</v>
      </c>
      <c r="H11191">
        <v>0</v>
      </c>
      <c r="I11191" t="s">
        <v>11</v>
      </c>
      <c r="J11191">
        <v>0</v>
      </c>
    </row>
    <row r="11192" spans="2:10" x14ac:dyDescent="0.45">
      <c r="B11192">
        <v>14848</v>
      </c>
      <c r="C11192" t="s">
        <v>34</v>
      </c>
      <c r="D11192">
        <v>44</v>
      </c>
      <c r="E11192">
        <v>14</v>
      </c>
      <c r="F11192" t="s">
        <v>21</v>
      </c>
      <c r="G11192">
        <v>1</v>
      </c>
      <c r="H11192">
        <v>1</v>
      </c>
      <c r="I11192" t="s">
        <v>24</v>
      </c>
      <c r="J11192">
        <v>0</v>
      </c>
    </row>
    <row r="11193" spans="2:10" x14ac:dyDescent="0.45">
      <c r="B11193">
        <v>14849</v>
      </c>
      <c r="C11193" t="s">
        <v>34</v>
      </c>
      <c r="D11193">
        <v>44</v>
      </c>
      <c r="E11193">
        <v>14</v>
      </c>
      <c r="F11193" t="s">
        <v>17</v>
      </c>
      <c r="G11193">
        <v>1</v>
      </c>
      <c r="H11193">
        <v>1</v>
      </c>
      <c r="I11193" t="s">
        <v>0</v>
      </c>
      <c r="J11193">
        <v>0</v>
      </c>
    </row>
    <row r="11194" spans="2:10" x14ac:dyDescent="0.45">
      <c r="B11194">
        <v>14850</v>
      </c>
      <c r="C11194" t="s">
        <v>34</v>
      </c>
      <c r="D11194">
        <v>44</v>
      </c>
      <c r="E11194">
        <v>14</v>
      </c>
      <c r="F11194" t="s">
        <v>4</v>
      </c>
      <c r="G11194">
        <v>1</v>
      </c>
      <c r="H11194">
        <v>1</v>
      </c>
      <c r="I11194" t="s">
        <v>8</v>
      </c>
      <c r="J11194">
        <v>0</v>
      </c>
    </row>
    <row r="11195" spans="2:10" x14ac:dyDescent="0.45">
      <c r="B11195">
        <v>14851</v>
      </c>
      <c r="C11195" t="s">
        <v>34</v>
      </c>
      <c r="D11195">
        <v>44</v>
      </c>
      <c r="E11195">
        <v>14</v>
      </c>
      <c r="F11195" t="s">
        <v>10</v>
      </c>
      <c r="G11195">
        <v>2</v>
      </c>
      <c r="H11195">
        <v>2</v>
      </c>
      <c r="I11195" t="s">
        <v>5</v>
      </c>
      <c r="J11195">
        <v>0</v>
      </c>
    </row>
    <row r="11196" spans="2:10" x14ac:dyDescent="0.45">
      <c r="B11196">
        <v>14852</v>
      </c>
      <c r="C11196" t="s">
        <v>34</v>
      </c>
      <c r="D11196">
        <v>44</v>
      </c>
      <c r="E11196">
        <v>14</v>
      </c>
      <c r="F11196" t="s">
        <v>27</v>
      </c>
      <c r="G11196">
        <v>1</v>
      </c>
      <c r="H11196">
        <v>1</v>
      </c>
      <c r="I11196" t="s">
        <v>7</v>
      </c>
      <c r="J11196">
        <v>0</v>
      </c>
    </row>
    <row r="11197" spans="2:10" x14ac:dyDescent="0.45">
      <c r="B11197">
        <v>14853</v>
      </c>
      <c r="C11197" t="s">
        <v>34</v>
      </c>
      <c r="D11197">
        <v>44</v>
      </c>
      <c r="E11197">
        <v>14</v>
      </c>
      <c r="F11197" t="s">
        <v>11</v>
      </c>
      <c r="G11197">
        <v>6</v>
      </c>
      <c r="H11197">
        <v>1</v>
      </c>
      <c r="I11197" t="s">
        <v>9</v>
      </c>
      <c r="J11197">
        <v>1</v>
      </c>
    </row>
    <row r="11198" spans="2:10" x14ac:dyDescent="0.45">
      <c r="B11198">
        <v>14854</v>
      </c>
      <c r="C11198" t="s">
        <v>34</v>
      </c>
      <c r="D11198">
        <v>44</v>
      </c>
      <c r="E11198">
        <v>14</v>
      </c>
      <c r="F11198" t="s">
        <v>14</v>
      </c>
      <c r="G11198">
        <v>2</v>
      </c>
      <c r="H11198">
        <v>1</v>
      </c>
      <c r="I11198" t="s">
        <v>13</v>
      </c>
      <c r="J11198">
        <v>1</v>
      </c>
    </row>
    <row r="11199" spans="2:10" x14ac:dyDescent="0.45">
      <c r="B11199">
        <v>14855</v>
      </c>
      <c r="C11199" t="s">
        <v>34</v>
      </c>
      <c r="D11199">
        <v>44</v>
      </c>
      <c r="E11199">
        <v>14</v>
      </c>
      <c r="F11199" t="s">
        <v>1</v>
      </c>
      <c r="G11199">
        <v>3</v>
      </c>
      <c r="H11199">
        <v>2</v>
      </c>
      <c r="I11199" t="s">
        <v>3</v>
      </c>
      <c r="J11199">
        <v>1</v>
      </c>
    </row>
    <row r="11200" spans="2:10" x14ac:dyDescent="0.45">
      <c r="B11200">
        <v>14856</v>
      </c>
      <c r="C11200" t="s">
        <v>34</v>
      </c>
      <c r="D11200">
        <v>44</v>
      </c>
      <c r="E11200">
        <v>14</v>
      </c>
      <c r="F11200" t="s">
        <v>12</v>
      </c>
      <c r="G11200">
        <v>0</v>
      </c>
      <c r="H11200">
        <v>2</v>
      </c>
      <c r="I11200" t="s">
        <v>6</v>
      </c>
      <c r="J11200">
        <v>-1</v>
      </c>
    </row>
    <row r="11201" spans="2:10" x14ac:dyDescent="0.45">
      <c r="B11201">
        <v>14795</v>
      </c>
      <c r="C11201" t="s">
        <v>34</v>
      </c>
      <c r="D11201">
        <v>44</v>
      </c>
      <c r="E11201">
        <v>15</v>
      </c>
      <c r="F11201" t="s">
        <v>3</v>
      </c>
      <c r="G11201">
        <v>0</v>
      </c>
      <c r="H11201">
        <v>1</v>
      </c>
      <c r="I11201" t="s">
        <v>7</v>
      </c>
      <c r="J11201">
        <v>-1</v>
      </c>
    </row>
    <row r="11202" spans="2:10" x14ac:dyDescent="0.45">
      <c r="B11202">
        <v>14796</v>
      </c>
      <c r="C11202" t="s">
        <v>34</v>
      </c>
      <c r="D11202">
        <v>44</v>
      </c>
      <c r="E11202">
        <v>15</v>
      </c>
      <c r="F11202" t="s">
        <v>9</v>
      </c>
      <c r="G11202">
        <v>1</v>
      </c>
      <c r="H11202">
        <v>0</v>
      </c>
      <c r="I11202" t="s">
        <v>10</v>
      </c>
      <c r="J11202">
        <v>1</v>
      </c>
    </row>
    <row r="11203" spans="2:10" x14ac:dyDescent="0.45">
      <c r="B11203">
        <v>14797</v>
      </c>
      <c r="C11203" t="s">
        <v>34</v>
      </c>
      <c r="D11203">
        <v>44</v>
      </c>
      <c r="E11203">
        <v>15</v>
      </c>
      <c r="F11203" t="s">
        <v>0</v>
      </c>
      <c r="G11203">
        <v>1</v>
      </c>
      <c r="H11203">
        <v>0</v>
      </c>
      <c r="I11203" t="s">
        <v>1</v>
      </c>
      <c r="J11203">
        <v>1</v>
      </c>
    </row>
    <row r="11204" spans="2:10" x14ac:dyDescent="0.45">
      <c r="B11204">
        <v>14798</v>
      </c>
      <c r="C11204" t="s">
        <v>34</v>
      </c>
      <c r="D11204">
        <v>44</v>
      </c>
      <c r="E11204">
        <v>15</v>
      </c>
      <c r="F11204" t="s">
        <v>6</v>
      </c>
      <c r="G11204">
        <v>5</v>
      </c>
      <c r="H11204">
        <v>2</v>
      </c>
      <c r="I11204" t="s">
        <v>17</v>
      </c>
      <c r="J11204">
        <v>1</v>
      </c>
    </row>
    <row r="11205" spans="2:10" x14ac:dyDescent="0.45">
      <c r="B11205">
        <v>14799</v>
      </c>
      <c r="C11205" t="s">
        <v>34</v>
      </c>
      <c r="D11205">
        <v>44</v>
      </c>
      <c r="E11205">
        <v>15</v>
      </c>
      <c r="F11205" t="s">
        <v>8</v>
      </c>
      <c r="G11205">
        <v>1</v>
      </c>
      <c r="H11205">
        <v>2</v>
      </c>
      <c r="I11205" t="s">
        <v>12</v>
      </c>
      <c r="J11205">
        <v>-1</v>
      </c>
    </row>
    <row r="11206" spans="2:10" x14ac:dyDescent="0.45">
      <c r="B11206">
        <v>14800</v>
      </c>
      <c r="C11206" t="s">
        <v>34</v>
      </c>
      <c r="D11206">
        <v>44</v>
      </c>
      <c r="E11206">
        <v>15</v>
      </c>
      <c r="F11206" t="s">
        <v>5</v>
      </c>
      <c r="G11206">
        <v>1</v>
      </c>
      <c r="H11206">
        <v>2</v>
      </c>
      <c r="I11206" t="s">
        <v>21</v>
      </c>
      <c r="J11206">
        <v>-1</v>
      </c>
    </row>
    <row r="11207" spans="2:10" x14ac:dyDescent="0.45">
      <c r="B11207">
        <v>14801</v>
      </c>
      <c r="C11207" t="s">
        <v>34</v>
      </c>
      <c r="D11207">
        <v>44</v>
      </c>
      <c r="E11207">
        <v>15</v>
      </c>
      <c r="F11207" t="s">
        <v>24</v>
      </c>
      <c r="G11207">
        <v>0</v>
      </c>
      <c r="H11207">
        <v>2</v>
      </c>
      <c r="I11207" t="s">
        <v>14</v>
      </c>
      <c r="J11207">
        <v>-1</v>
      </c>
    </row>
    <row r="11208" spans="2:10" x14ac:dyDescent="0.45">
      <c r="B11208">
        <v>14802</v>
      </c>
      <c r="C11208" t="s">
        <v>34</v>
      </c>
      <c r="D11208">
        <v>44</v>
      </c>
      <c r="E11208">
        <v>15</v>
      </c>
      <c r="F11208" t="s">
        <v>11</v>
      </c>
      <c r="G11208">
        <v>1</v>
      </c>
      <c r="H11208">
        <v>1</v>
      </c>
      <c r="I11208" t="s">
        <v>27</v>
      </c>
      <c r="J11208">
        <v>0</v>
      </c>
    </row>
    <row r="11209" spans="2:10" x14ac:dyDescent="0.45">
      <c r="B11209">
        <v>14803</v>
      </c>
      <c r="C11209" t="s">
        <v>34</v>
      </c>
      <c r="D11209">
        <v>44</v>
      </c>
      <c r="E11209">
        <v>15</v>
      </c>
      <c r="F11209" t="s">
        <v>13</v>
      </c>
      <c r="G11209">
        <v>0</v>
      </c>
      <c r="H11209">
        <v>0</v>
      </c>
      <c r="I11209" t="s">
        <v>4</v>
      </c>
      <c r="J11209">
        <v>0</v>
      </c>
    </row>
    <row r="11210" spans="2:10" x14ac:dyDescent="0.45">
      <c r="B11210">
        <v>14777</v>
      </c>
      <c r="C11210" t="s">
        <v>34</v>
      </c>
      <c r="D11210">
        <v>44</v>
      </c>
      <c r="E11210">
        <v>16</v>
      </c>
      <c r="F11210" t="s">
        <v>4</v>
      </c>
      <c r="G11210">
        <v>3</v>
      </c>
      <c r="H11210">
        <v>0</v>
      </c>
      <c r="I11210" t="s">
        <v>24</v>
      </c>
      <c r="J11210">
        <v>1</v>
      </c>
    </row>
    <row r="11211" spans="2:10" x14ac:dyDescent="0.45">
      <c r="B11211">
        <v>14778</v>
      </c>
      <c r="C11211" t="s">
        <v>34</v>
      </c>
      <c r="D11211">
        <v>44</v>
      </c>
      <c r="E11211">
        <v>16</v>
      </c>
      <c r="F11211" t="s">
        <v>7</v>
      </c>
      <c r="G11211">
        <v>2</v>
      </c>
      <c r="H11211">
        <v>3</v>
      </c>
      <c r="I11211" t="s">
        <v>0</v>
      </c>
      <c r="J11211">
        <v>-1</v>
      </c>
    </row>
    <row r="11212" spans="2:10" x14ac:dyDescent="0.45">
      <c r="B11212">
        <v>14779</v>
      </c>
      <c r="C11212" t="s">
        <v>34</v>
      </c>
      <c r="D11212">
        <v>44</v>
      </c>
      <c r="E11212">
        <v>16</v>
      </c>
      <c r="F11212" t="s">
        <v>17</v>
      </c>
      <c r="G11212">
        <v>0</v>
      </c>
      <c r="H11212">
        <v>1</v>
      </c>
      <c r="I11212" t="s">
        <v>8</v>
      </c>
      <c r="J11212">
        <v>-1</v>
      </c>
    </row>
    <row r="11213" spans="2:10" x14ac:dyDescent="0.45">
      <c r="B11213">
        <v>14780</v>
      </c>
      <c r="C11213" t="s">
        <v>34</v>
      </c>
      <c r="D11213">
        <v>44</v>
      </c>
      <c r="E11213">
        <v>16</v>
      </c>
      <c r="F11213" t="s">
        <v>14</v>
      </c>
      <c r="G11213">
        <v>1</v>
      </c>
      <c r="H11213">
        <v>0</v>
      </c>
      <c r="I11213" t="s">
        <v>5</v>
      </c>
      <c r="J11213">
        <v>1</v>
      </c>
    </row>
    <row r="11214" spans="2:10" x14ac:dyDescent="0.45">
      <c r="B11214">
        <v>14781</v>
      </c>
      <c r="C11214" t="s">
        <v>34</v>
      </c>
      <c r="D11214">
        <v>44</v>
      </c>
      <c r="E11214">
        <v>16</v>
      </c>
      <c r="F11214" t="s">
        <v>21</v>
      </c>
      <c r="G11214">
        <v>0</v>
      </c>
      <c r="H11214">
        <v>0</v>
      </c>
      <c r="I11214" t="s">
        <v>9</v>
      </c>
      <c r="J11214">
        <v>0</v>
      </c>
    </row>
    <row r="11215" spans="2:10" x14ac:dyDescent="0.45">
      <c r="B11215">
        <v>14782</v>
      </c>
      <c r="C11215" t="s">
        <v>34</v>
      </c>
      <c r="D11215">
        <v>44</v>
      </c>
      <c r="E11215">
        <v>16</v>
      </c>
      <c r="F11215" t="s">
        <v>12</v>
      </c>
      <c r="G11215">
        <v>2</v>
      </c>
      <c r="H11215">
        <v>4</v>
      </c>
      <c r="I11215" t="s">
        <v>13</v>
      </c>
      <c r="J11215">
        <v>-1</v>
      </c>
    </row>
    <row r="11216" spans="2:10" x14ac:dyDescent="0.45">
      <c r="B11216">
        <v>14783</v>
      </c>
      <c r="C11216" t="s">
        <v>34</v>
      </c>
      <c r="D11216">
        <v>44</v>
      </c>
      <c r="E11216">
        <v>16</v>
      </c>
      <c r="F11216" t="s">
        <v>27</v>
      </c>
      <c r="G11216">
        <v>2</v>
      </c>
      <c r="H11216">
        <v>0</v>
      </c>
      <c r="I11216" t="s">
        <v>3</v>
      </c>
      <c r="J11216">
        <v>1</v>
      </c>
    </row>
    <row r="11217" spans="2:10" x14ac:dyDescent="0.45">
      <c r="B11217">
        <v>14784</v>
      </c>
      <c r="C11217" t="s">
        <v>34</v>
      </c>
      <c r="D11217">
        <v>44</v>
      </c>
      <c r="E11217">
        <v>16</v>
      </c>
      <c r="F11217" t="s">
        <v>10</v>
      </c>
      <c r="G11217">
        <v>1</v>
      </c>
      <c r="H11217">
        <v>2</v>
      </c>
      <c r="I11217" t="s">
        <v>11</v>
      </c>
      <c r="J11217">
        <v>-1</v>
      </c>
    </row>
    <row r="11218" spans="2:10" x14ac:dyDescent="0.45">
      <c r="B11218">
        <v>14785</v>
      </c>
      <c r="C11218" t="s">
        <v>34</v>
      </c>
      <c r="D11218">
        <v>44</v>
      </c>
      <c r="E11218">
        <v>16</v>
      </c>
      <c r="F11218" t="s">
        <v>1</v>
      </c>
      <c r="G11218">
        <v>4</v>
      </c>
      <c r="H11218">
        <v>0</v>
      </c>
      <c r="I11218" t="s">
        <v>6</v>
      </c>
      <c r="J11218">
        <v>1</v>
      </c>
    </row>
    <row r="11219" spans="2:10" x14ac:dyDescent="0.45">
      <c r="B11219">
        <v>14750</v>
      </c>
      <c r="C11219" t="s">
        <v>34</v>
      </c>
      <c r="D11219">
        <v>44</v>
      </c>
      <c r="E11219">
        <v>17</v>
      </c>
      <c r="F11219" t="s">
        <v>24</v>
      </c>
      <c r="G11219">
        <v>0</v>
      </c>
      <c r="H11219">
        <v>0</v>
      </c>
      <c r="I11219" t="s">
        <v>12</v>
      </c>
      <c r="J11219">
        <v>0</v>
      </c>
    </row>
    <row r="11220" spans="2:10" x14ac:dyDescent="0.45">
      <c r="B11220">
        <v>14751</v>
      </c>
      <c r="C11220" t="s">
        <v>34</v>
      </c>
      <c r="D11220">
        <v>44</v>
      </c>
      <c r="E11220">
        <v>17</v>
      </c>
      <c r="F11220" t="s">
        <v>11</v>
      </c>
      <c r="G11220">
        <v>4</v>
      </c>
      <c r="H11220">
        <v>1</v>
      </c>
      <c r="I11220" t="s">
        <v>21</v>
      </c>
      <c r="J11220">
        <v>1</v>
      </c>
    </row>
    <row r="11221" spans="2:10" x14ac:dyDescent="0.45">
      <c r="B11221">
        <v>14752</v>
      </c>
      <c r="C11221" t="s">
        <v>34</v>
      </c>
      <c r="D11221">
        <v>44</v>
      </c>
      <c r="E11221">
        <v>17</v>
      </c>
      <c r="F11221" t="s">
        <v>3</v>
      </c>
      <c r="G11221">
        <v>1</v>
      </c>
      <c r="H11221">
        <v>0</v>
      </c>
      <c r="I11221" t="s">
        <v>0</v>
      </c>
      <c r="J11221">
        <v>1</v>
      </c>
    </row>
    <row r="11222" spans="2:10" x14ac:dyDescent="0.45">
      <c r="B11222">
        <v>14753</v>
      </c>
      <c r="C11222" t="s">
        <v>34</v>
      </c>
      <c r="D11222">
        <v>44</v>
      </c>
      <c r="E11222">
        <v>17</v>
      </c>
      <c r="F11222" t="s">
        <v>9</v>
      </c>
      <c r="G11222">
        <v>2</v>
      </c>
      <c r="H11222">
        <v>0</v>
      </c>
      <c r="I11222" t="s">
        <v>14</v>
      </c>
      <c r="J11222">
        <v>1</v>
      </c>
    </row>
    <row r="11223" spans="2:10" x14ac:dyDescent="0.45">
      <c r="B11223">
        <v>14754</v>
      </c>
      <c r="C11223" t="s">
        <v>34</v>
      </c>
      <c r="D11223">
        <v>44</v>
      </c>
      <c r="E11223">
        <v>17</v>
      </c>
      <c r="F11223" t="s">
        <v>8</v>
      </c>
      <c r="G11223">
        <v>2</v>
      </c>
      <c r="H11223">
        <v>2</v>
      </c>
      <c r="I11223" t="s">
        <v>1</v>
      </c>
      <c r="J11223">
        <v>0</v>
      </c>
    </row>
    <row r="11224" spans="2:10" x14ac:dyDescent="0.45">
      <c r="B11224">
        <v>14755</v>
      </c>
      <c r="C11224" t="s">
        <v>34</v>
      </c>
      <c r="D11224">
        <v>44</v>
      </c>
      <c r="E11224">
        <v>17</v>
      </c>
      <c r="F11224" t="s">
        <v>13</v>
      </c>
      <c r="G11224">
        <v>0</v>
      </c>
      <c r="H11224">
        <v>0</v>
      </c>
      <c r="I11224" t="s">
        <v>17</v>
      </c>
      <c r="J11224">
        <v>0</v>
      </c>
    </row>
    <row r="11225" spans="2:10" x14ac:dyDescent="0.45">
      <c r="B11225">
        <v>14756</v>
      </c>
      <c r="C11225" t="s">
        <v>34</v>
      </c>
      <c r="D11225">
        <v>44</v>
      </c>
      <c r="E11225">
        <v>17</v>
      </c>
      <c r="F11225" t="s">
        <v>6</v>
      </c>
      <c r="G11225">
        <v>2</v>
      </c>
      <c r="H11225">
        <v>2</v>
      </c>
      <c r="I11225" t="s">
        <v>7</v>
      </c>
      <c r="J11225">
        <v>0</v>
      </c>
    </row>
    <row r="11226" spans="2:10" x14ac:dyDescent="0.45">
      <c r="B11226">
        <v>14757</v>
      </c>
      <c r="C11226" t="s">
        <v>34</v>
      </c>
      <c r="D11226">
        <v>44</v>
      </c>
      <c r="E11226">
        <v>17</v>
      </c>
      <c r="F11226" t="s">
        <v>5</v>
      </c>
      <c r="G11226">
        <v>2</v>
      </c>
      <c r="H11226">
        <v>1</v>
      </c>
      <c r="I11226" t="s">
        <v>4</v>
      </c>
      <c r="J11226">
        <v>1</v>
      </c>
    </row>
    <row r="11227" spans="2:10" x14ac:dyDescent="0.45">
      <c r="B11227">
        <v>14758</v>
      </c>
      <c r="C11227" t="s">
        <v>34</v>
      </c>
      <c r="D11227">
        <v>44</v>
      </c>
      <c r="E11227">
        <v>17</v>
      </c>
      <c r="F11227" t="s">
        <v>10</v>
      </c>
      <c r="G11227">
        <v>1</v>
      </c>
      <c r="H11227">
        <v>0</v>
      </c>
      <c r="I11227" t="s">
        <v>27</v>
      </c>
      <c r="J11227">
        <v>1</v>
      </c>
    </row>
    <row r="11228" spans="2:10" x14ac:dyDescent="0.45">
      <c r="B11228">
        <v>19240</v>
      </c>
      <c r="C11228" t="s">
        <v>33</v>
      </c>
      <c r="D11228">
        <v>45</v>
      </c>
      <c r="E11228">
        <v>1</v>
      </c>
      <c r="F11228" t="s">
        <v>21</v>
      </c>
      <c r="G11228">
        <v>2</v>
      </c>
      <c r="H11228">
        <v>2</v>
      </c>
      <c r="I11228" t="s">
        <v>5</v>
      </c>
      <c r="J11228">
        <v>0</v>
      </c>
    </row>
    <row r="11229" spans="2:10" x14ac:dyDescent="0.45">
      <c r="B11229">
        <v>19241</v>
      </c>
      <c r="C11229" t="s">
        <v>33</v>
      </c>
      <c r="D11229">
        <v>45</v>
      </c>
      <c r="E11229">
        <v>1</v>
      </c>
      <c r="F11229" t="s">
        <v>14</v>
      </c>
      <c r="G11229">
        <v>2</v>
      </c>
      <c r="H11229">
        <v>2</v>
      </c>
      <c r="I11229" t="s">
        <v>1</v>
      </c>
      <c r="J11229">
        <v>0</v>
      </c>
    </row>
    <row r="11230" spans="2:10" x14ac:dyDescent="0.45">
      <c r="B11230">
        <v>19242</v>
      </c>
      <c r="C11230" t="s">
        <v>33</v>
      </c>
      <c r="D11230">
        <v>45</v>
      </c>
      <c r="E11230">
        <v>1</v>
      </c>
      <c r="F11230" t="s">
        <v>30</v>
      </c>
      <c r="G11230">
        <v>0</v>
      </c>
      <c r="H11230">
        <v>1</v>
      </c>
      <c r="I11230" t="s">
        <v>24</v>
      </c>
      <c r="J11230">
        <v>-1</v>
      </c>
    </row>
    <row r="11231" spans="2:10" x14ac:dyDescent="0.45">
      <c r="B11231">
        <v>19243</v>
      </c>
      <c r="C11231" t="s">
        <v>33</v>
      </c>
      <c r="D11231">
        <v>45</v>
      </c>
      <c r="E11231">
        <v>1</v>
      </c>
      <c r="F11231" t="s">
        <v>10</v>
      </c>
      <c r="G11231">
        <v>0</v>
      </c>
      <c r="H11231">
        <v>0</v>
      </c>
      <c r="I11231" t="s">
        <v>17</v>
      </c>
      <c r="J11231">
        <v>0</v>
      </c>
    </row>
    <row r="11232" spans="2:10" x14ac:dyDescent="0.45">
      <c r="B11232">
        <v>19244</v>
      </c>
      <c r="C11232" t="s">
        <v>33</v>
      </c>
      <c r="D11232">
        <v>45</v>
      </c>
      <c r="E11232">
        <v>1</v>
      </c>
      <c r="F11232" t="s">
        <v>7</v>
      </c>
      <c r="G11232">
        <v>2</v>
      </c>
      <c r="H11232">
        <v>1</v>
      </c>
      <c r="I11232" t="s">
        <v>4</v>
      </c>
      <c r="J11232">
        <v>1</v>
      </c>
    </row>
    <row r="11233" spans="2:10" x14ac:dyDescent="0.45">
      <c r="B11233">
        <v>19245</v>
      </c>
      <c r="C11233" t="s">
        <v>33</v>
      </c>
      <c r="D11233">
        <v>45</v>
      </c>
      <c r="E11233">
        <v>1</v>
      </c>
      <c r="F11233" t="s">
        <v>9</v>
      </c>
      <c r="G11233">
        <v>5</v>
      </c>
      <c r="H11233">
        <v>0</v>
      </c>
      <c r="I11233" t="s">
        <v>8</v>
      </c>
      <c r="J11233">
        <v>1</v>
      </c>
    </row>
    <row r="11234" spans="2:10" x14ac:dyDescent="0.45">
      <c r="B11234">
        <v>19246</v>
      </c>
      <c r="C11234" t="s">
        <v>33</v>
      </c>
      <c r="D11234">
        <v>45</v>
      </c>
      <c r="E11234">
        <v>1</v>
      </c>
      <c r="F11234" t="s">
        <v>13</v>
      </c>
      <c r="G11234">
        <v>2</v>
      </c>
      <c r="H11234">
        <v>0</v>
      </c>
      <c r="I11234" t="s">
        <v>27</v>
      </c>
      <c r="J11234">
        <v>1</v>
      </c>
    </row>
    <row r="11235" spans="2:10" x14ac:dyDescent="0.45">
      <c r="B11235">
        <v>19247</v>
      </c>
      <c r="C11235" t="s">
        <v>33</v>
      </c>
      <c r="D11235">
        <v>45</v>
      </c>
      <c r="E11235">
        <v>1</v>
      </c>
      <c r="F11235" t="s">
        <v>6</v>
      </c>
      <c r="G11235">
        <v>2</v>
      </c>
      <c r="H11235">
        <v>2</v>
      </c>
      <c r="I11235" t="s">
        <v>0</v>
      </c>
      <c r="J11235">
        <v>0</v>
      </c>
    </row>
    <row r="11236" spans="2:10" x14ac:dyDescent="0.45">
      <c r="B11236">
        <v>19248</v>
      </c>
      <c r="C11236" t="s">
        <v>33</v>
      </c>
      <c r="D11236">
        <v>45</v>
      </c>
      <c r="E11236">
        <v>1</v>
      </c>
      <c r="F11236" t="s">
        <v>3</v>
      </c>
      <c r="G11236">
        <v>3</v>
      </c>
      <c r="H11236">
        <v>2</v>
      </c>
      <c r="I11236" t="s">
        <v>11</v>
      </c>
      <c r="J11236">
        <v>1</v>
      </c>
    </row>
    <row r="11237" spans="2:10" x14ac:dyDescent="0.45">
      <c r="B11237">
        <v>19251</v>
      </c>
      <c r="C11237" t="s">
        <v>33</v>
      </c>
      <c r="D11237">
        <v>45</v>
      </c>
      <c r="E11237">
        <v>2</v>
      </c>
      <c r="F11237" t="s">
        <v>24</v>
      </c>
      <c r="G11237">
        <v>1</v>
      </c>
      <c r="H11237">
        <v>0</v>
      </c>
      <c r="I11237" t="s">
        <v>1</v>
      </c>
      <c r="J11237">
        <v>1</v>
      </c>
    </row>
    <row r="11238" spans="2:10" x14ac:dyDescent="0.45">
      <c r="B11238">
        <v>19252</v>
      </c>
      <c r="C11238" t="s">
        <v>33</v>
      </c>
      <c r="D11238">
        <v>45</v>
      </c>
      <c r="E11238">
        <v>2</v>
      </c>
      <c r="F11238" t="s">
        <v>8</v>
      </c>
      <c r="G11238">
        <v>1</v>
      </c>
      <c r="H11238">
        <v>3</v>
      </c>
      <c r="I11238" t="s">
        <v>10</v>
      </c>
      <c r="J11238">
        <v>-1</v>
      </c>
    </row>
    <row r="11239" spans="2:10" x14ac:dyDescent="0.45">
      <c r="B11239">
        <v>19253</v>
      </c>
      <c r="C11239" t="s">
        <v>33</v>
      </c>
      <c r="D11239">
        <v>45</v>
      </c>
      <c r="E11239">
        <v>2</v>
      </c>
      <c r="F11239" t="s">
        <v>0</v>
      </c>
      <c r="G11239">
        <v>2</v>
      </c>
      <c r="H11239">
        <v>0</v>
      </c>
      <c r="I11239" t="s">
        <v>30</v>
      </c>
      <c r="J11239">
        <v>1</v>
      </c>
    </row>
    <row r="11240" spans="2:10" x14ac:dyDescent="0.45">
      <c r="B11240">
        <v>19254</v>
      </c>
      <c r="C11240" t="s">
        <v>33</v>
      </c>
      <c r="D11240">
        <v>45</v>
      </c>
      <c r="E11240">
        <v>2</v>
      </c>
      <c r="F11240" t="s">
        <v>17</v>
      </c>
      <c r="G11240">
        <v>2</v>
      </c>
      <c r="H11240">
        <v>3</v>
      </c>
      <c r="I11240" t="s">
        <v>21</v>
      </c>
      <c r="J11240">
        <v>-1</v>
      </c>
    </row>
    <row r="11241" spans="2:10" x14ac:dyDescent="0.45">
      <c r="B11241">
        <v>19255</v>
      </c>
      <c r="C11241" t="s">
        <v>33</v>
      </c>
      <c r="D11241">
        <v>45</v>
      </c>
      <c r="E11241">
        <v>2</v>
      </c>
      <c r="F11241" t="s">
        <v>9</v>
      </c>
      <c r="G11241">
        <v>2</v>
      </c>
      <c r="H11241">
        <v>4</v>
      </c>
      <c r="I11241" t="s">
        <v>14</v>
      </c>
      <c r="J11241">
        <v>-1</v>
      </c>
    </row>
    <row r="11242" spans="2:10" x14ac:dyDescent="0.45">
      <c r="B11242">
        <v>19256</v>
      </c>
      <c r="C11242" t="s">
        <v>33</v>
      </c>
      <c r="D11242">
        <v>45</v>
      </c>
      <c r="E11242">
        <v>2</v>
      </c>
      <c r="F11242" t="s">
        <v>27</v>
      </c>
      <c r="G11242">
        <v>0</v>
      </c>
      <c r="H11242">
        <v>0</v>
      </c>
      <c r="I11242" t="s">
        <v>6</v>
      </c>
      <c r="J11242">
        <v>0</v>
      </c>
    </row>
    <row r="11243" spans="2:10" x14ac:dyDescent="0.45">
      <c r="B11243">
        <v>19257</v>
      </c>
      <c r="C11243" t="s">
        <v>33</v>
      </c>
      <c r="D11243">
        <v>45</v>
      </c>
      <c r="E11243">
        <v>2</v>
      </c>
      <c r="F11243" t="s">
        <v>5</v>
      </c>
      <c r="G11243">
        <v>0</v>
      </c>
      <c r="H11243">
        <v>0</v>
      </c>
      <c r="I11243" t="s">
        <v>7</v>
      </c>
      <c r="J11243">
        <v>0</v>
      </c>
    </row>
    <row r="11244" spans="2:10" x14ac:dyDescent="0.45">
      <c r="B11244">
        <v>19258</v>
      </c>
      <c r="C11244" t="s">
        <v>33</v>
      </c>
      <c r="D11244">
        <v>45</v>
      </c>
      <c r="E11244">
        <v>2</v>
      </c>
      <c r="F11244" t="s">
        <v>4</v>
      </c>
      <c r="G11244">
        <v>2</v>
      </c>
      <c r="H11244">
        <v>1</v>
      </c>
      <c r="I11244" t="s">
        <v>3</v>
      </c>
      <c r="J11244">
        <v>1</v>
      </c>
    </row>
    <row r="11245" spans="2:10" x14ac:dyDescent="0.45">
      <c r="B11245">
        <v>19259</v>
      </c>
      <c r="C11245" t="s">
        <v>33</v>
      </c>
      <c r="D11245">
        <v>45</v>
      </c>
      <c r="E11245">
        <v>2</v>
      </c>
      <c r="F11245" t="s">
        <v>11</v>
      </c>
      <c r="G11245">
        <v>1</v>
      </c>
      <c r="H11245">
        <v>1</v>
      </c>
      <c r="I11245" t="s">
        <v>13</v>
      </c>
      <c r="J11245">
        <v>0</v>
      </c>
    </row>
    <row r="11246" spans="2:10" x14ac:dyDescent="0.45">
      <c r="B11246">
        <v>19260</v>
      </c>
      <c r="C11246" t="s">
        <v>33</v>
      </c>
      <c r="D11246">
        <v>45</v>
      </c>
      <c r="E11246">
        <v>3</v>
      </c>
      <c r="F11246" t="s">
        <v>14</v>
      </c>
      <c r="G11246">
        <v>2</v>
      </c>
      <c r="H11246">
        <v>0</v>
      </c>
      <c r="I11246" t="s">
        <v>24</v>
      </c>
      <c r="J11246">
        <v>1</v>
      </c>
    </row>
    <row r="11247" spans="2:10" x14ac:dyDescent="0.45">
      <c r="B11247">
        <v>19261</v>
      </c>
      <c r="C11247" t="s">
        <v>33</v>
      </c>
      <c r="D11247">
        <v>45</v>
      </c>
      <c r="E11247">
        <v>3</v>
      </c>
      <c r="F11247" t="s">
        <v>21</v>
      </c>
      <c r="G11247">
        <v>2</v>
      </c>
      <c r="H11247">
        <v>0</v>
      </c>
      <c r="I11247" t="s">
        <v>8</v>
      </c>
      <c r="J11247">
        <v>1</v>
      </c>
    </row>
    <row r="11248" spans="2:10" x14ac:dyDescent="0.45">
      <c r="B11248">
        <v>19262</v>
      </c>
      <c r="C11248" t="s">
        <v>33</v>
      </c>
      <c r="D11248">
        <v>45</v>
      </c>
      <c r="E11248">
        <v>3</v>
      </c>
      <c r="F11248" t="s">
        <v>30</v>
      </c>
      <c r="G11248">
        <v>2</v>
      </c>
      <c r="H11248">
        <v>3</v>
      </c>
      <c r="I11248" t="s">
        <v>27</v>
      </c>
      <c r="J11248">
        <v>-1</v>
      </c>
    </row>
    <row r="11249" spans="2:10" x14ac:dyDescent="0.45">
      <c r="B11249">
        <v>19263</v>
      </c>
      <c r="C11249" t="s">
        <v>33</v>
      </c>
      <c r="D11249">
        <v>45</v>
      </c>
      <c r="E11249">
        <v>3</v>
      </c>
      <c r="F11249" t="s">
        <v>1</v>
      </c>
      <c r="G11249">
        <v>1</v>
      </c>
      <c r="H11249">
        <v>1</v>
      </c>
      <c r="I11249" t="s">
        <v>0</v>
      </c>
      <c r="J11249">
        <v>0</v>
      </c>
    </row>
    <row r="11250" spans="2:10" x14ac:dyDescent="0.45">
      <c r="B11250">
        <v>19264</v>
      </c>
      <c r="C11250" t="s">
        <v>33</v>
      </c>
      <c r="D11250">
        <v>45</v>
      </c>
      <c r="E11250">
        <v>3</v>
      </c>
      <c r="F11250" t="s">
        <v>10</v>
      </c>
      <c r="G11250">
        <v>3</v>
      </c>
      <c r="H11250">
        <v>0</v>
      </c>
      <c r="I11250" t="s">
        <v>9</v>
      </c>
      <c r="J11250">
        <v>1</v>
      </c>
    </row>
    <row r="11251" spans="2:10" x14ac:dyDescent="0.45">
      <c r="B11251">
        <v>19265</v>
      </c>
      <c r="C11251" t="s">
        <v>33</v>
      </c>
      <c r="D11251">
        <v>45</v>
      </c>
      <c r="E11251">
        <v>3</v>
      </c>
      <c r="F11251" t="s">
        <v>7</v>
      </c>
      <c r="G11251">
        <v>2</v>
      </c>
      <c r="H11251">
        <v>1</v>
      </c>
      <c r="I11251" t="s">
        <v>17</v>
      </c>
      <c r="J11251">
        <v>1</v>
      </c>
    </row>
    <row r="11252" spans="2:10" x14ac:dyDescent="0.45">
      <c r="B11252">
        <v>19266</v>
      </c>
      <c r="C11252" t="s">
        <v>33</v>
      </c>
      <c r="D11252">
        <v>45</v>
      </c>
      <c r="E11252">
        <v>3</v>
      </c>
      <c r="F11252" t="s">
        <v>6</v>
      </c>
      <c r="G11252">
        <v>0</v>
      </c>
      <c r="H11252">
        <v>0</v>
      </c>
      <c r="I11252" t="s">
        <v>11</v>
      </c>
      <c r="J11252">
        <v>0</v>
      </c>
    </row>
    <row r="11253" spans="2:10" x14ac:dyDescent="0.45">
      <c r="B11253">
        <v>19267</v>
      </c>
      <c r="C11253" t="s">
        <v>33</v>
      </c>
      <c r="D11253">
        <v>45</v>
      </c>
      <c r="E11253">
        <v>3</v>
      </c>
      <c r="F11253" t="s">
        <v>13</v>
      </c>
      <c r="G11253">
        <v>2</v>
      </c>
      <c r="H11253">
        <v>1</v>
      </c>
      <c r="I11253" t="s">
        <v>4</v>
      </c>
      <c r="J11253">
        <v>1</v>
      </c>
    </row>
    <row r="11254" spans="2:10" x14ac:dyDescent="0.45">
      <c r="B11254">
        <v>19268</v>
      </c>
      <c r="C11254" t="s">
        <v>33</v>
      </c>
      <c r="D11254">
        <v>45</v>
      </c>
      <c r="E11254">
        <v>3</v>
      </c>
      <c r="F11254" t="s">
        <v>3</v>
      </c>
      <c r="G11254">
        <v>1</v>
      </c>
      <c r="H11254">
        <v>1</v>
      </c>
      <c r="I11254" t="s">
        <v>5</v>
      </c>
      <c r="J11254">
        <v>0</v>
      </c>
    </row>
    <row r="11255" spans="2:10" x14ac:dyDescent="0.45">
      <c r="B11255">
        <v>19269</v>
      </c>
      <c r="C11255" t="s">
        <v>33</v>
      </c>
      <c r="D11255">
        <v>45</v>
      </c>
      <c r="E11255">
        <v>4</v>
      </c>
      <c r="F11255" t="s">
        <v>0</v>
      </c>
      <c r="G11255">
        <v>2</v>
      </c>
      <c r="H11255">
        <v>4</v>
      </c>
      <c r="I11255" t="s">
        <v>24</v>
      </c>
      <c r="J11255">
        <v>-1</v>
      </c>
    </row>
    <row r="11256" spans="2:10" x14ac:dyDescent="0.45">
      <c r="B11256">
        <v>19270</v>
      </c>
      <c r="C11256" t="s">
        <v>33</v>
      </c>
      <c r="D11256">
        <v>45</v>
      </c>
      <c r="E11256">
        <v>4</v>
      </c>
      <c r="F11256" t="s">
        <v>8</v>
      </c>
      <c r="G11256">
        <v>1</v>
      </c>
      <c r="H11256">
        <v>1</v>
      </c>
      <c r="I11256" t="s">
        <v>7</v>
      </c>
      <c r="J11256">
        <v>0</v>
      </c>
    </row>
    <row r="11257" spans="2:10" x14ac:dyDescent="0.45">
      <c r="B11257">
        <v>19271</v>
      </c>
      <c r="C11257" t="s">
        <v>33</v>
      </c>
      <c r="D11257">
        <v>45</v>
      </c>
      <c r="E11257">
        <v>4</v>
      </c>
      <c r="F11257" t="s">
        <v>10</v>
      </c>
      <c r="G11257">
        <v>1</v>
      </c>
      <c r="H11257">
        <v>3</v>
      </c>
      <c r="I11257" t="s">
        <v>14</v>
      </c>
      <c r="J11257">
        <v>-1</v>
      </c>
    </row>
    <row r="11258" spans="2:10" x14ac:dyDescent="0.45">
      <c r="B11258">
        <v>19272</v>
      </c>
      <c r="C11258" t="s">
        <v>33</v>
      </c>
      <c r="D11258">
        <v>45</v>
      </c>
      <c r="E11258">
        <v>4</v>
      </c>
      <c r="F11258" t="s">
        <v>17</v>
      </c>
      <c r="G11258">
        <v>1</v>
      </c>
      <c r="H11258">
        <v>1</v>
      </c>
      <c r="I11258" t="s">
        <v>3</v>
      </c>
      <c r="J11258">
        <v>0</v>
      </c>
    </row>
    <row r="11259" spans="2:10" x14ac:dyDescent="0.45">
      <c r="B11259">
        <v>19273</v>
      </c>
      <c r="C11259" t="s">
        <v>33</v>
      </c>
      <c r="D11259">
        <v>45</v>
      </c>
      <c r="E11259">
        <v>4</v>
      </c>
      <c r="F11259" t="s">
        <v>27</v>
      </c>
      <c r="G11259">
        <v>2</v>
      </c>
      <c r="H11259">
        <v>2</v>
      </c>
      <c r="I11259" t="s">
        <v>1</v>
      </c>
      <c r="J11259">
        <v>0</v>
      </c>
    </row>
    <row r="11260" spans="2:10" x14ac:dyDescent="0.45">
      <c r="B11260">
        <v>19274</v>
      </c>
      <c r="C11260" t="s">
        <v>33</v>
      </c>
      <c r="D11260">
        <v>45</v>
      </c>
      <c r="E11260">
        <v>4</v>
      </c>
      <c r="F11260" t="s">
        <v>9</v>
      </c>
      <c r="G11260">
        <v>0</v>
      </c>
      <c r="H11260">
        <v>1</v>
      </c>
      <c r="I11260" t="s">
        <v>21</v>
      </c>
      <c r="J11260">
        <v>-1</v>
      </c>
    </row>
    <row r="11261" spans="2:10" x14ac:dyDescent="0.45">
      <c r="B11261">
        <v>19275</v>
      </c>
      <c r="C11261" t="s">
        <v>33</v>
      </c>
      <c r="D11261">
        <v>45</v>
      </c>
      <c r="E11261">
        <v>4</v>
      </c>
      <c r="F11261" t="s">
        <v>4</v>
      </c>
      <c r="G11261">
        <v>3</v>
      </c>
      <c r="H11261">
        <v>1</v>
      </c>
      <c r="I11261" t="s">
        <v>6</v>
      </c>
      <c r="J11261">
        <v>1</v>
      </c>
    </row>
    <row r="11262" spans="2:10" x14ac:dyDescent="0.45">
      <c r="B11262">
        <v>19276</v>
      </c>
      <c r="C11262" t="s">
        <v>33</v>
      </c>
      <c r="D11262">
        <v>45</v>
      </c>
      <c r="E11262">
        <v>4</v>
      </c>
      <c r="F11262" t="s">
        <v>5</v>
      </c>
      <c r="G11262">
        <v>1</v>
      </c>
      <c r="H11262">
        <v>0</v>
      </c>
      <c r="I11262" t="s">
        <v>13</v>
      </c>
      <c r="J11262">
        <v>1</v>
      </c>
    </row>
    <row r="11263" spans="2:10" x14ac:dyDescent="0.45">
      <c r="B11263">
        <v>19277</v>
      </c>
      <c r="C11263" t="s">
        <v>33</v>
      </c>
      <c r="D11263">
        <v>45</v>
      </c>
      <c r="E11263">
        <v>4</v>
      </c>
      <c r="F11263" t="s">
        <v>11</v>
      </c>
      <c r="G11263">
        <v>3</v>
      </c>
      <c r="H11263">
        <v>0</v>
      </c>
      <c r="I11263" t="s">
        <v>30</v>
      </c>
      <c r="J11263">
        <v>1</v>
      </c>
    </row>
    <row r="11264" spans="2:10" x14ac:dyDescent="0.45">
      <c r="B11264">
        <v>19278</v>
      </c>
      <c r="C11264" t="s">
        <v>33</v>
      </c>
      <c r="D11264">
        <v>45</v>
      </c>
      <c r="E11264">
        <v>5</v>
      </c>
      <c r="F11264" t="s">
        <v>24</v>
      </c>
      <c r="G11264">
        <v>2</v>
      </c>
      <c r="H11264">
        <v>2</v>
      </c>
      <c r="I11264" t="s">
        <v>27</v>
      </c>
      <c r="J11264">
        <v>0</v>
      </c>
    </row>
    <row r="11265" spans="2:10" x14ac:dyDescent="0.45">
      <c r="B11265">
        <v>19279</v>
      </c>
      <c r="C11265" t="s">
        <v>33</v>
      </c>
      <c r="D11265">
        <v>45</v>
      </c>
      <c r="E11265">
        <v>5</v>
      </c>
      <c r="F11265" t="s">
        <v>14</v>
      </c>
      <c r="G11265">
        <v>3</v>
      </c>
      <c r="H11265">
        <v>2</v>
      </c>
      <c r="I11265" t="s">
        <v>0</v>
      </c>
      <c r="J11265">
        <v>1</v>
      </c>
    </row>
    <row r="11266" spans="2:10" x14ac:dyDescent="0.45">
      <c r="B11266">
        <v>19280</v>
      </c>
      <c r="C11266" t="s">
        <v>33</v>
      </c>
      <c r="D11266">
        <v>45</v>
      </c>
      <c r="E11266">
        <v>5</v>
      </c>
      <c r="F11266" t="s">
        <v>21</v>
      </c>
      <c r="G11266">
        <v>1</v>
      </c>
      <c r="H11266">
        <v>0</v>
      </c>
      <c r="I11266" t="s">
        <v>10</v>
      </c>
      <c r="J11266">
        <v>1</v>
      </c>
    </row>
    <row r="11267" spans="2:10" x14ac:dyDescent="0.45">
      <c r="B11267">
        <v>19281</v>
      </c>
      <c r="C11267" t="s">
        <v>33</v>
      </c>
      <c r="D11267">
        <v>45</v>
      </c>
      <c r="E11267">
        <v>5</v>
      </c>
      <c r="F11267" t="s">
        <v>1</v>
      </c>
      <c r="G11267">
        <v>3</v>
      </c>
      <c r="H11267">
        <v>5</v>
      </c>
      <c r="I11267" t="s">
        <v>11</v>
      </c>
      <c r="J11267">
        <v>-1</v>
      </c>
    </row>
    <row r="11268" spans="2:10" x14ac:dyDescent="0.45">
      <c r="B11268">
        <v>19282</v>
      </c>
      <c r="C11268" t="s">
        <v>33</v>
      </c>
      <c r="D11268">
        <v>45</v>
      </c>
      <c r="E11268">
        <v>5</v>
      </c>
      <c r="F11268" t="s">
        <v>30</v>
      </c>
      <c r="G11268">
        <v>1</v>
      </c>
      <c r="H11268">
        <v>1</v>
      </c>
      <c r="I11268" t="s">
        <v>4</v>
      </c>
      <c r="J11268">
        <v>0</v>
      </c>
    </row>
    <row r="11269" spans="2:10" x14ac:dyDescent="0.45">
      <c r="B11269">
        <v>19283</v>
      </c>
      <c r="C11269" t="s">
        <v>33</v>
      </c>
      <c r="D11269">
        <v>45</v>
      </c>
      <c r="E11269">
        <v>5</v>
      </c>
      <c r="F11269" t="s">
        <v>7</v>
      </c>
      <c r="G11269">
        <v>2</v>
      </c>
      <c r="H11269">
        <v>2</v>
      </c>
      <c r="I11269" t="s">
        <v>9</v>
      </c>
      <c r="J11269">
        <v>0</v>
      </c>
    </row>
    <row r="11270" spans="2:10" x14ac:dyDescent="0.45">
      <c r="B11270">
        <v>19284</v>
      </c>
      <c r="C11270" t="s">
        <v>33</v>
      </c>
      <c r="D11270">
        <v>45</v>
      </c>
      <c r="E11270">
        <v>5</v>
      </c>
      <c r="F11270" t="s">
        <v>6</v>
      </c>
      <c r="G11270">
        <v>2</v>
      </c>
      <c r="H11270">
        <v>0</v>
      </c>
      <c r="I11270" t="s">
        <v>5</v>
      </c>
      <c r="J11270">
        <v>1</v>
      </c>
    </row>
    <row r="11271" spans="2:10" x14ac:dyDescent="0.45">
      <c r="B11271">
        <v>19285</v>
      </c>
      <c r="C11271" t="s">
        <v>33</v>
      </c>
      <c r="D11271">
        <v>45</v>
      </c>
      <c r="E11271">
        <v>5</v>
      </c>
      <c r="F11271" t="s">
        <v>13</v>
      </c>
      <c r="G11271">
        <v>3</v>
      </c>
      <c r="H11271">
        <v>1</v>
      </c>
      <c r="I11271" t="s">
        <v>17</v>
      </c>
      <c r="J11271">
        <v>1</v>
      </c>
    </row>
    <row r="11272" spans="2:10" x14ac:dyDescent="0.45">
      <c r="B11272">
        <v>19286</v>
      </c>
      <c r="C11272" t="s">
        <v>33</v>
      </c>
      <c r="D11272">
        <v>45</v>
      </c>
      <c r="E11272">
        <v>5</v>
      </c>
      <c r="F11272" t="s">
        <v>3</v>
      </c>
      <c r="G11272">
        <v>2</v>
      </c>
      <c r="H11272">
        <v>3</v>
      </c>
      <c r="I11272" t="s">
        <v>8</v>
      </c>
      <c r="J11272">
        <v>-1</v>
      </c>
    </row>
    <row r="11273" spans="2:10" x14ac:dyDescent="0.45">
      <c r="B11273">
        <v>19287</v>
      </c>
      <c r="C11273" t="s">
        <v>33</v>
      </c>
      <c r="D11273">
        <v>45</v>
      </c>
      <c r="E11273">
        <v>6</v>
      </c>
      <c r="F11273" t="s">
        <v>21</v>
      </c>
      <c r="G11273">
        <v>2</v>
      </c>
      <c r="H11273">
        <v>1</v>
      </c>
      <c r="I11273" t="s">
        <v>14</v>
      </c>
      <c r="J11273">
        <v>1</v>
      </c>
    </row>
    <row r="11274" spans="2:10" x14ac:dyDescent="0.45">
      <c r="B11274">
        <v>19288</v>
      </c>
      <c r="C11274" t="s">
        <v>33</v>
      </c>
      <c r="D11274">
        <v>45</v>
      </c>
      <c r="E11274">
        <v>6</v>
      </c>
      <c r="F11274" t="s">
        <v>8</v>
      </c>
      <c r="G11274">
        <v>0</v>
      </c>
      <c r="H11274">
        <v>3</v>
      </c>
      <c r="I11274" t="s">
        <v>13</v>
      </c>
      <c r="J11274">
        <v>-1</v>
      </c>
    </row>
    <row r="11275" spans="2:10" x14ac:dyDescent="0.45">
      <c r="B11275">
        <v>19289</v>
      </c>
      <c r="C11275" t="s">
        <v>33</v>
      </c>
      <c r="D11275">
        <v>45</v>
      </c>
      <c r="E11275">
        <v>6</v>
      </c>
      <c r="F11275" t="s">
        <v>10</v>
      </c>
      <c r="G11275">
        <v>1</v>
      </c>
      <c r="H11275">
        <v>0</v>
      </c>
      <c r="I11275" t="s">
        <v>7</v>
      </c>
      <c r="J11275">
        <v>1</v>
      </c>
    </row>
    <row r="11276" spans="2:10" x14ac:dyDescent="0.45">
      <c r="B11276">
        <v>19290</v>
      </c>
      <c r="C11276" t="s">
        <v>33</v>
      </c>
      <c r="D11276">
        <v>45</v>
      </c>
      <c r="E11276">
        <v>6</v>
      </c>
      <c r="F11276" t="s">
        <v>17</v>
      </c>
      <c r="G11276">
        <v>2</v>
      </c>
      <c r="H11276">
        <v>0</v>
      </c>
      <c r="I11276" t="s">
        <v>6</v>
      </c>
      <c r="J11276">
        <v>1</v>
      </c>
    </row>
    <row r="11277" spans="2:10" x14ac:dyDescent="0.45">
      <c r="B11277">
        <v>19291</v>
      </c>
      <c r="C11277" t="s">
        <v>33</v>
      </c>
      <c r="D11277">
        <v>45</v>
      </c>
      <c r="E11277">
        <v>6</v>
      </c>
      <c r="F11277" t="s">
        <v>27</v>
      </c>
      <c r="G11277">
        <v>0</v>
      </c>
      <c r="H11277">
        <v>1</v>
      </c>
      <c r="I11277" t="s">
        <v>0</v>
      </c>
      <c r="J11277">
        <v>-1</v>
      </c>
    </row>
    <row r="11278" spans="2:10" x14ac:dyDescent="0.45">
      <c r="B11278">
        <v>19292</v>
      </c>
      <c r="C11278" t="s">
        <v>33</v>
      </c>
      <c r="D11278">
        <v>45</v>
      </c>
      <c r="E11278">
        <v>6</v>
      </c>
      <c r="F11278" t="s">
        <v>9</v>
      </c>
      <c r="G11278">
        <v>1</v>
      </c>
      <c r="H11278">
        <v>1</v>
      </c>
      <c r="I11278" t="s">
        <v>3</v>
      </c>
      <c r="J11278">
        <v>0</v>
      </c>
    </row>
    <row r="11279" spans="2:10" x14ac:dyDescent="0.45">
      <c r="B11279">
        <v>19293</v>
      </c>
      <c r="C11279" t="s">
        <v>33</v>
      </c>
      <c r="D11279">
        <v>45</v>
      </c>
      <c r="E11279">
        <v>6</v>
      </c>
      <c r="F11279" t="s">
        <v>4</v>
      </c>
      <c r="G11279">
        <v>0</v>
      </c>
      <c r="H11279">
        <v>1</v>
      </c>
      <c r="I11279" t="s">
        <v>1</v>
      </c>
      <c r="J11279">
        <v>-1</v>
      </c>
    </row>
    <row r="11280" spans="2:10" x14ac:dyDescent="0.45">
      <c r="B11280">
        <v>19294</v>
      </c>
      <c r="C11280" t="s">
        <v>33</v>
      </c>
      <c r="D11280">
        <v>45</v>
      </c>
      <c r="E11280">
        <v>6</v>
      </c>
      <c r="F11280" t="s">
        <v>5</v>
      </c>
      <c r="G11280">
        <v>0</v>
      </c>
      <c r="H11280">
        <v>1</v>
      </c>
      <c r="I11280" t="s">
        <v>30</v>
      </c>
      <c r="J11280">
        <v>-1</v>
      </c>
    </row>
    <row r="11281" spans="2:10" x14ac:dyDescent="0.45">
      <c r="B11281">
        <v>19295</v>
      </c>
      <c r="C11281" t="s">
        <v>33</v>
      </c>
      <c r="D11281">
        <v>45</v>
      </c>
      <c r="E11281">
        <v>6</v>
      </c>
      <c r="F11281" t="s">
        <v>11</v>
      </c>
      <c r="G11281">
        <v>2</v>
      </c>
      <c r="H11281">
        <v>0</v>
      </c>
      <c r="I11281" t="s">
        <v>24</v>
      </c>
      <c r="J11281">
        <v>1</v>
      </c>
    </row>
    <row r="11282" spans="2:10" x14ac:dyDescent="0.45">
      <c r="B11282">
        <v>19296</v>
      </c>
      <c r="C11282" t="s">
        <v>33</v>
      </c>
      <c r="D11282">
        <v>45</v>
      </c>
      <c r="E11282">
        <v>7</v>
      </c>
      <c r="F11282" t="s">
        <v>24</v>
      </c>
      <c r="G11282">
        <v>2</v>
      </c>
      <c r="H11282">
        <v>2</v>
      </c>
      <c r="I11282" t="s">
        <v>4</v>
      </c>
      <c r="J11282">
        <v>0</v>
      </c>
    </row>
    <row r="11283" spans="2:10" x14ac:dyDescent="0.45">
      <c r="B11283">
        <v>19297</v>
      </c>
      <c r="C11283" t="s">
        <v>33</v>
      </c>
      <c r="D11283">
        <v>45</v>
      </c>
      <c r="E11283">
        <v>7</v>
      </c>
      <c r="F11283" t="s">
        <v>0</v>
      </c>
      <c r="G11283">
        <v>2</v>
      </c>
      <c r="H11283">
        <v>0</v>
      </c>
      <c r="I11283" t="s">
        <v>11</v>
      </c>
      <c r="J11283">
        <v>1</v>
      </c>
    </row>
    <row r="11284" spans="2:10" x14ac:dyDescent="0.45">
      <c r="B11284">
        <v>19298</v>
      </c>
      <c r="C11284" t="s">
        <v>33</v>
      </c>
      <c r="D11284">
        <v>45</v>
      </c>
      <c r="E11284">
        <v>7</v>
      </c>
      <c r="F11284" t="s">
        <v>14</v>
      </c>
      <c r="G11284">
        <v>2</v>
      </c>
      <c r="H11284">
        <v>1</v>
      </c>
      <c r="I11284" t="s">
        <v>27</v>
      </c>
      <c r="J11284">
        <v>1</v>
      </c>
    </row>
    <row r="11285" spans="2:10" x14ac:dyDescent="0.45">
      <c r="B11285">
        <v>19299</v>
      </c>
      <c r="C11285" t="s">
        <v>33</v>
      </c>
      <c r="D11285">
        <v>45</v>
      </c>
      <c r="E11285">
        <v>7</v>
      </c>
      <c r="F11285" t="s">
        <v>1</v>
      </c>
      <c r="G11285">
        <v>1</v>
      </c>
      <c r="H11285">
        <v>1</v>
      </c>
      <c r="I11285" t="s">
        <v>5</v>
      </c>
      <c r="J11285">
        <v>0</v>
      </c>
    </row>
    <row r="11286" spans="2:10" x14ac:dyDescent="0.45">
      <c r="B11286">
        <v>19300</v>
      </c>
      <c r="C11286" t="s">
        <v>33</v>
      </c>
      <c r="D11286">
        <v>45</v>
      </c>
      <c r="E11286">
        <v>7</v>
      </c>
      <c r="F11286" t="s">
        <v>30</v>
      </c>
      <c r="G11286">
        <v>2</v>
      </c>
      <c r="H11286">
        <v>1</v>
      </c>
      <c r="I11286" t="s">
        <v>17</v>
      </c>
      <c r="J11286">
        <v>1</v>
      </c>
    </row>
    <row r="11287" spans="2:10" x14ac:dyDescent="0.45">
      <c r="B11287">
        <v>19301</v>
      </c>
      <c r="C11287" t="s">
        <v>33</v>
      </c>
      <c r="D11287">
        <v>45</v>
      </c>
      <c r="E11287">
        <v>7</v>
      </c>
      <c r="F11287" t="s">
        <v>7</v>
      </c>
      <c r="G11287">
        <v>1</v>
      </c>
      <c r="H11287">
        <v>0</v>
      </c>
      <c r="I11287" t="s">
        <v>21</v>
      </c>
      <c r="J11287">
        <v>1</v>
      </c>
    </row>
    <row r="11288" spans="2:10" x14ac:dyDescent="0.45">
      <c r="B11288">
        <v>19302</v>
      </c>
      <c r="C11288" t="s">
        <v>33</v>
      </c>
      <c r="D11288">
        <v>45</v>
      </c>
      <c r="E11288">
        <v>7</v>
      </c>
      <c r="F11288" t="s">
        <v>6</v>
      </c>
      <c r="G11288">
        <v>1</v>
      </c>
      <c r="H11288">
        <v>1</v>
      </c>
      <c r="I11288" t="s">
        <v>8</v>
      </c>
      <c r="J11288">
        <v>0</v>
      </c>
    </row>
    <row r="11289" spans="2:10" x14ac:dyDescent="0.45">
      <c r="B11289">
        <v>19303</v>
      </c>
      <c r="C11289" t="s">
        <v>33</v>
      </c>
      <c r="D11289">
        <v>45</v>
      </c>
      <c r="E11289">
        <v>7</v>
      </c>
      <c r="F11289" t="s">
        <v>13</v>
      </c>
      <c r="G11289">
        <v>3</v>
      </c>
      <c r="H11289">
        <v>0</v>
      </c>
      <c r="I11289" t="s">
        <v>9</v>
      </c>
      <c r="J11289">
        <v>1</v>
      </c>
    </row>
    <row r="11290" spans="2:10" x14ac:dyDescent="0.45">
      <c r="B11290">
        <v>19304</v>
      </c>
      <c r="C11290" t="s">
        <v>33</v>
      </c>
      <c r="D11290">
        <v>45</v>
      </c>
      <c r="E11290">
        <v>7</v>
      </c>
      <c r="F11290" t="s">
        <v>3</v>
      </c>
      <c r="G11290">
        <v>1</v>
      </c>
      <c r="H11290">
        <v>3</v>
      </c>
      <c r="I11290" t="s">
        <v>10</v>
      </c>
      <c r="J11290">
        <v>-1</v>
      </c>
    </row>
    <row r="11291" spans="2:10" x14ac:dyDescent="0.45">
      <c r="B11291">
        <v>19305</v>
      </c>
      <c r="C11291" t="s">
        <v>33</v>
      </c>
      <c r="D11291">
        <v>45</v>
      </c>
      <c r="E11291">
        <v>8</v>
      </c>
      <c r="F11291" t="s">
        <v>8</v>
      </c>
      <c r="G11291">
        <v>2</v>
      </c>
      <c r="H11291">
        <v>1</v>
      </c>
      <c r="I11291" t="s">
        <v>30</v>
      </c>
      <c r="J11291">
        <v>1</v>
      </c>
    </row>
    <row r="11292" spans="2:10" x14ac:dyDescent="0.45">
      <c r="B11292">
        <v>19306</v>
      </c>
      <c r="C11292" t="s">
        <v>33</v>
      </c>
      <c r="D11292">
        <v>45</v>
      </c>
      <c r="E11292">
        <v>8</v>
      </c>
      <c r="F11292" t="s">
        <v>21</v>
      </c>
      <c r="G11292">
        <v>1</v>
      </c>
      <c r="H11292">
        <v>2</v>
      </c>
      <c r="I11292" t="s">
        <v>3</v>
      </c>
      <c r="J11292">
        <v>-1</v>
      </c>
    </row>
    <row r="11293" spans="2:10" x14ac:dyDescent="0.45">
      <c r="B11293">
        <v>19307</v>
      </c>
      <c r="C11293" t="s">
        <v>33</v>
      </c>
      <c r="D11293">
        <v>45</v>
      </c>
      <c r="E11293">
        <v>8</v>
      </c>
      <c r="F11293" t="s">
        <v>17</v>
      </c>
      <c r="G11293">
        <v>5</v>
      </c>
      <c r="H11293">
        <v>2</v>
      </c>
      <c r="I11293" t="s">
        <v>1</v>
      </c>
      <c r="J11293">
        <v>1</v>
      </c>
    </row>
    <row r="11294" spans="2:10" x14ac:dyDescent="0.45">
      <c r="B11294">
        <v>19308</v>
      </c>
      <c r="C11294" t="s">
        <v>33</v>
      </c>
      <c r="D11294">
        <v>45</v>
      </c>
      <c r="E11294">
        <v>8</v>
      </c>
      <c r="F11294" t="s">
        <v>10</v>
      </c>
      <c r="G11294">
        <v>0</v>
      </c>
      <c r="H11294">
        <v>2</v>
      </c>
      <c r="I11294" t="s">
        <v>13</v>
      </c>
      <c r="J11294">
        <v>-1</v>
      </c>
    </row>
    <row r="11295" spans="2:10" x14ac:dyDescent="0.45">
      <c r="B11295">
        <v>19309</v>
      </c>
      <c r="C11295" t="s">
        <v>33</v>
      </c>
      <c r="D11295">
        <v>45</v>
      </c>
      <c r="E11295">
        <v>8</v>
      </c>
      <c r="F11295" t="s">
        <v>7</v>
      </c>
      <c r="G11295">
        <v>1</v>
      </c>
      <c r="H11295">
        <v>1</v>
      </c>
      <c r="I11295" t="s">
        <v>14</v>
      </c>
      <c r="J11295">
        <v>0</v>
      </c>
    </row>
    <row r="11296" spans="2:10" x14ac:dyDescent="0.45">
      <c r="B11296">
        <v>19310</v>
      </c>
      <c r="C11296" t="s">
        <v>33</v>
      </c>
      <c r="D11296">
        <v>45</v>
      </c>
      <c r="E11296">
        <v>8</v>
      </c>
      <c r="F11296" t="s">
        <v>9</v>
      </c>
      <c r="G11296">
        <v>2</v>
      </c>
      <c r="H11296">
        <v>0</v>
      </c>
      <c r="I11296" t="s">
        <v>6</v>
      </c>
      <c r="J11296">
        <v>1</v>
      </c>
    </row>
    <row r="11297" spans="2:10" x14ac:dyDescent="0.45">
      <c r="B11297">
        <v>19311</v>
      </c>
      <c r="C11297" t="s">
        <v>33</v>
      </c>
      <c r="D11297">
        <v>45</v>
      </c>
      <c r="E11297">
        <v>8</v>
      </c>
      <c r="F11297" t="s">
        <v>5</v>
      </c>
      <c r="G11297">
        <v>2</v>
      </c>
      <c r="H11297">
        <v>2</v>
      </c>
      <c r="I11297" t="s">
        <v>24</v>
      </c>
      <c r="J11297">
        <v>0</v>
      </c>
    </row>
    <row r="11298" spans="2:10" x14ac:dyDescent="0.45">
      <c r="B11298">
        <v>19312</v>
      </c>
      <c r="C11298" t="s">
        <v>33</v>
      </c>
      <c r="D11298">
        <v>45</v>
      </c>
      <c r="E11298">
        <v>8</v>
      </c>
      <c r="F11298" t="s">
        <v>4</v>
      </c>
      <c r="G11298">
        <v>0</v>
      </c>
      <c r="H11298">
        <v>0</v>
      </c>
      <c r="I11298" t="s">
        <v>0</v>
      </c>
      <c r="J11298">
        <v>0</v>
      </c>
    </row>
    <row r="11299" spans="2:10" x14ac:dyDescent="0.45">
      <c r="B11299">
        <v>19313</v>
      </c>
      <c r="C11299" t="s">
        <v>33</v>
      </c>
      <c r="D11299">
        <v>45</v>
      </c>
      <c r="E11299">
        <v>8</v>
      </c>
      <c r="F11299" t="s">
        <v>11</v>
      </c>
      <c r="G11299">
        <v>1</v>
      </c>
      <c r="H11299">
        <v>1</v>
      </c>
      <c r="I11299" t="s">
        <v>27</v>
      </c>
      <c r="J11299">
        <v>0</v>
      </c>
    </row>
    <row r="11300" spans="2:10" x14ac:dyDescent="0.45">
      <c r="B11300">
        <v>19314</v>
      </c>
      <c r="C11300" t="s">
        <v>33</v>
      </c>
      <c r="D11300">
        <v>45</v>
      </c>
      <c r="E11300">
        <v>9</v>
      </c>
      <c r="F11300" t="s">
        <v>24</v>
      </c>
      <c r="G11300">
        <v>2</v>
      </c>
      <c r="H11300">
        <v>2</v>
      </c>
      <c r="I11300" t="s">
        <v>17</v>
      </c>
      <c r="J11300">
        <v>0</v>
      </c>
    </row>
    <row r="11301" spans="2:10" x14ac:dyDescent="0.45">
      <c r="B11301">
        <v>19315</v>
      </c>
      <c r="C11301" t="s">
        <v>33</v>
      </c>
      <c r="D11301">
        <v>45</v>
      </c>
      <c r="E11301">
        <v>9</v>
      </c>
      <c r="F11301" t="s">
        <v>14</v>
      </c>
      <c r="G11301">
        <v>1</v>
      </c>
      <c r="H11301">
        <v>1</v>
      </c>
      <c r="I11301" t="s">
        <v>11</v>
      </c>
      <c r="J11301">
        <v>0</v>
      </c>
    </row>
    <row r="11302" spans="2:10" x14ac:dyDescent="0.45">
      <c r="B11302">
        <v>19316</v>
      </c>
      <c r="C11302" t="s">
        <v>33</v>
      </c>
      <c r="D11302">
        <v>45</v>
      </c>
      <c r="E11302">
        <v>9</v>
      </c>
      <c r="F11302" t="s">
        <v>0</v>
      </c>
      <c r="G11302">
        <v>0</v>
      </c>
      <c r="H11302">
        <v>4</v>
      </c>
      <c r="I11302" t="s">
        <v>5</v>
      </c>
      <c r="J11302">
        <v>-1</v>
      </c>
    </row>
    <row r="11303" spans="2:10" x14ac:dyDescent="0.45">
      <c r="B11303">
        <v>19317</v>
      </c>
      <c r="C11303" t="s">
        <v>33</v>
      </c>
      <c r="D11303">
        <v>45</v>
      </c>
      <c r="E11303">
        <v>9</v>
      </c>
      <c r="F11303" t="s">
        <v>1</v>
      </c>
      <c r="G11303">
        <v>1</v>
      </c>
      <c r="H11303">
        <v>0</v>
      </c>
      <c r="I11303" t="s">
        <v>8</v>
      </c>
      <c r="J11303">
        <v>1</v>
      </c>
    </row>
    <row r="11304" spans="2:10" x14ac:dyDescent="0.45">
      <c r="B11304">
        <v>19318</v>
      </c>
      <c r="C11304" t="s">
        <v>33</v>
      </c>
      <c r="D11304">
        <v>45</v>
      </c>
      <c r="E11304">
        <v>9</v>
      </c>
      <c r="F11304" t="s">
        <v>30</v>
      </c>
      <c r="G11304">
        <v>2</v>
      </c>
      <c r="H11304">
        <v>4</v>
      </c>
      <c r="I11304" t="s">
        <v>9</v>
      </c>
      <c r="J11304">
        <v>-1</v>
      </c>
    </row>
    <row r="11305" spans="2:10" x14ac:dyDescent="0.45">
      <c r="B11305">
        <v>19319</v>
      </c>
      <c r="C11305" t="s">
        <v>33</v>
      </c>
      <c r="D11305">
        <v>45</v>
      </c>
      <c r="E11305">
        <v>9</v>
      </c>
      <c r="F11305" t="s">
        <v>27</v>
      </c>
      <c r="G11305">
        <v>1</v>
      </c>
      <c r="H11305">
        <v>1</v>
      </c>
      <c r="I11305" t="s">
        <v>4</v>
      </c>
      <c r="J11305">
        <v>0</v>
      </c>
    </row>
    <row r="11306" spans="2:10" x14ac:dyDescent="0.45">
      <c r="B11306">
        <v>19320</v>
      </c>
      <c r="C11306" t="s">
        <v>33</v>
      </c>
      <c r="D11306">
        <v>45</v>
      </c>
      <c r="E11306">
        <v>9</v>
      </c>
      <c r="F11306" t="s">
        <v>6</v>
      </c>
      <c r="G11306">
        <v>0</v>
      </c>
      <c r="H11306">
        <v>0</v>
      </c>
      <c r="I11306" t="s">
        <v>10</v>
      </c>
      <c r="J11306">
        <v>0</v>
      </c>
    </row>
    <row r="11307" spans="2:10" x14ac:dyDescent="0.45">
      <c r="B11307">
        <v>19321</v>
      </c>
      <c r="C11307" t="s">
        <v>33</v>
      </c>
      <c r="D11307">
        <v>45</v>
      </c>
      <c r="E11307">
        <v>9</v>
      </c>
      <c r="F11307" t="s">
        <v>13</v>
      </c>
      <c r="G11307">
        <v>0</v>
      </c>
      <c r="H11307">
        <v>1</v>
      </c>
      <c r="I11307" t="s">
        <v>21</v>
      </c>
      <c r="J11307">
        <v>-1</v>
      </c>
    </row>
    <row r="11308" spans="2:10" x14ac:dyDescent="0.45">
      <c r="B11308">
        <v>19322</v>
      </c>
      <c r="C11308" t="s">
        <v>33</v>
      </c>
      <c r="D11308">
        <v>45</v>
      </c>
      <c r="E11308">
        <v>9</v>
      </c>
      <c r="F11308" t="s">
        <v>3</v>
      </c>
      <c r="G11308">
        <v>1</v>
      </c>
      <c r="H11308">
        <v>2</v>
      </c>
      <c r="I11308" t="s">
        <v>7</v>
      </c>
      <c r="J11308">
        <v>-1</v>
      </c>
    </row>
    <row r="11309" spans="2:10" x14ac:dyDescent="0.45">
      <c r="B11309">
        <v>19323</v>
      </c>
      <c r="C11309" t="s">
        <v>33</v>
      </c>
      <c r="D11309">
        <v>45</v>
      </c>
      <c r="E11309">
        <v>10</v>
      </c>
      <c r="F11309" t="s">
        <v>8</v>
      </c>
      <c r="G11309">
        <v>1</v>
      </c>
      <c r="H11309">
        <v>3</v>
      </c>
      <c r="I11309" t="s">
        <v>24</v>
      </c>
      <c r="J11309">
        <v>-1</v>
      </c>
    </row>
    <row r="11310" spans="2:10" x14ac:dyDescent="0.45">
      <c r="B11310">
        <v>19324</v>
      </c>
      <c r="C11310" t="s">
        <v>33</v>
      </c>
      <c r="D11310">
        <v>45</v>
      </c>
      <c r="E11310">
        <v>10</v>
      </c>
      <c r="F11310" t="s">
        <v>21</v>
      </c>
      <c r="G11310">
        <v>1</v>
      </c>
      <c r="H11310">
        <v>1</v>
      </c>
      <c r="I11310" t="s">
        <v>6</v>
      </c>
      <c r="J11310">
        <v>0</v>
      </c>
    </row>
    <row r="11311" spans="2:10" x14ac:dyDescent="0.45">
      <c r="B11311">
        <v>19325</v>
      </c>
      <c r="C11311" t="s">
        <v>33</v>
      </c>
      <c r="D11311">
        <v>45</v>
      </c>
      <c r="E11311">
        <v>10</v>
      </c>
      <c r="F11311" t="s">
        <v>17</v>
      </c>
      <c r="G11311">
        <v>2</v>
      </c>
      <c r="H11311">
        <v>1</v>
      </c>
      <c r="I11311" t="s">
        <v>0</v>
      </c>
      <c r="J11311">
        <v>1</v>
      </c>
    </row>
    <row r="11312" spans="2:10" x14ac:dyDescent="0.45">
      <c r="B11312">
        <v>19326</v>
      </c>
      <c r="C11312" t="s">
        <v>33</v>
      </c>
      <c r="D11312">
        <v>45</v>
      </c>
      <c r="E11312">
        <v>10</v>
      </c>
      <c r="F11312" t="s">
        <v>10</v>
      </c>
      <c r="G11312">
        <v>0</v>
      </c>
      <c r="H11312">
        <v>1</v>
      </c>
      <c r="I11312" t="s">
        <v>30</v>
      </c>
      <c r="J11312">
        <v>-1</v>
      </c>
    </row>
    <row r="11313" spans="2:10" x14ac:dyDescent="0.45">
      <c r="B11313">
        <v>19327</v>
      </c>
      <c r="C11313" t="s">
        <v>33</v>
      </c>
      <c r="D11313">
        <v>45</v>
      </c>
      <c r="E11313">
        <v>10</v>
      </c>
      <c r="F11313" t="s">
        <v>9</v>
      </c>
      <c r="G11313">
        <v>0</v>
      </c>
      <c r="H11313">
        <v>1</v>
      </c>
      <c r="I11313" t="s">
        <v>1</v>
      </c>
      <c r="J11313">
        <v>-1</v>
      </c>
    </row>
    <row r="11314" spans="2:10" x14ac:dyDescent="0.45">
      <c r="B11314">
        <v>19328</v>
      </c>
      <c r="C11314" t="s">
        <v>33</v>
      </c>
      <c r="D11314">
        <v>45</v>
      </c>
      <c r="E11314">
        <v>10</v>
      </c>
      <c r="F11314" t="s">
        <v>7</v>
      </c>
      <c r="G11314">
        <v>2</v>
      </c>
      <c r="H11314">
        <v>0</v>
      </c>
      <c r="I11314" t="s">
        <v>13</v>
      </c>
      <c r="J11314">
        <v>1</v>
      </c>
    </row>
    <row r="11315" spans="2:10" x14ac:dyDescent="0.45">
      <c r="B11315">
        <v>19329</v>
      </c>
      <c r="C11315" t="s">
        <v>33</v>
      </c>
      <c r="D11315">
        <v>45</v>
      </c>
      <c r="E11315">
        <v>10</v>
      </c>
      <c r="F11315" t="s">
        <v>4</v>
      </c>
      <c r="G11315">
        <v>2</v>
      </c>
      <c r="H11315">
        <v>1</v>
      </c>
      <c r="I11315" t="s">
        <v>11</v>
      </c>
      <c r="J11315">
        <v>1</v>
      </c>
    </row>
    <row r="11316" spans="2:10" x14ac:dyDescent="0.45">
      <c r="B11316">
        <v>19330</v>
      </c>
      <c r="C11316" t="s">
        <v>33</v>
      </c>
      <c r="D11316">
        <v>45</v>
      </c>
      <c r="E11316">
        <v>10</v>
      </c>
      <c r="F11316" t="s">
        <v>5</v>
      </c>
      <c r="G11316">
        <v>3</v>
      </c>
      <c r="H11316">
        <v>1</v>
      </c>
      <c r="I11316" t="s">
        <v>27</v>
      </c>
      <c r="J11316">
        <v>1</v>
      </c>
    </row>
    <row r="11317" spans="2:10" x14ac:dyDescent="0.45">
      <c r="B11317">
        <v>19331</v>
      </c>
      <c r="C11317" t="s">
        <v>33</v>
      </c>
      <c r="D11317">
        <v>45</v>
      </c>
      <c r="E11317">
        <v>10</v>
      </c>
      <c r="F11317" t="s">
        <v>3</v>
      </c>
      <c r="G11317">
        <v>2</v>
      </c>
      <c r="H11317">
        <v>0</v>
      </c>
      <c r="I11317" t="s">
        <v>14</v>
      </c>
      <c r="J11317">
        <v>1</v>
      </c>
    </row>
    <row r="11318" spans="2:10" x14ac:dyDescent="0.45">
      <c r="B11318">
        <v>19332</v>
      </c>
      <c r="C11318" t="s">
        <v>33</v>
      </c>
      <c r="D11318">
        <v>45</v>
      </c>
      <c r="E11318">
        <v>11</v>
      </c>
      <c r="F11318" t="s">
        <v>24</v>
      </c>
      <c r="G11318">
        <v>3</v>
      </c>
      <c r="H11318">
        <v>1</v>
      </c>
      <c r="I11318" t="s">
        <v>9</v>
      </c>
      <c r="J11318">
        <v>1</v>
      </c>
    </row>
    <row r="11319" spans="2:10" x14ac:dyDescent="0.45">
      <c r="B11319">
        <v>19333</v>
      </c>
      <c r="C11319" t="s">
        <v>33</v>
      </c>
      <c r="D11319">
        <v>45</v>
      </c>
      <c r="E11319">
        <v>11</v>
      </c>
      <c r="F11319" t="s">
        <v>14</v>
      </c>
      <c r="G11319">
        <v>1</v>
      </c>
      <c r="H11319">
        <v>1</v>
      </c>
      <c r="I11319" t="s">
        <v>4</v>
      </c>
      <c r="J11319">
        <v>0</v>
      </c>
    </row>
    <row r="11320" spans="2:10" x14ac:dyDescent="0.45">
      <c r="B11320">
        <v>19334</v>
      </c>
      <c r="C11320" t="s">
        <v>33</v>
      </c>
      <c r="D11320">
        <v>45</v>
      </c>
      <c r="E11320">
        <v>11</v>
      </c>
      <c r="F11320" t="s">
        <v>0</v>
      </c>
      <c r="G11320">
        <v>1</v>
      </c>
      <c r="H11320">
        <v>2</v>
      </c>
      <c r="I11320" t="s">
        <v>8</v>
      </c>
      <c r="J11320">
        <v>-1</v>
      </c>
    </row>
    <row r="11321" spans="2:10" x14ac:dyDescent="0.45">
      <c r="B11321">
        <v>19335</v>
      </c>
      <c r="C11321" t="s">
        <v>33</v>
      </c>
      <c r="D11321">
        <v>45</v>
      </c>
      <c r="E11321">
        <v>11</v>
      </c>
      <c r="F11321" t="s">
        <v>1</v>
      </c>
      <c r="G11321">
        <v>2</v>
      </c>
      <c r="H11321">
        <v>2</v>
      </c>
      <c r="I11321" t="s">
        <v>10</v>
      </c>
      <c r="J11321">
        <v>0</v>
      </c>
    </row>
    <row r="11322" spans="2:10" x14ac:dyDescent="0.45">
      <c r="B11322">
        <v>19336</v>
      </c>
      <c r="C11322" t="s">
        <v>33</v>
      </c>
      <c r="D11322">
        <v>45</v>
      </c>
      <c r="E11322">
        <v>11</v>
      </c>
      <c r="F11322" t="s">
        <v>30</v>
      </c>
      <c r="G11322">
        <v>2</v>
      </c>
      <c r="H11322">
        <v>3</v>
      </c>
      <c r="I11322" t="s">
        <v>21</v>
      </c>
      <c r="J11322">
        <v>-1</v>
      </c>
    </row>
    <row r="11323" spans="2:10" x14ac:dyDescent="0.45">
      <c r="B11323">
        <v>19337</v>
      </c>
      <c r="C11323" t="s">
        <v>33</v>
      </c>
      <c r="D11323">
        <v>45</v>
      </c>
      <c r="E11323">
        <v>11</v>
      </c>
      <c r="F11323" t="s">
        <v>27</v>
      </c>
      <c r="G11323">
        <v>1</v>
      </c>
      <c r="H11323">
        <v>1</v>
      </c>
      <c r="I11323" t="s">
        <v>17</v>
      </c>
      <c r="J11323">
        <v>0</v>
      </c>
    </row>
    <row r="11324" spans="2:10" x14ac:dyDescent="0.45">
      <c r="B11324">
        <v>19338</v>
      </c>
      <c r="C11324" t="s">
        <v>33</v>
      </c>
      <c r="D11324">
        <v>45</v>
      </c>
      <c r="E11324">
        <v>11</v>
      </c>
      <c r="F11324" t="s">
        <v>6</v>
      </c>
      <c r="G11324">
        <v>0</v>
      </c>
      <c r="H11324">
        <v>2</v>
      </c>
      <c r="I11324" t="s">
        <v>7</v>
      </c>
      <c r="J11324">
        <v>-1</v>
      </c>
    </row>
    <row r="11325" spans="2:10" x14ac:dyDescent="0.45">
      <c r="B11325">
        <v>19339</v>
      </c>
      <c r="C11325" t="s">
        <v>33</v>
      </c>
      <c r="D11325">
        <v>45</v>
      </c>
      <c r="E11325">
        <v>11</v>
      </c>
      <c r="F11325" t="s">
        <v>13</v>
      </c>
      <c r="G11325">
        <v>1</v>
      </c>
      <c r="H11325">
        <v>1</v>
      </c>
      <c r="I11325" t="s">
        <v>3</v>
      </c>
      <c r="J11325">
        <v>0</v>
      </c>
    </row>
    <row r="11326" spans="2:10" x14ac:dyDescent="0.45">
      <c r="B11326">
        <v>19340</v>
      </c>
      <c r="C11326" t="s">
        <v>33</v>
      </c>
      <c r="D11326">
        <v>45</v>
      </c>
      <c r="E11326">
        <v>11</v>
      </c>
      <c r="F11326" t="s">
        <v>11</v>
      </c>
      <c r="G11326">
        <v>1</v>
      </c>
      <c r="H11326">
        <v>0</v>
      </c>
      <c r="I11326" t="s">
        <v>5</v>
      </c>
      <c r="J11326">
        <v>1</v>
      </c>
    </row>
    <row r="11327" spans="2:10" x14ac:dyDescent="0.45">
      <c r="B11327">
        <v>19341</v>
      </c>
      <c r="C11327" t="s">
        <v>33</v>
      </c>
      <c r="D11327">
        <v>45</v>
      </c>
      <c r="E11327">
        <v>12</v>
      </c>
      <c r="F11327" t="s">
        <v>21</v>
      </c>
      <c r="G11327">
        <v>0</v>
      </c>
      <c r="H11327">
        <v>0</v>
      </c>
      <c r="I11327" t="s">
        <v>1</v>
      </c>
      <c r="J11327">
        <v>0</v>
      </c>
    </row>
    <row r="11328" spans="2:10" x14ac:dyDescent="0.45">
      <c r="B11328">
        <v>19342</v>
      </c>
      <c r="C11328" t="s">
        <v>33</v>
      </c>
      <c r="D11328">
        <v>45</v>
      </c>
      <c r="E11328">
        <v>12</v>
      </c>
      <c r="F11328" t="s">
        <v>8</v>
      </c>
      <c r="G11328">
        <v>4</v>
      </c>
      <c r="H11328">
        <v>0</v>
      </c>
      <c r="I11328" t="s">
        <v>27</v>
      </c>
      <c r="J11328">
        <v>1</v>
      </c>
    </row>
    <row r="11329" spans="2:10" x14ac:dyDescent="0.45">
      <c r="B11329">
        <v>19343</v>
      </c>
      <c r="C11329" t="s">
        <v>33</v>
      </c>
      <c r="D11329">
        <v>45</v>
      </c>
      <c r="E11329">
        <v>12</v>
      </c>
      <c r="F11329" t="s">
        <v>17</v>
      </c>
      <c r="G11329">
        <v>2</v>
      </c>
      <c r="H11329">
        <v>0</v>
      </c>
      <c r="I11329" t="s">
        <v>11</v>
      </c>
      <c r="J11329">
        <v>1</v>
      </c>
    </row>
    <row r="11330" spans="2:10" x14ac:dyDescent="0.45">
      <c r="B11330">
        <v>19344</v>
      </c>
      <c r="C11330" t="s">
        <v>33</v>
      </c>
      <c r="D11330">
        <v>45</v>
      </c>
      <c r="E11330">
        <v>12</v>
      </c>
      <c r="F11330" t="s">
        <v>10</v>
      </c>
      <c r="G11330">
        <v>1</v>
      </c>
      <c r="H11330">
        <v>0</v>
      </c>
      <c r="I11330" t="s">
        <v>24</v>
      </c>
      <c r="J11330">
        <v>1</v>
      </c>
    </row>
    <row r="11331" spans="2:10" x14ac:dyDescent="0.45">
      <c r="B11331">
        <v>19345</v>
      </c>
      <c r="C11331" t="s">
        <v>33</v>
      </c>
      <c r="D11331">
        <v>45</v>
      </c>
      <c r="E11331">
        <v>12</v>
      </c>
      <c r="F11331" t="s">
        <v>9</v>
      </c>
      <c r="G11331">
        <v>0</v>
      </c>
      <c r="H11331">
        <v>0</v>
      </c>
      <c r="I11331" t="s">
        <v>0</v>
      </c>
      <c r="J11331">
        <v>0</v>
      </c>
    </row>
    <row r="11332" spans="2:10" x14ac:dyDescent="0.45">
      <c r="B11332">
        <v>19346</v>
      </c>
      <c r="C11332" t="s">
        <v>33</v>
      </c>
      <c r="D11332">
        <v>45</v>
      </c>
      <c r="E11332">
        <v>12</v>
      </c>
      <c r="F11332" t="s">
        <v>7</v>
      </c>
      <c r="G11332">
        <v>3</v>
      </c>
      <c r="H11332">
        <v>3</v>
      </c>
      <c r="I11332" t="s">
        <v>30</v>
      </c>
      <c r="J11332">
        <v>0</v>
      </c>
    </row>
    <row r="11333" spans="2:10" x14ac:dyDescent="0.45">
      <c r="B11333">
        <v>19347</v>
      </c>
      <c r="C11333" t="s">
        <v>33</v>
      </c>
      <c r="D11333">
        <v>45</v>
      </c>
      <c r="E11333">
        <v>12</v>
      </c>
      <c r="F11333" t="s">
        <v>13</v>
      </c>
      <c r="G11333">
        <v>0</v>
      </c>
      <c r="H11333">
        <v>2</v>
      </c>
      <c r="I11333" t="s">
        <v>14</v>
      </c>
      <c r="J11333">
        <v>-1</v>
      </c>
    </row>
    <row r="11334" spans="2:10" x14ac:dyDescent="0.45">
      <c r="B11334">
        <v>19348</v>
      </c>
      <c r="C11334" t="s">
        <v>33</v>
      </c>
      <c r="D11334">
        <v>45</v>
      </c>
      <c r="E11334">
        <v>12</v>
      </c>
      <c r="F11334" t="s">
        <v>5</v>
      </c>
      <c r="G11334">
        <v>3</v>
      </c>
      <c r="H11334">
        <v>2</v>
      </c>
      <c r="I11334" t="s">
        <v>4</v>
      </c>
      <c r="J11334">
        <v>1</v>
      </c>
    </row>
    <row r="11335" spans="2:10" x14ac:dyDescent="0.45">
      <c r="B11335">
        <v>19349</v>
      </c>
      <c r="C11335" t="s">
        <v>33</v>
      </c>
      <c r="D11335">
        <v>45</v>
      </c>
      <c r="E11335">
        <v>12</v>
      </c>
      <c r="F11335" t="s">
        <v>3</v>
      </c>
      <c r="G11335">
        <v>1</v>
      </c>
      <c r="H11335">
        <v>1</v>
      </c>
      <c r="I11335" t="s">
        <v>6</v>
      </c>
      <c r="J11335">
        <v>0</v>
      </c>
    </row>
    <row r="11336" spans="2:10" x14ac:dyDescent="0.45">
      <c r="B11336">
        <v>19350</v>
      </c>
      <c r="C11336" t="s">
        <v>33</v>
      </c>
      <c r="D11336">
        <v>45</v>
      </c>
      <c r="E11336">
        <v>13</v>
      </c>
      <c r="F11336" t="s">
        <v>24</v>
      </c>
      <c r="G11336">
        <v>5</v>
      </c>
      <c r="H11336">
        <v>2</v>
      </c>
      <c r="I11336" t="s">
        <v>21</v>
      </c>
      <c r="J11336">
        <v>1</v>
      </c>
    </row>
    <row r="11337" spans="2:10" x14ac:dyDescent="0.45">
      <c r="B11337">
        <v>19351</v>
      </c>
      <c r="C11337" t="s">
        <v>33</v>
      </c>
      <c r="D11337">
        <v>45</v>
      </c>
      <c r="E11337">
        <v>13</v>
      </c>
      <c r="F11337" t="s">
        <v>14</v>
      </c>
      <c r="G11337">
        <v>0</v>
      </c>
      <c r="H11337">
        <v>2</v>
      </c>
      <c r="I11337" t="s">
        <v>5</v>
      </c>
      <c r="J11337">
        <v>-1</v>
      </c>
    </row>
    <row r="11338" spans="2:10" x14ac:dyDescent="0.45">
      <c r="B11338">
        <v>19352</v>
      </c>
      <c r="C11338" t="s">
        <v>33</v>
      </c>
      <c r="D11338">
        <v>45</v>
      </c>
      <c r="E11338">
        <v>13</v>
      </c>
      <c r="F11338" t="s">
        <v>0</v>
      </c>
      <c r="G11338">
        <v>1</v>
      </c>
      <c r="H11338">
        <v>4</v>
      </c>
      <c r="I11338" t="s">
        <v>10</v>
      </c>
      <c r="J11338">
        <v>-1</v>
      </c>
    </row>
    <row r="11339" spans="2:10" x14ac:dyDescent="0.45">
      <c r="B11339">
        <v>19353</v>
      </c>
      <c r="C11339" t="s">
        <v>33</v>
      </c>
      <c r="D11339">
        <v>45</v>
      </c>
      <c r="E11339">
        <v>13</v>
      </c>
      <c r="F11339" t="s">
        <v>1</v>
      </c>
      <c r="G11339">
        <v>1</v>
      </c>
      <c r="H11339">
        <v>0</v>
      </c>
      <c r="I11339" t="s">
        <v>7</v>
      </c>
      <c r="J11339">
        <v>1</v>
      </c>
    </row>
    <row r="11340" spans="2:10" x14ac:dyDescent="0.45">
      <c r="B11340">
        <v>19354</v>
      </c>
      <c r="C11340" t="s">
        <v>33</v>
      </c>
      <c r="D11340">
        <v>45</v>
      </c>
      <c r="E11340">
        <v>13</v>
      </c>
      <c r="F11340" t="s">
        <v>30</v>
      </c>
      <c r="G11340">
        <v>0</v>
      </c>
      <c r="H11340">
        <v>0</v>
      </c>
      <c r="I11340" t="s">
        <v>3</v>
      </c>
      <c r="J11340">
        <v>0</v>
      </c>
    </row>
    <row r="11341" spans="2:10" x14ac:dyDescent="0.45">
      <c r="B11341">
        <v>19355</v>
      </c>
      <c r="C11341" t="s">
        <v>33</v>
      </c>
      <c r="D11341">
        <v>45</v>
      </c>
      <c r="E11341">
        <v>13</v>
      </c>
      <c r="F11341" t="s">
        <v>27</v>
      </c>
      <c r="G11341">
        <v>0</v>
      </c>
      <c r="H11341">
        <v>1</v>
      </c>
      <c r="I11341" t="s">
        <v>9</v>
      </c>
      <c r="J11341">
        <v>-1</v>
      </c>
    </row>
    <row r="11342" spans="2:10" x14ac:dyDescent="0.45">
      <c r="B11342">
        <v>19356</v>
      </c>
      <c r="C11342" t="s">
        <v>33</v>
      </c>
      <c r="D11342">
        <v>45</v>
      </c>
      <c r="E11342">
        <v>13</v>
      </c>
      <c r="F11342" t="s">
        <v>6</v>
      </c>
      <c r="G11342">
        <v>0</v>
      </c>
      <c r="H11342">
        <v>0</v>
      </c>
      <c r="I11342" t="s">
        <v>13</v>
      </c>
      <c r="J11342">
        <v>0</v>
      </c>
    </row>
    <row r="11343" spans="2:10" x14ac:dyDescent="0.45">
      <c r="B11343">
        <v>19357</v>
      </c>
      <c r="C11343" t="s">
        <v>33</v>
      </c>
      <c r="D11343">
        <v>45</v>
      </c>
      <c r="E11343">
        <v>13</v>
      </c>
      <c r="F11343" t="s">
        <v>11</v>
      </c>
      <c r="G11343">
        <v>1</v>
      </c>
      <c r="H11343">
        <v>0</v>
      </c>
      <c r="I11343" t="s">
        <v>8</v>
      </c>
      <c r="J11343">
        <v>1</v>
      </c>
    </row>
    <row r="11344" spans="2:10" x14ac:dyDescent="0.45">
      <c r="B11344">
        <v>19358</v>
      </c>
      <c r="C11344" t="s">
        <v>33</v>
      </c>
      <c r="D11344">
        <v>45</v>
      </c>
      <c r="E11344">
        <v>13</v>
      </c>
      <c r="F11344" t="s">
        <v>4</v>
      </c>
      <c r="G11344">
        <v>3</v>
      </c>
      <c r="H11344">
        <v>0</v>
      </c>
      <c r="I11344" t="s">
        <v>17</v>
      </c>
      <c r="J11344">
        <v>1</v>
      </c>
    </row>
    <row r="11345" spans="2:10" x14ac:dyDescent="0.45">
      <c r="B11345">
        <v>19359</v>
      </c>
      <c r="C11345" t="s">
        <v>33</v>
      </c>
      <c r="D11345">
        <v>45</v>
      </c>
      <c r="E11345">
        <v>14</v>
      </c>
      <c r="F11345" t="s">
        <v>21</v>
      </c>
      <c r="G11345">
        <v>2</v>
      </c>
      <c r="H11345">
        <v>0</v>
      </c>
      <c r="I11345" t="s">
        <v>0</v>
      </c>
      <c r="J11345">
        <v>1</v>
      </c>
    </row>
    <row r="11346" spans="2:10" x14ac:dyDescent="0.45">
      <c r="B11346">
        <v>19360</v>
      </c>
      <c r="C11346" t="s">
        <v>33</v>
      </c>
      <c r="D11346">
        <v>45</v>
      </c>
      <c r="E11346">
        <v>14</v>
      </c>
      <c r="F11346" t="s">
        <v>8</v>
      </c>
      <c r="G11346">
        <v>0</v>
      </c>
      <c r="H11346">
        <v>0</v>
      </c>
      <c r="I11346" t="s">
        <v>4</v>
      </c>
      <c r="J11346">
        <v>0</v>
      </c>
    </row>
    <row r="11347" spans="2:10" x14ac:dyDescent="0.45">
      <c r="B11347">
        <v>19361</v>
      </c>
      <c r="C11347" t="s">
        <v>33</v>
      </c>
      <c r="D11347">
        <v>45</v>
      </c>
      <c r="E11347">
        <v>14</v>
      </c>
      <c r="F11347" t="s">
        <v>17</v>
      </c>
      <c r="G11347">
        <v>1</v>
      </c>
      <c r="H11347">
        <v>1</v>
      </c>
      <c r="I11347" t="s">
        <v>5</v>
      </c>
      <c r="J11347">
        <v>0</v>
      </c>
    </row>
    <row r="11348" spans="2:10" x14ac:dyDescent="0.45">
      <c r="B11348">
        <v>19362</v>
      </c>
      <c r="C11348" t="s">
        <v>33</v>
      </c>
      <c r="D11348">
        <v>45</v>
      </c>
      <c r="E11348">
        <v>14</v>
      </c>
      <c r="F11348" t="s">
        <v>10</v>
      </c>
      <c r="G11348">
        <v>1</v>
      </c>
      <c r="H11348">
        <v>1</v>
      </c>
      <c r="I11348" t="s">
        <v>27</v>
      </c>
      <c r="J11348">
        <v>0</v>
      </c>
    </row>
    <row r="11349" spans="2:10" x14ac:dyDescent="0.45">
      <c r="B11349">
        <v>19363</v>
      </c>
      <c r="C11349" t="s">
        <v>33</v>
      </c>
      <c r="D11349">
        <v>45</v>
      </c>
      <c r="E11349">
        <v>14</v>
      </c>
      <c r="F11349" t="s">
        <v>9</v>
      </c>
      <c r="G11349">
        <v>2</v>
      </c>
      <c r="H11349">
        <v>1</v>
      </c>
      <c r="I11349" t="s">
        <v>11</v>
      </c>
      <c r="J11349">
        <v>1</v>
      </c>
    </row>
    <row r="11350" spans="2:10" x14ac:dyDescent="0.45">
      <c r="B11350">
        <v>19364</v>
      </c>
      <c r="C11350" t="s">
        <v>33</v>
      </c>
      <c r="D11350">
        <v>45</v>
      </c>
      <c r="E11350">
        <v>14</v>
      </c>
      <c r="F11350" t="s">
        <v>7</v>
      </c>
      <c r="G11350">
        <v>3</v>
      </c>
      <c r="H11350">
        <v>1</v>
      </c>
      <c r="I11350" t="s">
        <v>24</v>
      </c>
      <c r="J11350">
        <v>1</v>
      </c>
    </row>
    <row r="11351" spans="2:10" x14ac:dyDescent="0.45">
      <c r="B11351">
        <v>19365</v>
      </c>
      <c r="C11351" t="s">
        <v>33</v>
      </c>
      <c r="D11351">
        <v>45</v>
      </c>
      <c r="E11351">
        <v>14</v>
      </c>
      <c r="F11351" t="s">
        <v>6</v>
      </c>
      <c r="G11351">
        <v>2</v>
      </c>
      <c r="H11351">
        <v>2</v>
      </c>
      <c r="I11351" t="s">
        <v>14</v>
      </c>
      <c r="J11351">
        <v>0</v>
      </c>
    </row>
    <row r="11352" spans="2:10" x14ac:dyDescent="0.45">
      <c r="B11352">
        <v>19366</v>
      </c>
      <c r="C11352" t="s">
        <v>33</v>
      </c>
      <c r="D11352">
        <v>45</v>
      </c>
      <c r="E11352">
        <v>14</v>
      </c>
      <c r="F11352" t="s">
        <v>13</v>
      </c>
      <c r="G11352">
        <v>1</v>
      </c>
      <c r="H11352">
        <v>1</v>
      </c>
      <c r="I11352" t="s">
        <v>30</v>
      </c>
      <c r="J11352">
        <v>0</v>
      </c>
    </row>
    <row r="11353" spans="2:10" x14ac:dyDescent="0.45">
      <c r="B11353">
        <v>19367</v>
      </c>
      <c r="C11353" t="s">
        <v>33</v>
      </c>
      <c r="D11353">
        <v>45</v>
      </c>
      <c r="E11353">
        <v>14</v>
      </c>
      <c r="F11353" t="s">
        <v>3</v>
      </c>
      <c r="G11353">
        <v>1</v>
      </c>
      <c r="H11353">
        <v>2</v>
      </c>
      <c r="I11353" t="s">
        <v>1</v>
      </c>
      <c r="J11353">
        <v>-1</v>
      </c>
    </row>
    <row r="11354" spans="2:10" x14ac:dyDescent="0.45">
      <c r="B11354">
        <v>19368</v>
      </c>
      <c r="C11354" t="s">
        <v>33</v>
      </c>
      <c r="D11354">
        <v>45</v>
      </c>
      <c r="E11354">
        <v>15</v>
      </c>
      <c r="F11354" t="s">
        <v>24</v>
      </c>
      <c r="G11354">
        <v>1</v>
      </c>
      <c r="H11354">
        <v>3</v>
      </c>
      <c r="I11354" t="s">
        <v>3</v>
      </c>
      <c r="J11354">
        <v>-1</v>
      </c>
    </row>
    <row r="11355" spans="2:10" x14ac:dyDescent="0.45">
      <c r="B11355">
        <v>19369</v>
      </c>
      <c r="C11355" t="s">
        <v>33</v>
      </c>
      <c r="D11355">
        <v>45</v>
      </c>
      <c r="E11355">
        <v>15</v>
      </c>
      <c r="F11355" t="s">
        <v>14</v>
      </c>
      <c r="G11355">
        <v>1</v>
      </c>
      <c r="H11355">
        <v>2</v>
      </c>
      <c r="I11355" t="s">
        <v>17</v>
      </c>
      <c r="J11355">
        <v>-1</v>
      </c>
    </row>
    <row r="11356" spans="2:10" x14ac:dyDescent="0.45">
      <c r="B11356">
        <v>19370</v>
      </c>
      <c r="C11356" t="s">
        <v>33</v>
      </c>
      <c r="D11356">
        <v>45</v>
      </c>
      <c r="E11356">
        <v>15</v>
      </c>
      <c r="F11356" t="s">
        <v>0</v>
      </c>
      <c r="G11356">
        <v>2</v>
      </c>
      <c r="H11356">
        <v>1</v>
      </c>
      <c r="I11356" t="s">
        <v>7</v>
      </c>
      <c r="J11356">
        <v>1</v>
      </c>
    </row>
    <row r="11357" spans="2:10" x14ac:dyDescent="0.45">
      <c r="B11357">
        <v>19371</v>
      </c>
      <c r="C11357" t="s">
        <v>33</v>
      </c>
      <c r="D11357">
        <v>45</v>
      </c>
      <c r="E11357">
        <v>15</v>
      </c>
      <c r="F11357" t="s">
        <v>30</v>
      </c>
      <c r="G11357">
        <v>1</v>
      </c>
      <c r="H11357">
        <v>0</v>
      </c>
      <c r="I11357" t="s">
        <v>6</v>
      </c>
      <c r="J11357">
        <v>1</v>
      </c>
    </row>
    <row r="11358" spans="2:10" x14ac:dyDescent="0.45">
      <c r="B11358">
        <v>19372</v>
      </c>
      <c r="C11358" t="s">
        <v>33</v>
      </c>
      <c r="D11358">
        <v>45</v>
      </c>
      <c r="E11358">
        <v>15</v>
      </c>
      <c r="F11358" t="s">
        <v>1</v>
      </c>
      <c r="G11358">
        <v>1</v>
      </c>
      <c r="H11358">
        <v>1</v>
      </c>
      <c r="I11358" t="s">
        <v>13</v>
      </c>
      <c r="J11358">
        <v>0</v>
      </c>
    </row>
    <row r="11359" spans="2:10" x14ac:dyDescent="0.45">
      <c r="B11359">
        <v>19373</v>
      </c>
      <c r="C11359" t="s">
        <v>33</v>
      </c>
      <c r="D11359">
        <v>45</v>
      </c>
      <c r="E11359">
        <v>15</v>
      </c>
      <c r="F11359" t="s">
        <v>27</v>
      </c>
      <c r="G11359">
        <v>1</v>
      </c>
      <c r="H11359">
        <v>1</v>
      </c>
      <c r="I11359" t="s">
        <v>21</v>
      </c>
      <c r="J11359">
        <v>0</v>
      </c>
    </row>
    <row r="11360" spans="2:10" x14ac:dyDescent="0.45">
      <c r="B11360">
        <v>19374</v>
      </c>
      <c r="C11360" t="s">
        <v>33</v>
      </c>
      <c r="D11360">
        <v>45</v>
      </c>
      <c r="E11360">
        <v>15</v>
      </c>
      <c r="F11360" t="s">
        <v>5</v>
      </c>
      <c r="G11360">
        <v>5</v>
      </c>
      <c r="H11360">
        <v>2</v>
      </c>
      <c r="I11360" t="s">
        <v>8</v>
      </c>
      <c r="J11360">
        <v>1</v>
      </c>
    </row>
    <row r="11361" spans="2:10" x14ac:dyDescent="0.45">
      <c r="B11361">
        <v>19375</v>
      </c>
      <c r="C11361" t="s">
        <v>33</v>
      </c>
      <c r="D11361">
        <v>45</v>
      </c>
      <c r="E11361">
        <v>15</v>
      </c>
      <c r="F11361" t="s">
        <v>4</v>
      </c>
      <c r="G11361">
        <v>4</v>
      </c>
      <c r="H11361">
        <v>0</v>
      </c>
      <c r="I11361" t="s">
        <v>9</v>
      </c>
      <c r="J11361">
        <v>1</v>
      </c>
    </row>
    <row r="11362" spans="2:10" x14ac:dyDescent="0.45">
      <c r="B11362">
        <v>19376</v>
      </c>
      <c r="C11362" t="s">
        <v>33</v>
      </c>
      <c r="D11362">
        <v>45</v>
      </c>
      <c r="E11362">
        <v>15</v>
      </c>
      <c r="F11362" t="s">
        <v>11</v>
      </c>
      <c r="G11362">
        <v>1</v>
      </c>
      <c r="H11362">
        <v>1</v>
      </c>
      <c r="I11362" t="s">
        <v>10</v>
      </c>
      <c r="J11362">
        <v>0</v>
      </c>
    </row>
    <row r="11363" spans="2:10" x14ac:dyDescent="0.45">
      <c r="B11363">
        <v>19377</v>
      </c>
      <c r="C11363" t="s">
        <v>33</v>
      </c>
      <c r="D11363">
        <v>45</v>
      </c>
      <c r="E11363">
        <v>16</v>
      </c>
      <c r="F11363" t="s">
        <v>21</v>
      </c>
      <c r="G11363">
        <v>2</v>
      </c>
      <c r="H11363">
        <v>2</v>
      </c>
      <c r="I11363" t="s">
        <v>11</v>
      </c>
      <c r="J11363">
        <v>0</v>
      </c>
    </row>
    <row r="11364" spans="2:10" x14ac:dyDescent="0.45">
      <c r="B11364">
        <v>19378</v>
      </c>
      <c r="C11364" t="s">
        <v>33</v>
      </c>
      <c r="D11364">
        <v>45</v>
      </c>
      <c r="E11364">
        <v>16</v>
      </c>
      <c r="F11364" t="s">
        <v>8</v>
      </c>
      <c r="G11364">
        <v>2</v>
      </c>
      <c r="H11364">
        <v>1</v>
      </c>
      <c r="I11364" t="s">
        <v>17</v>
      </c>
      <c r="J11364">
        <v>1</v>
      </c>
    </row>
    <row r="11365" spans="2:10" x14ac:dyDescent="0.45">
      <c r="B11365">
        <v>19379</v>
      </c>
      <c r="C11365" t="s">
        <v>33</v>
      </c>
      <c r="D11365">
        <v>45</v>
      </c>
      <c r="E11365">
        <v>16</v>
      </c>
      <c r="F11365" t="s">
        <v>30</v>
      </c>
      <c r="G11365">
        <v>1</v>
      </c>
      <c r="H11365">
        <v>0</v>
      </c>
      <c r="I11365" t="s">
        <v>14</v>
      </c>
      <c r="J11365">
        <v>1</v>
      </c>
    </row>
    <row r="11366" spans="2:10" x14ac:dyDescent="0.45">
      <c r="B11366">
        <v>19380</v>
      </c>
      <c r="C11366" t="s">
        <v>33</v>
      </c>
      <c r="D11366">
        <v>45</v>
      </c>
      <c r="E11366">
        <v>16</v>
      </c>
      <c r="F11366" t="s">
        <v>10</v>
      </c>
      <c r="G11366">
        <v>0</v>
      </c>
      <c r="H11366">
        <v>1</v>
      </c>
      <c r="I11366" t="s">
        <v>4</v>
      </c>
      <c r="J11366">
        <v>-1</v>
      </c>
    </row>
    <row r="11367" spans="2:10" x14ac:dyDescent="0.45">
      <c r="B11367">
        <v>19381</v>
      </c>
      <c r="C11367" t="s">
        <v>33</v>
      </c>
      <c r="D11367">
        <v>45</v>
      </c>
      <c r="E11367">
        <v>16</v>
      </c>
      <c r="F11367" t="s">
        <v>9</v>
      </c>
      <c r="G11367">
        <v>2</v>
      </c>
      <c r="H11367">
        <v>1</v>
      </c>
      <c r="I11367" t="s">
        <v>5</v>
      </c>
      <c r="J11367">
        <v>1</v>
      </c>
    </row>
    <row r="11368" spans="2:10" x14ac:dyDescent="0.45">
      <c r="B11368">
        <v>19382</v>
      </c>
      <c r="C11368" t="s">
        <v>33</v>
      </c>
      <c r="D11368">
        <v>45</v>
      </c>
      <c r="E11368">
        <v>16</v>
      </c>
      <c r="F11368" t="s">
        <v>7</v>
      </c>
      <c r="G11368">
        <v>0</v>
      </c>
      <c r="H11368">
        <v>1</v>
      </c>
      <c r="I11368" t="s">
        <v>27</v>
      </c>
      <c r="J11368">
        <v>-1</v>
      </c>
    </row>
    <row r="11369" spans="2:10" x14ac:dyDescent="0.45">
      <c r="B11369">
        <v>19383</v>
      </c>
      <c r="C11369" t="s">
        <v>33</v>
      </c>
      <c r="D11369">
        <v>45</v>
      </c>
      <c r="E11369">
        <v>16</v>
      </c>
      <c r="F11369" t="s">
        <v>13</v>
      </c>
      <c r="G11369">
        <v>3</v>
      </c>
      <c r="H11369">
        <v>0</v>
      </c>
      <c r="I11369" t="s">
        <v>24</v>
      </c>
      <c r="J11369">
        <v>1</v>
      </c>
    </row>
    <row r="11370" spans="2:10" x14ac:dyDescent="0.45">
      <c r="B11370">
        <v>19384</v>
      </c>
      <c r="C11370" t="s">
        <v>33</v>
      </c>
      <c r="D11370">
        <v>45</v>
      </c>
      <c r="E11370">
        <v>16</v>
      </c>
      <c r="F11370" t="s">
        <v>6</v>
      </c>
      <c r="G11370">
        <v>2</v>
      </c>
      <c r="H11370">
        <v>1</v>
      </c>
      <c r="I11370" t="s">
        <v>1</v>
      </c>
      <c r="J11370">
        <v>1</v>
      </c>
    </row>
    <row r="11371" spans="2:10" x14ac:dyDescent="0.45">
      <c r="B11371">
        <v>19385</v>
      </c>
      <c r="C11371" t="s">
        <v>33</v>
      </c>
      <c r="D11371">
        <v>45</v>
      </c>
      <c r="E11371">
        <v>16</v>
      </c>
      <c r="F11371" t="s">
        <v>3</v>
      </c>
      <c r="G11371">
        <v>1</v>
      </c>
      <c r="H11371">
        <v>0</v>
      </c>
      <c r="I11371" t="s">
        <v>0</v>
      </c>
      <c r="J11371">
        <v>1</v>
      </c>
    </row>
    <row r="11372" spans="2:10" x14ac:dyDescent="0.45">
      <c r="B11372">
        <v>19386</v>
      </c>
      <c r="C11372" t="s">
        <v>33</v>
      </c>
      <c r="D11372">
        <v>45</v>
      </c>
      <c r="E11372">
        <v>17</v>
      </c>
      <c r="F11372" t="s">
        <v>24</v>
      </c>
      <c r="G11372">
        <v>3</v>
      </c>
      <c r="H11372">
        <v>0</v>
      </c>
      <c r="I11372" t="s">
        <v>6</v>
      </c>
      <c r="J11372">
        <v>1</v>
      </c>
    </row>
    <row r="11373" spans="2:10" x14ac:dyDescent="0.45">
      <c r="B11373">
        <v>19387</v>
      </c>
      <c r="C11373" t="s">
        <v>33</v>
      </c>
      <c r="D11373">
        <v>45</v>
      </c>
      <c r="E11373">
        <v>17</v>
      </c>
      <c r="F11373" t="s">
        <v>14</v>
      </c>
      <c r="G11373">
        <v>4</v>
      </c>
      <c r="H11373">
        <v>1</v>
      </c>
      <c r="I11373" t="s">
        <v>8</v>
      </c>
      <c r="J11373">
        <v>1</v>
      </c>
    </row>
    <row r="11374" spans="2:10" x14ac:dyDescent="0.45">
      <c r="B11374">
        <v>19388</v>
      </c>
      <c r="C11374" t="s">
        <v>33</v>
      </c>
      <c r="D11374">
        <v>45</v>
      </c>
      <c r="E11374">
        <v>17</v>
      </c>
      <c r="F11374" t="s">
        <v>0</v>
      </c>
      <c r="G11374">
        <v>1</v>
      </c>
      <c r="H11374">
        <v>0</v>
      </c>
      <c r="I11374" t="s">
        <v>13</v>
      </c>
      <c r="J11374">
        <v>1</v>
      </c>
    </row>
    <row r="11375" spans="2:10" x14ac:dyDescent="0.45">
      <c r="B11375">
        <v>19389</v>
      </c>
      <c r="C11375" t="s">
        <v>33</v>
      </c>
      <c r="D11375">
        <v>45</v>
      </c>
      <c r="E11375">
        <v>17</v>
      </c>
      <c r="F11375" t="s">
        <v>17</v>
      </c>
      <c r="G11375">
        <v>1</v>
      </c>
      <c r="H11375">
        <v>1</v>
      </c>
      <c r="I11375" t="s">
        <v>9</v>
      </c>
      <c r="J11375">
        <v>0</v>
      </c>
    </row>
    <row r="11376" spans="2:10" x14ac:dyDescent="0.45">
      <c r="B11376">
        <v>19390</v>
      </c>
      <c r="C11376" t="s">
        <v>33</v>
      </c>
      <c r="D11376">
        <v>45</v>
      </c>
      <c r="E11376">
        <v>17</v>
      </c>
      <c r="F11376" t="s">
        <v>1</v>
      </c>
      <c r="G11376">
        <v>2</v>
      </c>
      <c r="H11376">
        <v>0</v>
      </c>
      <c r="I11376" t="s">
        <v>30</v>
      </c>
      <c r="J11376">
        <v>1</v>
      </c>
    </row>
    <row r="11377" spans="2:10" x14ac:dyDescent="0.45">
      <c r="B11377">
        <v>19391</v>
      </c>
      <c r="C11377" t="s">
        <v>33</v>
      </c>
      <c r="D11377">
        <v>45</v>
      </c>
      <c r="E11377">
        <v>17</v>
      </c>
      <c r="F11377" t="s">
        <v>27</v>
      </c>
      <c r="G11377">
        <v>2</v>
      </c>
      <c r="H11377">
        <v>0</v>
      </c>
      <c r="I11377" t="s">
        <v>3</v>
      </c>
      <c r="J11377">
        <v>1</v>
      </c>
    </row>
    <row r="11378" spans="2:10" x14ac:dyDescent="0.45">
      <c r="B11378">
        <v>19392</v>
      </c>
      <c r="C11378" t="s">
        <v>33</v>
      </c>
      <c r="D11378">
        <v>45</v>
      </c>
      <c r="E11378">
        <v>17</v>
      </c>
      <c r="F11378" t="s">
        <v>5</v>
      </c>
      <c r="G11378">
        <v>1</v>
      </c>
      <c r="H11378">
        <v>2</v>
      </c>
      <c r="I11378" t="s">
        <v>10</v>
      </c>
      <c r="J11378">
        <v>-1</v>
      </c>
    </row>
    <row r="11379" spans="2:10" x14ac:dyDescent="0.45">
      <c r="B11379">
        <v>19393</v>
      </c>
      <c r="C11379" t="s">
        <v>33</v>
      </c>
      <c r="D11379">
        <v>45</v>
      </c>
      <c r="E11379">
        <v>17</v>
      </c>
      <c r="F11379" t="s">
        <v>4</v>
      </c>
      <c r="G11379">
        <v>1</v>
      </c>
      <c r="H11379">
        <v>0</v>
      </c>
      <c r="I11379" t="s">
        <v>21</v>
      </c>
      <c r="J11379">
        <v>1</v>
      </c>
    </row>
    <row r="11380" spans="2:10" x14ac:dyDescent="0.45">
      <c r="B11380">
        <v>19394</v>
      </c>
      <c r="C11380" t="s">
        <v>33</v>
      </c>
      <c r="D11380">
        <v>45</v>
      </c>
      <c r="E11380">
        <v>17</v>
      </c>
      <c r="F11380" t="s">
        <v>11</v>
      </c>
      <c r="G11380">
        <v>0</v>
      </c>
      <c r="H11380">
        <v>0</v>
      </c>
      <c r="I11380" t="s">
        <v>7</v>
      </c>
      <c r="J11380">
        <v>0</v>
      </c>
    </row>
    <row r="11381" spans="2:10" x14ac:dyDescent="0.45">
      <c r="B11381">
        <v>21922</v>
      </c>
      <c r="C11381" t="s">
        <v>32</v>
      </c>
      <c r="D11381">
        <v>46</v>
      </c>
      <c r="E11381">
        <v>1</v>
      </c>
      <c r="F11381" t="s">
        <v>5</v>
      </c>
      <c r="G11381">
        <v>0</v>
      </c>
      <c r="H11381">
        <v>0</v>
      </c>
      <c r="I11381" t="s">
        <v>21</v>
      </c>
      <c r="J11381">
        <v>0</v>
      </c>
    </row>
    <row r="11382" spans="2:10" x14ac:dyDescent="0.45">
      <c r="B11382">
        <v>21954</v>
      </c>
      <c r="C11382" t="s">
        <v>32</v>
      </c>
      <c r="D11382">
        <v>46</v>
      </c>
      <c r="E11382">
        <v>1</v>
      </c>
      <c r="F11382" t="s">
        <v>1</v>
      </c>
      <c r="G11382">
        <v>3</v>
      </c>
      <c r="H11382">
        <v>3</v>
      </c>
      <c r="I11382" t="s">
        <v>14</v>
      </c>
      <c r="J11382">
        <v>0</v>
      </c>
    </row>
    <row r="11383" spans="2:10" x14ac:dyDescent="0.45">
      <c r="B11383">
        <v>21955</v>
      </c>
      <c r="C11383" t="s">
        <v>32</v>
      </c>
      <c r="D11383">
        <v>46</v>
      </c>
      <c r="E11383">
        <v>1</v>
      </c>
      <c r="F11383" t="s">
        <v>24</v>
      </c>
      <c r="G11383">
        <v>1</v>
      </c>
      <c r="H11383">
        <v>2</v>
      </c>
      <c r="I11383" t="s">
        <v>30</v>
      </c>
      <c r="J11383">
        <v>-1</v>
      </c>
    </row>
    <row r="11384" spans="2:10" x14ac:dyDescent="0.45">
      <c r="B11384">
        <v>21956</v>
      </c>
      <c r="C11384" t="s">
        <v>32</v>
      </c>
      <c r="D11384">
        <v>46</v>
      </c>
      <c r="E11384">
        <v>1</v>
      </c>
      <c r="F11384" t="s">
        <v>17</v>
      </c>
      <c r="G11384">
        <v>4</v>
      </c>
      <c r="H11384">
        <v>1</v>
      </c>
      <c r="I11384" t="s">
        <v>10</v>
      </c>
      <c r="J11384">
        <v>1</v>
      </c>
    </row>
    <row r="11385" spans="2:10" x14ac:dyDescent="0.45">
      <c r="B11385">
        <v>21957</v>
      </c>
      <c r="C11385" t="s">
        <v>32</v>
      </c>
      <c r="D11385">
        <v>46</v>
      </c>
      <c r="E11385">
        <v>1</v>
      </c>
      <c r="F11385" t="s">
        <v>4</v>
      </c>
      <c r="G11385">
        <v>3</v>
      </c>
      <c r="H11385">
        <v>3</v>
      </c>
      <c r="I11385" t="s">
        <v>7</v>
      </c>
      <c r="J11385">
        <v>0</v>
      </c>
    </row>
    <row r="11386" spans="2:10" x14ac:dyDescent="0.45">
      <c r="B11386">
        <v>21958</v>
      </c>
      <c r="C11386" t="s">
        <v>32</v>
      </c>
      <c r="D11386">
        <v>46</v>
      </c>
      <c r="E11386">
        <v>1</v>
      </c>
      <c r="F11386" t="s">
        <v>8</v>
      </c>
      <c r="G11386">
        <v>2</v>
      </c>
      <c r="H11386">
        <v>1</v>
      </c>
      <c r="I11386" t="s">
        <v>9</v>
      </c>
      <c r="J11386">
        <v>1</v>
      </c>
    </row>
    <row r="11387" spans="2:10" x14ac:dyDescent="0.45">
      <c r="B11387">
        <v>21959</v>
      </c>
      <c r="C11387" t="s">
        <v>32</v>
      </c>
      <c r="D11387">
        <v>46</v>
      </c>
      <c r="E11387">
        <v>1</v>
      </c>
      <c r="F11387" t="s">
        <v>27</v>
      </c>
      <c r="G11387">
        <v>1</v>
      </c>
      <c r="H11387">
        <v>2</v>
      </c>
      <c r="I11387" t="s">
        <v>13</v>
      </c>
      <c r="J11387">
        <v>-1</v>
      </c>
    </row>
    <row r="11388" spans="2:10" x14ac:dyDescent="0.45">
      <c r="B11388">
        <v>21960</v>
      </c>
      <c r="C11388" t="s">
        <v>32</v>
      </c>
      <c r="D11388">
        <v>46</v>
      </c>
      <c r="E11388">
        <v>1</v>
      </c>
      <c r="F11388" t="s">
        <v>0</v>
      </c>
      <c r="G11388">
        <v>4</v>
      </c>
      <c r="H11388">
        <v>0</v>
      </c>
      <c r="I11388" t="s">
        <v>6</v>
      </c>
      <c r="J11388">
        <v>1</v>
      </c>
    </row>
    <row r="11389" spans="2:10" x14ac:dyDescent="0.45">
      <c r="B11389">
        <v>21961</v>
      </c>
      <c r="C11389" t="s">
        <v>32</v>
      </c>
      <c r="D11389">
        <v>46</v>
      </c>
      <c r="E11389">
        <v>1</v>
      </c>
      <c r="F11389" t="s">
        <v>11</v>
      </c>
      <c r="G11389">
        <v>1</v>
      </c>
      <c r="H11389">
        <v>2</v>
      </c>
      <c r="I11389" t="s">
        <v>3</v>
      </c>
      <c r="J11389">
        <v>-1</v>
      </c>
    </row>
    <row r="11390" spans="2:10" x14ac:dyDescent="0.45">
      <c r="B11390">
        <v>21962</v>
      </c>
      <c r="C11390" t="s">
        <v>32</v>
      </c>
      <c r="D11390">
        <v>46</v>
      </c>
      <c r="E11390">
        <v>2</v>
      </c>
      <c r="F11390" t="s">
        <v>1</v>
      </c>
      <c r="G11390">
        <v>1</v>
      </c>
      <c r="H11390">
        <v>0</v>
      </c>
      <c r="I11390" t="s">
        <v>24</v>
      </c>
      <c r="J11390">
        <v>1</v>
      </c>
    </row>
    <row r="11391" spans="2:10" x14ac:dyDescent="0.45">
      <c r="B11391">
        <v>21963</v>
      </c>
      <c r="C11391" t="s">
        <v>32</v>
      </c>
      <c r="D11391">
        <v>46</v>
      </c>
      <c r="E11391">
        <v>2</v>
      </c>
      <c r="F11391" t="s">
        <v>10</v>
      </c>
      <c r="G11391">
        <v>0</v>
      </c>
      <c r="H11391">
        <v>3</v>
      </c>
      <c r="I11391" t="s">
        <v>8</v>
      </c>
      <c r="J11391">
        <v>-1</v>
      </c>
    </row>
    <row r="11392" spans="2:10" x14ac:dyDescent="0.45">
      <c r="B11392">
        <v>21964</v>
      </c>
      <c r="C11392" t="s">
        <v>32</v>
      </c>
      <c r="D11392">
        <v>46</v>
      </c>
      <c r="E11392">
        <v>2</v>
      </c>
      <c r="F11392" t="s">
        <v>30</v>
      </c>
      <c r="G11392">
        <v>1</v>
      </c>
      <c r="H11392">
        <v>1</v>
      </c>
      <c r="I11392" t="s">
        <v>0</v>
      </c>
      <c r="J11392">
        <v>0</v>
      </c>
    </row>
    <row r="11393" spans="2:10" x14ac:dyDescent="0.45">
      <c r="B11393">
        <v>21965</v>
      </c>
      <c r="C11393" t="s">
        <v>32</v>
      </c>
      <c r="D11393">
        <v>46</v>
      </c>
      <c r="E11393">
        <v>2</v>
      </c>
      <c r="F11393" t="s">
        <v>21</v>
      </c>
      <c r="G11393">
        <v>1</v>
      </c>
      <c r="H11393">
        <v>2</v>
      </c>
      <c r="I11393" t="s">
        <v>17</v>
      </c>
      <c r="J11393">
        <v>-1</v>
      </c>
    </row>
    <row r="11394" spans="2:10" x14ac:dyDescent="0.45">
      <c r="B11394">
        <v>21966</v>
      </c>
      <c r="C11394" t="s">
        <v>32</v>
      </c>
      <c r="D11394">
        <v>46</v>
      </c>
      <c r="E11394">
        <v>2</v>
      </c>
      <c r="F11394" t="s">
        <v>14</v>
      </c>
      <c r="G11394">
        <v>4</v>
      </c>
      <c r="H11394">
        <v>0</v>
      </c>
      <c r="I11394" t="s">
        <v>9</v>
      </c>
      <c r="J11394">
        <v>1</v>
      </c>
    </row>
    <row r="11395" spans="2:10" x14ac:dyDescent="0.45">
      <c r="B11395">
        <v>21967</v>
      </c>
      <c r="C11395" t="s">
        <v>32</v>
      </c>
      <c r="D11395">
        <v>46</v>
      </c>
      <c r="E11395">
        <v>2</v>
      </c>
      <c r="F11395" t="s">
        <v>6</v>
      </c>
      <c r="G11395">
        <v>1</v>
      </c>
      <c r="H11395">
        <v>0</v>
      </c>
      <c r="I11395" t="s">
        <v>27</v>
      </c>
      <c r="J11395">
        <v>1</v>
      </c>
    </row>
    <row r="11396" spans="2:10" x14ac:dyDescent="0.45">
      <c r="B11396">
        <v>21968</v>
      </c>
      <c r="C11396" t="s">
        <v>32</v>
      </c>
      <c r="D11396">
        <v>46</v>
      </c>
      <c r="E11396">
        <v>2</v>
      </c>
      <c r="F11396" t="s">
        <v>7</v>
      </c>
      <c r="G11396">
        <v>2</v>
      </c>
      <c r="H11396">
        <v>0</v>
      </c>
      <c r="I11396" t="s">
        <v>5</v>
      </c>
      <c r="J11396">
        <v>1</v>
      </c>
    </row>
    <row r="11397" spans="2:10" x14ac:dyDescent="0.45">
      <c r="B11397">
        <v>21969</v>
      </c>
      <c r="C11397" t="s">
        <v>32</v>
      </c>
      <c r="D11397">
        <v>46</v>
      </c>
      <c r="E11397">
        <v>2</v>
      </c>
      <c r="F11397" t="s">
        <v>3</v>
      </c>
      <c r="G11397">
        <v>2</v>
      </c>
      <c r="H11397">
        <v>2</v>
      </c>
      <c r="I11397" t="s">
        <v>4</v>
      </c>
      <c r="J11397">
        <v>0</v>
      </c>
    </row>
    <row r="11398" spans="2:10" x14ac:dyDescent="0.45">
      <c r="B11398">
        <v>21970</v>
      </c>
      <c r="C11398" t="s">
        <v>32</v>
      </c>
      <c r="D11398">
        <v>46</v>
      </c>
      <c r="E11398">
        <v>2</v>
      </c>
      <c r="F11398" t="s">
        <v>13</v>
      </c>
      <c r="G11398">
        <v>1</v>
      </c>
      <c r="H11398">
        <v>0</v>
      </c>
      <c r="I11398" t="s">
        <v>11</v>
      </c>
      <c r="J11398">
        <v>1</v>
      </c>
    </row>
    <row r="11399" spans="2:10" x14ac:dyDescent="0.45">
      <c r="B11399">
        <v>21971</v>
      </c>
      <c r="C11399" t="s">
        <v>32</v>
      </c>
      <c r="D11399">
        <v>46</v>
      </c>
      <c r="E11399">
        <v>3</v>
      </c>
      <c r="F11399" t="s">
        <v>24</v>
      </c>
      <c r="G11399">
        <v>1</v>
      </c>
      <c r="H11399">
        <v>0</v>
      </c>
      <c r="I11399" t="s">
        <v>14</v>
      </c>
      <c r="J11399">
        <v>1</v>
      </c>
    </row>
    <row r="11400" spans="2:10" x14ac:dyDescent="0.45">
      <c r="B11400">
        <v>21972</v>
      </c>
      <c r="C11400" t="s">
        <v>32</v>
      </c>
      <c r="D11400">
        <v>46</v>
      </c>
      <c r="E11400">
        <v>3</v>
      </c>
      <c r="F11400" t="s">
        <v>8</v>
      </c>
      <c r="G11400">
        <v>1</v>
      </c>
      <c r="H11400">
        <v>2</v>
      </c>
      <c r="I11400" t="s">
        <v>21</v>
      </c>
      <c r="J11400">
        <v>-1</v>
      </c>
    </row>
    <row r="11401" spans="2:10" x14ac:dyDescent="0.45">
      <c r="B11401">
        <v>21973</v>
      </c>
      <c r="C11401" t="s">
        <v>32</v>
      </c>
      <c r="D11401">
        <v>46</v>
      </c>
      <c r="E11401">
        <v>3</v>
      </c>
      <c r="F11401" t="s">
        <v>27</v>
      </c>
      <c r="G11401">
        <v>2</v>
      </c>
      <c r="H11401">
        <v>2</v>
      </c>
      <c r="I11401" t="s">
        <v>30</v>
      </c>
      <c r="J11401">
        <v>0</v>
      </c>
    </row>
    <row r="11402" spans="2:10" x14ac:dyDescent="0.45">
      <c r="B11402">
        <v>21974</v>
      </c>
      <c r="C11402" t="s">
        <v>32</v>
      </c>
      <c r="D11402">
        <v>46</v>
      </c>
      <c r="E11402">
        <v>3</v>
      </c>
      <c r="F11402" t="s">
        <v>0</v>
      </c>
      <c r="G11402">
        <v>1</v>
      </c>
      <c r="H11402">
        <v>2</v>
      </c>
      <c r="I11402" t="s">
        <v>1</v>
      </c>
      <c r="J11402">
        <v>-1</v>
      </c>
    </row>
    <row r="11403" spans="2:10" x14ac:dyDescent="0.45">
      <c r="B11403">
        <v>21975</v>
      </c>
      <c r="C11403" t="s">
        <v>32</v>
      </c>
      <c r="D11403">
        <v>46</v>
      </c>
      <c r="E11403">
        <v>3</v>
      </c>
      <c r="F11403" t="s">
        <v>9</v>
      </c>
      <c r="G11403">
        <v>1</v>
      </c>
      <c r="H11403">
        <v>1</v>
      </c>
      <c r="I11403" t="s">
        <v>10</v>
      </c>
      <c r="J11403">
        <v>0</v>
      </c>
    </row>
    <row r="11404" spans="2:10" x14ac:dyDescent="0.45">
      <c r="B11404">
        <v>21976</v>
      </c>
      <c r="C11404" t="s">
        <v>32</v>
      </c>
      <c r="D11404">
        <v>46</v>
      </c>
      <c r="E11404">
        <v>3</v>
      </c>
      <c r="F11404" t="s">
        <v>17</v>
      </c>
      <c r="G11404">
        <v>1</v>
      </c>
      <c r="H11404">
        <v>1</v>
      </c>
      <c r="I11404" t="s">
        <v>7</v>
      </c>
      <c r="J11404">
        <v>0</v>
      </c>
    </row>
    <row r="11405" spans="2:10" x14ac:dyDescent="0.45">
      <c r="B11405">
        <v>21977</v>
      </c>
      <c r="C11405" t="s">
        <v>32</v>
      </c>
      <c r="D11405">
        <v>46</v>
      </c>
      <c r="E11405">
        <v>3</v>
      </c>
      <c r="F11405" t="s">
        <v>11</v>
      </c>
      <c r="G11405">
        <v>0</v>
      </c>
      <c r="H11405">
        <v>0</v>
      </c>
      <c r="I11405" t="s">
        <v>6</v>
      </c>
      <c r="J11405">
        <v>0</v>
      </c>
    </row>
    <row r="11406" spans="2:10" x14ac:dyDescent="0.45">
      <c r="B11406">
        <v>21978</v>
      </c>
      <c r="C11406" t="s">
        <v>32</v>
      </c>
      <c r="D11406">
        <v>46</v>
      </c>
      <c r="E11406">
        <v>3</v>
      </c>
      <c r="F11406" t="s">
        <v>4</v>
      </c>
      <c r="G11406">
        <v>1</v>
      </c>
      <c r="H11406">
        <v>0</v>
      </c>
      <c r="I11406" t="s">
        <v>13</v>
      </c>
      <c r="J11406">
        <v>1</v>
      </c>
    </row>
    <row r="11407" spans="2:10" x14ac:dyDescent="0.45">
      <c r="B11407">
        <v>21979</v>
      </c>
      <c r="C11407" t="s">
        <v>32</v>
      </c>
      <c r="D11407">
        <v>46</v>
      </c>
      <c r="E11407">
        <v>3</v>
      </c>
      <c r="F11407" t="s">
        <v>5</v>
      </c>
      <c r="G11407">
        <v>1</v>
      </c>
      <c r="H11407">
        <v>0</v>
      </c>
      <c r="I11407" t="s">
        <v>3</v>
      </c>
      <c r="J11407">
        <v>1</v>
      </c>
    </row>
    <row r="11408" spans="2:10" x14ac:dyDescent="0.45">
      <c r="B11408">
        <v>21980</v>
      </c>
      <c r="C11408" t="s">
        <v>32</v>
      </c>
      <c r="D11408">
        <v>46</v>
      </c>
      <c r="E11408">
        <v>4</v>
      </c>
      <c r="F11408" t="s">
        <v>24</v>
      </c>
      <c r="G11408">
        <v>2</v>
      </c>
      <c r="H11408">
        <v>3</v>
      </c>
      <c r="I11408" t="s">
        <v>0</v>
      </c>
      <c r="J11408">
        <v>-1</v>
      </c>
    </row>
    <row r="11409" spans="2:10" x14ac:dyDescent="0.45">
      <c r="B11409">
        <v>21981</v>
      </c>
      <c r="C11409" t="s">
        <v>32</v>
      </c>
      <c r="D11409">
        <v>46</v>
      </c>
      <c r="E11409">
        <v>4</v>
      </c>
      <c r="F11409" t="s">
        <v>7</v>
      </c>
      <c r="G11409">
        <v>0</v>
      </c>
      <c r="H11409">
        <v>2</v>
      </c>
      <c r="I11409" t="s">
        <v>8</v>
      </c>
      <c r="J11409">
        <v>-1</v>
      </c>
    </row>
    <row r="11410" spans="2:10" x14ac:dyDescent="0.45">
      <c r="B11410">
        <v>21982</v>
      </c>
      <c r="C11410" t="s">
        <v>32</v>
      </c>
      <c r="D11410">
        <v>46</v>
      </c>
      <c r="E11410">
        <v>4</v>
      </c>
      <c r="F11410" t="s">
        <v>14</v>
      </c>
      <c r="G11410">
        <v>1</v>
      </c>
      <c r="H11410">
        <v>1</v>
      </c>
      <c r="I11410" t="s">
        <v>10</v>
      </c>
      <c r="J11410">
        <v>0</v>
      </c>
    </row>
    <row r="11411" spans="2:10" x14ac:dyDescent="0.45">
      <c r="B11411">
        <v>21983</v>
      </c>
      <c r="C11411" t="s">
        <v>32</v>
      </c>
      <c r="D11411">
        <v>46</v>
      </c>
      <c r="E11411">
        <v>4</v>
      </c>
      <c r="F11411" t="s">
        <v>3</v>
      </c>
      <c r="G11411">
        <v>1</v>
      </c>
      <c r="H11411">
        <v>3</v>
      </c>
      <c r="I11411" t="s">
        <v>17</v>
      </c>
      <c r="J11411">
        <v>-1</v>
      </c>
    </row>
    <row r="11412" spans="2:10" x14ac:dyDescent="0.45">
      <c r="B11412">
        <v>21984</v>
      </c>
      <c r="C11412" t="s">
        <v>32</v>
      </c>
      <c r="D11412">
        <v>46</v>
      </c>
      <c r="E11412">
        <v>4</v>
      </c>
      <c r="F11412" t="s">
        <v>1</v>
      </c>
      <c r="G11412">
        <v>1</v>
      </c>
      <c r="H11412">
        <v>1</v>
      </c>
      <c r="I11412" t="s">
        <v>27</v>
      </c>
      <c r="J11412">
        <v>0</v>
      </c>
    </row>
    <row r="11413" spans="2:10" x14ac:dyDescent="0.45">
      <c r="B11413">
        <v>21985</v>
      </c>
      <c r="C11413" t="s">
        <v>32</v>
      </c>
      <c r="D11413">
        <v>46</v>
      </c>
      <c r="E11413">
        <v>4</v>
      </c>
      <c r="F11413" t="s">
        <v>21</v>
      </c>
      <c r="G11413">
        <v>2</v>
      </c>
      <c r="H11413">
        <v>1</v>
      </c>
      <c r="I11413" t="s">
        <v>9</v>
      </c>
      <c r="J11413">
        <v>1</v>
      </c>
    </row>
    <row r="11414" spans="2:10" x14ac:dyDescent="0.45">
      <c r="B11414">
        <v>21986</v>
      </c>
      <c r="C11414" t="s">
        <v>32</v>
      </c>
      <c r="D11414">
        <v>46</v>
      </c>
      <c r="E11414">
        <v>4</v>
      </c>
      <c r="F11414" t="s">
        <v>6</v>
      </c>
      <c r="G11414">
        <v>0</v>
      </c>
      <c r="H11414">
        <v>2</v>
      </c>
      <c r="I11414" t="s">
        <v>4</v>
      </c>
      <c r="J11414">
        <v>-1</v>
      </c>
    </row>
    <row r="11415" spans="2:10" x14ac:dyDescent="0.45">
      <c r="B11415">
        <v>21987</v>
      </c>
      <c r="C11415" t="s">
        <v>32</v>
      </c>
      <c r="D11415">
        <v>46</v>
      </c>
      <c r="E11415">
        <v>4</v>
      </c>
      <c r="F11415" t="s">
        <v>13</v>
      </c>
      <c r="G11415">
        <v>0</v>
      </c>
      <c r="H11415">
        <v>1</v>
      </c>
      <c r="I11415" t="s">
        <v>5</v>
      </c>
      <c r="J11415">
        <v>-1</v>
      </c>
    </row>
    <row r="11416" spans="2:10" x14ac:dyDescent="0.45">
      <c r="B11416">
        <v>21988</v>
      </c>
      <c r="C11416" t="s">
        <v>32</v>
      </c>
      <c r="D11416">
        <v>46</v>
      </c>
      <c r="E11416">
        <v>4</v>
      </c>
      <c r="F11416" t="s">
        <v>30</v>
      </c>
      <c r="G11416">
        <v>0</v>
      </c>
      <c r="H11416">
        <v>0</v>
      </c>
      <c r="I11416" t="s">
        <v>11</v>
      </c>
      <c r="J11416">
        <v>0</v>
      </c>
    </row>
    <row r="11417" spans="2:10" x14ac:dyDescent="0.45">
      <c r="B11417">
        <v>21989</v>
      </c>
      <c r="C11417" t="s">
        <v>32</v>
      </c>
      <c r="D11417">
        <v>46</v>
      </c>
      <c r="E11417">
        <v>5</v>
      </c>
      <c r="F11417" t="s">
        <v>27</v>
      </c>
      <c r="G11417">
        <v>1</v>
      </c>
      <c r="H11417">
        <v>3</v>
      </c>
      <c r="I11417" t="s">
        <v>24</v>
      </c>
      <c r="J11417">
        <v>-1</v>
      </c>
    </row>
    <row r="11418" spans="2:10" x14ac:dyDescent="0.45">
      <c r="B11418">
        <v>21990</v>
      </c>
      <c r="C11418" t="s">
        <v>32</v>
      </c>
      <c r="D11418">
        <v>46</v>
      </c>
      <c r="E11418">
        <v>5</v>
      </c>
      <c r="F11418" t="s">
        <v>0</v>
      </c>
      <c r="G11418">
        <v>3</v>
      </c>
      <c r="H11418">
        <v>1</v>
      </c>
      <c r="I11418" t="s">
        <v>14</v>
      </c>
      <c r="J11418">
        <v>1</v>
      </c>
    </row>
    <row r="11419" spans="2:10" x14ac:dyDescent="0.45">
      <c r="B11419">
        <v>21991</v>
      </c>
      <c r="C11419" t="s">
        <v>32</v>
      </c>
      <c r="D11419">
        <v>46</v>
      </c>
      <c r="E11419">
        <v>5</v>
      </c>
      <c r="F11419" t="s">
        <v>10</v>
      </c>
      <c r="G11419">
        <v>1</v>
      </c>
      <c r="H11419">
        <v>0</v>
      </c>
      <c r="I11419" t="s">
        <v>21</v>
      </c>
      <c r="J11419">
        <v>1</v>
      </c>
    </row>
    <row r="11420" spans="2:10" x14ac:dyDescent="0.45">
      <c r="B11420">
        <v>21992</v>
      </c>
      <c r="C11420" t="s">
        <v>32</v>
      </c>
      <c r="D11420">
        <v>46</v>
      </c>
      <c r="E11420">
        <v>5</v>
      </c>
      <c r="F11420" t="s">
        <v>11</v>
      </c>
      <c r="G11420">
        <v>2</v>
      </c>
      <c r="H11420">
        <v>1</v>
      </c>
      <c r="I11420" t="s">
        <v>1</v>
      </c>
      <c r="J11420">
        <v>1</v>
      </c>
    </row>
    <row r="11421" spans="2:10" x14ac:dyDescent="0.45">
      <c r="B11421">
        <v>21993</v>
      </c>
      <c r="C11421" t="s">
        <v>32</v>
      </c>
      <c r="D11421">
        <v>46</v>
      </c>
      <c r="E11421">
        <v>5</v>
      </c>
      <c r="F11421" t="s">
        <v>4</v>
      </c>
      <c r="G11421">
        <v>1</v>
      </c>
      <c r="H11421">
        <v>0</v>
      </c>
      <c r="I11421" t="s">
        <v>30</v>
      </c>
      <c r="J11421">
        <v>1</v>
      </c>
    </row>
    <row r="11422" spans="2:10" x14ac:dyDescent="0.45">
      <c r="B11422">
        <v>21994</v>
      </c>
      <c r="C11422" t="s">
        <v>32</v>
      </c>
      <c r="D11422">
        <v>46</v>
      </c>
      <c r="E11422">
        <v>5</v>
      </c>
      <c r="F11422" t="s">
        <v>9</v>
      </c>
      <c r="G11422">
        <v>1</v>
      </c>
      <c r="H11422">
        <v>0</v>
      </c>
      <c r="I11422" t="s">
        <v>7</v>
      </c>
      <c r="J11422">
        <v>1</v>
      </c>
    </row>
    <row r="11423" spans="2:10" x14ac:dyDescent="0.45">
      <c r="B11423">
        <v>21995</v>
      </c>
      <c r="C11423" t="s">
        <v>32</v>
      </c>
      <c r="D11423">
        <v>46</v>
      </c>
      <c r="E11423">
        <v>5</v>
      </c>
      <c r="F11423" t="s">
        <v>5</v>
      </c>
      <c r="G11423">
        <v>1</v>
      </c>
      <c r="H11423">
        <v>2</v>
      </c>
      <c r="I11423" t="s">
        <v>6</v>
      </c>
      <c r="J11423">
        <v>-1</v>
      </c>
    </row>
    <row r="11424" spans="2:10" x14ac:dyDescent="0.45">
      <c r="B11424">
        <v>21996</v>
      </c>
      <c r="C11424" t="s">
        <v>32</v>
      </c>
      <c r="D11424">
        <v>46</v>
      </c>
      <c r="E11424">
        <v>5</v>
      </c>
      <c r="F11424" t="s">
        <v>17</v>
      </c>
      <c r="G11424">
        <v>3</v>
      </c>
      <c r="H11424">
        <v>2</v>
      </c>
      <c r="I11424" t="s">
        <v>13</v>
      </c>
      <c r="J11424">
        <v>1</v>
      </c>
    </row>
    <row r="11425" spans="2:10" x14ac:dyDescent="0.45">
      <c r="B11425">
        <v>21997</v>
      </c>
      <c r="C11425" t="s">
        <v>32</v>
      </c>
      <c r="D11425">
        <v>46</v>
      </c>
      <c r="E11425">
        <v>5</v>
      </c>
      <c r="F11425" t="s">
        <v>8</v>
      </c>
      <c r="G11425">
        <v>0</v>
      </c>
      <c r="H11425">
        <v>0</v>
      </c>
      <c r="I11425" t="s">
        <v>3</v>
      </c>
      <c r="J11425">
        <v>0</v>
      </c>
    </row>
    <row r="11426" spans="2:10" x14ac:dyDescent="0.45">
      <c r="B11426">
        <v>21998</v>
      </c>
      <c r="C11426" t="s">
        <v>32</v>
      </c>
      <c r="D11426">
        <v>46</v>
      </c>
      <c r="E11426">
        <v>6</v>
      </c>
      <c r="F11426" t="s">
        <v>14</v>
      </c>
      <c r="G11426">
        <v>2</v>
      </c>
      <c r="H11426">
        <v>2</v>
      </c>
      <c r="I11426" t="s">
        <v>21</v>
      </c>
      <c r="J11426">
        <v>0</v>
      </c>
    </row>
    <row r="11427" spans="2:10" x14ac:dyDescent="0.45">
      <c r="B11427">
        <v>21999</v>
      </c>
      <c r="C11427" t="s">
        <v>32</v>
      </c>
      <c r="D11427">
        <v>46</v>
      </c>
      <c r="E11427">
        <v>6</v>
      </c>
      <c r="F11427" t="s">
        <v>13</v>
      </c>
      <c r="G11427">
        <v>1</v>
      </c>
      <c r="H11427">
        <v>1</v>
      </c>
      <c r="I11427" t="s">
        <v>8</v>
      </c>
      <c r="J11427">
        <v>0</v>
      </c>
    </row>
    <row r="11428" spans="2:10" x14ac:dyDescent="0.45">
      <c r="B11428">
        <v>22000</v>
      </c>
      <c r="C11428" t="s">
        <v>32</v>
      </c>
      <c r="D11428">
        <v>46</v>
      </c>
      <c r="E11428">
        <v>6</v>
      </c>
      <c r="F11428" t="s">
        <v>7</v>
      </c>
      <c r="G11428">
        <v>1</v>
      </c>
      <c r="H11428">
        <v>1</v>
      </c>
      <c r="I11428" t="s">
        <v>10</v>
      </c>
      <c r="J11428">
        <v>0</v>
      </c>
    </row>
    <row r="11429" spans="2:10" x14ac:dyDescent="0.45">
      <c r="B11429">
        <v>22001</v>
      </c>
      <c r="C11429" t="s">
        <v>32</v>
      </c>
      <c r="D11429">
        <v>46</v>
      </c>
      <c r="E11429">
        <v>6</v>
      </c>
      <c r="F11429" t="s">
        <v>6</v>
      </c>
      <c r="G11429">
        <v>2</v>
      </c>
      <c r="H11429">
        <v>2</v>
      </c>
      <c r="I11429" t="s">
        <v>17</v>
      </c>
      <c r="J11429">
        <v>0</v>
      </c>
    </row>
    <row r="11430" spans="2:10" x14ac:dyDescent="0.45">
      <c r="B11430">
        <v>22002</v>
      </c>
      <c r="C11430" t="s">
        <v>32</v>
      </c>
      <c r="D11430">
        <v>46</v>
      </c>
      <c r="E11430">
        <v>6</v>
      </c>
      <c r="F11430" t="s">
        <v>0</v>
      </c>
      <c r="G11430">
        <v>3</v>
      </c>
      <c r="H11430">
        <v>0</v>
      </c>
      <c r="I11430" t="s">
        <v>27</v>
      </c>
      <c r="J11430">
        <v>1</v>
      </c>
    </row>
    <row r="11431" spans="2:10" x14ac:dyDescent="0.45">
      <c r="B11431">
        <v>22003</v>
      </c>
      <c r="C11431" t="s">
        <v>32</v>
      </c>
      <c r="D11431">
        <v>46</v>
      </c>
      <c r="E11431">
        <v>6</v>
      </c>
      <c r="F11431" t="s">
        <v>3</v>
      </c>
      <c r="G11431">
        <v>2</v>
      </c>
      <c r="H11431">
        <v>2</v>
      </c>
      <c r="I11431" t="s">
        <v>9</v>
      </c>
      <c r="J11431">
        <v>0</v>
      </c>
    </row>
    <row r="11432" spans="2:10" x14ac:dyDescent="0.45">
      <c r="B11432">
        <v>22004</v>
      </c>
      <c r="C11432" t="s">
        <v>32</v>
      </c>
      <c r="D11432">
        <v>46</v>
      </c>
      <c r="E11432">
        <v>6</v>
      </c>
      <c r="F11432" t="s">
        <v>1</v>
      </c>
      <c r="G11432">
        <v>1</v>
      </c>
      <c r="H11432">
        <v>2</v>
      </c>
      <c r="I11432" t="s">
        <v>4</v>
      </c>
      <c r="J11432">
        <v>-1</v>
      </c>
    </row>
    <row r="11433" spans="2:10" x14ac:dyDescent="0.45">
      <c r="B11433">
        <v>22005</v>
      </c>
      <c r="C11433" t="s">
        <v>32</v>
      </c>
      <c r="D11433">
        <v>46</v>
      </c>
      <c r="E11433">
        <v>6</v>
      </c>
      <c r="F11433" t="s">
        <v>30</v>
      </c>
      <c r="G11433">
        <v>2</v>
      </c>
      <c r="H11433">
        <v>0</v>
      </c>
      <c r="I11433" t="s">
        <v>5</v>
      </c>
      <c r="J11433">
        <v>1</v>
      </c>
    </row>
    <row r="11434" spans="2:10" x14ac:dyDescent="0.45">
      <c r="B11434">
        <v>22006</v>
      </c>
      <c r="C11434" t="s">
        <v>32</v>
      </c>
      <c r="D11434">
        <v>46</v>
      </c>
      <c r="E11434">
        <v>6</v>
      </c>
      <c r="F11434" t="s">
        <v>24</v>
      </c>
      <c r="G11434">
        <v>1</v>
      </c>
      <c r="H11434">
        <v>0</v>
      </c>
      <c r="I11434" t="s">
        <v>11</v>
      </c>
      <c r="J11434">
        <v>1</v>
      </c>
    </row>
    <row r="11435" spans="2:10" x14ac:dyDescent="0.45">
      <c r="B11435">
        <v>22007</v>
      </c>
      <c r="C11435" t="s">
        <v>32</v>
      </c>
      <c r="D11435">
        <v>46</v>
      </c>
      <c r="E11435">
        <v>7</v>
      </c>
      <c r="F11435" t="s">
        <v>4</v>
      </c>
      <c r="G11435">
        <v>1</v>
      </c>
      <c r="H11435">
        <v>1</v>
      </c>
      <c r="I11435" t="s">
        <v>24</v>
      </c>
      <c r="J11435">
        <v>0</v>
      </c>
    </row>
    <row r="11436" spans="2:10" x14ac:dyDescent="0.45">
      <c r="B11436">
        <v>22008</v>
      </c>
      <c r="C11436" t="s">
        <v>32</v>
      </c>
      <c r="D11436">
        <v>46</v>
      </c>
      <c r="E11436">
        <v>7</v>
      </c>
      <c r="F11436" t="s">
        <v>11</v>
      </c>
      <c r="G11436">
        <v>2</v>
      </c>
      <c r="H11436">
        <v>0</v>
      </c>
      <c r="I11436" t="s">
        <v>0</v>
      </c>
      <c r="J11436">
        <v>1</v>
      </c>
    </row>
    <row r="11437" spans="2:10" x14ac:dyDescent="0.45">
      <c r="B11437">
        <v>22009</v>
      </c>
      <c r="C11437" t="s">
        <v>32</v>
      </c>
      <c r="D11437">
        <v>46</v>
      </c>
      <c r="E11437">
        <v>7</v>
      </c>
      <c r="F11437" t="s">
        <v>27</v>
      </c>
      <c r="G11437">
        <v>2</v>
      </c>
      <c r="H11437">
        <v>4</v>
      </c>
      <c r="I11437" t="s">
        <v>14</v>
      </c>
      <c r="J11437">
        <v>-1</v>
      </c>
    </row>
    <row r="11438" spans="2:10" x14ac:dyDescent="0.45">
      <c r="B11438">
        <v>22010</v>
      </c>
      <c r="C11438" t="s">
        <v>32</v>
      </c>
      <c r="D11438">
        <v>46</v>
      </c>
      <c r="E11438">
        <v>7</v>
      </c>
      <c r="F11438" t="s">
        <v>5</v>
      </c>
      <c r="G11438">
        <v>1</v>
      </c>
      <c r="H11438">
        <v>1</v>
      </c>
      <c r="I11438" t="s">
        <v>1</v>
      </c>
      <c r="J11438">
        <v>0</v>
      </c>
    </row>
    <row r="11439" spans="2:10" x14ac:dyDescent="0.45">
      <c r="B11439">
        <v>22011</v>
      </c>
      <c r="C11439" t="s">
        <v>32</v>
      </c>
      <c r="D11439">
        <v>46</v>
      </c>
      <c r="E11439">
        <v>7</v>
      </c>
      <c r="F11439" t="s">
        <v>17</v>
      </c>
      <c r="G11439">
        <v>3</v>
      </c>
      <c r="H11439">
        <v>0</v>
      </c>
      <c r="I11439" t="s">
        <v>30</v>
      </c>
      <c r="J11439">
        <v>1</v>
      </c>
    </row>
    <row r="11440" spans="2:10" x14ac:dyDescent="0.45">
      <c r="B11440">
        <v>22012</v>
      </c>
      <c r="C11440" t="s">
        <v>32</v>
      </c>
      <c r="D11440">
        <v>46</v>
      </c>
      <c r="E11440">
        <v>7</v>
      </c>
      <c r="F11440" t="s">
        <v>21</v>
      </c>
      <c r="G11440">
        <v>1</v>
      </c>
      <c r="H11440">
        <v>1</v>
      </c>
      <c r="I11440" t="s">
        <v>7</v>
      </c>
      <c r="J11440">
        <v>0</v>
      </c>
    </row>
    <row r="11441" spans="2:10" x14ac:dyDescent="0.45">
      <c r="B11441">
        <v>22013</v>
      </c>
      <c r="C11441" t="s">
        <v>32</v>
      </c>
      <c r="D11441">
        <v>46</v>
      </c>
      <c r="E11441">
        <v>7</v>
      </c>
      <c r="F11441" t="s">
        <v>8</v>
      </c>
      <c r="G11441">
        <v>2</v>
      </c>
      <c r="H11441">
        <v>4</v>
      </c>
      <c r="I11441" t="s">
        <v>6</v>
      </c>
      <c r="J11441">
        <v>-1</v>
      </c>
    </row>
    <row r="11442" spans="2:10" x14ac:dyDescent="0.45">
      <c r="B11442">
        <v>22014</v>
      </c>
      <c r="C11442" t="s">
        <v>32</v>
      </c>
      <c r="D11442">
        <v>46</v>
      </c>
      <c r="E11442">
        <v>7</v>
      </c>
      <c r="F11442" t="s">
        <v>9</v>
      </c>
      <c r="G11442">
        <v>2</v>
      </c>
      <c r="H11442">
        <v>0</v>
      </c>
      <c r="I11442" t="s">
        <v>13</v>
      </c>
      <c r="J11442">
        <v>1</v>
      </c>
    </row>
    <row r="11443" spans="2:10" x14ac:dyDescent="0.45">
      <c r="B11443">
        <v>22015</v>
      </c>
      <c r="C11443" t="s">
        <v>32</v>
      </c>
      <c r="D11443">
        <v>46</v>
      </c>
      <c r="E11443">
        <v>7</v>
      </c>
      <c r="F11443" t="s">
        <v>10</v>
      </c>
      <c r="G11443">
        <v>2</v>
      </c>
      <c r="H11443">
        <v>3</v>
      </c>
      <c r="I11443" t="s">
        <v>3</v>
      </c>
      <c r="J11443">
        <v>-1</v>
      </c>
    </row>
    <row r="11444" spans="2:10" x14ac:dyDescent="0.45">
      <c r="B11444">
        <v>22016</v>
      </c>
      <c r="C11444" t="s">
        <v>32</v>
      </c>
      <c r="D11444">
        <v>46</v>
      </c>
      <c r="E11444">
        <v>8</v>
      </c>
      <c r="F11444" t="s">
        <v>30</v>
      </c>
      <c r="G11444">
        <v>1</v>
      </c>
      <c r="H11444">
        <v>1</v>
      </c>
      <c r="I11444" t="s">
        <v>8</v>
      </c>
      <c r="J11444">
        <v>0</v>
      </c>
    </row>
    <row r="11445" spans="2:10" x14ac:dyDescent="0.45">
      <c r="B11445">
        <v>22017</v>
      </c>
      <c r="C11445" t="s">
        <v>32</v>
      </c>
      <c r="D11445">
        <v>46</v>
      </c>
      <c r="E11445">
        <v>8</v>
      </c>
      <c r="F11445" t="s">
        <v>3</v>
      </c>
      <c r="G11445">
        <v>0</v>
      </c>
      <c r="H11445">
        <v>2</v>
      </c>
      <c r="I11445" t="s">
        <v>21</v>
      </c>
      <c r="J11445">
        <v>-1</v>
      </c>
    </row>
    <row r="11446" spans="2:10" x14ac:dyDescent="0.45">
      <c r="B11446">
        <v>22018</v>
      </c>
      <c r="C11446" t="s">
        <v>32</v>
      </c>
      <c r="D11446">
        <v>46</v>
      </c>
      <c r="E11446">
        <v>8</v>
      </c>
      <c r="F11446" t="s">
        <v>1</v>
      </c>
      <c r="G11446">
        <v>5</v>
      </c>
      <c r="H11446">
        <v>0</v>
      </c>
      <c r="I11446" t="s">
        <v>17</v>
      </c>
      <c r="J11446">
        <v>1</v>
      </c>
    </row>
    <row r="11447" spans="2:10" x14ac:dyDescent="0.45">
      <c r="B11447">
        <v>22019</v>
      </c>
      <c r="C11447" t="s">
        <v>32</v>
      </c>
      <c r="D11447">
        <v>46</v>
      </c>
      <c r="E11447">
        <v>8</v>
      </c>
      <c r="F11447" t="s">
        <v>13</v>
      </c>
      <c r="G11447">
        <v>2</v>
      </c>
      <c r="H11447">
        <v>1</v>
      </c>
      <c r="I11447" t="s">
        <v>10</v>
      </c>
      <c r="J11447">
        <v>1</v>
      </c>
    </row>
    <row r="11448" spans="2:10" x14ac:dyDescent="0.45">
      <c r="B11448">
        <v>22020</v>
      </c>
      <c r="C11448" t="s">
        <v>32</v>
      </c>
      <c r="D11448">
        <v>46</v>
      </c>
      <c r="E11448">
        <v>8</v>
      </c>
      <c r="F11448" t="s">
        <v>14</v>
      </c>
      <c r="G11448">
        <v>0</v>
      </c>
      <c r="H11448">
        <v>0</v>
      </c>
      <c r="I11448" t="s">
        <v>7</v>
      </c>
      <c r="J11448">
        <v>0</v>
      </c>
    </row>
    <row r="11449" spans="2:10" x14ac:dyDescent="0.45">
      <c r="B11449">
        <v>22021</v>
      </c>
      <c r="C11449" t="s">
        <v>32</v>
      </c>
      <c r="D11449">
        <v>46</v>
      </c>
      <c r="E11449">
        <v>8</v>
      </c>
      <c r="F11449" t="s">
        <v>6</v>
      </c>
      <c r="G11449">
        <v>1</v>
      </c>
      <c r="H11449">
        <v>1</v>
      </c>
      <c r="I11449" t="s">
        <v>9</v>
      </c>
      <c r="J11449">
        <v>0</v>
      </c>
    </row>
    <row r="11450" spans="2:10" x14ac:dyDescent="0.45">
      <c r="B11450">
        <v>22022</v>
      </c>
      <c r="C11450" t="s">
        <v>32</v>
      </c>
      <c r="D11450">
        <v>46</v>
      </c>
      <c r="E11450">
        <v>8</v>
      </c>
      <c r="F11450" t="s">
        <v>24</v>
      </c>
      <c r="G11450">
        <v>0</v>
      </c>
      <c r="H11450">
        <v>0</v>
      </c>
      <c r="I11450" t="s">
        <v>5</v>
      </c>
      <c r="J11450">
        <v>0</v>
      </c>
    </row>
    <row r="11451" spans="2:10" x14ac:dyDescent="0.45">
      <c r="B11451">
        <v>22023</v>
      </c>
      <c r="C11451" t="s">
        <v>32</v>
      </c>
      <c r="D11451">
        <v>46</v>
      </c>
      <c r="E11451">
        <v>8</v>
      </c>
      <c r="F11451" t="s">
        <v>0</v>
      </c>
      <c r="G11451">
        <v>3</v>
      </c>
      <c r="H11451">
        <v>3</v>
      </c>
      <c r="I11451" t="s">
        <v>4</v>
      </c>
      <c r="J11451">
        <v>0</v>
      </c>
    </row>
    <row r="11452" spans="2:10" x14ac:dyDescent="0.45">
      <c r="B11452">
        <v>22024</v>
      </c>
      <c r="C11452" t="s">
        <v>32</v>
      </c>
      <c r="D11452">
        <v>46</v>
      </c>
      <c r="E11452">
        <v>8</v>
      </c>
      <c r="F11452" t="s">
        <v>27</v>
      </c>
      <c r="G11452">
        <v>2</v>
      </c>
      <c r="H11452">
        <v>2</v>
      </c>
      <c r="I11452" t="s">
        <v>11</v>
      </c>
      <c r="J11452">
        <v>0</v>
      </c>
    </row>
    <row r="11453" spans="2:10" x14ac:dyDescent="0.45">
      <c r="B11453">
        <v>22025</v>
      </c>
      <c r="C11453" t="s">
        <v>32</v>
      </c>
      <c r="D11453">
        <v>46</v>
      </c>
      <c r="E11453">
        <v>9</v>
      </c>
      <c r="F11453" t="s">
        <v>17</v>
      </c>
      <c r="G11453">
        <v>3</v>
      </c>
      <c r="H11453">
        <v>2</v>
      </c>
      <c r="I11453" t="s">
        <v>24</v>
      </c>
      <c r="J11453">
        <v>1</v>
      </c>
    </row>
    <row r="11454" spans="2:10" x14ac:dyDescent="0.45">
      <c r="B11454">
        <v>22026</v>
      </c>
      <c r="C11454" t="s">
        <v>32</v>
      </c>
      <c r="D11454">
        <v>46</v>
      </c>
      <c r="E11454">
        <v>9</v>
      </c>
      <c r="F11454" t="s">
        <v>11</v>
      </c>
      <c r="G11454">
        <v>2</v>
      </c>
      <c r="H11454">
        <v>2</v>
      </c>
      <c r="I11454" t="s">
        <v>14</v>
      </c>
      <c r="J11454">
        <v>0</v>
      </c>
    </row>
    <row r="11455" spans="2:10" x14ac:dyDescent="0.45">
      <c r="B11455">
        <v>22027</v>
      </c>
      <c r="C11455" t="s">
        <v>32</v>
      </c>
      <c r="D11455">
        <v>46</v>
      </c>
      <c r="E11455">
        <v>9</v>
      </c>
      <c r="F11455" t="s">
        <v>5</v>
      </c>
      <c r="G11455">
        <v>2</v>
      </c>
      <c r="H11455">
        <v>2</v>
      </c>
      <c r="I11455" t="s">
        <v>0</v>
      </c>
      <c r="J11455">
        <v>0</v>
      </c>
    </row>
    <row r="11456" spans="2:10" x14ac:dyDescent="0.45">
      <c r="B11456">
        <v>22028</v>
      </c>
      <c r="C11456" t="s">
        <v>32</v>
      </c>
      <c r="D11456">
        <v>46</v>
      </c>
      <c r="E11456">
        <v>9</v>
      </c>
      <c r="F11456" t="s">
        <v>8</v>
      </c>
      <c r="G11456">
        <v>2</v>
      </c>
      <c r="H11456">
        <v>0</v>
      </c>
      <c r="I11456" t="s">
        <v>1</v>
      </c>
      <c r="J11456">
        <v>1</v>
      </c>
    </row>
    <row r="11457" spans="2:10" x14ac:dyDescent="0.45">
      <c r="B11457">
        <v>22029</v>
      </c>
      <c r="C11457" t="s">
        <v>32</v>
      </c>
      <c r="D11457">
        <v>46</v>
      </c>
      <c r="E11457">
        <v>9</v>
      </c>
      <c r="F11457" t="s">
        <v>9</v>
      </c>
      <c r="G11457">
        <v>3</v>
      </c>
      <c r="H11457">
        <v>1</v>
      </c>
      <c r="I11457" t="s">
        <v>30</v>
      </c>
      <c r="J11457">
        <v>1</v>
      </c>
    </row>
    <row r="11458" spans="2:10" x14ac:dyDescent="0.45">
      <c r="B11458">
        <v>22030</v>
      </c>
      <c r="C11458" t="s">
        <v>32</v>
      </c>
      <c r="D11458">
        <v>46</v>
      </c>
      <c r="E11458">
        <v>9</v>
      </c>
      <c r="F11458" t="s">
        <v>4</v>
      </c>
      <c r="G11458">
        <v>1</v>
      </c>
      <c r="H11458">
        <v>0</v>
      </c>
      <c r="I11458" t="s">
        <v>27</v>
      </c>
      <c r="J11458">
        <v>1</v>
      </c>
    </row>
    <row r="11459" spans="2:10" x14ac:dyDescent="0.45">
      <c r="B11459">
        <v>22031</v>
      </c>
      <c r="C11459" t="s">
        <v>32</v>
      </c>
      <c r="D11459">
        <v>46</v>
      </c>
      <c r="E11459">
        <v>9</v>
      </c>
      <c r="F11459" t="s">
        <v>10</v>
      </c>
      <c r="G11459">
        <v>1</v>
      </c>
      <c r="H11459">
        <v>2</v>
      </c>
      <c r="I11459" t="s">
        <v>6</v>
      </c>
      <c r="J11459">
        <v>-1</v>
      </c>
    </row>
    <row r="11460" spans="2:10" x14ac:dyDescent="0.45">
      <c r="B11460">
        <v>22032</v>
      </c>
      <c r="C11460" t="s">
        <v>32</v>
      </c>
      <c r="D11460">
        <v>46</v>
      </c>
      <c r="E11460">
        <v>9</v>
      </c>
      <c r="F11460" t="s">
        <v>21</v>
      </c>
      <c r="G11460">
        <v>0</v>
      </c>
      <c r="H11460">
        <v>2</v>
      </c>
      <c r="I11460" t="s">
        <v>13</v>
      </c>
      <c r="J11460">
        <v>-1</v>
      </c>
    </row>
    <row r="11461" spans="2:10" x14ac:dyDescent="0.45">
      <c r="B11461">
        <v>22033</v>
      </c>
      <c r="C11461" t="s">
        <v>32</v>
      </c>
      <c r="D11461">
        <v>46</v>
      </c>
      <c r="E11461">
        <v>9</v>
      </c>
      <c r="F11461" t="s">
        <v>7</v>
      </c>
      <c r="G11461">
        <v>3</v>
      </c>
      <c r="H11461">
        <v>1</v>
      </c>
      <c r="I11461" t="s">
        <v>3</v>
      </c>
      <c r="J11461">
        <v>1</v>
      </c>
    </row>
    <row r="11462" spans="2:10" x14ac:dyDescent="0.45">
      <c r="B11462">
        <v>22034</v>
      </c>
      <c r="C11462" t="s">
        <v>32</v>
      </c>
      <c r="D11462">
        <v>46</v>
      </c>
      <c r="E11462">
        <v>10</v>
      </c>
      <c r="F11462" t="s">
        <v>24</v>
      </c>
      <c r="G11462">
        <v>0</v>
      </c>
      <c r="H11462">
        <v>0</v>
      </c>
      <c r="I11462" t="s">
        <v>8</v>
      </c>
      <c r="J11462">
        <v>0</v>
      </c>
    </row>
    <row r="11463" spans="2:10" x14ac:dyDescent="0.45">
      <c r="B11463">
        <v>22035</v>
      </c>
      <c r="C11463" t="s">
        <v>32</v>
      </c>
      <c r="D11463">
        <v>46</v>
      </c>
      <c r="E11463">
        <v>10</v>
      </c>
      <c r="F11463" t="s">
        <v>6</v>
      </c>
      <c r="G11463">
        <v>2</v>
      </c>
      <c r="H11463">
        <v>1</v>
      </c>
      <c r="I11463" t="s">
        <v>21</v>
      </c>
      <c r="J11463">
        <v>1</v>
      </c>
    </row>
    <row r="11464" spans="2:10" x14ac:dyDescent="0.45">
      <c r="B11464">
        <v>22036</v>
      </c>
      <c r="C11464" t="s">
        <v>32</v>
      </c>
      <c r="D11464">
        <v>46</v>
      </c>
      <c r="E11464">
        <v>10</v>
      </c>
      <c r="F11464" t="s">
        <v>0</v>
      </c>
      <c r="G11464">
        <v>2</v>
      </c>
      <c r="H11464">
        <v>0</v>
      </c>
      <c r="I11464" t="s">
        <v>17</v>
      </c>
      <c r="J11464">
        <v>1</v>
      </c>
    </row>
    <row r="11465" spans="2:10" x14ac:dyDescent="0.45">
      <c r="B11465">
        <v>22037</v>
      </c>
      <c r="C11465" t="s">
        <v>32</v>
      </c>
      <c r="D11465">
        <v>46</v>
      </c>
      <c r="E11465">
        <v>10</v>
      </c>
      <c r="F11465" t="s">
        <v>30</v>
      </c>
      <c r="G11465">
        <v>2</v>
      </c>
      <c r="H11465">
        <v>2</v>
      </c>
      <c r="I11465" t="s">
        <v>10</v>
      </c>
      <c r="J11465">
        <v>0</v>
      </c>
    </row>
    <row r="11466" spans="2:10" x14ac:dyDescent="0.45">
      <c r="B11466">
        <v>22038</v>
      </c>
      <c r="C11466" t="s">
        <v>32</v>
      </c>
      <c r="D11466">
        <v>46</v>
      </c>
      <c r="E11466">
        <v>10</v>
      </c>
      <c r="F11466" t="s">
        <v>1</v>
      </c>
      <c r="G11466">
        <v>0</v>
      </c>
      <c r="H11466">
        <v>1</v>
      </c>
      <c r="I11466" t="s">
        <v>9</v>
      </c>
      <c r="J11466">
        <v>-1</v>
      </c>
    </row>
    <row r="11467" spans="2:10" x14ac:dyDescent="0.45">
      <c r="B11467">
        <v>22039</v>
      </c>
      <c r="C11467" t="s">
        <v>32</v>
      </c>
      <c r="D11467">
        <v>46</v>
      </c>
      <c r="E11467">
        <v>10</v>
      </c>
      <c r="F11467" t="s">
        <v>13</v>
      </c>
      <c r="G11467">
        <v>3</v>
      </c>
      <c r="H11467">
        <v>1</v>
      </c>
      <c r="I11467" t="s">
        <v>7</v>
      </c>
      <c r="J11467">
        <v>1</v>
      </c>
    </row>
    <row r="11468" spans="2:10" x14ac:dyDescent="0.45">
      <c r="B11468">
        <v>22040</v>
      </c>
      <c r="C11468" t="s">
        <v>32</v>
      </c>
      <c r="D11468">
        <v>46</v>
      </c>
      <c r="E11468">
        <v>10</v>
      </c>
      <c r="F11468" t="s">
        <v>11</v>
      </c>
      <c r="G11468">
        <v>2</v>
      </c>
      <c r="H11468">
        <v>2</v>
      </c>
      <c r="I11468" t="s">
        <v>4</v>
      </c>
      <c r="J11468">
        <v>0</v>
      </c>
    </row>
    <row r="11469" spans="2:10" x14ac:dyDescent="0.45">
      <c r="B11469">
        <v>22041</v>
      </c>
      <c r="C11469" t="s">
        <v>32</v>
      </c>
      <c r="D11469">
        <v>46</v>
      </c>
      <c r="E11469">
        <v>10</v>
      </c>
      <c r="F11469" t="s">
        <v>27</v>
      </c>
      <c r="G11469">
        <v>2</v>
      </c>
      <c r="H11469">
        <v>0</v>
      </c>
      <c r="I11469" t="s">
        <v>5</v>
      </c>
      <c r="J11469">
        <v>1</v>
      </c>
    </row>
    <row r="11470" spans="2:10" x14ac:dyDescent="0.45">
      <c r="B11470">
        <v>22042</v>
      </c>
      <c r="C11470" t="s">
        <v>32</v>
      </c>
      <c r="D11470">
        <v>46</v>
      </c>
      <c r="E11470">
        <v>10</v>
      </c>
      <c r="F11470" t="s">
        <v>14</v>
      </c>
      <c r="G11470">
        <v>1</v>
      </c>
      <c r="H11470">
        <v>3</v>
      </c>
      <c r="I11470" t="s">
        <v>3</v>
      </c>
      <c r="J11470">
        <v>-1</v>
      </c>
    </row>
    <row r="11471" spans="2:10" x14ac:dyDescent="0.45">
      <c r="B11471">
        <v>22043</v>
      </c>
      <c r="C11471" t="s">
        <v>32</v>
      </c>
      <c r="D11471">
        <v>46</v>
      </c>
      <c r="E11471">
        <v>11</v>
      </c>
      <c r="F11471" t="s">
        <v>9</v>
      </c>
      <c r="G11471">
        <v>0</v>
      </c>
      <c r="H11471">
        <v>0</v>
      </c>
      <c r="I11471" t="s">
        <v>24</v>
      </c>
      <c r="J11471">
        <v>0</v>
      </c>
    </row>
    <row r="11472" spans="2:10" x14ac:dyDescent="0.45">
      <c r="B11472">
        <v>22044</v>
      </c>
      <c r="C11472" t="s">
        <v>32</v>
      </c>
      <c r="D11472">
        <v>46</v>
      </c>
      <c r="E11472">
        <v>11</v>
      </c>
      <c r="F11472" t="s">
        <v>4</v>
      </c>
      <c r="G11472">
        <v>3</v>
      </c>
      <c r="H11472">
        <v>1</v>
      </c>
      <c r="I11472" t="s">
        <v>14</v>
      </c>
      <c r="J11472">
        <v>1</v>
      </c>
    </row>
    <row r="11473" spans="2:10" x14ac:dyDescent="0.45">
      <c r="B11473">
        <v>22045</v>
      </c>
      <c r="C11473" t="s">
        <v>32</v>
      </c>
      <c r="D11473">
        <v>46</v>
      </c>
      <c r="E11473">
        <v>11</v>
      </c>
      <c r="F11473" t="s">
        <v>8</v>
      </c>
      <c r="G11473">
        <v>1</v>
      </c>
      <c r="H11473">
        <v>0</v>
      </c>
      <c r="I11473" t="s">
        <v>0</v>
      </c>
      <c r="J11473">
        <v>1</v>
      </c>
    </row>
    <row r="11474" spans="2:10" x14ac:dyDescent="0.45">
      <c r="B11474">
        <v>22046</v>
      </c>
      <c r="C11474" t="s">
        <v>32</v>
      </c>
      <c r="D11474">
        <v>46</v>
      </c>
      <c r="E11474">
        <v>11</v>
      </c>
      <c r="F11474" t="s">
        <v>10</v>
      </c>
      <c r="G11474">
        <v>1</v>
      </c>
      <c r="H11474">
        <v>0</v>
      </c>
      <c r="I11474" t="s">
        <v>1</v>
      </c>
      <c r="J11474">
        <v>1</v>
      </c>
    </row>
    <row r="11475" spans="2:10" x14ac:dyDescent="0.45">
      <c r="B11475">
        <v>22047</v>
      </c>
      <c r="C11475" t="s">
        <v>32</v>
      </c>
      <c r="D11475">
        <v>46</v>
      </c>
      <c r="E11475">
        <v>11</v>
      </c>
      <c r="F11475" t="s">
        <v>21</v>
      </c>
      <c r="G11475">
        <v>4</v>
      </c>
      <c r="H11475">
        <v>1</v>
      </c>
      <c r="I11475" t="s">
        <v>30</v>
      </c>
      <c r="J11475">
        <v>1</v>
      </c>
    </row>
    <row r="11476" spans="2:10" x14ac:dyDescent="0.45">
      <c r="B11476">
        <v>22048</v>
      </c>
      <c r="C11476" t="s">
        <v>32</v>
      </c>
      <c r="D11476">
        <v>46</v>
      </c>
      <c r="E11476">
        <v>11</v>
      </c>
      <c r="F11476" t="s">
        <v>17</v>
      </c>
      <c r="G11476">
        <v>3</v>
      </c>
      <c r="H11476">
        <v>0</v>
      </c>
      <c r="I11476" t="s">
        <v>27</v>
      </c>
      <c r="J11476">
        <v>1</v>
      </c>
    </row>
    <row r="11477" spans="2:10" x14ac:dyDescent="0.45">
      <c r="B11477">
        <v>22049</v>
      </c>
      <c r="C11477" t="s">
        <v>32</v>
      </c>
      <c r="D11477">
        <v>46</v>
      </c>
      <c r="E11477">
        <v>11</v>
      </c>
      <c r="F11477" t="s">
        <v>7</v>
      </c>
      <c r="G11477">
        <v>0</v>
      </c>
      <c r="H11477">
        <v>1</v>
      </c>
      <c r="I11477" t="s">
        <v>6</v>
      </c>
      <c r="J11477">
        <v>-1</v>
      </c>
    </row>
    <row r="11478" spans="2:10" x14ac:dyDescent="0.45">
      <c r="B11478">
        <v>22050</v>
      </c>
      <c r="C11478" t="s">
        <v>32</v>
      </c>
      <c r="D11478">
        <v>46</v>
      </c>
      <c r="E11478">
        <v>11</v>
      </c>
      <c r="F11478" t="s">
        <v>3</v>
      </c>
      <c r="G11478">
        <v>0</v>
      </c>
      <c r="H11478">
        <v>0</v>
      </c>
      <c r="I11478" t="s">
        <v>13</v>
      </c>
      <c r="J11478">
        <v>0</v>
      </c>
    </row>
    <row r="11479" spans="2:10" x14ac:dyDescent="0.45">
      <c r="B11479">
        <v>22051</v>
      </c>
      <c r="C11479" t="s">
        <v>32</v>
      </c>
      <c r="D11479">
        <v>46</v>
      </c>
      <c r="E11479">
        <v>11</v>
      </c>
      <c r="F11479" t="s">
        <v>5</v>
      </c>
      <c r="G11479">
        <v>2</v>
      </c>
      <c r="H11479">
        <v>1</v>
      </c>
      <c r="I11479" t="s">
        <v>11</v>
      </c>
      <c r="J11479">
        <v>1</v>
      </c>
    </row>
    <row r="11480" spans="2:10" x14ac:dyDescent="0.45">
      <c r="B11480">
        <v>22052</v>
      </c>
      <c r="C11480" t="s">
        <v>32</v>
      </c>
      <c r="D11480">
        <v>46</v>
      </c>
      <c r="E11480">
        <v>12</v>
      </c>
      <c r="F11480" t="s">
        <v>1</v>
      </c>
      <c r="G11480">
        <v>1</v>
      </c>
      <c r="H11480">
        <v>0</v>
      </c>
      <c r="I11480" t="s">
        <v>21</v>
      </c>
      <c r="J11480">
        <v>1</v>
      </c>
    </row>
    <row r="11481" spans="2:10" x14ac:dyDescent="0.45">
      <c r="B11481">
        <v>22053</v>
      </c>
      <c r="C11481" t="s">
        <v>32</v>
      </c>
      <c r="D11481">
        <v>46</v>
      </c>
      <c r="E11481">
        <v>12</v>
      </c>
      <c r="F11481" t="s">
        <v>27</v>
      </c>
      <c r="G11481">
        <v>2</v>
      </c>
      <c r="H11481">
        <v>1</v>
      </c>
      <c r="I11481" t="s">
        <v>8</v>
      </c>
      <c r="J11481">
        <v>1</v>
      </c>
    </row>
    <row r="11482" spans="2:10" x14ac:dyDescent="0.45">
      <c r="B11482">
        <v>22054</v>
      </c>
      <c r="C11482" t="s">
        <v>32</v>
      </c>
      <c r="D11482">
        <v>46</v>
      </c>
      <c r="E11482">
        <v>12</v>
      </c>
      <c r="F11482" t="s">
        <v>11</v>
      </c>
      <c r="G11482">
        <v>2</v>
      </c>
      <c r="H11482">
        <v>2</v>
      </c>
      <c r="I11482" t="s">
        <v>17</v>
      </c>
      <c r="J11482">
        <v>0</v>
      </c>
    </row>
    <row r="11483" spans="2:10" x14ac:dyDescent="0.45">
      <c r="B11483">
        <v>22055</v>
      </c>
      <c r="C11483" t="s">
        <v>32</v>
      </c>
      <c r="D11483">
        <v>46</v>
      </c>
      <c r="E11483">
        <v>12</v>
      </c>
      <c r="F11483" t="s">
        <v>24</v>
      </c>
      <c r="G11483">
        <v>0</v>
      </c>
      <c r="H11483">
        <v>0</v>
      </c>
      <c r="I11483" t="s">
        <v>10</v>
      </c>
      <c r="J11483">
        <v>0</v>
      </c>
    </row>
    <row r="11484" spans="2:10" x14ac:dyDescent="0.45">
      <c r="B11484">
        <v>22056</v>
      </c>
      <c r="C11484" t="s">
        <v>32</v>
      </c>
      <c r="D11484">
        <v>46</v>
      </c>
      <c r="E11484">
        <v>12</v>
      </c>
      <c r="F11484" t="s">
        <v>0</v>
      </c>
      <c r="G11484">
        <v>2</v>
      </c>
      <c r="H11484">
        <v>2</v>
      </c>
      <c r="I11484" t="s">
        <v>9</v>
      </c>
      <c r="J11484">
        <v>0</v>
      </c>
    </row>
    <row r="11485" spans="2:10" x14ac:dyDescent="0.45">
      <c r="B11485">
        <v>22057</v>
      </c>
      <c r="C11485" t="s">
        <v>32</v>
      </c>
      <c r="D11485">
        <v>46</v>
      </c>
      <c r="E11485">
        <v>12</v>
      </c>
      <c r="F11485" t="s">
        <v>30</v>
      </c>
      <c r="G11485">
        <v>0</v>
      </c>
      <c r="H11485">
        <v>0</v>
      </c>
      <c r="I11485" t="s">
        <v>7</v>
      </c>
      <c r="J11485">
        <v>0</v>
      </c>
    </row>
    <row r="11486" spans="2:10" x14ac:dyDescent="0.45">
      <c r="B11486">
        <v>22058</v>
      </c>
      <c r="C11486" t="s">
        <v>32</v>
      </c>
      <c r="D11486">
        <v>46</v>
      </c>
      <c r="E11486">
        <v>12</v>
      </c>
      <c r="F11486" t="s">
        <v>14</v>
      </c>
      <c r="G11486">
        <v>2</v>
      </c>
      <c r="H11486">
        <v>3</v>
      </c>
      <c r="I11486" t="s">
        <v>13</v>
      </c>
      <c r="J11486">
        <v>-1</v>
      </c>
    </row>
    <row r="11487" spans="2:10" x14ac:dyDescent="0.45">
      <c r="B11487">
        <v>22059</v>
      </c>
      <c r="C11487" t="s">
        <v>32</v>
      </c>
      <c r="D11487">
        <v>46</v>
      </c>
      <c r="E11487">
        <v>12</v>
      </c>
      <c r="F11487" t="s">
        <v>4</v>
      </c>
      <c r="G11487">
        <v>2</v>
      </c>
      <c r="H11487">
        <v>1</v>
      </c>
      <c r="I11487" t="s">
        <v>5</v>
      </c>
      <c r="J11487">
        <v>1</v>
      </c>
    </row>
    <row r="11488" spans="2:10" x14ac:dyDescent="0.45">
      <c r="B11488">
        <v>22060</v>
      </c>
      <c r="C11488" t="s">
        <v>32</v>
      </c>
      <c r="D11488">
        <v>46</v>
      </c>
      <c r="E11488">
        <v>12</v>
      </c>
      <c r="F11488" t="s">
        <v>6</v>
      </c>
      <c r="G11488">
        <v>2</v>
      </c>
      <c r="H11488">
        <v>3</v>
      </c>
      <c r="I11488" t="s">
        <v>3</v>
      </c>
      <c r="J11488">
        <v>-1</v>
      </c>
    </row>
    <row r="11489" spans="2:10" x14ac:dyDescent="0.45">
      <c r="B11489">
        <v>22061</v>
      </c>
      <c r="C11489" t="s">
        <v>32</v>
      </c>
      <c r="D11489">
        <v>46</v>
      </c>
      <c r="E11489">
        <v>13</v>
      </c>
      <c r="F11489" t="s">
        <v>21</v>
      </c>
      <c r="G11489">
        <v>3</v>
      </c>
      <c r="H11489">
        <v>3</v>
      </c>
      <c r="I11489" t="s">
        <v>24</v>
      </c>
      <c r="J11489">
        <v>0</v>
      </c>
    </row>
    <row r="11490" spans="2:10" x14ac:dyDescent="0.45">
      <c r="B11490">
        <v>22062</v>
      </c>
      <c r="C11490" t="s">
        <v>32</v>
      </c>
      <c r="D11490">
        <v>46</v>
      </c>
      <c r="E11490">
        <v>13</v>
      </c>
      <c r="F11490" t="s">
        <v>5</v>
      </c>
      <c r="G11490">
        <v>1</v>
      </c>
      <c r="H11490">
        <v>1</v>
      </c>
      <c r="I11490" t="s">
        <v>14</v>
      </c>
      <c r="J11490">
        <v>0</v>
      </c>
    </row>
    <row r="11491" spans="2:10" x14ac:dyDescent="0.45">
      <c r="B11491">
        <v>22063</v>
      </c>
      <c r="C11491" t="s">
        <v>32</v>
      </c>
      <c r="D11491">
        <v>46</v>
      </c>
      <c r="E11491">
        <v>13</v>
      </c>
      <c r="F11491" t="s">
        <v>10</v>
      </c>
      <c r="G11491">
        <v>0</v>
      </c>
      <c r="H11491">
        <v>0</v>
      </c>
      <c r="I11491" t="s">
        <v>0</v>
      </c>
      <c r="J11491">
        <v>0</v>
      </c>
    </row>
    <row r="11492" spans="2:10" x14ac:dyDescent="0.45">
      <c r="B11492">
        <v>22064</v>
      </c>
      <c r="C11492" t="s">
        <v>32</v>
      </c>
      <c r="D11492">
        <v>46</v>
      </c>
      <c r="E11492">
        <v>13</v>
      </c>
      <c r="F11492" t="s">
        <v>7</v>
      </c>
      <c r="G11492">
        <v>2</v>
      </c>
      <c r="H11492">
        <v>2</v>
      </c>
      <c r="I11492" t="s">
        <v>1</v>
      </c>
      <c r="J11492">
        <v>0</v>
      </c>
    </row>
    <row r="11493" spans="2:10" x14ac:dyDescent="0.45">
      <c r="B11493">
        <v>22065</v>
      </c>
      <c r="C11493" t="s">
        <v>32</v>
      </c>
      <c r="D11493">
        <v>46</v>
      </c>
      <c r="E11493">
        <v>13</v>
      </c>
      <c r="F11493" t="s">
        <v>3</v>
      </c>
      <c r="G11493">
        <v>3</v>
      </c>
      <c r="H11493">
        <v>3</v>
      </c>
      <c r="I11493" t="s">
        <v>30</v>
      </c>
      <c r="J11493">
        <v>0</v>
      </c>
    </row>
    <row r="11494" spans="2:10" x14ac:dyDescent="0.45">
      <c r="B11494">
        <v>22066</v>
      </c>
      <c r="C11494" t="s">
        <v>32</v>
      </c>
      <c r="D11494">
        <v>46</v>
      </c>
      <c r="E11494">
        <v>13</v>
      </c>
      <c r="F11494" t="s">
        <v>9</v>
      </c>
      <c r="G11494">
        <v>4</v>
      </c>
      <c r="H11494">
        <v>1</v>
      </c>
      <c r="I11494" t="s">
        <v>27</v>
      </c>
      <c r="J11494">
        <v>1</v>
      </c>
    </row>
    <row r="11495" spans="2:10" x14ac:dyDescent="0.45">
      <c r="B11495">
        <v>22067</v>
      </c>
      <c r="C11495" t="s">
        <v>32</v>
      </c>
      <c r="D11495">
        <v>46</v>
      </c>
      <c r="E11495">
        <v>13</v>
      </c>
      <c r="F11495" t="s">
        <v>13</v>
      </c>
      <c r="G11495">
        <v>3</v>
      </c>
      <c r="H11495">
        <v>1</v>
      </c>
      <c r="I11495" t="s">
        <v>6</v>
      </c>
      <c r="J11495">
        <v>1</v>
      </c>
    </row>
    <row r="11496" spans="2:10" x14ac:dyDescent="0.45">
      <c r="B11496">
        <v>22068</v>
      </c>
      <c r="C11496" t="s">
        <v>32</v>
      </c>
      <c r="D11496">
        <v>46</v>
      </c>
      <c r="E11496">
        <v>13</v>
      </c>
      <c r="F11496" t="s">
        <v>8</v>
      </c>
      <c r="G11496">
        <v>0</v>
      </c>
      <c r="H11496">
        <v>2</v>
      </c>
      <c r="I11496" t="s">
        <v>11</v>
      </c>
      <c r="J11496">
        <v>-1</v>
      </c>
    </row>
    <row r="11497" spans="2:10" x14ac:dyDescent="0.45">
      <c r="B11497">
        <v>22069</v>
      </c>
      <c r="C11497" t="s">
        <v>32</v>
      </c>
      <c r="D11497">
        <v>46</v>
      </c>
      <c r="E11497">
        <v>13</v>
      </c>
      <c r="F11497" t="s">
        <v>17</v>
      </c>
      <c r="G11497">
        <v>3</v>
      </c>
      <c r="H11497">
        <v>1</v>
      </c>
      <c r="I11497" t="s">
        <v>4</v>
      </c>
      <c r="J11497">
        <v>1</v>
      </c>
    </row>
    <row r="11498" spans="2:10" x14ac:dyDescent="0.45">
      <c r="B11498">
        <v>22070</v>
      </c>
      <c r="C11498" t="s">
        <v>32</v>
      </c>
      <c r="D11498">
        <v>46</v>
      </c>
      <c r="E11498">
        <v>14</v>
      </c>
      <c r="F11498" t="s">
        <v>0</v>
      </c>
      <c r="G11498">
        <v>1</v>
      </c>
      <c r="H11498">
        <v>0</v>
      </c>
      <c r="I11498" t="s">
        <v>21</v>
      </c>
      <c r="J11498">
        <v>1</v>
      </c>
    </row>
    <row r="11499" spans="2:10" x14ac:dyDescent="0.45">
      <c r="B11499">
        <v>22071</v>
      </c>
      <c r="C11499" t="s">
        <v>32</v>
      </c>
      <c r="D11499">
        <v>46</v>
      </c>
      <c r="E11499">
        <v>14</v>
      </c>
      <c r="F11499" t="s">
        <v>4</v>
      </c>
      <c r="G11499">
        <v>1</v>
      </c>
      <c r="H11499">
        <v>0</v>
      </c>
      <c r="I11499" t="s">
        <v>8</v>
      </c>
      <c r="J11499">
        <v>1</v>
      </c>
    </row>
    <row r="11500" spans="2:10" x14ac:dyDescent="0.45">
      <c r="B11500">
        <v>22072</v>
      </c>
      <c r="C11500" t="s">
        <v>32</v>
      </c>
      <c r="D11500">
        <v>46</v>
      </c>
      <c r="E11500">
        <v>14</v>
      </c>
      <c r="F11500" t="s">
        <v>5</v>
      </c>
      <c r="G11500">
        <v>2</v>
      </c>
      <c r="H11500">
        <v>0</v>
      </c>
      <c r="I11500" t="s">
        <v>17</v>
      </c>
      <c r="J11500">
        <v>1</v>
      </c>
    </row>
    <row r="11501" spans="2:10" x14ac:dyDescent="0.45">
      <c r="B11501">
        <v>22073</v>
      </c>
      <c r="C11501" t="s">
        <v>32</v>
      </c>
      <c r="D11501">
        <v>46</v>
      </c>
      <c r="E11501">
        <v>14</v>
      </c>
      <c r="F11501" t="s">
        <v>27</v>
      </c>
      <c r="G11501">
        <v>1</v>
      </c>
      <c r="H11501">
        <v>0</v>
      </c>
      <c r="I11501" t="s">
        <v>10</v>
      </c>
      <c r="J11501">
        <v>1</v>
      </c>
    </row>
    <row r="11502" spans="2:10" x14ac:dyDescent="0.45">
      <c r="B11502">
        <v>22074</v>
      </c>
      <c r="C11502" t="s">
        <v>32</v>
      </c>
      <c r="D11502">
        <v>46</v>
      </c>
      <c r="E11502">
        <v>14</v>
      </c>
      <c r="F11502" t="s">
        <v>11</v>
      </c>
      <c r="G11502">
        <v>4</v>
      </c>
      <c r="H11502">
        <v>1</v>
      </c>
      <c r="I11502" t="s">
        <v>9</v>
      </c>
      <c r="J11502">
        <v>1</v>
      </c>
    </row>
    <row r="11503" spans="2:10" x14ac:dyDescent="0.45">
      <c r="B11503">
        <v>22075</v>
      </c>
      <c r="C11503" t="s">
        <v>32</v>
      </c>
      <c r="D11503">
        <v>46</v>
      </c>
      <c r="E11503">
        <v>14</v>
      </c>
      <c r="F11503" t="s">
        <v>24</v>
      </c>
      <c r="G11503">
        <v>2</v>
      </c>
      <c r="H11503">
        <v>1</v>
      </c>
      <c r="I11503" t="s">
        <v>7</v>
      </c>
      <c r="J11503">
        <v>1</v>
      </c>
    </row>
    <row r="11504" spans="2:10" x14ac:dyDescent="0.45">
      <c r="B11504">
        <v>22076</v>
      </c>
      <c r="C11504" t="s">
        <v>32</v>
      </c>
      <c r="D11504">
        <v>46</v>
      </c>
      <c r="E11504">
        <v>14</v>
      </c>
      <c r="F11504" t="s">
        <v>14</v>
      </c>
      <c r="G11504">
        <v>1</v>
      </c>
      <c r="H11504">
        <v>2</v>
      </c>
      <c r="I11504" t="s">
        <v>6</v>
      </c>
      <c r="J11504">
        <v>-1</v>
      </c>
    </row>
    <row r="11505" spans="2:10" x14ac:dyDescent="0.45">
      <c r="B11505">
        <v>22077</v>
      </c>
      <c r="C11505" t="s">
        <v>32</v>
      </c>
      <c r="D11505">
        <v>46</v>
      </c>
      <c r="E11505">
        <v>14</v>
      </c>
      <c r="F11505" t="s">
        <v>30</v>
      </c>
      <c r="G11505">
        <v>0</v>
      </c>
      <c r="H11505">
        <v>0</v>
      </c>
      <c r="I11505" t="s">
        <v>13</v>
      </c>
      <c r="J11505">
        <v>0</v>
      </c>
    </row>
    <row r="11506" spans="2:10" x14ac:dyDescent="0.45">
      <c r="B11506">
        <v>22078</v>
      </c>
      <c r="C11506" t="s">
        <v>32</v>
      </c>
      <c r="D11506">
        <v>46</v>
      </c>
      <c r="E11506">
        <v>14</v>
      </c>
      <c r="F11506" t="s">
        <v>1</v>
      </c>
      <c r="G11506">
        <v>1</v>
      </c>
      <c r="H11506">
        <v>0</v>
      </c>
      <c r="I11506" t="s">
        <v>3</v>
      </c>
      <c r="J11506">
        <v>1</v>
      </c>
    </row>
    <row r="11507" spans="2:10" x14ac:dyDescent="0.45">
      <c r="B11507">
        <v>22079</v>
      </c>
      <c r="C11507" t="s">
        <v>32</v>
      </c>
      <c r="D11507">
        <v>46</v>
      </c>
      <c r="E11507">
        <v>15</v>
      </c>
      <c r="F11507" t="s">
        <v>3</v>
      </c>
      <c r="G11507">
        <v>1</v>
      </c>
      <c r="H11507">
        <v>2</v>
      </c>
      <c r="I11507" t="s">
        <v>24</v>
      </c>
      <c r="J11507">
        <v>-1</v>
      </c>
    </row>
    <row r="11508" spans="2:10" x14ac:dyDescent="0.45">
      <c r="B11508">
        <v>22080</v>
      </c>
      <c r="C11508" t="s">
        <v>32</v>
      </c>
      <c r="D11508">
        <v>46</v>
      </c>
      <c r="E11508">
        <v>15</v>
      </c>
      <c r="F11508" t="s">
        <v>17</v>
      </c>
      <c r="G11508">
        <v>3</v>
      </c>
      <c r="H11508">
        <v>0</v>
      </c>
      <c r="I11508" t="s">
        <v>14</v>
      </c>
      <c r="J11508">
        <v>1</v>
      </c>
    </row>
    <row r="11509" spans="2:10" x14ac:dyDescent="0.45">
      <c r="B11509">
        <v>22081</v>
      </c>
      <c r="C11509" t="s">
        <v>32</v>
      </c>
      <c r="D11509">
        <v>46</v>
      </c>
      <c r="E11509">
        <v>15</v>
      </c>
      <c r="F11509" t="s">
        <v>7</v>
      </c>
      <c r="G11509">
        <v>0</v>
      </c>
      <c r="H11509">
        <v>1</v>
      </c>
      <c r="I11509" t="s">
        <v>0</v>
      </c>
      <c r="J11509">
        <v>-1</v>
      </c>
    </row>
    <row r="11510" spans="2:10" x14ac:dyDescent="0.45">
      <c r="B11510">
        <v>22082</v>
      </c>
      <c r="C11510" t="s">
        <v>32</v>
      </c>
      <c r="D11510">
        <v>46</v>
      </c>
      <c r="E11510">
        <v>15</v>
      </c>
      <c r="F11510" t="s">
        <v>6</v>
      </c>
      <c r="G11510">
        <v>0</v>
      </c>
      <c r="H11510">
        <v>2</v>
      </c>
      <c r="I11510" t="s">
        <v>30</v>
      </c>
      <c r="J11510">
        <v>-1</v>
      </c>
    </row>
    <row r="11511" spans="2:10" x14ac:dyDescent="0.45">
      <c r="B11511">
        <v>22083</v>
      </c>
      <c r="C11511" t="s">
        <v>32</v>
      </c>
      <c r="D11511">
        <v>46</v>
      </c>
      <c r="E11511">
        <v>15</v>
      </c>
      <c r="F11511" t="s">
        <v>13</v>
      </c>
      <c r="G11511">
        <v>1</v>
      </c>
      <c r="H11511">
        <v>1</v>
      </c>
      <c r="I11511" t="s">
        <v>1</v>
      </c>
      <c r="J11511">
        <v>0</v>
      </c>
    </row>
    <row r="11512" spans="2:10" x14ac:dyDescent="0.45">
      <c r="B11512">
        <v>22084</v>
      </c>
      <c r="C11512" t="s">
        <v>32</v>
      </c>
      <c r="D11512">
        <v>46</v>
      </c>
      <c r="E11512">
        <v>15</v>
      </c>
      <c r="F11512" t="s">
        <v>21</v>
      </c>
      <c r="G11512">
        <v>1</v>
      </c>
      <c r="H11512">
        <v>1</v>
      </c>
      <c r="I11512" t="s">
        <v>27</v>
      </c>
      <c r="J11512">
        <v>0</v>
      </c>
    </row>
    <row r="11513" spans="2:10" x14ac:dyDescent="0.45">
      <c r="B11513">
        <v>22085</v>
      </c>
      <c r="C11513" t="s">
        <v>32</v>
      </c>
      <c r="D11513">
        <v>46</v>
      </c>
      <c r="E11513">
        <v>15</v>
      </c>
      <c r="F11513" t="s">
        <v>8</v>
      </c>
      <c r="G11513">
        <v>2</v>
      </c>
      <c r="H11513">
        <v>2</v>
      </c>
      <c r="I11513" t="s">
        <v>5</v>
      </c>
      <c r="J11513">
        <v>0</v>
      </c>
    </row>
    <row r="11514" spans="2:10" x14ac:dyDescent="0.45">
      <c r="B11514">
        <v>22086</v>
      </c>
      <c r="C11514" t="s">
        <v>32</v>
      </c>
      <c r="D11514">
        <v>46</v>
      </c>
      <c r="E11514">
        <v>15</v>
      </c>
      <c r="F11514" t="s">
        <v>9</v>
      </c>
      <c r="G11514">
        <v>0</v>
      </c>
      <c r="H11514">
        <v>0</v>
      </c>
      <c r="I11514" t="s">
        <v>4</v>
      </c>
      <c r="J11514">
        <v>0</v>
      </c>
    </row>
    <row r="11515" spans="2:10" x14ac:dyDescent="0.45">
      <c r="B11515">
        <v>22087</v>
      </c>
      <c r="C11515" t="s">
        <v>32</v>
      </c>
      <c r="D11515">
        <v>46</v>
      </c>
      <c r="E11515">
        <v>15</v>
      </c>
      <c r="F11515" t="s">
        <v>10</v>
      </c>
      <c r="G11515">
        <v>1</v>
      </c>
      <c r="H11515">
        <v>1</v>
      </c>
      <c r="I11515" t="s">
        <v>11</v>
      </c>
      <c r="J11515">
        <v>0</v>
      </c>
    </row>
    <row r="11516" spans="2:10" x14ac:dyDescent="0.45">
      <c r="B11516">
        <v>22088</v>
      </c>
      <c r="C11516" t="s">
        <v>32</v>
      </c>
      <c r="D11516">
        <v>46</v>
      </c>
      <c r="E11516">
        <v>16</v>
      </c>
      <c r="F11516" t="s">
        <v>11</v>
      </c>
      <c r="G11516">
        <v>3</v>
      </c>
      <c r="H11516">
        <v>1</v>
      </c>
      <c r="I11516" t="s">
        <v>21</v>
      </c>
      <c r="J11516">
        <v>1</v>
      </c>
    </row>
    <row r="11517" spans="2:10" x14ac:dyDescent="0.45">
      <c r="B11517">
        <v>22089</v>
      </c>
      <c r="C11517" t="s">
        <v>32</v>
      </c>
      <c r="D11517">
        <v>46</v>
      </c>
      <c r="E11517">
        <v>16</v>
      </c>
      <c r="F11517" t="s">
        <v>17</v>
      </c>
      <c r="G11517">
        <v>5</v>
      </c>
      <c r="H11517">
        <v>1</v>
      </c>
      <c r="I11517" t="s">
        <v>8</v>
      </c>
      <c r="J11517">
        <v>1</v>
      </c>
    </row>
    <row r="11518" spans="2:10" x14ac:dyDescent="0.45">
      <c r="B11518">
        <v>22090</v>
      </c>
      <c r="C11518" t="s">
        <v>32</v>
      </c>
      <c r="D11518">
        <v>46</v>
      </c>
      <c r="E11518">
        <v>16</v>
      </c>
      <c r="F11518" t="s">
        <v>14</v>
      </c>
      <c r="G11518">
        <v>0</v>
      </c>
      <c r="H11518">
        <v>1</v>
      </c>
      <c r="I11518" t="s">
        <v>30</v>
      </c>
      <c r="J11518">
        <v>-1</v>
      </c>
    </row>
    <row r="11519" spans="2:10" x14ac:dyDescent="0.45">
      <c r="B11519">
        <v>22091</v>
      </c>
      <c r="C11519" t="s">
        <v>32</v>
      </c>
      <c r="D11519">
        <v>46</v>
      </c>
      <c r="E11519">
        <v>16</v>
      </c>
      <c r="F11519" t="s">
        <v>4</v>
      </c>
      <c r="G11519">
        <v>4</v>
      </c>
      <c r="H11519">
        <v>1</v>
      </c>
      <c r="I11519" t="s">
        <v>10</v>
      </c>
      <c r="J11519">
        <v>1</v>
      </c>
    </row>
    <row r="11520" spans="2:10" x14ac:dyDescent="0.45">
      <c r="B11520">
        <v>22092</v>
      </c>
      <c r="C11520" t="s">
        <v>32</v>
      </c>
      <c r="D11520">
        <v>46</v>
      </c>
      <c r="E11520">
        <v>16</v>
      </c>
      <c r="F11520" t="s">
        <v>5</v>
      </c>
      <c r="G11520">
        <v>4</v>
      </c>
      <c r="H11520">
        <v>2</v>
      </c>
      <c r="I11520" t="s">
        <v>9</v>
      </c>
      <c r="J11520">
        <v>1</v>
      </c>
    </row>
    <row r="11521" spans="2:10" x14ac:dyDescent="0.45">
      <c r="B11521">
        <v>22093</v>
      </c>
      <c r="C11521" t="s">
        <v>32</v>
      </c>
      <c r="D11521">
        <v>46</v>
      </c>
      <c r="E11521">
        <v>16</v>
      </c>
      <c r="F11521" t="s">
        <v>27</v>
      </c>
      <c r="G11521">
        <v>1</v>
      </c>
      <c r="H11521">
        <v>1</v>
      </c>
      <c r="I11521" t="s">
        <v>7</v>
      </c>
      <c r="J11521">
        <v>0</v>
      </c>
    </row>
    <row r="11522" spans="2:10" x14ac:dyDescent="0.45">
      <c r="B11522">
        <v>22094</v>
      </c>
      <c r="C11522" t="s">
        <v>32</v>
      </c>
      <c r="D11522">
        <v>46</v>
      </c>
      <c r="E11522">
        <v>16</v>
      </c>
      <c r="F11522" t="s">
        <v>24</v>
      </c>
      <c r="G11522">
        <v>2</v>
      </c>
      <c r="H11522">
        <v>0</v>
      </c>
      <c r="I11522" t="s">
        <v>13</v>
      </c>
      <c r="J11522">
        <v>1</v>
      </c>
    </row>
    <row r="11523" spans="2:10" x14ac:dyDescent="0.45">
      <c r="B11523">
        <v>22095</v>
      </c>
      <c r="C11523" t="s">
        <v>32</v>
      </c>
      <c r="D11523">
        <v>46</v>
      </c>
      <c r="E11523">
        <v>16</v>
      </c>
      <c r="F11523" t="s">
        <v>1</v>
      </c>
      <c r="G11523">
        <v>0</v>
      </c>
      <c r="H11523">
        <v>0</v>
      </c>
      <c r="I11523" t="s">
        <v>6</v>
      </c>
      <c r="J11523">
        <v>0</v>
      </c>
    </row>
    <row r="11524" spans="2:10" x14ac:dyDescent="0.45">
      <c r="B11524">
        <v>22096</v>
      </c>
      <c r="C11524" t="s">
        <v>32</v>
      </c>
      <c r="D11524">
        <v>46</v>
      </c>
      <c r="E11524">
        <v>16</v>
      </c>
      <c r="F11524" t="s">
        <v>0</v>
      </c>
      <c r="G11524">
        <v>2</v>
      </c>
      <c r="H11524">
        <v>3</v>
      </c>
      <c r="I11524" t="s">
        <v>3</v>
      </c>
      <c r="J11524">
        <v>-1</v>
      </c>
    </row>
    <row r="11525" spans="2:10" x14ac:dyDescent="0.45">
      <c r="B11525">
        <v>22097</v>
      </c>
      <c r="C11525" t="s">
        <v>32</v>
      </c>
      <c r="D11525">
        <v>46</v>
      </c>
      <c r="E11525">
        <v>17</v>
      </c>
      <c r="F11525" t="s">
        <v>6</v>
      </c>
      <c r="G11525">
        <v>1</v>
      </c>
      <c r="H11525">
        <v>1</v>
      </c>
      <c r="I11525" t="s">
        <v>24</v>
      </c>
      <c r="J11525">
        <v>0</v>
      </c>
    </row>
    <row r="11526" spans="2:10" x14ac:dyDescent="0.45">
      <c r="B11526">
        <v>22098</v>
      </c>
      <c r="C11526" t="s">
        <v>32</v>
      </c>
      <c r="D11526">
        <v>46</v>
      </c>
      <c r="E11526">
        <v>17</v>
      </c>
      <c r="F11526" t="s">
        <v>8</v>
      </c>
      <c r="G11526">
        <v>3</v>
      </c>
      <c r="H11526">
        <v>3</v>
      </c>
      <c r="I11526" t="s">
        <v>14</v>
      </c>
      <c r="J11526">
        <v>0</v>
      </c>
    </row>
    <row r="11527" spans="2:10" x14ac:dyDescent="0.45">
      <c r="B11527">
        <v>22099</v>
      </c>
      <c r="C11527" t="s">
        <v>32</v>
      </c>
      <c r="D11527">
        <v>46</v>
      </c>
      <c r="E11527">
        <v>17</v>
      </c>
      <c r="F11527" t="s">
        <v>13</v>
      </c>
      <c r="G11527">
        <v>3</v>
      </c>
      <c r="H11527">
        <v>0</v>
      </c>
      <c r="I11527" t="s">
        <v>0</v>
      </c>
      <c r="J11527">
        <v>1</v>
      </c>
    </row>
    <row r="11528" spans="2:10" x14ac:dyDescent="0.45">
      <c r="B11528">
        <v>22100</v>
      </c>
      <c r="C11528" t="s">
        <v>32</v>
      </c>
      <c r="D11528">
        <v>46</v>
      </c>
      <c r="E11528">
        <v>17</v>
      </c>
      <c r="F11528" t="s">
        <v>9</v>
      </c>
      <c r="G11528">
        <v>0</v>
      </c>
      <c r="H11528">
        <v>5</v>
      </c>
      <c r="I11528" t="s">
        <v>17</v>
      </c>
      <c r="J11528">
        <v>-1</v>
      </c>
    </row>
    <row r="11529" spans="2:10" x14ac:dyDescent="0.45">
      <c r="B11529">
        <v>22101</v>
      </c>
      <c r="C11529" t="s">
        <v>32</v>
      </c>
      <c r="D11529">
        <v>46</v>
      </c>
      <c r="E11529">
        <v>17</v>
      </c>
      <c r="F11529" t="s">
        <v>30</v>
      </c>
      <c r="G11529">
        <v>3</v>
      </c>
      <c r="H11529">
        <v>1</v>
      </c>
      <c r="I11529" t="s">
        <v>1</v>
      </c>
      <c r="J11529">
        <v>1</v>
      </c>
    </row>
    <row r="11530" spans="2:10" x14ac:dyDescent="0.45">
      <c r="B11530">
        <v>22102</v>
      </c>
      <c r="C11530" t="s">
        <v>32</v>
      </c>
      <c r="D11530">
        <v>46</v>
      </c>
      <c r="E11530">
        <v>17</v>
      </c>
      <c r="F11530" t="s">
        <v>3</v>
      </c>
      <c r="G11530">
        <v>1</v>
      </c>
      <c r="H11530">
        <v>0</v>
      </c>
      <c r="I11530" t="s">
        <v>27</v>
      </c>
      <c r="J11530">
        <v>1</v>
      </c>
    </row>
    <row r="11531" spans="2:10" x14ac:dyDescent="0.45">
      <c r="B11531">
        <v>22103</v>
      </c>
      <c r="C11531" t="s">
        <v>32</v>
      </c>
      <c r="D11531">
        <v>46</v>
      </c>
      <c r="E11531">
        <v>17</v>
      </c>
      <c r="F11531" t="s">
        <v>10</v>
      </c>
      <c r="G11531">
        <v>1</v>
      </c>
      <c r="H11531">
        <v>1</v>
      </c>
      <c r="I11531" t="s">
        <v>5</v>
      </c>
      <c r="J11531">
        <v>0</v>
      </c>
    </row>
    <row r="11532" spans="2:10" x14ac:dyDescent="0.45">
      <c r="B11532">
        <v>22104</v>
      </c>
      <c r="C11532" t="s">
        <v>32</v>
      </c>
      <c r="D11532">
        <v>46</v>
      </c>
      <c r="E11532">
        <v>17</v>
      </c>
      <c r="F11532" t="s">
        <v>21</v>
      </c>
      <c r="G11532">
        <v>1</v>
      </c>
      <c r="H11532">
        <v>5</v>
      </c>
      <c r="I11532" t="s">
        <v>4</v>
      </c>
      <c r="J11532">
        <v>-1</v>
      </c>
    </row>
    <row r="11533" spans="2:10" x14ac:dyDescent="0.45">
      <c r="B11533">
        <v>22105</v>
      </c>
      <c r="C11533" t="s">
        <v>32</v>
      </c>
      <c r="D11533">
        <v>46</v>
      </c>
      <c r="E11533">
        <v>17</v>
      </c>
      <c r="F11533" t="s">
        <v>7</v>
      </c>
      <c r="G11533">
        <v>2</v>
      </c>
      <c r="H11533">
        <v>1</v>
      </c>
      <c r="I11533" t="s">
        <v>11</v>
      </c>
      <c r="J11533">
        <v>1</v>
      </c>
    </row>
    <row r="11534" spans="2:10" x14ac:dyDescent="0.45">
      <c r="B11534">
        <v>24363</v>
      </c>
      <c r="C11534" t="s">
        <v>31</v>
      </c>
      <c r="D11534">
        <v>47</v>
      </c>
      <c r="E11534">
        <v>1</v>
      </c>
      <c r="F11534" t="s">
        <v>24</v>
      </c>
      <c r="G11534">
        <v>2</v>
      </c>
      <c r="H11534">
        <v>3</v>
      </c>
      <c r="I11534" t="s">
        <v>17</v>
      </c>
      <c r="J11534">
        <v>-1</v>
      </c>
    </row>
    <row r="11535" spans="2:10" x14ac:dyDescent="0.45">
      <c r="B11535">
        <v>24364</v>
      </c>
      <c r="C11535" t="s">
        <v>31</v>
      </c>
      <c r="D11535">
        <v>47</v>
      </c>
      <c r="E11535">
        <v>1</v>
      </c>
      <c r="F11535" t="s">
        <v>14</v>
      </c>
      <c r="G11535">
        <v>0</v>
      </c>
      <c r="H11535">
        <v>2</v>
      </c>
      <c r="I11535" t="s">
        <v>8</v>
      </c>
      <c r="J11535">
        <v>-1</v>
      </c>
    </row>
    <row r="11536" spans="2:10" x14ac:dyDescent="0.45">
      <c r="B11536">
        <v>24365</v>
      </c>
      <c r="C11536" t="s">
        <v>31</v>
      </c>
      <c r="D11536">
        <v>47</v>
      </c>
      <c r="E11536">
        <v>1</v>
      </c>
      <c r="F11536" t="s">
        <v>18</v>
      </c>
      <c r="G11536">
        <v>1</v>
      </c>
      <c r="H11536">
        <v>2</v>
      </c>
      <c r="I11536" t="s">
        <v>7</v>
      </c>
      <c r="J11536">
        <v>-1</v>
      </c>
    </row>
    <row r="11537" spans="2:10" x14ac:dyDescent="0.45">
      <c r="B11537">
        <v>24366</v>
      </c>
      <c r="C11537" t="s">
        <v>31</v>
      </c>
      <c r="D11537">
        <v>47</v>
      </c>
      <c r="E11537">
        <v>1</v>
      </c>
      <c r="F11537" t="s">
        <v>30</v>
      </c>
      <c r="G11537">
        <v>0</v>
      </c>
      <c r="H11537">
        <v>0</v>
      </c>
      <c r="I11537" t="s">
        <v>0</v>
      </c>
      <c r="J11537">
        <v>0</v>
      </c>
    </row>
    <row r="11538" spans="2:10" x14ac:dyDescent="0.45">
      <c r="B11538">
        <v>24367</v>
      </c>
      <c r="C11538" t="s">
        <v>31</v>
      </c>
      <c r="D11538">
        <v>47</v>
      </c>
      <c r="E11538">
        <v>1</v>
      </c>
      <c r="F11538" t="s">
        <v>10</v>
      </c>
      <c r="G11538">
        <v>1</v>
      </c>
      <c r="H11538">
        <v>1</v>
      </c>
      <c r="I11538" t="s">
        <v>6</v>
      </c>
      <c r="J11538">
        <v>0</v>
      </c>
    </row>
    <row r="11539" spans="2:10" x14ac:dyDescent="0.45">
      <c r="B11539">
        <v>24368</v>
      </c>
      <c r="C11539" t="s">
        <v>31</v>
      </c>
      <c r="D11539">
        <v>47</v>
      </c>
      <c r="E11539">
        <v>1</v>
      </c>
      <c r="F11539" t="s">
        <v>9</v>
      </c>
      <c r="G11539">
        <v>1</v>
      </c>
      <c r="H11539">
        <v>0</v>
      </c>
      <c r="I11539" t="s">
        <v>13</v>
      </c>
      <c r="J11539">
        <v>1</v>
      </c>
    </row>
    <row r="11540" spans="2:10" x14ac:dyDescent="0.45">
      <c r="B11540">
        <v>24369</v>
      </c>
      <c r="C11540" t="s">
        <v>31</v>
      </c>
      <c r="D11540">
        <v>47</v>
      </c>
      <c r="E11540">
        <v>1</v>
      </c>
      <c r="F11540" t="s">
        <v>21</v>
      </c>
      <c r="G11540">
        <v>1</v>
      </c>
      <c r="H11540">
        <v>1</v>
      </c>
      <c r="I11540" t="s">
        <v>3</v>
      </c>
      <c r="J11540">
        <v>0</v>
      </c>
    </row>
    <row r="11541" spans="2:10" x14ac:dyDescent="0.45">
      <c r="B11541">
        <v>24370</v>
      </c>
      <c r="C11541" t="s">
        <v>31</v>
      </c>
      <c r="D11541">
        <v>47</v>
      </c>
      <c r="E11541">
        <v>1</v>
      </c>
      <c r="F11541" t="s">
        <v>4</v>
      </c>
      <c r="G11541">
        <v>4</v>
      </c>
      <c r="H11541">
        <v>3</v>
      </c>
      <c r="I11541" t="s">
        <v>1</v>
      </c>
      <c r="J11541">
        <v>1</v>
      </c>
    </row>
    <row r="11542" spans="2:10" x14ac:dyDescent="0.45">
      <c r="B11542">
        <v>24371</v>
      </c>
      <c r="C11542" t="s">
        <v>31</v>
      </c>
      <c r="D11542">
        <v>47</v>
      </c>
      <c r="E11542">
        <v>1</v>
      </c>
      <c r="F11542" t="s">
        <v>5</v>
      </c>
      <c r="G11542">
        <v>1</v>
      </c>
      <c r="H11542">
        <v>1</v>
      </c>
      <c r="I11542" t="s">
        <v>11</v>
      </c>
      <c r="J11542">
        <v>0</v>
      </c>
    </row>
    <row r="11543" spans="2:10" x14ac:dyDescent="0.45">
      <c r="B11543">
        <v>24372</v>
      </c>
      <c r="C11543" t="s">
        <v>31</v>
      </c>
      <c r="D11543">
        <v>47</v>
      </c>
      <c r="E11543">
        <v>2</v>
      </c>
      <c r="F11543" t="s">
        <v>8</v>
      </c>
      <c r="G11543">
        <v>0</v>
      </c>
      <c r="H11543">
        <v>2</v>
      </c>
      <c r="I11543" t="s">
        <v>4</v>
      </c>
      <c r="J11543">
        <v>-1</v>
      </c>
    </row>
    <row r="11544" spans="2:10" x14ac:dyDescent="0.45">
      <c r="B11544">
        <v>24373</v>
      </c>
      <c r="C11544" t="s">
        <v>31</v>
      </c>
      <c r="D11544">
        <v>47</v>
      </c>
      <c r="E11544">
        <v>2</v>
      </c>
      <c r="F11544" t="s">
        <v>0</v>
      </c>
      <c r="G11544">
        <v>3</v>
      </c>
      <c r="H11544">
        <v>0</v>
      </c>
      <c r="I11544" t="s">
        <v>9</v>
      </c>
      <c r="J11544">
        <v>1</v>
      </c>
    </row>
    <row r="11545" spans="2:10" x14ac:dyDescent="0.45">
      <c r="B11545">
        <v>24374</v>
      </c>
      <c r="C11545" t="s">
        <v>31</v>
      </c>
      <c r="D11545">
        <v>47</v>
      </c>
      <c r="E11545">
        <v>2</v>
      </c>
      <c r="F11545" t="s">
        <v>1</v>
      </c>
      <c r="G11545">
        <v>1</v>
      </c>
      <c r="H11545">
        <v>3</v>
      </c>
      <c r="I11545" t="s">
        <v>10</v>
      </c>
      <c r="J11545">
        <v>-1</v>
      </c>
    </row>
    <row r="11546" spans="2:10" x14ac:dyDescent="0.45">
      <c r="B11546">
        <v>24375</v>
      </c>
      <c r="C11546" t="s">
        <v>31</v>
      </c>
      <c r="D11546">
        <v>47</v>
      </c>
      <c r="E11546">
        <v>2</v>
      </c>
      <c r="F11546" t="s">
        <v>17</v>
      </c>
      <c r="G11546">
        <v>3</v>
      </c>
      <c r="H11546">
        <v>1</v>
      </c>
      <c r="I11546" t="s">
        <v>18</v>
      </c>
      <c r="J11546">
        <v>1</v>
      </c>
    </row>
    <row r="11547" spans="2:10" x14ac:dyDescent="0.45">
      <c r="B11547">
        <v>24376</v>
      </c>
      <c r="C11547" t="s">
        <v>31</v>
      </c>
      <c r="D11547">
        <v>47</v>
      </c>
      <c r="E11547">
        <v>2</v>
      </c>
      <c r="F11547" t="s">
        <v>21</v>
      </c>
      <c r="G11547">
        <v>2</v>
      </c>
      <c r="H11547">
        <v>1</v>
      </c>
      <c r="I11547" t="s">
        <v>7</v>
      </c>
      <c r="J11547">
        <v>1</v>
      </c>
    </row>
    <row r="11548" spans="2:10" x14ac:dyDescent="0.45">
      <c r="B11548">
        <v>24377</v>
      </c>
      <c r="C11548" t="s">
        <v>31</v>
      </c>
      <c r="D11548">
        <v>47</v>
      </c>
      <c r="E11548">
        <v>2</v>
      </c>
      <c r="F11548" t="s">
        <v>13</v>
      </c>
      <c r="G11548">
        <v>0</v>
      </c>
      <c r="H11548">
        <v>3</v>
      </c>
      <c r="I11548" t="s">
        <v>14</v>
      </c>
      <c r="J11548">
        <v>-1</v>
      </c>
    </row>
    <row r="11549" spans="2:10" x14ac:dyDescent="0.45">
      <c r="B11549">
        <v>24378</v>
      </c>
      <c r="C11549" t="s">
        <v>31</v>
      </c>
      <c r="D11549">
        <v>47</v>
      </c>
      <c r="E11549">
        <v>2</v>
      </c>
      <c r="F11549" t="s">
        <v>6</v>
      </c>
      <c r="G11549">
        <v>1</v>
      </c>
      <c r="H11549">
        <v>1</v>
      </c>
      <c r="I11549" t="s">
        <v>24</v>
      </c>
      <c r="J11549">
        <v>0</v>
      </c>
    </row>
    <row r="11550" spans="2:10" x14ac:dyDescent="0.45">
      <c r="B11550">
        <v>24379</v>
      </c>
      <c r="C11550" t="s">
        <v>31</v>
      </c>
      <c r="D11550">
        <v>47</v>
      </c>
      <c r="E11550">
        <v>2</v>
      </c>
      <c r="F11550" t="s">
        <v>3</v>
      </c>
      <c r="G11550">
        <v>1</v>
      </c>
      <c r="H11550">
        <v>2</v>
      </c>
      <c r="I11550" t="s">
        <v>5</v>
      </c>
      <c r="J11550">
        <v>-1</v>
      </c>
    </row>
    <row r="11551" spans="2:10" x14ac:dyDescent="0.45">
      <c r="B11551">
        <v>24380</v>
      </c>
      <c r="C11551" t="s">
        <v>31</v>
      </c>
      <c r="D11551">
        <v>47</v>
      </c>
      <c r="E11551">
        <v>2</v>
      </c>
      <c r="F11551" t="s">
        <v>11</v>
      </c>
      <c r="G11551">
        <v>1</v>
      </c>
      <c r="H11551">
        <v>0</v>
      </c>
      <c r="I11551" t="s">
        <v>30</v>
      </c>
      <c r="J11551">
        <v>1</v>
      </c>
    </row>
    <row r="11552" spans="2:10" x14ac:dyDescent="0.45">
      <c r="B11552">
        <v>24381</v>
      </c>
      <c r="C11552" t="s">
        <v>31</v>
      </c>
      <c r="D11552">
        <v>47</v>
      </c>
      <c r="E11552">
        <v>3</v>
      </c>
      <c r="F11552" t="s">
        <v>24</v>
      </c>
      <c r="G11552">
        <v>1</v>
      </c>
      <c r="H11552">
        <v>2</v>
      </c>
      <c r="I11552" t="s">
        <v>1</v>
      </c>
      <c r="J11552">
        <v>-1</v>
      </c>
    </row>
    <row r="11553" spans="2:10" x14ac:dyDescent="0.45">
      <c r="B11553">
        <v>24382</v>
      </c>
      <c r="C11553" t="s">
        <v>31</v>
      </c>
      <c r="D11553">
        <v>47</v>
      </c>
      <c r="E11553">
        <v>3</v>
      </c>
      <c r="F11553" t="s">
        <v>14</v>
      </c>
      <c r="G11553">
        <v>2</v>
      </c>
      <c r="H11553">
        <v>0</v>
      </c>
      <c r="I11553" t="s">
        <v>0</v>
      </c>
      <c r="J11553">
        <v>1</v>
      </c>
    </row>
    <row r="11554" spans="2:10" x14ac:dyDescent="0.45">
      <c r="B11554">
        <v>24383</v>
      </c>
      <c r="C11554" t="s">
        <v>31</v>
      </c>
      <c r="D11554">
        <v>47</v>
      </c>
      <c r="E11554">
        <v>3</v>
      </c>
      <c r="F11554" t="s">
        <v>18</v>
      </c>
      <c r="G11554">
        <v>1</v>
      </c>
      <c r="H11554">
        <v>1</v>
      </c>
      <c r="I11554" t="s">
        <v>6</v>
      </c>
      <c r="J11554">
        <v>0</v>
      </c>
    </row>
    <row r="11555" spans="2:10" x14ac:dyDescent="0.45">
      <c r="B11555">
        <v>24384</v>
      </c>
      <c r="C11555" t="s">
        <v>31</v>
      </c>
      <c r="D11555">
        <v>47</v>
      </c>
      <c r="E11555">
        <v>3</v>
      </c>
      <c r="F11555" t="s">
        <v>30</v>
      </c>
      <c r="G11555">
        <v>0</v>
      </c>
      <c r="H11555">
        <v>1</v>
      </c>
      <c r="I11555" t="s">
        <v>3</v>
      </c>
      <c r="J11555">
        <v>-1</v>
      </c>
    </row>
    <row r="11556" spans="2:10" x14ac:dyDescent="0.45">
      <c r="B11556">
        <v>24385</v>
      </c>
      <c r="C11556" t="s">
        <v>31</v>
      </c>
      <c r="D11556">
        <v>47</v>
      </c>
      <c r="E11556">
        <v>3</v>
      </c>
      <c r="F11556" t="s">
        <v>10</v>
      </c>
      <c r="G11556">
        <v>0</v>
      </c>
      <c r="H11556">
        <v>1</v>
      </c>
      <c r="I11556" t="s">
        <v>8</v>
      </c>
      <c r="J11556">
        <v>-1</v>
      </c>
    </row>
    <row r="11557" spans="2:10" x14ac:dyDescent="0.45">
      <c r="B11557">
        <v>24386</v>
      </c>
      <c r="C11557" t="s">
        <v>31</v>
      </c>
      <c r="D11557">
        <v>47</v>
      </c>
      <c r="E11557">
        <v>3</v>
      </c>
      <c r="F11557" t="s">
        <v>9</v>
      </c>
      <c r="G11557">
        <v>2</v>
      </c>
      <c r="H11557">
        <v>1</v>
      </c>
      <c r="I11557" t="s">
        <v>11</v>
      </c>
      <c r="J11557">
        <v>1</v>
      </c>
    </row>
    <row r="11558" spans="2:10" x14ac:dyDescent="0.45">
      <c r="B11558">
        <v>24387</v>
      </c>
      <c r="C11558" t="s">
        <v>31</v>
      </c>
      <c r="D11558">
        <v>47</v>
      </c>
      <c r="E11558">
        <v>3</v>
      </c>
      <c r="F11558" t="s">
        <v>7</v>
      </c>
      <c r="G11558">
        <v>0</v>
      </c>
      <c r="H11558">
        <v>2</v>
      </c>
      <c r="I11558" t="s">
        <v>17</v>
      </c>
      <c r="J11558">
        <v>-1</v>
      </c>
    </row>
    <row r="11559" spans="2:10" x14ac:dyDescent="0.45">
      <c r="B11559">
        <v>24388</v>
      </c>
      <c r="C11559" t="s">
        <v>31</v>
      </c>
      <c r="D11559">
        <v>47</v>
      </c>
      <c r="E11559">
        <v>3</v>
      </c>
      <c r="F11559" t="s">
        <v>4</v>
      </c>
      <c r="G11559">
        <v>3</v>
      </c>
      <c r="H11559">
        <v>0</v>
      </c>
      <c r="I11559" t="s">
        <v>13</v>
      </c>
      <c r="J11559">
        <v>1</v>
      </c>
    </row>
    <row r="11560" spans="2:10" x14ac:dyDescent="0.45">
      <c r="B11560">
        <v>24389</v>
      </c>
      <c r="C11560" t="s">
        <v>31</v>
      </c>
      <c r="D11560">
        <v>47</v>
      </c>
      <c r="E11560">
        <v>3</v>
      </c>
      <c r="F11560" t="s">
        <v>5</v>
      </c>
      <c r="G11560">
        <v>2</v>
      </c>
      <c r="H11560">
        <v>1</v>
      </c>
      <c r="I11560" t="s">
        <v>21</v>
      </c>
      <c r="J11560">
        <v>1</v>
      </c>
    </row>
    <row r="11561" spans="2:10" x14ac:dyDescent="0.45">
      <c r="B11561">
        <v>24390</v>
      </c>
      <c r="C11561" t="s">
        <v>31</v>
      </c>
      <c r="D11561">
        <v>47</v>
      </c>
      <c r="E11561">
        <v>4</v>
      </c>
      <c r="F11561" t="s">
        <v>8</v>
      </c>
      <c r="G11561">
        <v>0</v>
      </c>
      <c r="H11561">
        <v>1</v>
      </c>
      <c r="I11561" t="s">
        <v>24</v>
      </c>
      <c r="J11561">
        <v>-1</v>
      </c>
    </row>
    <row r="11562" spans="2:10" x14ac:dyDescent="0.45">
      <c r="B11562">
        <v>24391</v>
      </c>
      <c r="C11562" t="s">
        <v>31</v>
      </c>
      <c r="D11562">
        <v>47</v>
      </c>
      <c r="E11562">
        <v>4</v>
      </c>
      <c r="F11562" t="s">
        <v>0</v>
      </c>
      <c r="G11562">
        <v>1</v>
      </c>
      <c r="H11562">
        <v>0</v>
      </c>
      <c r="I11562" t="s">
        <v>4</v>
      </c>
      <c r="J11562">
        <v>1</v>
      </c>
    </row>
    <row r="11563" spans="2:10" x14ac:dyDescent="0.45">
      <c r="B11563">
        <v>24392</v>
      </c>
      <c r="C11563" t="s">
        <v>31</v>
      </c>
      <c r="D11563">
        <v>47</v>
      </c>
      <c r="E11563">
        <v>4</v>
      </c>
      <c r="F11563" t="s">
        <v>1</v>
      </c>
      <c r="G11563">
        <v>2</v>
      </c>
      <c r="H11563">
        <v>0</v>
      </c>
      <c r="I11563" t="s">
        <v>18</v>
      </c>
      <c r="J11563">
        <v>1</v>
      </c>
    </row>
    <row r="11564" spans="2:10" x14ac:dyDescent="0.45">
      <c r="B11564">
        <v>24393</v>
      </c>
      <c r="C11564" t="s">
        <v>31</v>
      </c>
      <c r="D11564">
        <v>47</v>
      </c>
      <c r="E11564">
        <v>4</v>
      </c>
      <c r="F11564" t="s">
        <v>21</v>
      </c>
      <c r="G11564">
        <v>3</v>
      </c>
      <c r="H11564">
        <v>0</v>
      </c>
      <c r="I11564" t="s">
        <v>17</v>
      </c>
      <c r="J11564">
        <v>1</v>
      </c>
    </row>
    <row r="11565" spans="2:10" x14ac:dyDescent="0.45">
      <c r="B11565">
        <v>24394</v>
      </c>
      <c r="C11565" t="s">
        <v>31</v>
      </c>
      <c r="D11565">
        <v>47</v>
      </c>
      <c r="E11565">
        <v>4</v>
      </c>
      <c r="F11565" t="s">
        <v>13</v>
      </c>
      <c r="G11565">
        <v>1</v>
      </c>
      <c r="H11565">
        <v>2</v>
      </c>
      <c r="I11565" t="s">
        <v>10</v>
      </c>
      <c r="J11565">
        <v>-1</v>
      </c>
    </row>
    <row r="11566" spans="2:10" x14ac:dyDescent="0.45">
      <c r="B11566">
        <v>24395</v>
      </c>
      <c r="C11566" t="s">
        <v>31</v>
      </c>
      <c r="D11566">
        <v>47</v>
      </c>
      <c r="E11566">
        <v>4</v>
      </c>
      <c r="F11566" t="s">
        <v>6</v>
      </c>
      <c r="G11566">
        <v>1</v>
      </c>
      <c r="H11566">
        <v>0</v>
      </c>
      <c r="I11566" t="s">
        <v>7</v>
      </c>
      <c r="J11566">
        <v>1</v>
      </c>
    </row>
    <row r="11567" spans="2:10" x14ac:dyDescent="0.45">
      <c r="B11567">
        <v>24396</v>
      </c>
      <c r="C11567" t="s">
        <v>31</v>
      </c>
      <c r="D11567">
        <v>47</v>
      </c>
      <c r="E11567">
        <v>4</v>
      </c>
      <c r="F11567" t="s">
        <v>5</v>
      </c>
      <c r="G11567">
        <v>5</v>
      </c>
      <c r="H11567">
        <v>0</v>
      </c>
      <c r="I11567" t="s">
        <v>30</v>
      </c>
      <c r="J11567">
        <v>1</v>
      </c>
    </row>
    <row r="11568" spans="2:10" x14ac:dyDescent="0.45">
      <c r="B11568">
        <v>24397</v>
      </c>
      <c r="C11568" t="s">
        <v>31</v>
      </c>
      <c r="D11568">
        <v>47</v>
      </c>
      <c r="E11568">
        <v>4</v>
      </c>
      <c r="F11568" t="s">
        <v>3</v>
      </c>
      <c r="G11568">
        <v>2</v>
      </c>
      <c r="H11568">
        <v>1</v>
      </c>
      <c r="I11568" t="s">
        <v>9</v>
      </c>
      <c r="J11568">
        <v>1</v>
      </c>
    </row>
    <row r="11569" spans="2:10" x14ac:dyDescent="0.45">
      <c r="B11569">
        <v>24398</v>
      </c>
      <c r="C11569" t="s">
        <v>31</v>
      </c>
      <c r="D11569">
        <v>47</v>
      </c>
      <c r="E11569">
        <v>4</v>
      </c>
      <c r="F11569" t="s">
        <v>11</v>
      </c>
      <c r="G11569">
        <v>3</v>
      </c>
      <c r="H11569">
        <v>2</v>
      </c>
      <c r="I11569" t="s">
        <v>14</v>
      </c>
      <c r="J11569">
        <v>1</v>
      </c>
    </row>
    <row r="11570" spans="2:10" x14ac:dyDescent="0.45">
      <c r="B11570">
        <v>24399</v>
      </c>
      <c r="C11570" t="s">
        <v>31</v>
      </c>
      <c r="D11570">
        <v>47</v>
      </c>
      <c r="E11570">
        <v>5</v>
      </c>
      <c r="F11570" t="s">
        <v>24</v>
      </c>
      <c r="G11570">
        <v>3</v>
      </c>
      <c r="H11570">
        <v>0</v>
      </c>
      <c r="I11570" t="s">
        <v>13</v>
      </c>
      <c r="J11570">
        <v>1</v>
      </c>
    </row>
    <row r="11571" spans="2:10" x14ac:dyDescent="0.45">
      <c r="B11571">
        <v>24400</v>
      </c>
      <c r="C11571" t="s">
        <v>31</v>
      </c>
      <c r="D11571">
        <v>47</v>
      </c>
      <c r="E11571">
        <v>5</v>
      </c>
      <c r="F11571" t="s">
        <v>18</v>
      </c>
      <c r="G11571">
        <v>2</v>
      </c>
      <c r="H11571">
        <v>2</v>
      </c>
      <c r="I11571" t="s">
        <v>8</v>
      </c>
      <c r="J11571">
        <v>0</v>
      </c>
    </row>
    <row r="11572" spans="2:10" x14ac:dyDescent="0.45">
      <c r="B11572">
        <v>24401</v>
      </c>
      <c r="C11572" t="s">
        <v>31</v>
      </c>
      <c r="D11572">
        <v>47</v>
      </c>
      <c r="E11572">
        <v>5</v>
      </c>
      <c r="F11572" t="s">
        <v>14</v>
      </c>
      <c r="G11572">
        <v>2</v>
      </c>
      <c r="H11572">
        <v>3</v>
      </c>
      <c r="I11572" t="s">
        <v>3</v>
      </c>
      <c r="J11572">
        <v>-1</v>
      </c>
    </row>
    <row r="11573" spans="2:10" x14ac:dyDescent="0.45">
      <c r="B11573">
        <v>24402</v>
      </c>
      <c r="C11573" t="s">
        <v>31</v>
      </c>
      <c r="D11573">
        <v>47</v>
      </c>
      <c r="E11573">
        <v>5</v>
      </c>
      <c r="F11573" t="s">
        <v>30</v>
      </c>
      <c r="G11573">
        <v>1</v>
      </c>
      <c r="H11573">
        <v>1</v>
      </c>
      <c r="I11573" t="s">
        <v>21</v>
      </c>
      <c r="J11573">
        <v>0</v>
      </c>
    </row>
    <row r="11574" spans="2:10" x14ac:dyDescent="0.45">
      <c r="B11574">
        <v>24403</v>
      </c>
      <c r="C11574" t="s">
        <v>31</v>
      </c>
      <c r="D11574">
        <v>47</v>
      </c>
      <c r="E11574">
        <v>5</v>
      </c>
      <c r="F11574" t="s">
        <v>17</v>
      </c>
      <c r="G11574">
        <v>1</v>
      </c>
      <c r="H11574">
        <v>2</v>
      </c>
      <c r="I11574" t="s">
        <v>6</v>
      </c>
      <c r="J11574">
        <v>-1</v>
      </c>
    </row>
    <row r="11575" spans="2:10" x14ac:dyDescent="0.45">
      <c r="B11575">
        <v>24404</v>
      </c>
      <c r="C11575" t="s">
        <v>31</v>
      </c>
      <c r="D11575">
        <v>47</v>
      </c>
      <c r="E11575">
        <v>5</v>
      </c>
      <c r="F11575" t="s">
        <v>10</v>
      </c>
      <c r="G11575">
        <v>1</v>
      </c>
      <c r="H11575">
        <v>2</v>
      </c>
      <c r="I11575" t="s">
        <v>0</v>
      </c>
      <c r="J11575">
        <v>-1</v>
      </c>
    </row>
    <row r="11576" spans="2:10" x14ac:dyDescent="0.45">
      <c r="B11576">
        <v>24405</v>
      </c>
      <c r="C11576" t="s">
        <v>31</v>
      </c>
      <c r="D11576">
        <v>47</v>
      </c>
      <c r="E11576">
        <v>5</v>
      </c>
      <c r="F11576" t="s">
        <v>9</v>
      </c>
      <c r="G11576">
        <v>0</v>
      </c>
      <c r="H11576">
        <v>2</v>
      </c>
      <c r="I11576" t="s">
        <v>5</v>
      </c>
      <c r="J11576">
        <v>-1</v>
      </c>
    </row>
    <row r="11577" spans="2:10" x14ac:dyDescent="0.45">
      <c r="B11577">
        <v>24406</v>
      </c>
      <c r="C11577" t="s">
        <v>31</v>
      </c>
      <c r="D11577">
        <v>47</v>
      </c>
      <c r="E11577">
        <v>5</v>
      </c>
      <c r="F11577" t="s">
        <v>7</v>
      </c>
      <c r="G11577">
        <v>3</v>
      </c>
      <c r="H11577">
        <v>1</v>
      </c>
      <c r="I11577" t="s">
        <v>1</v>
      </c>
      <c r="J11577">
        <v>1</v>
      </c>
    </row>
    <row r="11578" spans="2:10" x14ac:dyDescent="0.45">
      <c r="B11578">
        <v>24407</v>
      </c>
      <c r="C11578" t="s">
        <v>31</v>
      </c>
      <c r="D11578">
        <v>47</v>
      </c>
      <c r="E11578">
        <v>5</v>
      </c>
      <c r="F11578" t="s">
        <v>4</v>
      </c>
      <c r="G11578">
        <v>3</v>
      </c>
      <c r="H11578">
        <v>0</v>
      </c>
      <c r="I11578" t="s">
        <v>11</v>
      </c>
      <c r="J11578">
        <v>1</v>
      </c>
    </row>
    <row r="11579" spans="2:10" x14ac:dyDescent="0.45">
      <c r="B11579">
        <v>24408</v>
      </c>
      <c r="C11579" t="s">
        <v>31</v>
      </c>
      <c r="D11579">
        <v>47</v>
      </c>
      <c r="E11579">
        <v>6</v>
      </c>
      <c r="F11579" t="s">
        <v>8</v>
      </c>
      <c r="G11579">
        <v>1</v>
      </c>
      <c r="H11579">
        <v>1</v>
      </c>
      <c r="I11579" t="s">
        <v>7</v>
      </c>
      <c r="J11579">
        <v>0</v>
      </c>
    </row>
    <row r="11580" spans="2:10" x14ac:dyDescent="0.45">
      <c r="B11580">
        <v>24409</v>
      </c>
      <c r="C11580" t="s">
        <v>31</v>
      </c>
      <c r="D11580">
        <v>47</v>
      </c>
      <c r="E11580">
        <v>6</v>
      </c>
      <c r="F11580" t="s">
        <v>0</v>
      </c>
      <c r="G11580">
        <v>2</v>
      </c>
      <c r="H11580">
        <v>2</v>
      </c>
      <c r="I11580" t="s">
        <v>24</v>
      </c>
      <c r="J11580">
        <v>0</v>
      </c>
    </row>
    <row r="11581" spans="2:10" x14ac:dyDescent="0.45">
      <c r="B11581">
        <v>24410</v>
      </c>
      <c r="C11581" t="s">
        <v>31</v>
      </c>
      <c r="D11581">
        <v>47</v>
      </c>
      <c r="E11581">
        <v>6</v>
      </c>
      <c r="F11581" t="s">
        <v>30</v>
      </c>
      <c r="G11581">
        <v>1</v>
      </c>
      <c r="H11581">
        <v>1</v>
      </c>
      <c r="I11581" t="s">
        <v>9</v>
      </c>
      <c r="J11581">
        <v>0</v>
      </c>
    </row>
    <row r="11582" spans="2:10" x14ac:dyDescent="0.45">
      <c r="B11582">
        <v>24411</v>
      </c>
      <c r="C11582" t="s">
        <v>31</v>
      </c>
      <c r="D11582">
        <v>47</v>
      </c>
      <c r="E11582">
        <v>6</v>
      </c>
      <c r="F11582" t="s">
        <v>1</v>
      </c>
      <c r="G11582">
        <v>2</v>
      </c>
      <c r="H11582">
        <v>2</v>
      </c>
      <c r="I11582" t="s">
        <v>17</v>
      </c>
      <c r="J11582">
        <v>0</v>
      </c>
    </row>
    <row r="11583" spans="2:10" x14ac:dyDescent="0.45">
      <c r="B11583">
        <v>24412</v>
      </c>
      <c r="C11583" t="s">
        <v>31</v>
      </c>
      <c r="D11583">
        <v>47</v>
      </c>
      <c r="E11583">
        <v>6</v>
      </c>
      <c r="F11583" t="s">
        <v>21</v>
      </c>
      <c r="G11583">
        <v>0</v>
      </c>
      <c r="H11583">
        <v>0</v>
      </c>
      <c r="I11583" t="s">
        <v>6</v>
      </c>
      <c r="J11583">
        <v>0</v>
      </c>
    </row>
    <row r="11584" spans="2:10" x14ac:dyDescent="0.45">
      <c r="B11584">
        <v>24413</v>
      </c>
      <c r="C11584" t="s">
        <v>31</v>
      </c>
      <c r="D11584">
        <v>47</v>
      </c>
      <c r="E11584">
        <v>6</v>
      </c>
      <c r="F11584" t="s">
        <v>13</v>
      </c>
      <c r="G11584">
        <v>3</v>
      </c>
      <c r="H11584">
        <v>0</v>
      </c>
      <c r="I11584" t="s">
        <v>18</v>
      </c>
      <c r="J11584">
        <v>1</v>
      </c>
    </row>
    <row r="11585" spans="2:10" x14ac:dyDescent="0.45">
      <c r="B11585">
        <v>24414</v>
      </c>
      <c r="C11585" t="s">
        <v>31</v>
      </c>
      <c r="D11585">
        <v>47</v>
      </c>
      <c r="E11585">
        <v>6</v>
      </c>
      <c r="F11585" t="s">
        <v>5</v>
      </c>
      <c r="G11585">
        <v>0</v>
      </c>
      <c r="H11585">
        <v>3</v>
      </c>
      <c r="I11585" t="s">
        <v>14</v>
      </c>
      <c r="J11585">
        <v>-1</v>
      </c>
    </row>
    <row r="11586" spans="2:10" x14ac:dyDescent="0.45">
      <c r="B11586">
        <v>24415</v>
      </c>
      <c r="C11586" t="s">
        <v>31</v>
      </c>
      <c r="D11586">
        <v>47</v>
      </c>
      <c r="E11586">
        <v>6</v>
      </c>
      <c r="F11586" t="s">
        <v>3</v>
      </c>
      <c r="G11586">
        <v>7</v>
      </c>
      <c r="H11586">
        <v>2</v>
      </c>
      <c r="I11586" t="s">
        <v>4</v>
      </c>
      <c r="J11586">
        <v>1</v>
      </c>
    </row>
    <row r="11587" spans="2:10" x14ac:dyDescent="0.45">
      <c r="B11587">
        <v>24416</v>
      </c>
      <c r="C11587" t="s">
        <v>31</v>
      </c>
      <c r="D11587">
        <v>47</v>
      </c>
      <c r="E11587">
        <v>6</v>
      </c>
      <c r="F11587" t="s">
        <v>11</v>
      </c>
      <c r="G11587">
        <v>2</v>
      </c>
      <c r="H11587">
        <v>2</v>
      </c>
      <c r="I11587" t="s">
        <v>10</v>
      </c>
      <c r="J11587">
        <v>0</v>
      </c>
    </row>
    <row r="11588" spans="2:10" x14ac:dyDescent="0.45">
      <c r="B11588">
        <v>24417</v>
      </c>
      <c r="C11588" t="s">
        <v>31</v>
      </c>
      <c r="D11588">
        <v>47</v>
      </c>
      <c r="E11588">
        <v>7</v>
      </c>
      <c r="F11588" t="s">
        <v>24</v>
      </c>
      <c r="G11588">
        <v>2</v>
      </c>
      <c r="H11588">
        <v>4</v>
      </c>
      <c r="I11588" t="s">
        <v>11</v>
      </c>
      <c r="J11588">
        <v>-1</v>
      </c>
    </row>
    <row r="11589" spans="2:10" x14ac:dyDescent="0.45">
      <c r="B11589">
        <v>24418</v>
      </c>
      <c r="C11589" t="s">
        <v>31</v>
      </c>
      <c r="D11589">
        <v>47</v>
      </c>
      <c r="E11589">
        <v>7</v>
      </c>
      <c r="F11589" t="s">
        <v>18</v>
      </c>
      <c r="G11589">
        <v>1</v>
      </c>
      <c r="H11589">
        <v>3</v>
      </c>
      <c r="I11589" t="s">
        <v>0</v>
      </c>
      <c r="J11589">
        <v>-1</v>
      </c>
    </row>
    <row r="11590" spans="2:10" x14ac:dyDescent="0.45">
      <c r="B11590">
        <v>24419</v>
      </c>
      <c r="C11590" t="s">
        <v>31</v>
      </c>
      <c r="D11590">
        <v>47</v>
      </c>
      <c r="E11590">
        <v>7</v>
      </c>
      <c r="F11590" t="s">
        <v>14</v>
      </c>
      <c r="G11590">
        <v>2</v>
      </c>
      <c r="H11590">
        <v>0</v>
      </c>
      <c r="I11590" t="s">
        <v>30</v>
      </c>
      <c r="J11590">
        <v>1</v>
      </c>
    </row>
    <row r="11591" spans="2:10" x14ac:dyDescent="0.45">
      <c r="B11591">
        <v>24420</v>
      </c>
      <c r="C11591" t="s">
        <v>31</v>
      </c>
      <c r="D11591">
        <v>47</v>
      </c>
      <c r="E11591">
        <v>7</v>
      </c>
      <c r="F11591" t="s">
        <v>17</v>
      </c>
      <c r="G11591">
        <v>4</v>
      </c>
      <c r="H11591">
        <v>0</v>
      </c>
      <c r="I11591" t="s">
        <v>8</v>
      </c>
      <c r="J11591">
        <v>1</v>
      </c>
    </row>
    <row r="11592" spans="2:10" x14ac:dyDescent="0.45">
      <c r="B11592">
        <v>24421</v>
      </c>
      <c r="C11592" t="s">
        <v>31</v>
      </c>
      <c r="D11592">
        <v>47</v>
      </c>
      <c r="E11592">
        <v>7</v>
      </c>
      <c r="F11592" t="s">
        <v>10</v>
      </c>
      <c r="G11592">
        <v>1</v>
      </c>
      <c r="H11592">
        <v>1</v>
      </c>
      <c r="I11592" t="s">
        <v>3</v>
      </c>
      <c r="J11592">
        <v>0</v>
      </c>
    </row>
    <row r="11593" spans="2:10" x14ac:dyDescent="0.45">
      <c r="B11593">
        <v>24422</v>
      </c>
      <c r="C11593" t="s">
        <v>31</v>
      </c>
      <c r="D11593">
        <v>47</v>
      </c>
      <c r="E11593">
        <v>7</v>
      </c>
      <c r="F11593" t="s">
        <v>9</v>
      </c>
      <c r="G11593">
        <v>0</v>
      </c>
      <c r="H11593">
        <v>0</v>
      </c>
      <c r="I11593" t="s">
        <v>21</v>
      </c>
      <c r="J11593">
        <v>0</v>
      </c>
    </row>
    <row r="11594" spans="2:10" x14ac:dyDescent="0.45">
      <c r="B11594">
        <v>24423</v>
      </c>
      <c r="C11594" t="s">
        <v>31</v>
      </c>
      <c r="D11594">
        <v>47</v>
      </c>
      <c r="E11594">
        <v>7</v>
      </c>
      <c r="F11594" t="s">
        <v>7</v>
      </c>
      <c r="G11594">
        <v>1</v>
      </c>
      <c r="H11594">
        <v>0</v>
      </c>
      <c r="I11594" t="s">
        <v>13</v>
      </c>
      <c r="J11594">
        <v>1</v>
      </c>
    </row>
    <row r="11595" spans="2:10" x14ac:dyDescent="0.45">
      <c r="B11595">
        <v>24424</v>
      </c>
      <c r="C11595" t="s">
        <v>31</v>
      </c>
      <c r="D11595">
        <v>47</v>
      </c>
      <c r="E11595">
        <v>7</v>
      </c>
      <c r="F11595" t="s">
        <v>4</v>
      </c>
      <c r="G11595">
        <v>1</v>
      </c>
      <c r="H11595">
        <v>0</v>
      </c>
      <c r="I11595" t="s">
        <v>5</v>
      </c>
      <c r="J11595">
        <v>1</v>
      </c>
    </row>
    <row r="11596" spans="2:10" x14ac:dyDescent="0.45">
      <c r="B11596">
        <v>24425</v>
      </c>
      <c r="C11596" t="s">
        <v>31</v>
      </c>
      <c r="D11596">
        <v>47</v>
      </c>
      <c r="E11596">
        <v>7</v>
      </c>
      <c r="F11596" t="s">
        <v>6</v>
      </c>
      <c r="G11596">
        <v>2</v>
      </c>
      <c r="H11596">
        <v>2</v>
      </c>
      <c r="I11596" t="s">
        <v>1</v>
      </c>
      <c r="J11596">
        <v>0</v>
      </c>
    </row>
    <row r="11597" spans="2:10" x14ac:dyDescent="0.45">
      <c r="B11597">
        <v>24426</v>
      </c>
      <c r="C11597" t="s">
        <v>31</v>
      </c>
      <c r="D11597">
        <v>47</v>
      </c>
      <c r="E11597">
        <v>8</v>
      </c>
      <c r="F11597" t="s">
        <v>8</v>
      </c>
      <c r="G11597">
        <v>0</v>
      </c>
      <c r="H11597">
        <v>1</v>
      </c>
      <c r="I11597" t="s">
        <v>6</v>
      </c>
      <c r="J11597">
        <v>-1</v>
      </c>
    </row>
    <row r="11598" spans="2:10" x14ac:dyDescent="0.45">
      <c r="B11598">
        <v>24427</v>
      </c>
      <c r="C11598" t="s">
        <v>31</v>
      </c>
      <c r="D11598">
        <v>47</v>
      </c>
      <c r="E11598">
        <v>8</v>
      </c>
      <c r="F11598" t="s">
        <v>0</v>
      </c>
      <c r="G11598">
        <v>3</v>
      </c>
      <c r="H11598">
        <v>0</v>
      </c>
      <c r="I11598" t="s">
        <v>7</v>
      </c>
      <c r="J11598">
        <v>1</v>
      </c>
    </row>
    <row r="11599" spans="2:10" x14ac:dyDescent="0.45">
      <c r="B11599">
        <v>24428</v>
      </c>
      <c r="C11599" t="s">
        <v>31</v>
      </c>
      <c r="D11599">
        <v>47</v>
      </c>
      <c r="E11599">
        <v>8</v>
      </c>
      <c r="F11599" t="s">
        <v>30</v>
      </c>
      <c r="G11599">
        <v>0</v>
      </c>
      <c r="H11599">
        <v>1</v>
      </c>
      <c r="I11599" t="s">
        <v>4</v>
      </c>
      <c r="J11599">
        <v>-1</v>
      </c>
    </row>
    <row r="11600" spans="2:10" x14ac:dyDescent="0.45">
      <c r="B11600">
        <v>24429</v>
      </c>
      <c r="C11600" t="s">
        <v>31</v>
      </c>
      <c r="D11600">
        <v>47</v>
      </c>
      <c r="E11600">
        <v>8</v>
      </c>
      <c r="F11600" t="s">
        <v>9</v>
      </c>
      <c r="G11600">
        <v>0</v>
      </c>
      <c r="H11600">
        <v>1</v>
      </c>
      <c r="I11600" t="s">
        <v>14</v>
      </c>
      <c r="J11600">
        <v>-1</v>
      </c>
    </row>
    <row r="11601" spans="2:10" x14ac:dyDescent="0.45">
      <c r="B11601">
        <v>24430</v>
      </c>
      <c r="C11601" t="s">
        <v>31</v>
      </c>
      <c r="D11601">
        <v>47</v>
      </c>
      <c r="E11601">
        <v>8</v>
      </c>
      <c r="F11601" t="s">
        <v>21</v>
      </c>
      <c r="G11601">
        <v>4</v>
      </c>
      <c r="H11601">
        <v>0</v>
      </c>
      <c r="I11601" t="s">
        <v>1</v>
      </c>
      <c r="J11601">
        <v>1</v>
      </c>
    </row>
    <row r="11602" spans="2:10" x14ac:dyDescent="0.45">
      <c r="B11602">
        <v>24431</v>
      </c>
      <c r="C11602" t="s">
        <v>31</v>
      </c>
      <c r="D11602">
        <v>47</v>
      </c>
      <c r="E11602">
        <v>8</v>
      </c>
      <c r="F11602" t="s">
        <v>13</v>
      </c>
      <c r="G11602">
        <v>1</v>
      </c>
      <c r="H11602">
        <v>2</v>
      </c>
      <c r="I11602" t="s">
        <v>17</v>
      </c>
      <c r="J11602">
        <v>-1</v>
      </c>
    </row>
    <row r="11603" spans="2:10" x14ac:dyDescent="0.45">
      <c r="B11603">
        <v>24432</v>
      </c>
      <c r="C11603" t="s">
        <v>31</v>
      </c>
      <c r="D11603">
        <v>47</v>
      </c>
      <c r="E11603">
        <v>8</v>
      </c>
      <c r="F11603" t="s">
        <v>5</v>
      </c>
      <c r="G11603">
        <v>2</v>
      </c>
      <c r="H11603">
        <v>1</v>
      </c>
      <c r="I11603" t="s">
        <v>10</v>
      </c>
      <c r="J11603">
        <v>1</v>
      </c>
    </row>
    <row r="11604" spans="2:10" x14ac:dyDescent="0.45">
      <c r="B11604">
        <v>24433</v>
      </c>
      <c r="C11604" t="s">
        <v>31</v>
      </c>
      <c r="D11604">
        <v>47</v>
      </c>
      <c r="E11604">
        <v>8</v>
      </c>
      <c r="F11604" t="s">
        <v>3</v>
      </c>
      <c r="G11604">
        <v>5</v>
      </c>
      <c r="H11604">
        <v>0</v>
      </c>
      <c r="I11604" t="s">
        <v>24</v>
      </c>
      <c r="J11604">
        <v>1</v>
      </c>
    </row>
    <row r="11605" spans="2:10" x14ac:dyDescent="0.45">
      <c r="B11605">
        <v>24434</v>
      </c>
      <c r="C11605" t="s">
        <v>31</v>
      </c>
      <c r="D11605">
        <v>47</v>
      </c>
      <c r="E11605">
        <v>8</v>
      </c>
      <c r="F11605" t="s">
        <v>11</v>
      </c>
      <c r="G11605">
        <v>2</v>
      </c>
      <c r="H11605">
        <v>0</v>
      </c>
      <c r="I11605" t="s">
        <v>18</v>
      </c>
      <c r="J11605">
        <v>1</v>
      </c>
    </row>
    <row r="11606" spans="2:10" x14ac:dyDescent="0.45">
      <c r="B11606">
        <v>24435</v>
      </c>
      <c r="C11606" t="s">
        <v>31</v>
      </c>
      <c r="D11606">
        <v>47</v>
      </c>
      <c r="E11606">
        <v>9</v>
      </c>
      <c r="F11606" t="s">
        <v>24</v>
      </c>
      <c r="G11606">
        <v>0</v>
      </c>
      <c r="H11606">
        <v>2</v>
      </c>
      <c r="I11606" t="s">
        <v>5</v>
      </c>
      <c r="J11606">
        <v>-1</v>
      </c>
    </row>
    <row r="11607" spans="2:10" x14ac:dyDescent="0.45">
      <c r="B11607">
        <v>24436</v>
      </c>
      <c r="C11607" t="s">
        <v>31</v>
      </c>
      <c r="D11607">
        <v>47</v>
      </c>
      <c r="E11607">
        <v>9</v>
      </c>
      <c r="F11607" t="s">
        <v>18</v>
      </c>
      <c r="G11607">
        <v>0</v>
      </c>
      <c r="H11607">
        <v>0</v>
      </c>
      <c r="I11607" t="s">
        <v>3</v>
      </c>
      <c r="J11607">
        <v>0</v>
      </c>
    </row>
    <row r="11608" spans="2:10" x14ac:dyDescent="0.45">
      <c r="B11608">
        <v>24437</v>
      </c>
      <c r="C11608" t="s">
        <v>31</v>
      </c>
      <c r="D11608">
        <v>47</v>
      </c>
      <c r="E11608">
        <v>9</v>
      </c>
      <c r="F11608" t="s">
        <v>14</v>
      </c>
      <c r="G11608">
        <v>4</v>
      </c>
      <c r="H11608">
        <v>2</v>
      </c>
      <c r="I11608" t="s">
        <v>21</v>
      </c>
      <c r="J11608">
        <v>1</v>
      </c>
    </row>
    <row r="11609" spans="2:10" x14ac:dyDescent="0.45">
      <c r="B11609">
        <v>24438</v>
      </c>
      <c r="C11609" t="s">
        <v>31</v>
      </c>
      <c r="D11609">
        <v>47</v>
      </c>
      <c r="E11609">
        <v>9</v>
      </c>
      <c r="F11609" t="s">
        <v>17</v>
      </c>
      <c r="G11609">
        <v>1</v>
      </c>
      <c r="H11609">
        <v>3</v>
      </c>
      <c r="I11609" t="s">
        <v>0</v>
      </c>
      <c r="J11609">
        <v>-1</v>
      </c>
    </row>
    <row r="11610" spans="2:10" x14ac:dyDescent="0.45">
      <c r="B11610">
        <v>24439</v>
      </c>
      <c r="C11610" t="s">
        <v>31</v>
      </c>
      <c r="D11610">
        <v>47</v>
      </c>
      <c r="E11610">
        <v>9</v>
      </c>
      <c r="F11610" t="s">
        <v>10</v>
      </c>
      <c r="G11610">
        <v>0</v>
      </c>
      <c r="H11610">
        <v>0</v>
      </c>
      <c r="I11610" t="s">
        <v>30</v>
      </c>
      <c r="J11610">
        <v>0</v>
      </c>
    </row>
    <row r="11611" spans="2:10" x14ac:dyDescent="0.45">
      <c r="B11611">
        <v>24440</v>
      </c>
      <c r="C11611" t="s">
        <v>31</v>
      </c>
      <c r="D11611">
        <v>47</v>
      </c>
      <c r="E11611">
        <v>9</v>
      </c>
      <c r="F11611" t="s">
        <v>1</v>
      </c>
      <c r="G11611">
        <v>1</v>
      </c>
      <c r="H11611">
        <v>0</v>
      </c>
      <c r="I11611" t="s">
        <v>8</v>
      </c>
      <c r="J11611">
        <v>1</v>
      </c>
    </row>
    <row r="11612" spans="2:10" x14ac:dyDescent="0.45">
      <c r="B11612">
        <v>24441</v>
      </c>
      <c r="C11612" t="s">
        <v>31</v>
      </c>
      <c r="D11612">
        <v>47</v>
      </c>
      <c r="E11612">
        <v>9</v>
      </c>
      <c r="F11612" t="s">
        <v>7</v>
      </c>
      <c r="G11612">
        <v>0</v>
      </c>
      <c r="H11612">
        <v>1</v>
      </c>
      <c r="I11612" t="s">
        <v>11</v>
      </c>
      <c r="J11612">
        <v>-1</v>
      </c>
    </row>
    <row r="11613" spans="2:10" x14ac:dyDescent="0.45">
      <c r="B11613">
        <v>24442</v>
      </c>
      <c r="C11613" t="s">
        <v>31</v>
      </c>
      <c r="D11613">
        <v>47</v>
      </c>
      <c r="E11613">
        <v>9</v>
      </c>
      <c r="F11613" t="s">
        <v>4</v>
      </c>
      <c r="G11613">
        <v>2</v>
      </c>
      <c r="H11613">
        <v>0</v>
      </c>
      <c r="I11613" t="s">
        <v>9</v>
      </c>
      <c r="J11613">
        <v>1</v>
      </c>
    </row>
    <row r="11614" spans="2:10" x14ac:dyDescent="0.45">
      <c r="B11614">
        <v>24443</v>
      </c>
      <c r="C11614" t="s">
        <v>31</v>
      </c>
      <c r="D11614">
        <v>47</v>
      </c>
      <c r="E11614">
        <v>9</v>
      </c>
      <c r="F11614" t="s">
        <v>6</v>
      </c>
      <c r="G11614">
        <v>1</v>
      </c>
      <c r="H11614">
        <v>1</v>
      </c>
      <c r="I11614" t="s">
        <v>13</v>
      </c>
      <c r="J11614">
        <v>0</v>
      </c>
    </row>
    <row r="11615" spans="2:10" x14ac:dyDescent="0.45">
      <c r="B11615">
        <v>24444</v>
      </c>
      <c r="C11615" t="s">
        <v>31</v>
      </c>
      <c r="D11615">
        <v>47</v>
      </c>
      <c r="E11615">
        <v>10</v>
      </c>
      <c r="F11615" t="s">
        <v>14</v>
      </c>
      <c r="G11615">
        <v>1</v>
      </c>
      <c r="H11615">
        <v>2</v>
      </c>
      <c r="I11615" t="s">
        <v>4</v>
      </c>
      <c r="J11615">
        <v>-1</v>
      </c>
    </row>
    <row r="11616" spans="2:10" x14ac:dyDescent="0.45">
      <c r="B11616">
        <v>24445</v>
      </c>
      <c r="C11616" t="s">
        <v>31</v>
      </c>
      <c r="D11616">
        <v>47</v>
      </c>
      <c r="E11616">
        <v>10</v>
      </c>
      <c r="F11616" t="s">
        <v>0</v>
      </c>
      <c r="G11616">
        <v>2</v>
      </c>
      <c r="H11616">
        <v>1</v>
      </c>
      <c r="I11616" t="s">
        <v>6</v>
      </c>
      <c r="J11616">
        <v>1</v>
      </c>
    </row>
    <row r="11617" spans="2:10" x14ac:dyDescent="0.45">
      <c r="B11617">
        <v>24446</v>
      </c>
      <c r="C11617" t="s">
        <v>31</v>
      </c>
      <c r="D11617">
        <v>47</v>
      </c>
      <c r="E11617">
        <v>10</v>
      </c>
      <c r="F11617" t="s">
        <v>30</v>
      </c>
      <c r="G11617">
        <v>1</v>
      </c>
      <c r="H11617">
        <v>2</v>
      </c>
      <c r="I11617" t="s">
        <v>24</v>
      </c>
      <c r="J11617">
        <v>-1</v>
      </c>
    </row>
    <row r="11618" spans="2:10" x14ac:dyDescent="0.45">
      <c r="B11618">
        <v>24447</v>
      </c>
      <c r="C11618" t="s">
        <v>31</v>
      </c>
      <c r="D11618">
        <v>47</v>
      </c>
      <c r="E11618">
        <v>10</v>
      </c>
      <c r="F11618" t="s">
        <v>9</v>
      </c>
      <c r="G11618">
        <v>2</v>
      </c>
      <c r="H11618">
        <v>1</v>
      </c>
      <c r="I11618" t="s">
        <v>10</v>
      </c>
      <c r="J11618">
        <v>1</v>
      </c>
    </row>
    <row r="11619" spans="2:10" x14ac:dyDescent="0.45">
      <c r="B11619">
        <v>24448</v>
      </c>
      <c r="C11619" t="s">
        <v>31</v>
      </c>
      <c r="D11619">
        <v>47</v>
      </c>
      <c r="E11619">
        <v>10</v>
      </c>
      <c r="F11619" t="s">
        <v>21</v>
      </c>
      <c r="G11619">
        <v>0</v>
      </c>
      <c r="H11619">
        <v>3</v>
      </c>
      <c r="I11619" t="s">
        <v>8</v>
      </c>
      <c r="J11619">
        <v>-1</v>
      </c>
    </row>
    <row r="11620" spans="2:10" x14ac:dyDescent="0.45">
      <c r="B11620">
        <v>24449</v>
      </c>
      <c r="C11620" t="s">
        <v>31</v>
      </c>
      <c r="D11620">
        <v>47</v>
      </c>
      <c r="E11620">
        <v>10</v>
      </c>
      <c r="F11620" t="s">
        <v>13</v>
      </c>
      <c r="G11620">
        <v>1</v>
      </c>
      <c r="H11620">
        <v>1</v>
      </c>
      <c r="I11620" t="s">
        <v>1</v>
      </c>
      <c r="J11620">
        <v>0</v>
      </c>
    </row>
    <row r="11621" spans="2:10" x14ac:dyDescent="0.45">
      <c r="B11621">
        <v>24450</v>
      </c>
      <c r="C11621" t="s">
        <v>31</v>
      </c>
      <c r="D11621">
        <v>47</v>
      </c>
      <c r="E11621">
        <v>10</v>
      </c>
      <c r="F11621" t="s">
        <v>5</v>
      </c>
      <c r="G11621">
        <v>5</v>
      </c>
      <c r="H11621">
        <v>0</v>
      </c>
      <c r="I11621" t="s">
        <v>18</v>
      </c>
      <c r="J11621">
        <v>1</v>
      </c>
    </row>
    <row r="11622" spans="2:10" x14ac:dyDescent="0.45">
      <c r="B11622">
        <v>24451</v>
      </c>
      <c r="C11622" t="s">
        <v>31</v>
      </c>
      <c r="D11622">
        <v>47</v>
      </c>
      <c r="E11622">
        <v>10</v>
      </c>
      <c r="F11622" t="s">
        <v>3</v>
      </c>
      <c r="G11622">
        <v>1</v>
      </c>
      <c r="H11622">
        <v>0</v>
      </c>
      <c r="I11622" t="s">
        <v>7</v>
      </c>
      <c r="J11622">
        <v>1</v>
      </c>
    </row>
    <row r="11623" spans="2:10" x14ac:dyDescent="0.45">
      <c r="B11623">
        <v>24452</v>
      </c>
      <c r="C11623" t="s">
        <v>31</v>
      </c>
      <c r="D11623">
        <v>47</v>
      </c>
      <c r="E11623">
        <v>10</v>
      </c>
      <c r="F11623" t="s">
        <v>11</v>
      </c>
      <c r="G11623">
        <v>4</v>
      </c>
      <c r="H11623">
        <v>0</v>
      </c>
      <c r="I11623" t="s">
        <v>17</v>
      </c>
      <c r="J11623">
        <v>1</v>
      </c>
    </row>
    <row r="11624" spans="2:10" x14ac:dyDescent="0.45">
      <c r="B11624">
        <v>24453</v>
      </c>
      <c r="C11624" t="s">
        <v>31</v>
      </c>
      <c r="D11624">
        <v>47</v>
      </c>
      <c r="E11624">
        <v>11</v>
      </c>
      <c r="F11624" t="s">
        <v>24</v>
      </c>
      <c r="G11624">
        <v>1</v>
      </c>
      <c r="H11624">
        <v>2</v>
      </c>
      <c r="I11624" t="s">
        <v>9</v>
      </c>
      <c r="J11624">
        <v>-1</v>
      </c>
    </row>
    <row r="11625" spans="2:10" x14ac:dyDescent="0.45">
      <c r="B11625">
        <v>24454</v>
      </c>
      <c r="C11625" t="s">
        <v>31</v>
      </c>
      <c r="D11625">
        <v>47</v>
      </c>
      <c r="E11625">
        <v>11</v>
      </c>
      <c r="F11625" t="s">
        <v>18</v>
      </c>
      <c r="G11625">
        <v>3</v>
      </c>
      <c r="H11625">
        <v>1</v>
      </c>
      <c r="I11625" t="s">
        <v>30</v>
      </c>
      <c r="J11625">
        <v>1</v>
      </c>
    </row>
    <row r="11626" spans="2:10" x14ac:dyDescent="0.45">
      <c r="B11626">
        <v>24455</v>
      </c>
      <c r="C11626" t="s">
        <v>31</v>
      </c>
      <c r="D11626">
        <v>47</v>
      </c>
      <c r="E11626">
        <v>11</v>
      </c>
      <c r="F11626" t="s">
        <v>8</v>
      </c>
      <c r="G11626">
        <v>0</v>
      </c>
      <c r="H11626">
        <v>2</v>
      </c>
      <c r="I11626" t="s">
        <v>13</v>
      </c>
      <c r="J11626">
        <v>-1</v>
      </c>
    </row>
    <row r="11627" spans="2:10" x14ac:dyDescent="0.45">
      <c r="B11627">
        <v>24456</v>
      </c>
      <c r="C11627" t="s">
        <v>31</v>
      </c>
      <c r="D11627">
        <v>47</v>
      </c>
      <c r="E11627">
        <v>11</v>
      </c>
      <c r="F11627" t="s">
        <v>10</v>
      </c>
      <c r="G11627">
        <v>2</v>
      </c>
      <c r="H11627">
        <v>0</v>
      </c>
      <c r="I11627" t="s">
        <v>14</v>
      </c>
      <c r="J11627">
        <v>1</v>
      </c>
    </row>
    <row r="11628" spans="2:10" x14ac:dyDescent="0.45">
      <c r="B11628">
        <v>24457</v>
      </c>
      <c r="C11628" t="s">
        <v>31</v>
      </c>
      <c r="D11628">
        <v>47</v>
      </c>
      <c r="E11628">
        <v>11</v>
      </c>
      <c r="F11628" t="s">
        <v>1</v>
      </c>
      <c r="G11628">
        <v>1</v>
      </c>
      <c r="H11628">
        <v>0</v>
      </c>
      <c r="I11628" t="s">
        <v>0</v>
      </c>
      <c r="J11628">
        <v>1</v>
      </c>
    </row>
    <row r="11629" spans="2:10" x14ac:dyDescent="0.45">
      <c r="B11629">
        <v>24458</v>
      </c>
      <c r="C11629" t="s">
        <v>31</v>
      </c>
      <c r="D11629">
        <v>47</v>
      </c>
      <c r="E11629">
        <v>11</v>
      </c>
      <c r="F11629" t="s">
        <v>17</v>
      </c>
      <c r="G11629">
        <v>2</v>
      </c>
      <c r="H11629">
        <v>1</v>
      </c>
      <c r="I11629" t="s">
        <v>3</v>
      </c>
      <c r="J11629">
        <v>1</v>
      </c>
    </row>
    <row r="11630" spans="2:10" x14ac:dyDescent="0.45">
      <c r="B11630">
        <v>24459</v>
      </c>
      <c r="C11630" t="s">
        <v>31</v>
      </c>
      <c r="D11630">
        <v>47</v>
      </c>
      <c r="E11630">
        <v>11</v>
      </c>
      <c r="F11630" t="s">
        <v>7</v>
      </c>
      <c r="G11630">
        <v>2</v>
      </c>
      <c r="H11630">
        <v>1</v>
      </c>
      <c r="I11630" t="s">
        <v>5</v>
      </c>
      <c r="J11630">
        <v>1</v>
      </c>
    </row>
    <row r="11631" spans="2:10" x14ac:dyDescent="0.45">
      <c r="B11631">
        <v>24460</v>
      </c>
      <c r="C11631" t="s">
        <v>31</v>
      </c>
      <c r="D11631">
        <v>47</v>
      </c>
      <c r="E11631">
        <v>11</v>
      </c>
      <c r="F11631" t="s">
        <v>4</v>
      </c>
      <c r="G11631">
        <v>1</v>
      </c>
      <c r="H11631">
        <v>1</v>
      </c>
      <c r="I11631" t="s">
        <v>21</v>
      </c>
      <c r="J11631">
        <v>0</v>
      </c>
    </row>
    <row r="11632" spans="2:10" x14ac:dyDescent="0.45">
      <c r="B11632">
        <v>24461</v>
      </c>
      <c r="C11632" t="s">
        <v>31</v>
      </c>
      <c r="D11632">
        <v>47</v>
      </c>
      <c r="E11632">
        <v>11</v>
      </c>
      <c r="F11632" t="s">
        <v>6</v>
      </c>
      <c r="G11632">
        <v>3</v>
      </c>
      <c r="H11632">
        <v>3</v>
      </c>
      <c r="I11632" t="s">
        <v>11</v>
      </c>
      <c r="J11632">
        <v>0</v>
      </c>
    </row>
    <row r="11633" spans="2:10" x14ac:dyDescent="0.45">
      <c r="B11633">
        <v>24462</v>
      </c>
      <c r="C11633" t="s">
        <v>31</v>
      </c>
      <c r="D11633">
        <v>47</v>
      </c>
      <c r="E11633">
        <v>12</v>
      </c>
      <c r="F11633" t="s">
        <v>14</v>
      </c>
      <c r="G11633">
        <v>3</v>
      </c>
      <c r="H11633">
        <v>1</v>
      </c>
      <c r="I11633" t="s">
        <v>24</v>
      </c>
      <c r="J11633">
        <v>1</v>
      </c>
    </row>
    <row r="11634" spans="2:10" x14ac:dyDescent="0.45">
      <c r="B11634">
        <v>24463</v>
      </c>
      <c r="C11634" t="s">
        <v>31</v>
      </c>
      <c r="D11634">
        <v>47</v>
      </c>
      <c r="E11634">
        <v>12</v>
      </c>
      <c r="F11634" t="s">
        <v>0</v>
      </c>
      <c r="G11634">
        <v>1</v>
      </c>
      <c r="H11634">
        <v>2</v>
      </c>
      <c r="I11634" t="s">
        <v>8</v>
      </c>
      <c r="J11634">
        <v>-1</v>
      </c>
    </row>
    <row r="11635" spans="2:10" x14ac:dyDescent="0.45">
      <c r="B11635">
        <v>24464</v>
      </c>
      <c r="C11635" t="s">
        <v>31</v>
      </c>
      <c r="D11635">
        <v>47</v>
      </c>
      <c r="E11635">
        <v>12</v>
      </c>
      <c r="F11635" t="s">
        <v>30</v>
      </c>
      <c r="G11635">
        <v>0</v>
      </c>
      <c r="H11635">
        <v>2</v>
      </c>
      <c r="I11635" t="s">
        <v>7</v>
      </c>
      <c r="J11635">
        <v>-1</v>
      </c>
    </row>
    <row r="11636" spans="2:10" x14ac:dyDescent="0.45">
      <c r="B11636">
        <v>24465</v>
      </c>
      <c r="C11636" t="s">
        <v>31</v>
      </c>
      <c r="D11636">
        <v>47</v>
      </c>
      <c r="E11636">
        <v>12</v>
      </c>
      <c r="F11636" t="s">
        <v>9</v>
      </c>
      <c r="G11636">
        <v>0</v>
      </c>
      <c r="H11636">
        <v>1</v>
      </c>
      <c r="I11636" t="s">
        <v>18</v>
      </c>
      <c r="J11636">
        <v>-1</v>
      </c>
    </row>
    <row r="11637" spans="2:10" x14ac:dyDescent="0.45">
      <c r="B11637">
        <v>24466</v>
      </c>
      <c r="C11637" t="s">
        <v>31</v>
      </c>
      <c r="D11637">
        <v>47</v>
      </c>
      <c r="E11637">
        <v>12</v>
      </c>
      <c r="F11637" t="s">
        <v>21</v>
      </c>
      <c r="G11637">
        <v>1</v>
      </c>
      <c r="H11637">
        <v>0</v>
      </c>
      <c r="I11637" t="s">
        <v>13</v>
      </c>
      <c r="J11637">
        <v>1</v>
      </c>
    </row>
    <row r="11638" spans="2:10" x14ac:dyDescent="0.45">
      <c r="B11638">
        <v>24467</v>
      </c>
      <c r="C11638" t="s">
        <v>31</v>
      </c>
      <c r="D11638">
        <v>47</v>
      </c>
      <c r="E11638">
        <v>12</v>
      </c>
      <c r="F11638" t="s">
        <v>4</v>
      </c>
      <c r="G11638">
        <v>1</v>
      </c>
      <c r="H11638">
        <v>1</v>
      </c>
      <c r="I11638" t="s">
        <v>10</v>
      </c>
      <c r="J11638">
        <v>0</v>
      </c>
    </row>
    <row r="11639" spans="2:10" x14ac:dyDescent="0.45">
      <c r="B11639">
        <v>24468</v>
      </c>
      <c r="C11639" t="s">
        <v>31</v>
      </c>
      <c r="D11639">
        <v>47</v>
      </c>
      <c r="E11639">
        <v>12</v>
      </c>
      <c r="F11639" t="s">
        <v>5</v>
      </c>
      <c r="G11639">
        <v>2</v>
      </c>
      <c r="H11639">
        <v>0</v>
      </c>
      <c r="I11639" t="s">
        <v>17</v>
      </c>
      <c r="J11639">
        <v>1</v>
      </c>
    </row>
    <row r="11640" spans="2:10" x14ac:dyDescent="0.45">
      <c r="B11640">
        <v>24469</v>
      </c>
      <c r="C11640" t="s">
        <v>31</v>
      </c>
      <c r="D11640">
        <v>47</v>
      </c>
      <c r="E11640">
        <v>12</v>
      </c>
      <c r="F11640" t="s">
        <v>3</v>
      </c>
      <c r="G11640">
        <v>0</v>
      </c>
      <c r="H11640">
        <v>0</v>
      </c>
      <c r="I11640" t="s">
        <v>6</v>
      </c>
      <c r="J11640">
        <v>0</v>
      </c>
    </row>
    <row r="11641" spans="2:10" x14ac:dyDescent="0.45">
      <c r="B11641">
        <v>24470</v>
      </c>
      <c r="C11641" t="s">
        <v>31</v>
      </c>
      <c r="D11641">
        <v>47</v>
      </c>
      <c r="E11641">
        <v>12</v>
      </c>
      <c r="F11641" t="s">
        <v>11</v>
      </c>
      <c r="G11641">
        <v>1</v>
      </c>
      <c r="H11641">
        <v>0</v>
      </c>
      <c r="I11641" t="s">
        <v>1</v>
      </c>
      <c r="J11641">
        <v>1</v>
      </c>
    </row>
    <row r="11642" spans="2:10" x14ac:dyDescent="0.45">
      <c r="B11642">
        <v>24471</v>
      </c>
      <c r="C11642" t="s">
        <v>31</v>
      </c>
      <c r="D11642">
        <v>47</v>
      </c>
      <c r="E11642">
        <v>13</v>
      </c>
      <c r="F11642" t="s">
        <v>24</v>
      </c>
      <c r="G11642">
        <v>2</v>
      </c>
      <c r="H11642">
        <v>1</v>
      </c>
      <c r="I11642" t="s">
        <v>4</v>
      </c>
      <c r="J11642">
        <v>1</v>
      </c>
    </row>
    <row r="11643" spans="2:10" x14ac:dyDescent="0.45">
      <c r="B11643">
        <v>24472</v>
      </c>
      <c r="C11643" t="s">
        <v>31</v>
      </c>
      <c r="D11643">
        <v>47</v>
      </c>
      <c r="E11643">
        <v>13</v>
      </c>
      <c r="F11643" t="s">
        <v>18</v>
      </c>
      <c r="G11643">
        <v>2</v>
      </c>
      <c r="H11643">
        <v>1</v>
      </c>
      <c r="I11643" t="s">
        <v>14</v>
      </c>
      <c r="J11643">
        <v>1</v>
      </c>
    </row>
    <row r="11644" spans="2:10" x14ac:dyDescent="0.45">
      <c r="B11644">
        <v>24473</v>
      </c>
      <c r="C11644" t="s">
        <v>31</v>
      </c>
      <c r="D11644">
        <v>47</v>
      </c>
      <c r="E11644">
        <v>13</v>
      </c>
      <c r="F11644" t="s">
        <v>8</v>
      </c>
      <c r="G11644">
        <v>1</v>
      </c>
      <c r="H11644">
        <v>1</v>
      </c>
      <c r="I11644" t="s">
        <v>11</v>
      </c>
      <c r="J11644">
        <v>0</v>
      </c>
    </row>
    <row r="11645" spans="2:10" x14ac:dyDescent="0.45">
      <c r="B11645">
        <v>24474</v>
      </c>
      <c r="C11645" t="s">
        <v>31</v>
      </c>
      <c r="D11645">
        <v>47</v>
      </c>
      <c r="E11645">
        <v>13</v>
      </c>
      <c r="F11645" t="s">
        <v>10</v>
      </c>
      <c r="G11645">
        <v>1</v>
      </c>
      <c r="H11645">
        <v>0</v>
      </c>
      <c r="I11645" t="s">
        <v>21</v>
      </c>
      <c r="J11645">
        <v>1</v>
      </c>
    </row>
    <row r="11646" spans="2:10" x14ac:dyDescent="0.45">
      <c r="B11646">
        <v>24475</v>
      </c>
      <c r="C11646" t="s">
        <v>31</v>
      </c>
      <c r="D11646">
        <v>47</v>
      </c>
      <c r="E11646">
        <v>13</v>
      </c>
      <c r="F11646" t="s">
        <v>3</v>
      </c>
      <c r="G11646">
        <v>1</v>
      </c>
      <c r="H11646">
        <v>0</v>
      </c>
      <c r="I11646" t="s">
        <v>1</v>
      </c>
      <c r="J11646">
        <v>1</v>
      </c>
    </row>
    <row r="11647" spans="2:10" x14ac:dyDescent="0.45">
      <c r="B11647">
        <v>24476</v>
      </c>
      <c r="C11647" t="s">
        <v>31</v>
      </c>
      <c r="D11647">
        <v>47</v>
      </c>
      <c r="E11647">
        <v>13</v>
      </c>
      <c r="F11647" t="s">
        <v>17</v>
      </c>
      <c r="G11647">
        <v>1</v>
      </c>
      <c r="H11647">
        <v>0</v>
      </c>
      <c r="I11647" t="s">
        <v>30</v>
      </c>
      <c r="J11647">
        <v>1</v>
      </c>
    </row>
    <row r="11648" spans="2:10" x14ac:dyDescent="0.45">
      <c r="B11648">
        <v>24477</v>
      </c>
      <c r="C11648" t="s">
        <v>31</v>
      </c>
      <c r="D11648">
        <v>47</v>
      </c>
      <c r="E11648">
        <v>13</v>
      </c>
      <c r="F11648" t="s">
        <v>7</v>
      </c>
      <c r="G11648">
        <v>2</v>
      </c>
      <c r="H11648">
        <v>0</v>
      </c>
      <c r="I11648" t="s">
        <v>9</v>
      </c>
      <c r="J11648">
        <v>1</v>
      </c>
    </row>
    <row r="11649" spans="2:10" x14ac:dyDescent="0.45">
      <c r="B11649">
        <v>24478</v>
      </c>
      <c r="C11649" t="s">
        <v>31</v>
      </c>
      <c r="D11649">
        <v>47</v>
      </c>
      <c r="E11649">
        <v>13</v>
      </c>
      <c r="F11649" t="s">
        <v>13</v>
      </c>
      <c r="G11649">
        <v>2</v>
      </c>
      <c r="H11649">
        <v>1</v>
      </c>
      <c r="I11649" t="s">
        <v>0</v>
      </c>
      <c r="J11649">
        <v>1</v>
      </c>
    </row>
    <row r="11650" spans="2:10" x14ac:dyDescent="0.45">
      <c r="B11650">
        <v>24479</v>
      </c>
      <c r="C11650" t="s">
        <v>31</v>
      </c>
      <c r="D11650">
        <v>47</v>
      </c>
      <c r="E11650">
        <v>13</v>
      </c>
      <c r="F11650" t="s">
        <v>6</v>
      </c>
      <c r="G11650">
        <v>2</v>
      </c>
      <c r="H11650">
        <v>1</v>
      </c>
      <c r="I11650" t="s">
        <v>5</v>
      </c>
      <c r="J11650">
        <v>1</v>
      </c>
    </row>
    <row r="11651" spans="2:10" x14ac:dyDescent="0.45">
      <c r="B11651">
        <v>24480</v>
      </c>
      <c r="C11651" t="s">
        <v>31</v>
      </c>
      <c r="D11651">
        <v>47</v>
      </c>
      <c r="E11651">
        <v>14</v>
      </c>
      <c r="F11651" t="s">
        <v>14</v>
      </c>
      <c r="G11651">
        <v>3</v>
      </c>
      <c r="H11651">
        <v>1</v>
      </c>
      <c r="I11651" t="s">
        <v>7</v>
      </c>
      <c r="J11651">
        <v>1</v>
      </c>
    </row>
    <row r="11652" spans="2:10" x14ac:dyDescent="0.45">
      <c r="B11652">
        <v>24481</v>
      </c>
      <c r="C11652" t="s">
        <v>31</v>
      </c>
      <c r="D11652">
        <v>47</v>
      </c>
      <c r="E11652">
        <v>14</v>
      </c>
      <c r="F11652" t="s">
        <v>30</v>
      </c>
      <c r="G11652">
        <v>0</v>
      </c>
      <c r="H11652">
        <v>2</v>
      </c>
      <c r="I11652" t="s">
        <v>6</v>
      </c>
      <c r="J11652">
        <v>-1</v>
      </c>
    </row>
    <row r="11653" spans="2:10" x14ac:dyDescent="0.45">
      <c r="B11653">
        <v>24482</v>
      </c>
      <c r="C11653" t="s">
        <v>31</v>
      </c>
      <c r="D11653">
        <v>47</v>
      </c>
      <c r="E11653">
        <v>14</v>
      </c>
      <c r="F11653" t="s">
        <v>10</v>
      </c>
      <c r="G11653">
        <v>2</v>
      </c>
      <c r="H11653">
        <v>2</v>
      </c>
      <c r="I11653" t="s">
        <v>24</v>
      </c>
      <c r="J11653">
        <v>0</v>
      </c>
    </row>
    <row r="11654" spans="2:10" x14ac:dyDescent="0.45">
      <c r="B11654">
        <v>24483</v>
      </c>
      <c r="C11654" t="s">
        <v>31</v>
      </c>
      <c r="D11654">
        <v>47</v>
      </c>
      <c r="E11654">
        <v>14</v>
      </c>
      <c r="F11654" t="s">
        <v>21</v>
      </c>
      <c r="G11654">
        <v>0</v>
      </c>
      <c r="H11654">
        <v>3</v>
      </c>
      <c r="I11654" t="s">
        <v>0</v>
      </c>
      <c r="J11654">
        <v>-1</v>
      </c>
    </row>
    <row r="11655" spans="2:10" x14ac:dyDescent="0.45">
      <c r="B11655">
        <v>24484</v>
      </c>
      <c r="C11655" t="s">
        <v>31</v>
      </c>
      <c r="D11655">
        <v>47</v>
      </c>
      <c r="E11655">
        <v>14</v>
      </c>
      <c r="F11655" t="s">
        <v>9</v>
      </c>
      <c r="G11655">
        <v>1</v>
      </c>
      <c r="H11655">
        <v>1</v>
      </c>
      <c r="I11655" t="s">
        <v>17</v>
      </c>
      <c r="J11655">
        <v>0</v>
      </c>
    </row>
    <row r="11656" spans="2:10" x14ac:dyDescent="0.45">
      <c r="B11656">
        <v>24485</v>
      </c>
      <c r="C11656" t="s">
        <v>31</v>
      </c>
      <c r="D11656">
        <v>47</v>
      </c>
      <c r="E11656">
        <v>14</v>
      </c>
      <c r="F11656" t="s">
        <v>4</v>
      </c>
      <c r="G11656">
        <v>2</v>
      </c>
      <c r="H11656">
        <v>0</v>
      </c>
      <c r="I11656" t="s">
        <v>18</v>
      </c>
      <c r="J11656">
        <v>1</v>
      </c>
    </row>
    <row r="11657" spans="2:10" x14ac:dyDescent="0.45">
      <c r="B11657">
        <v>24486</v>
      </c>
      <c r="C11657" t="s">
        <v>31</v>
      </c>
      <c r="D11657">
        <v>47</v>
      </c>
      <c r="E11657">
        <v>14</v>
      </c>
      <c r="F11657" t="s">
        <v>5</v>
      </c>
      <c r="G11657">
        <v>3</v>
      </c>
      <c r="H11657">
        <v>1</v>
      </c>
      <c r="I11657" t="s">
        <v>1</v>
      </c>
      <c r="J11657">
        <v>1</v>
      </c>
    </row>
    <row r="11658" spans="2:10" x14ac:dyDescent="0.45">
      <c r="B11658">
        <v>24487</v>
      </c>
      <c r="C11658" t="s">
        <v>31</v>
      </c>
      <c r="D11658">
        <v>47</v>
      </c>
      <c r="E11658">
        <v>14</v>
      </c>
      <c r="F11658" t="s">
        <v>3</v>
      </c>
      <c r="G11658">
        <v>1</v>
      </c>
      <c r="H11658">
        <v>1</v>
      </c>
      <c r="I11658" t="s">
        <v>8</v>
      </c>
      <c r="J11658">
        <v>0</v>
      </c>
    </row>
    <row r="11659" spans="2:10" x14ac:dyDescent="0.45">
      <c r="B11659">
        <v>24488</v>
      </c>
      <c r="C11659" t="s">
        <v>31</v>
      </c>
      <c r="D11659">
        <v>47</v>
      </c>
      <c r="E11659">
        <v>14</v>
      </c>
      <c r="F11659" t="s">
        <v>11</v>
      </c>
      <c r="G11659">
        <v>1</v>
      </c>
      <c r="H11659">
        <v>1</v>
      </c>
      <c r="I11659" t="s">
        <v>13</v>
      </c>
      <c r="J11659">
        <v>0</v>
      </c>
    </row>
    <row r="11660" spans="2:10" x14ac:dyDescent="0.45">
      <c r="B11660">
        <v>24489</v>
      </c>
      <c r="C11660" t="s">
        <v>31</v>
      </c>
      <c r="D11660">
        <v>47</v>
      </c>
      <c r="E11660">
        <v>15</v>
      </c>
      <c r="F11660" t="s">
        <v>24</v>
      </c>
      <c r="G11660">
        <v>1</v>
      </c>
      <c r="H11660">
        <v>1</v>
      </c>
      <c r="I11660" t="s">
        <v>21</v>
      </c>
      <c r="J11660">
        <v>0</v>
      </c>
    </row>
    <row r="11661" spans="2:10" x14ac:dyDescent="0.45">
      <c r="B11661">
        <v>24490</v>
      </c>
      <c r="C11661" t="s">
        <v>31</v>
      </c>
      <c r="D11661">
        <v>47</v>
      </c>
      <c r="E11661">
        <v>15</v>
      </c>
      <c r="F11661" t="s">
        <v>18</v>
      </c>
      <c r="G11661">
        <v>1</v>
      </c>
      <c r="H11661">
        <v>0</v>
      </c>
      <c r="I11661" t="s">
        <v>10</v>
      </c>
      <c r="J11661">
        <v>1</v>
      </c>
    </row>
    <row r="11662" spans="2:10" x14ac:dyDescent="0.45">
      <c r="B11662">
        <v>24491</v>
      </c>
      <c r="C11662" t="s">
        <v>31</v>
      </c>
      <c r="D11662">
        <v>47</v>
      </c>
      <c r="E11662">
        <v>15</v>
      </c>
      <c r="F11662" t="s">
        <v>8</v>
      </c>
      <c r="G11662">
        <v>1</v>
      </c>
      <c r="H11662">
        <v>2</v>
      </c>
      <c r="I11662" t="s">
        <v>5</v>
      </c>
      <c r="J11662">
        <v>-1</v>
      </c>
    </row>
    <row r="11663" spans="2:10" x14ac:dyDescent="0.45">
      <c r="B11663">
        <v>24492</v>
      </c>
      <c r="C11663" t="s">
        <v>31</v>
      </c>
      <c r="D11663">
        <v>47</v>
      </c>
      <c r="E11663">
        <v>15</v>
      </c>
      <c r="F11663" t="s">
        <v>1</v>
      </c>
      <c r="G11663">
        <v>2</v>
      </c>
      <c r="H11663">
        <v>2</v>
      </c>
      <c r="I11663" t="s">
        <v>30</v>
      </c>
      <c r="J11663">
        <v>0</v>
      </c>
    </row>
    <row r="11664" spans="2:10" x14ac:dyDescent="0.45">
      <c r="B11664">
        <v>24493</v>
      </c>
      <c r="C11664" t="s">
        <v>31</v>
      </c>
      <c r="D11664">
        <v>47</v>
      </c>
      <c r="E11664">
        <v>15</v>
      </c>
      <c r="F11664" t="s">
        <v>0</v>
      </c>
      <c r="G11664">
        <v>2</v>
      </c>
      <c r="H11664">
        <v>1</v>
      </c>
      <c r="I11664" t="s">
        <v>11</v>
      </c>
      <c r="J11664">
        <v>1</v>
      </c>
    </row>
    <row r="11665" spans="2:10" x14ac:dyDescent="0.45">
      <c r="B11665">
        <v>24494</v>
      </c>
      <c r="C11665" t="s">
        <v>31</v>
      </c>
      <c r="D11665">
        <v>47</v>
      </c>
      <c r="E11665">
        <v>15</v>
      </c>
      <c r="F11665" t="s">
        <v>17</v>
      </c>
      <c r="G11665">
        <v>1</v>
      </c>
      <c r="H11665">
        <v>3</v>
      </c>
      <c r="I11665" t="s">
        <v>14</v>
      </c>
      <c r="J11665">
        <v>-1</v>
      </c>
    </row>
    <row r="11666" spans="2:10" x14ac:dyDescent="0.45">
      <c r="B11666">
        <v>24495</v>
      </c>
      <c r="C11666" t="s">
        <v>31</v>
      </c>
      <c r="D11666">
        <v>47</v>
      </c>
      <c r="E11666">
        <v>15</v>
      </c>
      <c r="F11666" t="s">
        <v>7</v>
      </c>
      <c r="G11666">
        <v>3</v>
      </c>
      <c r="H11666">
        <v>2</v>
      </c>
      <c r="I11666" t="s">
        <v>4</v>
      </c>
      <c r="J11666">
        <v>1</v>
      </c>
    </row>
    <row r="11667" spans="2:10" x14ac:dyDescent="0.45">
      <c r="B11667">
        <v>24496</v>
      </c>
      <c r="C11667" t="s">
        <v>31</v>
      </c>
      <c r="D11667">
        <v>47</v>
      </c>
      <c r="E11667">
        <v>15</v>
      </c>
      <c r="F11667" t="s">
        <v>13</v>
      </c>
      <c r="G11667">
        <v>3</v>
      </c>
      <c r="H11667">
        <v>2</v>
      </c>
      <c r="I11667" t="s">
        <v>3</v>
      </c>
      <c r="J11667">
        <v>1</v>
      </c>
    </row>
    <row r="11668" spans="2:10" x14ac:dyDescent="0.45">
      <c r="B11668">
        <v>24497</v>
      </c>
      <c r="C11668" t="s">
        <v>31</v>
      </c>
      <c r="D11668">
        <v>47</v>
      </c>
      <c r="E11668">
        <v>15</v>
      </c>
      <c r="F11668" t="s">
        <v>6</v>
      </c>
      <c r="G11668">
        <v>1</v>
      </c>
      <c r="H11668">
        <v>0</v>
      </c>
      <c r="I11668" t="s">
        <v>9</v>
      </c>
      <c r="J11668">
        <v>1</v>
      </c>
    </row>
    <row r="11669" spans="2:10" x14ac:dyDescent="0.45">
      <c r="B11669">
        <v>24498</v>
      </c>
      <c r="C11669" t="s">
        <v>31</v>
      </c>
      <c r="D11669">
        <v>47</v>
      </c>
      <c r="E11669">
        <v>16</v>
      </c>
      <c r="F11669" t="s">
        <v>24</v>
      </c>
      <c r="G11669">
        <v>2</v>
      </c>
      <c r="H11669">
        <v>0</v>
      </c>
      <c r="I11669" t="s">
        <v>18</v>
      </c>
      <c r="J11669">
        <v>1</v>
      </c>
    </row>
    <row r="11670" spans="2:10" x14ac:dyDescent="0.45">
      <c r="B11670">
        <v>24499</v>
      </c>
      <c r="C11670" t="s">
        <v>31</v>
      </c>
      <c r="D11670">
        <v>47</v>
      </c>
      <c r="E11670">
        <v>16</v>
      </c>
      <c r="F11670" t="s">
        <v>14</v>
      </c>
      <c r="G11670">
        <v>4</v>
      </c>
      <c r="H11670">
        <v>0</v>
      </c>
      <c r="I11670" t="s">
        <v>6</v>
      </c>
      <c r="J11670">
        <v>1</v>
      </c>
    </row>
    <row r="11671" spans="2:10" x14ac:dyDescent="0.45">
      <c r="B11671">
        <v>24500</v>
      </c>
      <c r="C11671" t="s">
        <v>31</v>
      </c>
      <c r="D11671">
        <v>47</v>
      </c>
      <c r="E11671">
        <v>16</v>
      </c>
      <c r="F11671" t="s">
        <v>30</v>
      </c>
      <c r="G11671">
        <v>0</v>
      </c>
      <c r="H11671">
        <v>1</v>
      </c>
      <c r="I11671" t="s">
        <v>8</v>
      </c>
      <c r="J11671">
        <v>-1</v>
      </c>
    </row>
    <row r="11672" spans="2:10" x14ac:dyDescent="0.45">
      <c r="B11672">
        <v>24501</v>
      </c>
      <c r="C11672" t="s">
        <v>31</v>
      </c>
      <c r="D11672">
        <v>47</v>
      </c>
      <c r="E11672">
        <v>16</v>
      </c>
      <c r="F11672" t="s">
        <v>10</v>
      </c>
      <c r="G11672">
        <v>4</v>
      </c>
      <c r="H11672">
        <v>0</v>
      </c>
      <c r="I11672" t="s">
        <v>7</v>
      </c>
      <c r="J11672">
        <v>1</v>
      </c>
    </row>
    <row r="11673" spans="2:10" x14ac:dyDescent="0.45">
      <c r="B11673">
        <v>24502</v>
      </c>
      <c r="C11673" t="s">
        <v>31</v>
      </c>
      <c r="D11673">
        <v>47</v>
      </c>
      <c r="E11673">
        <v>16</v>
      </c>
      <c r="F11673" t="s">
        <v>9</v>
      </c>
      <c r="G11673">
        <v>1</v>
      </c>
      <c r="H11673">
        <v>4</v>
      </c>
      <c r="I11673" t="s">
        <v>1</v>
      </c>
      <c r="J11673">
        <v>-1</v>
      </c>
    </row>
    <row r="11674" spans="2:10" x14ac:dyDescent="0.45">
      <c r="B11674">
        <v>24503</v>
      </c>
      <c r="C11674" t="s">
        <v>31</v>
      </c>
      <c r="D11674">
        <v>47</v>
      </c>
      <c r="E11674">
        <v>16</v>
      </c>
      <c r="F11674" t="s">
        <v>21</v>
      </c>
      <c r="G11674">
        <v>4</v>
      </c>
      <c r="H11674">
        <v>2</v>
      </c>
      <c r="I11674" t="s">
        <v>11</v>
      </c>
      <c r="J11674">
        <v>1</v>
      </c>
    </row>
    <row r="11675" spans="2:10" x14ac:dyDescent="0.45">
      <c r="B11675">
        <v>24504</v>
      </c>
      <c r="C11675" t="s">
        <v>31</v>
      </c>
      <c r="D11675">
        <v>47</v>
      </c>
      <c r="E11675">
        <v>16</v>
      </c>
      <c r="F11675" t="s">
        <v>4</v>
      </c>
      <c r="G11675">
        <v>3</v>
      </c>
      <c r="H11675">
        <v>0</v>
      </c>
      <c r="I11675" t="s">
        <v>17</v>
      </c>
      <c r="J11675">
        <v>1</v>
      </c>
    </row>
    <row r="11676" spans="2:10" x14ac:dyDescent="0.45">
      <c r="B11676">
        <v>24505</v>
      </c>
      <c r="C11676" t="s">
        <v>31</v>
      </c>
      <c r="D11676">
        <v>47</v>
      </c>
      <c r="E11676">
        <v>16</v>
      </c>
      <c r="F11676" t="s">
        <v>5</v>
      </c>
      <c r="G11676">
        <v>0</v>
      </c>
      <c r="H11676">
        <v>0</v>
      </c>
      <c r="I11676" t="s">
        <v>13</v>
      </c>
      <c r="J11676">
        <v>0</v>
      </c>
    </row>
    <row r="11677" spans="2:10" x14ac:dyDescent="0.45">
      <c r="B11677">
        <v>24506</v>
      </c>
      <c r="C11677" t="s">
        <v>31</v>
      </c>
      <c r="D11677">
        <v>47</v>
      </c>
      <c r="E11677">
        <v>16</v>
      </c>
      <c r="F11677" t="s">
        <v>3</v>
      </c>
      <c r="G11677">
        <v>1</v>
      </c>
      <c r="H11677">
        <v>0</v>
      </c>
      <c r="I11677" t="s">
        <v>0</v>
      </c>
      <c r="J11677">
        <v>1</v>
      </c>
    </row>
    <row r="11678" spans="2:10" x14ac:dyDescent="0.45">
      <c r="B11678">
        <v>24507</v>
      </c>
      <c r="C11678" t="s">
        <v>31</v>
      </c>
      <c r="D11678">
        <v>47</v>
      </c>
      <c r="E11678">
        <v>17</v>
      </c>
      <c r="F11678" t="s">
        <v>18</v>
      </c>
      <c r="G11678">
        <v>4</v>
      </c>
      <c r="H11678">
        <v>0</v>
      </c>
      <c r="I11678" t="s">
        <v>21</v>
      </c>
      <c r="J11678">
        <v>1</v>
      </c>
    </row>
    <row r="11679" spans="2:10" x14ac:dyDescent="0.45">
      <c r="B11679">
        <v>24508</v>
      </c>
      <c r="C11679" t="s">
        <v>31</v>
      </c>
      <c r="D11679">
        <v>47</v>
      </c>
      <c r="E11679">
        <v>17</v>
      </c>
      <c r="F11679" t="s">
        <v>0</v>
      </c>
      <c r="G11679">
        <v>1</v>
      </c>
      <c r="H11679">
        <v>1</v>
      </c>
      <c r="I11679" t="s">
        <v>5</v>
      </c>
      <c r="J11679">
        <v>0</v>
      </c>
    </row>
    <row r="11680" spans="2:10" x14ac:dyDescent="0.45">
      <c r="B11680">
        <v>24509</v>
      </c>
      <c r="C11680" t="s">
        <v>31</v>
      </c>
      <c r="D11680">
        <v>47</v>
      </c>
      <c r="E11680">
        <v>17</v>
      </c>
      <c r="F11680" t="s">
        <v>8</v>
      </c>
      <c r="G11680">
        <v>2</v>
      </c>
      <c r="H11680">
        <v>3</v>
      </c>
      <c r="I11680" t="s">
        <v>9</v>
      </c>
      <c r="J11680">
        <v>-1</v>
      </c>
    </row>
    <row r="11681" spans="2:10" x14ac:dyDescent="0.45">
      <c r="B11681">
        <v>24510</v>
      </c>
      <c r="C11681" t="s">
        <v>31</v>
      </c>
      <c r="D11681">
        <v>47</v>
      </c>
      <c r="E11681">
        <v>17</v>
      </c>
      <c r="F11681" t="s">
        <v>1</v>
      </c>
      <c r="G11681">
        <v>0</v>
      </c>
      <c r="H11681">
        <v>1</v>
      </c>
      <c r="I11681" t="s">
        <v>14</v>
      </c>
      <c r="J11681">
        <v>-1</v>
      </c>
    </row>
    <row r="11682" spans="2:10" x14ac:dyDescent="0.45">
      <c r="B11682">
        <v>24511</v>
      </c>
      <c r="C11682" t="s">
        <v>31</v>
      </c>
      <c r="D11682">
        <v>47</v>
      </c>
      <c r="E11682">
        <v>17</v>
      </c>
      <c r="F11682" t="s">
        <v>17</v>
      </c>
      <c r="G11682">
        <v>1</v>
      </c>
      <c r="H11682">
        <v>1</v>
      </c>
      <c r="I11682" t="s">
        <v>10</v>
      </c>
      <c r="J11682">
        <v>0</v>
      </c>
    </row>
    <row r="11683" spans="2:10" x14ac:dyDescent="0.45">
      <c r="B11683">
        <v>24512</v>
      </c>
      <c r="C11683" t="s">
        <v>31</v>
      </c>
      <c r="D11683">
        <v>47</v>
      </c>
      <c r="E11683">
        <v>17</v>
      </c>
      <c r="F11683" t="s">
        <v>7</v>
      </c>
      <c r="G11683">
        <v>0</v>
      </c>
      <c r="H11683">
        <v>0</v>
      </c>
      <c r="I11683" t="s">
        <v>24</v>
      </c>
      <c r="J11683">
        <v>0</v>
      </c>
    </row>
    <row r="11684" spans="2:10" x14ac:dyDescent="0.45">
      <c r="B11684">
        <v>24513</v>
      </c>
      <c r="C11684" t="s">
        <v>31</v>
      </c>
      <c r="D11684">
        <v>47</v>
      </c>
      <c r="E11684">
        <v>17</v>
      </c>
      <c r="F11684" t="s">
        <v>13</v>
      </c>
      <c r="G11684">
        <v>1</v>
      </c>
      <c r="H11684">
        <v>1</v>
      </c>
      <c r="I11684" t="s">
        <v>30</v>
      </c>
      <c r="J11684">
        <v>0</v>
      </c>
    </row>
    <row r="11685" spans="2:10" x14ac:dyDescent="0.45">
      <c r="B11685">
        <v>24514</v>
      </c>
      <c r="C11685" t="s">
        <v>31</v>
      </c>
      <c r="D11685">
        <v>47</v>
      </c>
      <c r="E11685">
        <v>17</v>
      </c>
      <c r="F11685" t="s">
        <v>6</v>
      </c>
      <c r="G11685">
        <v>0</v>
      </c>
      <c r="H11685">
        <v>2</v>
      </c>
      <c r="I11685" t="s">
        <v>4</v>
      </c>
      <c r="J11685">
        <v>-1</v>
      </c>
    </row>
    <row r="11686" spans="2:10" x14ac:dyDescent="0.45">
      <c r="B11686">
        <v>24515</v>
      </c>
      <c r="C11686" t="s">
        <v>31</v>
      </c>
      <c r="D11686">
        <v>47</v>
      </c>
      <c r="E11686">
        <v>17</v>
      </c>
      <c r="F11686" t="s">
        <v>11</v>
      </c>
      <c r="G11686">
        <v>1</v>
      </c>
      <c r="H11686">
        <v>1</v>
      </c>
      <c r="I11686" t="s">
        <v>3</v>
      </c>
      <c r="J11686">
        <v>0</v>
      </c>
    </row>
    <row r="11687" spans="2:10" x14ac:dyDescent="0.45">
      <c r="B11687">
        <v>27246</v>
      </c>
      <c r="C11687" t="s">
        <v>29</v>
      </c>
      <c r="D11687">
        <v>48</v>
      </c>
      <c r="E11687">
        <v>1</v>
      </c>
      <c r="F11687" t="s">
        <v>17</v>
      </c>
      <c r="G11687">
        <v>3</v>
      </c>
      <c r="H11687">
        <v>0</v>
      </c>
      <c r="I11687" t="s">
        <v>24</v>
      </c>
      <c r="J11687">
        <v>1</v>
      </c>
    </row>
    <row r="11688" spans="2:10" x14ac:dyDescent="0.45">
      <c r="B11688">
        <v>27247</v>
      </c>
      <c r="C11688" t="s">
        <v>29</v>
      </c>
      <c r="D11688">
        <v>48</v>
      </c>
      <c r="E11688">
        <v>1</v>
      </c>
      <c r="F11688" t="s">
        <v>8</v>
      </c>
      <c r="G11688">
        <v>0</v>
      </c>
      <c r="H11688">
        <v>1</v>
      </c>
      <c r="I11688" t="s">
        <v>14</v>
      </c>
      <c r="J11688">
        <v>-1</v>
      </c>
    </row>
    <row r="11689" spans="2:10" x14ac:dyDescent="0.45">
      <c r="B11689">
        <v>27248</v>
      </c>
      <c r="C11689" t="s">
        <v>29</v>
      </c>
      <c r="D11689">
        <v>48</v>
      </c>
      <c r="E11689">
        <v>1</v>
      </c>
      <c r="F11689" t="s">
        <v>7</v>
      </c>
      <c r="G11689">
        <v>0</v>
      </c>
      <c r="H11689">
        <v>0</v>
      </c>
      <c r="I11689" t="s">
        <v>18</v>
      </c>
      <c r="J11689">
        <v>0</v>
      </c>
    </row>
    <row r="11690" spans="2:10" x14ac:dyDescent="0.45">
      <c r="B11690">
        <v>27249</v>
      </c>
      <c r="C11690" t="s">
        <v>29</v>
      </c>
      <c r="D11690">
        <v>48</v>
      </c>
      <c r="E11690">
        <v>1</v>
      </c>
      <c r="F11690" t="s">
        <v>0</v>
      </c>
      <c r="G11690">
        <v>4</v>
      </c>
      <c r="H11690">
        <v>0</v>
      </c>
      <c r="I11690" t="s">
        <v>30</v>
      </c>
      <c r="J11690">
        <v>1</v>
      </c>
    </row>
    <row r="11691" spans="2:10" x14ac:dyDescent="0.45">
      <c r="B11691">
        <v>27250</v>
      </c>
      <c r="C11691" t="s">
        <v>29</v>
      </c>
      <c r="D11691">
        <v>48</v>
      </c>
      <c r="E11691">
        <v>1</v>
      </c>
      <c r="F11691" t="s">
        <v>6</v>
      </c>
      <c r="G11691">
        <v>0</v>
      </c>
      <c r="H11691">
        <v>1</v>
      </c>
      <c r="I11691" t="s">
        <v>10</v>
      </c>
      <c r="J11691">
        <v>-1</v>
      </c>
    </row>
    <row r="11692" spans="2:10" x14ac:dyDescent="0.45">
      <c r="B11692">
        <v>27251</v>
      </c>
      <c r="C11692" t="s">
        <v>29</v>
      </c>
      <c r="D11692">
        <v>48</v>
      </c>
      <c r="E11692">
        <v>1</v>
      </c>
      <c r="F11692" t="s">
        <v>13</v>
      </c>
      <c r="G11692">
        <v>2</v>
      </c>
      <c r="H11692">
        <v>0</v>
      </c>
      <c r="I11692" t="s">
        <v>9</v>
      </c>
      <c r="J11692">
        <v>1</v>
      </c>
    </row>
    <row r="11693" spans="2:10" x14ac:dyDescent="0.45">
      <c r="B11693">
        <v>27252</v>
      </c>
      <c r="C11693" t="s">
        <v>29</v>
      </c>
      <c r="D11693">
        <v>48</v>
      </c>
      <c r="E11693">
        <v>1</v>
      </c>
      <c r="F11693" t="s">
        <v>3</v>
      </c>
      <c r="G11693">
        <v>5</v>
      </c>
      <c r="H11693">
        <v>1</v>
      </c>
      <c r="I11693" t="s">
        <v>21</v>
      </c>
      <c r="J11693">
        <v>1</v>
      </c>
    </row>
    <row r="11694" spans="2:10" x14ac:dyDescent="0.45">
      <c r="B11694">
        <v>27253</v>
      </c>
      <c r="C11694" t="s">
        <v>29</v>
      </c>
      <c r="D11694">
        <v>48</v>
      </c>
      <c r="E11694">
        <v>1</v>
      </c>
      <c r="F11694" t="s">
        <v>1</v>
      </c>
      <c r="G11694">
        <v>3</v>
      </c>
      <c r="H11694">
        <v>1</v>
      </c>
      <c r="I11694" t="s">
        <v>4</v>
      </c>
      <c r="J11694">
        <v>1</v>
      </c>
    </row>
    <row r="11695" spans="2:10" x14ac:dyDescent="0.45">
      <c r="B11695">
        <v>27254</v>
      </c>
      <c r="C11695" t="s">
        <v>29</v>
      </c>
      <c r="D11695">
        <v>48</v>
      </c>
      <c r="E11695">
        <v>1</v>
      </c>
      <c r="F11695" t="s">
        <v>11</v>
      </c>
      <c r="G11695">
        <v>3</v>
      </c>
      <c r="H11695">
        <v>2</v>
      </c>
      <c r="I11695" t="s">
        <v>5</v>
      </c>
      <c r="J11695">
        <v>1</v>
      </c>
    </row>
    <row r="11696" spans="2:10" x14ac:dyDescent="0.45">
      <c r="B11696">
        <v>27255</v>
      </c>
      <c r="C11696" t="s">
        <v>29</v>
      </c>
      <c r="D11696">
        <v>48</v>
      </c>
      <c r="E11696">
        <v>2</v>
      </c>
      <c r="F11696" t="s">
        <v>4</v>
      </c>
      <c r="G11696">
        <v>1</v>
      </c>
      <c r="H11696">
        <v>1</v>
      </c>
      <c r="I11696" t="s">
        <v>8</v>
      </c>
      <c r="J11696">
        <v>0</v>
      </c>
    </row>
    <row r="11697" spans="2:10" x14ac:dyDescent="0.45">
      <c r="B11697">
        <v>27256</v>
      </c>
      <c r="C11697" t="s">
        <v>29</v>
      </c>
      <c r="D11697">
        <v>48</v>
      </c>
      <c r="E11697">
        <v>2</v>
      </c>
      <c r="F11697" t="s">
        <v>9</v>
      </c>
      <c r="G11697">
        <v>3</v>
      </c>
      <c r="H11697">
        <v>0</v>
      </c>
      <c r="I11697" t="s">
        <v>0</v>
      </c>
      <c r="J11697">
        <v>1</v>
      </c>
    </row>
    <row r="11698" spans="2:10" x14ac:dyDescent="0.45">
      <c r="B11698">
        <v>27257</v>
      </c>
      <c r="C11698" t="s">
        <v>29</v>
      </c>
      <c r="D11698">
        <v>48</v>
      </c>
      <c r="E11698">
        <v>2</v>
      </c>
      <c r="F11698" t="s">
        <v>10</v>
      </c>
      <c r="G11698">
        <v>1</v>
      </c>
      <c r="H11698">
        <v>3</v>
      </c>
      <c r="I11698" t="s">
        <v>1</v>
      </c>
      <c r="J11698">
        <v>-1</v>
      </c>
    </row>
    <row r="11699" spans="2:10" x14ac:dyDescent="0.45">
      <c r="B11699">
        <v>27258</v>
      </c>
      <c r="C11699" t="s">
        <v>29</v>
      </c>
      <c r="D11699">
        <v>48</v>
      </c>
      <c r="E11699">
        <v>2</v>
      </c>
      <c r="F11699" t="s">
        <v>18</v>
      </c>
      <c r="G11699">
        <v>1</v>
      </c>
      <c r="H11699">
        <v>0</v>
      </c>
      <c r="I11699" t="s">
        <v>17</v>
      </c>
      <c r="J11699">
        <v>1</v>
      </c>
    </row>
    <row r="11700" spans="2:10" x14ac:dyDescent="0.45">
      <c r="B11700">
        <v>27259</v>
      </c>
      <c r="C11700" t="s">
        <v>29</v>
      </c>
      <c r="D11700">
        <v>48</v>
      </c>
      <c r="E11700">
        <v>2</v>
      </c>
      <c r="F11700" t="s">
        <v>7</v>
      </c>
      <c r="G11700">
        <v>2</v>
      </c>
      <c r="H11700">
        <v>3</v>
      </c>
      <c r="I11700" t="s">
        <v>21</v>
      </c>
      <c r="J11700">
        <v>-1</v>
      </c>
    </row>
    <row r="11701" spans="2:10" x14ac:dyDescent="0.45">
      <c r="B11701">
        <v>27260</v>
      </c>
      <c r="C11701" t="s">
        <v>29</v>
      </c>
      <c r="D11701">
        <v>48</v>
      </c>
      <c r="E11701">
        <v>2</v>
      </c>
      <c r="F11701" t="s">
        <v>14</v>
      </c>
      <c r="G11701">
        <v>0</v>
      </c>
      <c r="H11701">
        <v>0</v>
      </c>
      <c r="I11701" t="s">
        <v>13</v>
      </c>
      <c r="J11701">
        <v>0</v>
      </c>
    </row>
    <row r="11702" spans="2:10" x14ac:dyDescent="0.45">
      <c r="B11702">
        <v>27261</v>
      </c>
      <c r="C11702" t="s">
        <v>29</v>
      </c>
      <c r="D11702">
        <v>48</v>
      </c>
      <c r="E11702">
        <v>2</v>
      </c>
      <c r="F11702" t="s">
        <v>24</v>
      </c>
      <c r="G11702">
        <v>2</v>
      </c>
      <c r="H11702">
        <v>3</v>
      </c>
      <c r="I11702" t="s">
        <v>6</v>
      </c>
      <c r="J11702">
        <v>-1</v>
      </c>
    </row>
    <row r="11703" spans="2:10" x14ac:dyDescent="0.45">
      <c r="B11703">
        <v>27262</v>
      </c>
      <c r="C11703" t="s">
        <v>29</v>
      </c>
      <c r="D11703">
        <v>48</v>
      </c>
      <c r="E11703">
        <v>2</v>
      </c>
      <c r="F11703" t="s">
        <v>5</v>
      </c>
      <c r="G11703">
        <v>2</v>
      </c>
      <c r="H11703">
        <v>0</v>
      </c>
      <c r="I11703" t="s">
        <v>3</v>
      </c>
      <c r="J11703">
        <v>1</v>
      </c>
    </row>
    <row r="11704" spans="2:10" x14ac:dyDescent="0.45">
      <c r="B11704">
        <v>27263</v>
      </c>
      <c r="C11704" t="s">
        <v>29</v>
      </c>
      <c r="D11704">
        <v>48</v>
      </c>
      <c r="E11704">
        <v>2</v>
      </c>
      <c r="F11704" t="s">
        <v>30</v>
      </c>
      <c r="G11704">
        <v>0</v>
      </c>
      <c r="H11704">
        <v>0</v>
      </c>
      <c r="I11704" t="s">
        <v>11</v>
      </c>
      <c r="J11704">
        <v>0</v>
      </c>
    </row>
    <row r="11705" spans="2:10" x14ac:dyDescent="0.45">
      <c r="B11705">
        <v>27264</v>
      </c>
      <c r="C11705" t="s">
        <v>29</v>
      </c>
      <c r="D11705">
        <v>48</v>
      </c>
      <c r="E11705">
        <v>3</v>
      </c>
      <c r="F11705" t="s">
        <v>1</v>
      </c>
      <c r="G11705">
        <v>3</v>
      </c>
      <c r="H11705">
        <v>2</v>
      </c>
      <c r="I11705" t="s">
        <v>24</v>
      </c>
      <c r="J11705">
        <v>1</v>
      </c>
    </row>
    <row r="11706" spans="2:10" x14ac:dyDescent="0.45">
      <c r="B11706">
        <v>27265</v>
      </c>
      <c r="C11706" t="s">
        <v>29</v>
      </c>
      <c r="D11706">
        <v>48</v>
      </c>
      <c r="E11706">
        <v>3</v>
      </c>
      <c r="F11706" t="s">
        <v>0</v>
      </c>
      <c r="G11706">
        <v>2</v>
      </c>
      <c r="H11706">
        <v>0</v>
      </c>
      <c r="I11706" t="s">
        <v>14</v>
      </c>
      <c r="J11706">
        <v>1</v>
      </c>
    </row>
    <row r="11707" spans="2:10" x14ac:dyDescent="0.45">
      <c r="B11707">
        <v>27266</v>
      </c>
      <c r="C11707" t="s">
        <v>29</v>
      </c>
      <c r="D11707">
        <v>48</v>
      </c>
      <c r="E11707">
        <v>3</v>
      </c>
      <c r="F11707" t="s">
        <v>6</v>
      </c>
      <c r="G11707">
        <v>1</v>
      </c>
      <c r="H11707">
        <v>2</v>
      </c>
      <c r="I11707" t="s">
        <v>18</v>
      </c>
      <c r="J11707">
        <v>-1</v>
      </c>
    </row>
    <row r="11708" spans="2:10" x14ac:dyDescent="0.45">
      <c r="B11708">
        <v>27267</v>
      </c>
      <c r="C11708" t="s">
        <v>29</v>
      </c>
      <c r="D11708">
        <v>48</v>
      </c>
      <c r="E11708">
        <v>3</v>
      </c>
      <c r="F11708" t="s">
        <v>3</v>
      </c>
      <c r="G11708">
        <v>1</v>
      </c>
      <c r="H11708">
        <v>0</v>
      </c>
      <c r="I11708" t="s">
        <v>30</v>
      </c>
      <c r="J11708">
        <v>1</v>
      </c>
    </row>
    <row r="11709" spans="2:10" x14ac:dyDescent="0.45">
      <c r="B11709">
        <v>27268</v>
      </c>
      <c r="C11709" t="s">
        <v>29</v>
      </c>
      <c r="D11709">
        <v>48</v>
      </c>
      <c r="E11709">
        <v>3</v>
      </c>
      <c r="F11709" t="s">
        <v>8</v>
      </c>
      <c r="G11709">
        <v>2</v>
      </c>
      <c r="H11709">
        <v>2</v>
      </c>
      <c r="I11709" t="s">
        <v>10</v>
      </c>
      <c r="J11709">
        <v>0</v>
      </c>
    </row>
    <row r="11710" spans="2:10" x14ac:dyDescent="0.45">
      <c r="B11710">
        <v>27269</v>
      </c>
      <c r="C11710" t="s">
        <v>29</v>
      </c>
      <c r="D11710">
        <v>48</v>
      </c>
      <c r="E11710">
        <v>3</v>
      </c>
      <c r="F11710" t="s">
        <v>11</v>
      </c>
      <c r="G11710">
        <v>1</v>
      </c>
      <c r="H11710">
        <v>2</v>
      </c>
      <c r="I11710" t="s">
        <v>9</v>
      </c>
      <c r="J11710">
        <v>-1</v>
      </c>
    </row>
    <row r="11711" spans="2:10" x14ac:dyDescent="0.45">
      <c r="B11711">
        <v>27270</v>
      </c>
      <c r="C11711" t="s">
        <v>29</v>
      </c>
      <c r="D11711">
        <v>48</v>
      </c>
      <c r="E11711">
        <v>3</v>
      </c>
      <c r="F11711" t="s">
        <v>17</v>
      </c>
      <c r="G11711">
        <v>5</v>
      </c>
      <c r="H11711">
        <v>1</v>
      </c>
      <c r="I11711" t="s">
        <v>7</v>
      </c>
      <c r="J11711">
        <v>1</v>
      </c>
    </row>
    <row r="11712" spans="2:10" x14ac:dyDescent="0.45">
      <c r="B11712">
        <v>27271</v>
      </c>
      <c r="C11712" t="s">
        <v>29</v>
      </c>
      <c r="D11712">
        <v>48</v>
      </c>
      <c r="E11712">
        <v>3</v>
      </c>
      <c r="F11712" t="s">
        <v>13</v>
      </c>
      <c r="G11712">
        <v>0</v>
      </c>
      <c r="H11712">
        <v>0</v>
      </c>
      <c r="I11712" t="s">
        <v>4</v>
      </c>
      <c r="J11712">
        <v>0</v>
      </c>
    </row>
    <row r="11713" spans="2:10" x14ac:dyDescent="0.45">
      <c r="B11713">
        <v>27272</v>
      </c>
      <c r="C11713" t="s">
        <v>29</v>
      </c>
      <c r="D11713">
        <v>48</v>
      </c>
      <c r="E11713">
        <v>3</v>
      </c>
      <c r="F11713" t="s">
        <v>21</v>
      </c>
      <c r="G11713">
        <v>0</v>
      </c>
      <c r="H11713">
        <v>2</v>
      </c>
      <c r="I11713" t="s">
        <v>5</v>
      </c>
      <c r="J11713">
        <v>-1</v>
      </c>
    </row>
    <row r="11714" spans="2:10" x14ac:dyDescent="0.45">
      <c r="B11714">
        <v>27273</v>
      </c>
      <c r="C11714" t="s">
        <v>29</v>
      </c>
      <c r="D11714">
        <v>48</v>
      </c>
      <c r="E11714">
        <v>4</v>
      </c>
      <c r="F11714" t="s">
        <v>24</v>
      </c>
      <c r="G11714">
        <v>3</v>
      </c>
      <c r="H11714">
        <v>0</v>
      </c>
      <c r="I11714" t="s">
        <v>8</v>
      </c>
      <c r="J11714">
        <v>1</v>
      </c>
    </row>
    <row r="11715" spans="2:10" x14ac:dyDescent="0.45">
      <c r="B11715">
        <v>27274</v>
      </c>
      <c r="C11715" t="s">
        <v>29</v>
      </c>
      <c r="D11715">
        <v>48</v>
      </c>
      <c r="E11715">
        <v>4</v>
      </c>
      <c r="F11715" t="s">
        <v>4</v>
      </c>
      <c r="G11715">
        <v>1</v>
      </c>
      <c r="H11715">
        <v>1</v>
      </c>
      <c r="I11715" t="s">
        <v>0</v>
      </c>
      <c r="J11715">
        <v>0</v>
      </c>
    </row>
    <row r="11716" spans="2:10" x14ac:dyDescent="0.45">
      <c r="B11716">
        <v>27275</v>
      </c>
      <c r="C11716" t="s">
        <v>29</v>
      </c>
      <c r="D11716">
        <v>48</v>
      </c>
      <c r="E11716">
        <v>4</v>
      </c>
      <c r="F11716" t="s">
        <v>18</v>
      </c>
      <c r="G11716">
        <v>0</v>
      </c>
      <c r="H11716">
        <v>2</v>
      </c>
      <c r="I11716" t="s">
        <v>1</v>
      </c>
      <c r="J11716">
        <v>-1</v>
      </c>
    </row>
    <row r="11717" spans="2:10" x14ac:dyDescent="0.45">
      <c r="B11717">
        <v>27276</v>
      </c>
      <c r="C11717" t="s">
        <v>29</v>
      </c>
      <c r="D11717">
        <v>48</v>
      </c>
      <c r="E11717">
        <v>4</v>
      </c>
      <c r="F11717" t="s">
        <v>17</v>
      </c>
      <c r="G11717">
        <v>2</v>
      </c>
      <c r="H11717">
        <v>0</v>
      </c>
      <c r="I11717" t="s">
        <v>21</v>
      </c>
      <c r="J11717">
        <v>1</v>
      </c>
    </row>
    <row r="11718" spans="2:10" x14ac:dyDescent="0.45">
      <c r="B11718">
        <v>27277</v>
      </c>
      <c r="C11718" t="s">
        <v>29</v>
      </c>
      <c r="D11718">
        <v>48</v>
      </c>
      <c r="E11718">
        <v>4</v>
      </c>
      <c r="F11718" t="s">
        <v>10</v>
      </c>
      <c r="G11718">
        <v>2</v>
      </c>
      <c r="H11718">
        <v>2</v>
      </c>
      <c r="I11718" t="s">
        <v>13</v>
      </c>
      <c r="J11718">
        <v>0</v>
      </c>
    </row>
    <row r="11719" spans="2:10" x14ac:dyDescent="0.45">
      <c r="B11719">
        <v>27278</v>
      </c>
      <c r="C11719" t="s">
        <v>29</v>
      </c>
      <c r="D11719">
        <v>48</v>
      </c>
      <c r="E11719">
        <v>4</v>
      </c>
      <c r="F11719" t="s">
        <v>7</v>
      </c>
      <c r="G11719">
        <v>1</v>
      </c>
      <c r="H11719">
        <v>1</v>
      </c>
      <c r="I11719" t="s">
        <v>6</v>
      </c>
      <c r="J11719">
        <v>0</v>
      </c>
    </row>
    <row r="11720" spans="2:10" x14ac:dyDescent="0.45">
      <c r="B11720">
        <v>27279</v>
      </c>
      <c r="C11720" t="s">
        <v>29</v>
      </c>
      <c r="D11720">
        <v>48</v>
      </c>
      <c r="E11720">
        <v>4</v>
      </c>
      <c r="F11720" t="s">
        <v>30</v>
      </c>
      <c r="G11720">
        <v>0</v>
      </c>
      <c r="H11720">
        <v>1</v>
      </c>
      <c r="I11720" t="s">
        <v>5</v>
      </c>
      <c r="J11720">
        <v>-1</v>
      </c>
    </row>
    <row r="11721" spans="2:10" x14ac:dyDescent="0.45">
      <c r="B11721">
        <v>27280</v>
      </c>
      <c r="C11721" t="s">
        <v>29</v>
      </c>
      <c r="D11721">
        <v>48</v>
      </c>
      <c r="E11721">
        <v>4</v>
      </c>
      <c r="F11721" t="s">
        <v>9</v>
      </c>
      <c r="G11721">
        <v>1</v>
      </c>
      <c r="H11721">
        <v>0</v>
      </c>
      <c r="I11721" t="s">
        <v>3</v>
      </c>
      <c r="J11721">
        <v>1</v>
      </c>
    </row>
    <row r="11722" spans="2:10" x14ac:dyDescent="0.45">
      <c r="B11722">
        <v>27281</v>
      </c>
      <c r="C11722" t="s">
        <v>29</v>
      </c>
      <c r="D11722">
        <v>48</v>
      </c>
      <c r="E11722">
        <v>4</v>
      </c>
      <c r="F11722" t="s">
        <v>14</v>
      </c>
      <c r="G11722">
        <v>0</v>
      </c>
      <c r="H11722">
        <v>2</v>
      </c>
      <c r="I11722" t="s">
        <v>11</v>
      </c>
      <c r="J11722">
        <v>-1</v>
      </c>
    </row>
    <row r="11723" spans="2:10" x14ac:dyDescent="0.45">
      <c r="B11723">
        <v>27282</v>
      </c>
      <c r="C11723" t="s">
        <v>29</v>
      </c>
      <c r="D11723">
        <v>48</v>
      </c>
      <c r="E11723">
        <v>5</v>
      </c>
      <c r="F11723" t="s">
        <v>13</v>
      </c>
      <c r="G11723">
        <v>1</v>
      </c>
      <c r="H11723">
        <v>1</v>
      </c>
      <c r="I11723" t="s">
        <v>24</v>
      </c>
      <c r="J11723">
        <v>0</v>
      </c>
    </row>
    <row r="11724" spans="2:10" x14ac:dyDescent="0.45">
      <c r="B11724">
        <v>27283</v>
      </c>
      <c r="C11724" t="s">
        <v>29</v>
      </c>
      <c r="D11724">
        <v>48</v>
      </c>
      <c r="E11724">
        <v>5</v>
      </c>
      <c r="F11724" t="s">
        <v>8</v>
      </c>
      <c r="G11724">
        <v>0</v>
      </c>
      <c r="H11724">
        <v>1</v>
      </c>
      <c r="I11724" t="s">
        <v>18</v>
      </c>
      <c r="J11724">
        <v>-1</v>
      </c>
    </row>
    <row r="11725" spans="2:10" x14ac:dyDescent="0.45">
      <c r="B11725">
        <v>27284</v>
      </c>
      <c r="C11725" t="s">
        <v>29</v>
      </c>
      <c r="D11725">
        <v>48</v>
      </c>
      <c r="E11725">
        <v>5</v>
      </c>
      <c r="F11725" t="s">
        <v>3</v>
      </c>
      <c r="G11725">
        <v>2</v>
      </c>
      <c r="H11725">
        <v>0</v>
      </c>
      <c r="I11725" t="s">
        <v>14</v>
      </c>
      <c r="J11725">
        <v>1</v>
      </c>
    </row>
    <row r="11726" spans="2:10" x14ac:dyDescent="0.45">
      <c r="B11726">
        <v>27285</v>
      </c>
      <c r="C11726" t="s">
        <v>29</v>
      </c>
      <c r="D11726">
        <v>48</v>
      </c>
      <c r="E11726">
        <v>5</v>
      </c>
      <c r="F11726" t="s">
        <v>21</v>
      </c>
      <c r="G11726">
        <v>1</v>
      </c>
      <c r="H11726">
        <v>1</v>
      </c>
      <c r="I11726" t="s">
        <v>30</v>
      </c>
      <c r="J11726">
        <v>0</v>
      </c>
    </row>
    <row r="11727" spans="2:10" x14ac:dyDescent="0.45">
      <c r="B11727">
        <v>27286</v>
      </c>
      <c r="C11727" t="s">
        <v>29</v>
      </c>
      <c r="D11727">
        <v>48</v>
      </c>
      <c r="E11727">
        <v>5</v>
      </c>
      <c r="F11727" t="s">
        <v>6</v>
      </c>
      <c r="G11727">
        <v>3</v>
      </c>
      <c r="H11727">
        <v>5</v>
      </c>
      <c r="I11727" t="s">
        <v>17</v>
      </c>
      <c r="J11727">
        <v>-1</v>
      </c>
    </row>
    <row r="11728" spans="2:10" x14ac:dyDescent="0.45">
      <c r="B11728">
        <v>27287</v>
      </c>
      <c r="C11728" t="s">
        <v>29</v>
      </c>
      <c r="D11728">
        <v>48</v>
      </c>
      <c r="E11728">
        <v>5</v>
      </c>
      <c r="F11728" t="s">
        <v>0</v>
      </c>
      <c r="G11728">
        <v>2</v>
      </c>
      <c r="H11728">
        <v>1</v>
      </c>
      <c r="I11728" t="s">
        <v>10</v>
      </c>
      <c r="J11728">
        <v>1</v>
      </c>
    </row>
    <row r="11729" spans="2:10" x14ac:dyDescent="0.45">
      <c r="B11729">
        <v>27288</v>
      </c>
      <c r="C11729" t="s">
        <v>29</v>
      </c>
      <c r="D11729">
        <v>48</v>
      </c>
      <c r="E11729">
        <v>5</v>
      </c>
      <c r="F11729" t="s">
        <v>5</v>
      </c>
      <c r="G11729">
        <v>3</v>
      </c>
      <c r="H11729">
        <v>0</v>
      </c>
      <c r="I11729" t="s">
        <v>9</v>
      </c>
      <c r="J11729">
        <v>1</v>
      </c>
    </row>
    <row r="11730" spans="2:10" x14ac:dyDescent="0.45">
      <c r="B11730">
        <v>27289</v>
      </c>
      <c r="C11730" t="s">
        <v>29</v>
      </c>
      <c r="D11730">
        <v>48</v>
      </c>
      <c r="E11730">
        <v>5</v>
      </c>
      <c r="F11730" t="s">
        <v>1</v>
      </c>
      <c r="G11730">
        <v>2</v>
      </c>
      <c r="H11730">
        <v>0</v>
      </c>
      <c r="I11730" t="s">
        <v>7</v>
      </c>
      <c r="J11730">
        <v>1</v>
      </c>
    </row>
    <row r="11731" spans="2:10" x14ac:dyDescent="0.45">
      <c r="B11731">
        <v>27290</v>
      </c>
      <c r="C11731" t="s">
        <v>29</v>
      </c>
      <c r="D11731">
        <v>48</v>
      </c>
      <c r="E11731">
        <v>5</v>
      </c>
      <c r="F11731" t="s">
        <v>11</v>
      </c>
      <c r="G11731">
        <v>1</v>
      </c>
      <c r="H11731">
        <v>0</v>
      </c>
      <c r="I11731" t="s">
        <v>4</v>
      </c>
      <c r="J11731">
        <v>1</v>
      </c>
    </row>
    <row r="11732" spans="2:10" x14ac:dyDescent="0.45">
      <c r="B11732">
        <v>27291</v>
      </c>
      <c r="C11732" t="s">
        <v>29</v>
      </c>
      <c r="D11732">
        <v>48</v>
      </c>
      <c r="E11732">
        <v>6</v>
      </c>
      <c r="F11732" t="s">
        <v>7</v>
      </c>
      <c r="G11732">
        <v>2</v>
      </c>
      <c r="H11732">
        <v>0</v>
      </c>
      <c r="I11732" t="s">
        <v>8</v>
      </c>
      <c r="J11732">
        <v>1</v>
      </c>
    </row>
    <row r="11733" spans="2:10" x14ac:dyDescent="0.45">
      <c r="B11733">
        <v>27292</v>
      </c>
      <c r="C11733" t="s">
        <v>29</v>
      </c>
      <c r="D11733">
        <v>48</v>
      </c>
      <c r="E11733">
        <v>6</v>
      </c>
      <c r="F11733" t="s">
        <v>24</v>
      </c>
      <c r="G11733">
        <v>3</v>
      </c>
      <c r="H11733">
        <v>4</v>
      </c>
      <c r="I11733" t="s">
        <v>0</v>
      </c>
      <c r="J11733">
        <v>-1</v>
      </c>
    </row>
    <row r="11734" spans="2:10" x14ac:dyDescent="0.45">
      <c r="B11734">
        <v>27293</v>
      </c>
      <c r="C11734" t="s">
        <v>29</v>
      </c>
      <c r="D11734">
        <v>48</v>
      </c>
      <c r="E11734">
        <v>6</v>
      </c>
      <c r="F11734" t="s">
        <v>9</v>
      </c>
      <c r="G11734">
        <v>7</v>
      </c>
      <c r="H11734">
        <v>1</v>
      </c>
      <c r="I11734" t="s">
        <v>30</v>
      </c>
      <c r="J11734">
        <v>1</v>
      </c>
    </row>
    <row r="11735" spans="2:10" x14ac:dyDescent="0.45">
      <c r="B11735">
        <v>27294</v>
      </c>
      <c r="C11735" t="s">
        <v>29</v>
      </c>
      <c r="D11735">
        <v>48</v>
      </c>
      <c r="E11735">
        <v>6</v>
      </c>
      <c r="F11735" t="s">
        <v>17</v>
      </c>
      <c r="G11735">
        <v>0</v>
      </c>
      <c r="H11735">
        <v>1</v>
      </c>
      <c r="I11735" t="s">
        <v>1</v>
      </c>
      <c r="J11735">
        <v>-1</v>
      </c>
    </row>
    <row r="11736" spans="2:10" x14ac:dyDescent="0.45">
      <c r="B11736">
        <v>27295</v>
      </c>
      <c r="C11736" t="s">
        <v>29</v>
      </c>
      <c r="D11736">
        <v>48</v>
      </c>
      <c r="E11736">
        <v>6</v>
      </c>
      <c r="F11736" t="s">
        <v>6</v>
      </c>
      <c r="G11736">
        <v>1</v>
      </c>
      <c r="H11736">
        <v>0</v>
      </c>
      <c r="I11736" t="s">
        <v>21</v>
      </c>
      <c r="J11736">
        <v>1</v>
      </c>
    </row>
    <row r="11737" spans="2:10" x14ac:dyDescent="0.45">
      <c r="B11737">
        <v>27296</v>
      </c>
      <c r="C11737" t="s">
        <v>29</v>
      </c>
      <c r="D11737">
        <v>48</v>
      </c>
      <c r="E11737">
        <v>6</v>
      </c>
      <c r="F11737" t="s">
        <v>18</v>
      </c>
      <c r="G11737">
        <v>3</v>
      </c>
      <c r="H11737">
        <v>2</v>
      </c>
      <c r="I11737" t="s">
        <v>13</v>
      </c>
      <c r="J11737">
        <v>1</v>
      </c>
    </row>
    <row r="11738" spans="2:10" x14ac:dyDescent="0.45">
      <c r="B11738">
        <v>27297</v>
      </c>
      <c r="C11738" t="s">
        <v>29</v>
      </c>
      <c r="D11738">
        <v>48</v>
      </c>
      <c r="E11738">
        <v>6</v>
      </c>
      <c r="F11738" t="s">
        <v>14</v>
      </c>
      <c r="G11738">
        <v>1</v>
      </c>
      <c r="H11738">
        <v>0</v>
      </c>
      <c r="I11738" t="s">
        <v>5</v>
      </c>
      <c r="J11738">
        <v>1</v>
      </c>
    </row>
    <row r="11739" spans="2:10" x14ac:dyDescent="0.45">
      <c r="B11739">
        <v>27298</v>
      </c>
      <c r="C11739" t="s">
        <v>29</v>
      </c>
      <c r="D11739">
        <v>48</v>
      </c>
      <c r="E11739">
        <v>6</v>
      </c>
      <c r="F11739" t="s">
        <v>4</v>
      </c>
      <c r="G11739">
        <v>3</v>
      </c>
      <c r="H11739">
        <v>1</v>
      </c>
      <c r="I11739" t="s">
        <v>3</v>
      </c>
      <c r="J11739">
        <v>1</v>
      </c>
    </row>
    <row r="11740" spans="2:10" x14ac:dyDescent="0.45">
      <c r="B11740">
        <v>27299</v>
      </c>
      <c r="C11740" t="s">
        <v>29</v>
      </c>
      <c r="D11740">
        <v>48</v>
      </c>
      <c r="E11740">
        <v>6</v>
      </c>
      <c r="F11740" t="s">
        <v>10</v>
      </c>
      <c r="G11740">
        <v>1</v>
      </c>
      <c r="H11740">
        <v>2</v>
      </c>
      <c r="I11740" t="s">
        <v>11</v>
      </c>
      <c r="J11740">
        <v>-1</v>
      </c>
    </row>
    <row r="11741" spans="2:10" x14ac:dyDescent="0.45">
      <c r="B11741">
        <v>27300</v>
      </c>
      <c r="C11741" t="s">
        <v>29</v>
      </c>
      <c r="D11741">
        <v>48</v>
      </c>
      <c r="E11741">
        <v>7</v>
      </c>
      <c r="F11741" t="s">
        <v>11</v>
      </c>
      <c r="G11741">
        <v>3</v>
      </c>
      <c r="H11741">
        <v>3</v>
      </c>
      <c r="I11741" t="s">
        <v>24</v>
      </c>
      <c r="J11741">
        <v>0</v>
      </c>
    </row>
    <row r="11742" spans="2:10" x14ac:dyDescent="0.45">
      <c r="B11742">
        <v>27301</v>
      </c>
      <c r="C11742" t="s">
        <v>29</v>
      </c>
      <c r="D11742">
        <v>48</v>
      </c>
      <c r="E11742">
        <v>7</v>
      </c>
      <c r="F11742" t="s">
        <v>0</v>
      </c>
      <c r="G11742">
        <v>3</v>
      </c>
      <c r="H11742">
        <v>0</v>
      </c>
      <c r="I11742" t="s">
        <v>18</v>
      </c>
      <c r="J11742">
        <v>1</v>
      </c>
    </row>
    <row r="11743" spans="2:10" x14ac:dyDescent="0.45">
      <c r="B11743">
        <v>27302</v>
      </c>
      <c r="C11743" t="s">
        <v>29</v>
      </c>
      <c r="D11743">
        <v>48</v>
      </c>
      <c r="E11743">
        <v>7</v>
      </c>
      <c r="F11743" t="s">
        <v>30</v>
      </c>
      <c r="G11743">
        <v>0</v>
      </c>
      <c r="H11743">
        <v>0</v>
      </c>
      <c r="I11743" t="s">
        <v>14</v>
      </c>
      <c r="J11743">
        <v>0</v>
      </c>
    </row>
    <row r="11744" spans="2:10" x14ac:dyDescent="0.45">
      <c r="B11744">
        <v>27303</v>
      </c>
      <c r="C11744" t="s">
        <v>29</v>
      </c>
      <c r="D11744">
        <v>48</v>
      </c>
      <c r="E11744">
        <v>7</v>
      </c>
      <c r="F11744" t="s">
        <v>8</v>
      </c>
      <c r="G11744">
        <v>2</v>
      </c>
      <c r="H11744">
        <v>2</v>
      </c>
      <c r="I11744" t="s">
        <v>17</v>
      </c>
      <c r="J11744">
        <v>0</v>
      </c>
    </row>
    <row r="11745" spans="2:10" x14ac:dyDescent="0.45">
      <c r="B11745">
        <v>27304</v>
      </c>
      <c r="C11745" t="s">
        <v>29</v>
      </c>
      <c r="D11745">
        <v>48</v>
      </c>
      <c r="E11745">
        <v>7</v>
      </c>
      <c r="F11745" t="s">
        <v>3</v>
      </c>
      <c r="G11745">
        <v>2</v>
      </c>
      <c r="H11745">
        <v>2</v>
      </c>
      <c r="I11745" t="s">
        <v>10</v>
      </c>
      <c r="J11745">
        <v>0</v>
      </c>
    </row>
    <row r="11746" spans="2:10" x14ac:dyDescent="0.45">
      <c r="B11746">
        <v>27305</v>
      </c>
      <c r="C11746" t="s">
        <v>29</v>
      </c>
      <c r="D11746">
        <v>48</v>
      </c>
      <c r="E11746">
        <v>7</v>
      </c>
      <c r="F11746" t="s">
        <v>21</v>
      </c>
      <c r="G11746">
        <v>3</v>
      </c>
      <c r="H11746">
        <v>1</v>
      </c>
      <c r="I11746" t="s">
        <v>9</v>
      </c>
      <c r="J11746">
        <v>1</v>
      </c>
    </row>
    <row r="11747" spans="2:10" x14ac:dyDescent="0.45">
      <c r="B11747">
        <v>27306</v>
      </c>
      <c r="C11747" t="s">
        <v>29</v>
      </c>
      <c r="D11747">
        <v>48</v>
      </c>
      <c r="E11747">
        <v>7</v>
      </c>
      <c r="F11747" t="s">
        <v>13</v>
      </c>
      <c r="G11747">
        <v>1</v>
      </c>
      <c r="H11747">
        <v>0</v>
      </c>
      <c r="I11747" t="s">
        <v>7</v>
      </c>
      <c r="J11747">
        <v>1</v>
      </c>
    </row>
    <row r="11748" spans="2:10" x14ac:dyDescent="0.45">
      <c r="B11748">
        <v>27307</v>
      </c>
      <c r="C11748" t="s">
        <v>29</v>
      </c>
      <c r="D11748">
        <v>48</v>
      </c>
      <c r="E11748">
        <v>7</v>
      </c>
      <c r="F11748" t="s">
        <v>5</v>
      </c>
      <c r="G11748">
        <v>0</v>
      </c>
      <c r="H11748">
        <v>0</v>
      </c>
      <c r="I11748" t="s">
        <v>4</v>
      </c>
      <c r="J11748">
        <v>0</v>
      </c>
    </row>
    <row r="11749" spans="2:10" x14ac:dyDescent="0.45">
      <c r="B11749">
        <v>27308</v>
      </c>
      <c r="C11749" t="s">
        <v>29</v>
      </c>
      <c r="D11749">
        <v>48</v>
      </c>
      <c r="E11749">
        <v>7</v>
      </c>
      <c r="F11749" t="s">
        <v>1</v>
      </c>
      <c r="G11749">
        <v>3</v>
      </c>
      <c r="H11749">
        <v>2</v>
      </c>
      <c r="I11749" t="s">
        <v>6</v>
      </c>
      <c r="J11749">
        <v>1</v>
      </c>
    </row>
    <row r="11750" spans="2:10" x14ac:dyDescent="0.45">
      <c r="B11750">
        <v>27309</v>
      </c>
      <c r="C11750" t="s">
        <v>29</v>
      </c>
      <c r="D11750">
        <v>48</v>
      </c>
      <c r="E11750">
        <v>8</v>
      </c>
      <c r="F11750" t="s">
        <v>6</v>
      </c>
      <c r="G11750">
        <v>3</v>
      </c>
      <c r="H11750">
        <v>3</v>
      </c>
      <c r="I11750" t="s">
        <v>8</v>
      </c>
      <c r="J11750">
        <v>0</v>
      </c>
    </row>
    <row r="11751" spans="2:10" x14ac:dyDescent="0.45">
      <c r="B11751">
        <v>27310</v>
      </c>
      <c r="C11751" t="s">
        <v>29</v>
      </c>
      <c r="D11751">
        <v>48</v>
      </c>
      <c r="E11751">
        <v>8</v>
      </c>
      <c r="F11751" t="s">
        <v>7</v>
      </c>
      <c r="G11751">
        <v>0</v>
      </c>
      <c r="H11751">
        <v>1</v>
      </c>
      <c r="I11751" t="s">
        <v>0</v>
      </c>
      <c r="J11751">
        <v>-1</v>
      </c>
    </row>
    <row r="11752" spans="2:10" x14ac:dyDescent="0.45">
      <c r="B11752">
        <v>27311</v>
      </c>
      <c r="C11752" t="s">
        <v>29</v>
      </c>
      <c r="D11752">
        <v>48</v>
      </c>
      <c r="E11752">
        <v>8</v>
      </c>
      <c r="F11752" t="s">
        <v>4</v>
      </c>
      <c r="G11752">
        <v>3</v>
      </c>
      <c r="H11752">
        <v>0</v>
      </c>
      <c r="I11752" t="s">
        <v>30</v>
      </c>
      <c r="J11752">
        <v>1</v>
      </c>
    </row>
    <row r="11753" spans="2:10" x14ac:dyDescent="0.45">
      <c r="B11753">
        <v>27312</v>
      </c>
      <c r="C11753" t="s">
        <v>29</v>
      </c>
      <c r="D11753">
        <v>48</v>
      </c>
      <c r="E11753">
        <v>8</v>
      </c>
      <c r="F11753" t="s">
        <v>14</v>
      </c>
      <c r="G11753">
        <v>3</v>
      </c>
      <c r="H11753">
        <v>1</v>
      </c>
      <c r="I11753" t="s">
        <v>9</v>
      </c>
      <c r="J11753">
        <v>1</v>
      </c>
    </row>
    <row r="11754" spans="2:10" x14ac:dyDescent="0.45">
      <c r="B11754">
        <v>27313</v>
      </c>
      <c r="C11754" t="s">
        <v>29</v>
      </c>
      <c r="D11754">
        <v>48</v>
      </c>
      <c r="E11754">
        <v>8</v>
      </c>
      <c r="F11754" t="s">
        <v>1</v>
      </c>
      <c r="G11754">
        <v>2</v>
      </c>
      <c r="H11754">
        <v>0</v>
      </c>
      <c r="I11754" t="s">
        <v>21</v>
      </c>
      <c r="J11754">
        <v>1</v>
      </c>
    </row>
    <row r="11755" spans="2:10" x14ac:dyDescent="0.45">
      <c r="B11755">
        <v>27314</v>
      </c>
      <c r="C11755" t="s">
        <v>29</v>
      </c>
      <c r="D11755">
        <v>48</v>
      </c>
      <c r="E11755">
        <v>8</v>
      </c>
      <c r="F11755" t="s">
        <v>17</v>
      </c>
      <c r="G11755">
        <v>0</v>
      </c>
      <c r="H11755">
        <v>3</v>
      </c>
      <c r="I11755" t="s">
        <v>13</v>
      </c>
      <c r="J11755">
        <v>-1</v>
      </c>
    </row>
    <row r="11756" spans="2:10" x14ac:dyDescent="0.45">
      <c r="B11756">
        <v>27315</v>
      </c>
      <c r="C11756" t="s">
        <v>29</v>
      </c>
      <c r="D11756">
        <v>48</v>
      </c>
      <c r="E11756">
        <v>8</v>
      </c>
      <c r="F11756" t="s">
        <v>10</v>
      </c>
      <c r="G11756">
        <v>0</v>
      </c>
      <c r="H11756">
        <v>3</v>
      </c>
      <c r="I11756" t="s">
        <v>5</v>
      </c>
      <c r="J11756">
        <v>-1</v>
      </c>
    </row>
    <row r="11757" spans="2:10" x14ac:dyDescent="0.45">
      <c r="B11757">
        <v>27316</v>
      </c>
      <c r="C11757" t="s">
        <v>29</v>
      </c>
      <c r="D11757">
        <v>48</v>
      </c>
      <c r="E11757">
        <v>8</v>
      </c>
      <c r="F11757" t="s">
        <v>24</v>
      </c>
      <c r="G11757">
        <v>1</v>
      </c>
      <c r="H11757">
        <v>2</v>
      </c>
      <c r="I11757" t="s">
        <v>3</v>
      </c>
      <c r="J11757">
        <v>-1</v>
      </c>
    </row>
    <row r="11758" spans="2:10" x14ac:dyDescent="0.45">
      <c r="B11758">
        <v>27317</v>
      </c>
      <c r="C11758" t="s">
        <v>29</v>
      </c>
      <c r="D11758">
        <v>48</v>
      </c>
      <c r="E11758">
        <v>8</v>
      </c>
      <c r="F11758" t="s">
        <v>18</v>
      </c>
      <c r="G11758">
        <v>1</v>
      </c>
      <c r="H11758">
        <v>1</v>
      </c>
      <c r="I11758" t="s">
        <v>11</v>
      </c>
      <c r="J11758">
        <v>0</v>
      </c>
    </row>
    <row r="11759" spans="2:10" x14ac:dyDescent="0.45">
      <c r="B11759">
        <v>27318</v>
      </c>
      <c r="C11759" t="s">
        <v>29</v>
      </c>
      <c r="D11759">
        <v>48</v>
      </c>
      <c r="E11759">
        <v>9</v>
      </c>
      <c r="F11759" t="s">
        <v>5</v>
      </c>
      <c r="G11759">
        <v>2</v>
      </c>
      <c r="H11759">
        <v>0</v>
      </c>
      <c r="I11759" t="s">
        <v>24</v>
      </c>
      <c r="J11759">
        <v>1</v>
      </c>
    </row>
    <row r="11760" spans="2:10" x14ac:dyDescent="0.45">
      <c r="B11760">
        <v>27319</v>
      </c>
      <c r="C11760" t="s">
        <v>29</v>
      </c>
      <c r="D11760">
        <v>48</v>
      </c>
      <c r="E11760">
        <v>9</v>
      </c>
      <c r="F11760" t="s">
        <v>3</v>
      </c>
      <c r="G11760">
        <v>6</v>
      </c>
      <c r="H11760">
        <v>0</v>
      </c>
      <c r="I11760" t="s">
        <v>18</v>
      </c>
      <c r="J11760">
        <v>1</v>
      </c>
    </row>
    <row r="11761" spans="2:10" x14ac:dyDescent="0.45">
      <c r="B11761">
        <v>27320</v>
      </c>
      <c r="C11761" t="s">
        <v>29</v>
      </c>
      <c r="D11761">
        <v>48</v>
      </c>
      <c r="E11761">
        <v>9</v>
      </c>
      <c r="F11761" t="s">
        <v>21</v>
      </c>
      <c r="G11761">
        <v>1</v>
      </c>
      <c r="H11761">
        <v>2</v>
      </c>
      <c r="I11761" t="s">
        <v>14</v>
      </c>
      <c r="J11761">
        <v>-1</v>
      </c>
    </row>
    <row r="11762" spans="2:10" x14ac:dyDescent="0.45">
      <c r="B11762">
        <v>27321</v>
      </c>
      <c r="C11762" t="s">
        <v>29</v>
      </c>
      <c r="D11762">
        <v>48</v>
      </c>
      <c r="E11762">
        <v>9</v>
      </c>
      <c r="F11762" t="s">
        <v>0</v>
      </c>
      <c r="G11762">
        <v>3</v>
      </c>
      <c r="H11762">
        <v>0</v>
      </c>
      <c r="I11762" t="s">
        <v>17</v>
      </c>
      <c r="J11762">
        <v>1</v>
      </c>
    </row>
    <row r="11763" spans="2:10" x14ac:dyDescent="0.45">
      <c r="B11763">
        <v>27322</v>
      </c>
      <c r="C11763" t="s">
        <v>29</v>
      </c>
      <c r="D11763">
        <v>48</v>
      </c>
      <c r="E11763">
        <v>9</v>
      </c>
      <c r="F11763" t="s">
        <v>30</v>
      </c>
      <c r="G11763">
        <v>0</v>
      </c>
      <c r="H11763">
        <v>1</v>
      </c>
      <c r="I11763" t="s">
        <v>10</v>
      </c>
      <c r="J11763">
        <v>-1</v>
      </c>
    </row>
    <row r="11764" spans="2:10" x14ac:dyDescent="0.45">
      <c r="B11764">
        <v>27323</v>
      </c>
      <c r="C11764" t="s">
        <v>29</v>
      </c>
      <c r="D11764">
        <v>48</v>
      </c>
      <c r="E11764">
        <v>9</v>
      </c>
      <c r="F11764" t="s">
        <v>8</v>
      </c>
      <c r="G11764">
        <v>4</v>
      </c>
      <c r="H11764">
        <v>0</v>
      </c>
      <c r="I11764" t="s">
        <v>1</v>
      </c>
      <c r="J11764">
        <v>1</v>
      </c>
    </row>
    <row r="11765" spans="2:10" x14ac:dyDescent="0.45">
      <c r="B11765">
        <v>27324</v>
      </c>
      <c r="C11765" t="s">
        <v>29</v>
      </c>
      <c r="D11765">
        <v>48</v>
      </c>
      <c r="E11765">
        <v>9</v>
      </c>
      <c r="F11765" t="s">
        <v>11</v>
      </c>
      <c r="G11765">
        <v>4</v>
      </c>
      <c r="H11765">
        <v>2</v>
      </c>
      <c r="I11765" t="s">
        <v>7</v>
      </c>
      <c r="J11765">
        <v>1</v>
      </c>
    </row>
    <row r="11766" spans="2:10" x14ac:dyDescent="0.45">
      <c r="B11766">
        <v>27325</v>
      </c>
      <c r="C11766" t="s">
        <v>29</v>
      </c>
      <c r="D11766">
        <v>48</v>
      </c>
      <c r="E11766">
        <v>9</v>
      </c>
      <c r="F11766" t="s">
        <v>9</v>
      </c>
      <c r="G11766">
        <v>1</v>
      </c>
      <c r="H11766">
        <v>1</v>
      </c>
      <c r="I11766" t="s">
        <v>4</v>
      </c>
      <c r="J11766">
        <v>0</v>
      </c>
    </row>
    <row r="11767" spans="2:10" x14ac:dyDescent="0.45">
      <c r="B11767">
        <v>27326</v>
      </c>
      <c r="C11767" t="s">
        <v>29</v>
      </c>
      <c r="D11767">
        <v>48</v>
      </c>
      <c r="E11767">
        <v>9</v>
      </c>
      <c r="F11767" t="s">
        <v>13</v>
      </c>
      <c r="G11767">
        <v>4</v>
      </c>
      <c r="H11767">
        <v>1</v>
      </c>
      <c r="I11767" t="s">
        <v>6</v>
      </c>
      <c r="J11767">
        <v>1</v>
      </c>
    </row>
    <row r="11768" spans="2:10" x14ac:dyDescent="0.45">
      <c r="B11768">
        <v>27327</v>
      </c>
      <c r="C11768" t="s">
        <v>29</v>
      </c>
      <c r="D11768">
        <v>48</v>
      </c>
      <c r="E11768">
        <v>10</v>
      </c>
      <c r="F11768" t="s">
        <v>4</v>
      </c>
      <c r="G11768">
        <v>2</v>
      </c>
      <c r="H11768">
        <v>3</v>
      </c>
      <c r="I11768" t="s">
        <v>14</v>
      </c>
      <c r="J11768">
        <v>-1</v>
      </c>
    </row>
    <row r="11769" spans="2:10" x14ac:dyDescent="0.45">
      <c r="B11769">
        <v>27328</v>
      </c>
      <c r="C11769" t="s">
        <v>29</v>
      </c>
      <c r="D11769">
        <v>48</v>
      </c>
      <c r="E11769">
        <v>10</v>
      </c>
      <c r="F11769" t="s">
        <v>6</v>
      </c>
      <c r="G11769">
        <v>1</v>
      </c>
      <c r="H11769">
        <v>1</v>
      </c>
      <c r="I11769" t="s">
        <v>0</v>
      </c>
      <c r="J11769">
        <v>0</v>
      </c>
    </row>
    <row r="11770" spans="2:10" x14ac:dyDescent="0.45">
      <c r="B11770">
        <v>27329</v>
      </c>
      <c r="C11770" t="s">
        <v>29</v>
      </c>
      <c r="D11770">
        <v>48</v>
      </c>
      <c r="E11770">
        <v>10</v>
      </c>
      <c r="F11770" t="s">
        <v>24</v>
      </c>
      <c r="G11770">
        <v>4</v>
      </c>
      <c r="H11770">
        <v>1</v>
      </c>
      <c r="I11770" t="s">
        <v>30</v>
      </c>
      <c r="J11770">
        <v>1</v>
      </c>
    </row>
    <row r="11771" spans="2:10" x14ac:dyDescent="0.45">
      <c r="B11771">
        <v>27330</v>
      </c>
      <c r="C11771" t="s">
        <v>29</v>
      </c>
      <c r="D11771">
        <v>48</v>
      </c>
      <c r="E11771">
        <v>10</v>
      </c>
      <c r="F11771" t="s">
        <v>10</v>
      </c>
      <c r="G11771">
        <v>0</v>
      </c>
      <c r="H11771">
        <v>1</v>
      </c>
      <c r="I11771" t="s">
        <v>9</v>
      </c>
      <c r="J11771">
        <v>-1</v>
      </c>
    </row>
    <row r="11772" spans="2:10" x14ac:dyDescent="0.45">
      <c r="B11772">
        <v>27331</v>
      </c>
      <c r="C11772" t="s">
        <v>29</v>
      </c>
      <c r="D11772">
        <v>48</v>
      </c>
      <c r="E11772">
        <v>10</v>
      </c>
      <c r="F11772" t="s">
        <v>8</v>
      </c>
      <c r="G11772">
        <v>1</v>
      </c>
      <c r="H11772">
        <v>1</v>
      </c>
      <c r="I11772" t="s">
        <v>21</v>
      </c>
      <c r="J11772">
        <v>0</v>
      </c>
    </row>
    <row r="11773" spans="2:10" x14ac:dyDescent="0.45">
      <c r="B11773">
        <v>27332</v>
      </c>
      <c r="C11773" t="s">
        <v>29</v>
      </c>
      <c r="D11773">
        <v>48</v>
      </c>
      <c r="E11773">
        <v>10</v>
      </c>
      <c r="F11773" t="s">
        <v>1</v>
      </c>
      <c r="G11773">
        <v>0</v>
      </c>
      <c r="H11773">
        <v>0</v>
      </c>
      <c r="I11773" t="s">
        <v>13</v>
      </c>
      <c r="J11773">
        <v>0</v>
      </c>
    </row>
    <row r="11774" spans="2:10" x14ac:dyDescent="0.45">
      <c r="B11774">
        <v>27333</v>
      </c>
      <c r="C11774" t="s">
        <v>29</v>
      </c>
      <c r="D11774">
        <v>48</v>
      </c>
      <c r="E11774">
        <v>10</v>
      </c>
      <c r="F11774" t="s">
        <v>18</v>
      </c>
      <c r="G11774">
        <v>1</v>
      </c>
      <c r="H11774">
        <v>1</v>
      </c>
      <c r="I11774" t="s">
        <v>5</v>
      </c>
      <c r="J11774">
        <v>0</v>
      </c>
    </row>
    <row r="11775" spans="2:10" x14ac:dyDescent="0.45">
      <c r="B11775">
        <v>27334</v>
      </c>
      <c r="C11775" t="s">
        <v>29</v>
      </c>
      <c r="D11775">
        <v>48</v>
      </c>
      <c r="E11775">
        <v>10</v>
      </c>
      <c r="F11775" t="s">
        <v>7</v>
      </c>
      <c r="G11775">
        <v>2</v>
      </c>
      <c r="H11775">
        <v>2</v>
      </c>
      <c r="I11775" t="s">
        <v>3</v>
      </c>
      <c r="J11775">
        <v>0</v>
      </c>
    </row>
    <row r="11776" spans="2:10" x14ac:dyDescent="0.45">
      <c r="B11776">
        <v>27335</v>
      </c>
      <c r="C11776" t="s">
        <v>29</v>
      </c>
      <c r="D11776">
        <v>48</v>
      </c>
      <c r="E11776">
        <v>10</v>
      </c>
      <c r="F11776" t="s">
        <v>17</v>
      </c>
      <c r="G11776">
        <v>0</v>
      </c>
      <c r="H11776">
        <v>3</v>
      </c>
      <c r="I11776" t="s">
        <v>11</v>
      </c>
      <c r="J11776">
        <v>-1</v>
      </c>
    </row>
    <row r="11777" spans="2:10" x14ac:dyDescent="0.45">
      <c r="B11777">
        <v>27336</v>
      </c>
      <c r="C11777" t="s">
        <v>29</v>
      </c>
      <c r="D11777">
        <v>48</v>
      </c>
      <c r="E11777">
        <v>11</v>
      </c>
      <c r="F11777" t="s">
        <v>9</v>
      </c>
      <c r="G11777">
        <v>0</v>
      </c>
      <c r="H11777">
        <v>1</v>
      </c>
      <c r="I11777" t="s">
        <v>24</v>
      </c>
      <c r="J11777">
        <v>-1</v>
      </c>
    </row>
    <row r="11778" spans="2:10" x14ac:dyDescent="0.45">
      <c r="B11778">
        <v>27337</v>
      </c>
      <c r="C11778" t="s">
        <v>29</v>
      </c>
      <c r="D11778">
        <v>48</v>
      </c>
      <c r="E11778">
        <v>11</v>
      </c>
      <c r="F11778" t="s">
        <v>30</v>
      </c>
      <c r="G11778">
        <v>1</v>
      </c>
      <c r="H11778">
        <v>0</v>
      </c>
      <c r="I11778" t="s">
        <v>18</v>
      </c>
      <c r="J11778">
        <v>1</v>
      </c>
    </row>
    <row r="11779" spans="2:10" x14ac:dyDescent="0.45">
      <c r="B11779">
        <v>27338</v>
      </c>
      <c r="C11779" t="s">
        <v>29</v>
      </c>
      <c r="D11779">
        <v>48</v>
      </c>
      <c r="E11779">
        <v>11</v>
      </c>
      <c r="F11779" t="s">
        <v>13</v>
      </c>
      <c r="G11779">
        <v>2</v>
      </c>
      <c r="H11779">
        <v>0</v>
      </c>
      <c r="I11779" t="s">
        <v>8</v>
      </c>
      <c r="J11779">
        <v>1</v>
      </c>
    </row>
    <row r="11780" spans="2:10" x14ac:dyDescent="0.45">
      <c r="B11780">
        <v>27339</v>
      </c>
      <c r="C11780" t="s">
        <v>29</v>
      </c>
      <c r="D11780">
        <v>48</v>
      </c>
      <c r="E11780">
        <v>11</v>
      </c>
      <c r="F11780" t="s">
        <v>14</v>
      </c>
      <c r="G11780">
        <v>4</v>
      </c>
      <c r="H11780">
        <v>0</v>
      </c>
      <c r="I11780" t="s">
        <v>10</v>
      </c>
      <c r="J11780">
        <v>1</v>
      </c>
    </row>
    <row r="11781" spans="2:10" x14ac:dyDescent="0.45">
      <c r="B11781">
        <v>27340</v>
      </c>
      <c r="C11781" t="s">
        <v>29</v>
      </c>
      <c r="D11781">
        <v>48</v>
      </c>
      <c r="E11781">
        <v>11</v>
      </c>
      <c r="F11781" t="s">
        <v>0</v>
      </c>
      <c r="G11781">
        <v>2</v>
      </c>
      <c r="H11781">
        <v>1</v>
      </c>
      <c r="I11781" t="s">
        <v>1</v>
      </c>
      <c r="J11781">
        <v>1</v>
      </c>
    </row>
    <row r="11782" spans="2:10" x14ac:dyDescent="0.45">
      <c r="B11782">
        <v>27341</v>
      </c>
      <c r="C11782" t="s">
        <v>29</v>
      </c>
      <c r="D11782">
        <v>48</v>
      </c>
      <c r="E11782">
        <v>11</v>
      </c>
      <c r="F11782" t="s">
        <v>3</v>
      </c>
      <c r="G11782">
        <v>2</v>
      </c>
      <c r="H11782">
        <v>2</v>
      </c>
      <c r="I11782" t="s">
        <v>17</v>
      </c>
      <c r="J11782">
        <v>0</v>
      </c>
    </row>
    <row r="11783" spans="2:10" x14ac:dyDescent="0.45">
      <c r="B11783">
        <v>27342</v>
      </c>
      <c r="C11783" t="s">
        <v>29</v>
      </c>
      <c r="D11783">
        <v>48</v>
      </c>
      <c r="E11783">
        <v>11</v>
      </c>
      <c r="F11783" t="s">
        <v>5</v>
      </c>
      <c r="G11783">
        <v>0</v>
      </c>
      <c r="H11783">
        <v>1</v>
      </c>
      <c r="I11783" t="s">
        <v>7</v>
      </c>
      <c r="J11783">
        <v>-1</v>
      </c>
    </row>
    <row r="11784" spans="2:10" x14ac:dyDescent="0.45">
      <c r="B11784">
        <v>27343</v>
      </c>
      <c r="C11784" t="s">
        <v>29</v>
      </c>
      <c r="D11784">
        <v>48</v>
      </c>
      <c r="E11784">
        <v>11</v>
      </c>
      <c r="F11784" t="s">
        <v>21</v>
      </c>
      <c r="G11784">
        <v>2</v>
      </c>
      <c r="H11784">
        <v>3</v>
      </c>
      <c r="I11784" t="s">
        <v>4</v>
      </c>
      <c r="J11784">
        <v>-1</v>
      </c>
    </row>
    <row r="11785" spans="2:10" x14ac:dyDescent="0.45">
      <c r="B11785">
        <v>27344</v>
      </c>
      <c r="C11785" t="s">
        <v>29</v>
      </c>
      <c r="D11785">
        <v>48</v>
      </c>
      <c r="E11785">
        <v>11</v>
      </c>
      <c r="F11785" t="s">
        <v>11</v>
      </c>
      <c r="G11785">
        <v>2</v>
      </c>
      <c r="H11785">
        <v>1</v>
      </c>
      <c r="I11785" t="s">
        <v>6</v>
      </c>
      <c r="J11785">
        <v>1</v>
      </c>
    </row>
    <row r="11786" spans="2:10" x14ac:dyDescent="0.45">
      <c r="B11786">
        <v>27345</v>
      </c>
      <c r="C11786" t="s">
        <v>29</v>
      </c>
      <c r="D11786">
        <v>48</v>
      </c>
      <c r="E11786">
        <v>12</v>
      </c>
      <c r="F11786" t="s">
        <v>24</v>
      </c>
      <c r="G11786">
        <v>2</v>
      </c>
      <c r="H11786">
        <v>1</v>
      </c>
      <c r="I11786" t="s">
        <v>14</v>
      </c>
      <c r="J11786">
        <v>1</v>
      </c>
    </row>
    <row r="11787" spans="2:10" x14ac:dyDescent="0.45">
      <c r="B11787">
        <v>27346</v>
      </c>
      <c r="C11787" t="s">
        <v>29</v>
      </c>
      <c r="D11787">
        <v>48</v>
      </c>
      <c r="E11787">
        <v>12</v>
      </c>
      <c r="F11787" t="s">
        <v>8</v>
      </c>
      <c r="G11787">
        <v>1</v>
      </c>
      <c r="H11787">
        <v>1</v>
      </c>
      <c r="I11787" t="s">
        <v>0</v>
      </c>
      <c r="J11787">
        <v>0</v>
      </c>
    </row>
    <row r="11788" spans="2:10" x14ac:dyDescent="0.45">
      <c r="B11788">
        <v>27347</v>
      </c>
      <c r="C11788" t="s">
        <v>29</v>
      </c>
      <c r="D11788">
        <v>48</v>
      </c>
      <c r="E11788">
        <v>12</v>
      </c>
      <c r="F11788" t="s">
        <v>7</v>
      </c>
      <c r="G11788">
        <v>3</v>
      </c>
      <c r="H11788">
        <v>0</v>
      </c>
      <c r="I11788" t="s">
        <v>30</v>
      </c>
      <c r="J11788">
        <v>1</v>
      </c>
    </row>
    <row r="11789" spans="2:10" x14ac:dyDescent="0.45">
      <c r="B11789">
        <v>27348</v>
      </c>
      <c r="C11789" t="s">
        <v>29</v>
      </c>
      <c r="D11789">
        <v>48</v>
      </c>
      <c r="E11789">
        <v>12</v>
      </c>
      <c r="F11789" t="s">
        <v>18</v>
      </c>
      <c r="G11789">
        <v>2</v>
      </c>
      <c r="H11789">
        <v>1</v>
      </c>
      <c r="I11789" t="s">
        <v>9</v>
      </c>
      <c r="J11789">
        <v>1</v>
      </c>
    </row>
    <row r="11790" spans="2:10" x14ac:dyDescent="0.45">
      <c r="B11790">
        <v>27349</v>
      </c>
      <c r="C11790" t="s">
        <v>29</v>
      </c>
      <c r="D11790">
        <v>48</v>
      </c>
      <c r="E11790">
        <v>12</v>
      </c>
      <c r="F11790" t="s">
        <v>13</v>
      </c>
      <c r="G11790">
        <v>0</v>
      </c>
      <c r="H11790">
        <v>0</v>
      </c>
      <c r="I11790" t="s">
        <v>21</v>
      </c>
      <c r="J11790">
        <v>0</v>
      </c>
    </row>
    <row r="11791" spans="2:10" x14ac:dyDescent="0.45">
      <c r="B11791">
        <v>27350</v>
      </c>
      <c r="C11791" t="s">
        <v>29</v>
      </c>
      <c r="D11791">
        <v>48</v>
      </c>
      <c r="E11791">
        <v>12</v>
      </c>
      <c r="F11791" t="s">
        <v>10</v>
      </c>
      <c r="G11791">
        <v>0</v>
      </c>
      <c r="H11791">
        <v>1</v>
      </c>
      <c r="I11791" t="s">
        <v>4</v>
      </c>
      <c r="J11791">
        <v>-1</v>
      </c>
    </row>
    <row r="11792" spans="2:10" x14ac:dyDescent="0.45">
      <c r="B11792">
        <v>27351</v>
      </c>
      <c r="C11792" t="s">
        <v>29</v>
      </c>
      <c r="D11792">
        <v>48</v>
      </c>
      <c r="E11792">
        <v>12</v>
      </c>
      <c r="F11792" t="s">
        <v>17</v>
      </c>
      <c r="G11792">
        <v>1</v>
      </c>
      <c r="H11792">
        <v>0</v>
      </c>
      <c r="I11792" t="s">
        <v>5</v>
      </c>
      <c r="J11792">
        <v>1</v>
      </c>
    </row>
    <row r="11793" spans="2:10" x14ac:dyDescent="0.45">
      <c r="B11793">
        <v>27352</v>
      </c>
      <c r="C11793" t="s">
        <v>29</v>
      </c>
      <c r="D11793">
        <v>48</v>
      </c>
      <c r="E11793">
        <v>12</v>
      </c>
      <c r="F11793" t="s">
        <v>6</v>
      </c>
      <c r="G11793">
        <v>2</v>
      </c>
      <c r="H11793">
        <v>1</v>
      </c>
      <c r="I11793" t="s">
        <v>3</v>
      </c>
      <c r="J11793">
        <v>1</v>
      </c>
    </row>
    <row r="11794" spans="2:10" x14ac:dyDescent="0.45">
      <c r="B11794">
        <v>27353</v>
      </c>
      <c r="C11794" t="s">
        <v>29</v>
      </c>
      <c r="D11794">
        <v>48</v>
      </c>
      <c r="E11794">
        <v>12</v>
      </c>
      <c r="F11794" t="s">
        <v>1</v>
      </c>
      <c r="G11794">
        <v>6</v>
      </c>
      <c r="H11794">
        <v>2</v>
      </c>
      <c r="I11794" t="s">
        <v>11</v>
      </c>
      <c r="J11794">
        <v>1</v>
      </c>
    </row>
    <row r="11795" spans="2:10" x14ac:dyDescent="0.45">
      <c r="B11795">
        <v>27354</v>
      </c>
      <c r="C11795" t="s">
        <v>29</v>
      </c>
      <c r="D11795">
        <v>48</v>
      </c>
      <c r="E11795">
        <v>13</v>
      </c>
      <c r="F11795" t="s">
        <v>4</v>
      </c>
      <c r="G11795">
        <v>5</v>
      </c>
      <c r="H11795">
        <v>0</v>
      </c>
      <c r="I11795" t="s">
        <v>24</v>
      </c>
      <c r="J11795">
        <v>1</v>
      </c>
    </row>
    <row r="11796" spans="2:10" x14ac:dyDescent="0.45">
      <c r="B11796">
        <v>27355</v>
      </c>
      <c r="C11796" t="s">
        <v>29</v>
      </c>
      <c r="D11796">
        <v>48</v>
      </c>
      <c r="E11796">
        <v>13</v>
      </c>
      <c r="F11796" t="s">
        <v>14</v>
      </c>
      <c r="G11796">
        <v>1</v>
      </c>
      <c r="H11796">
        <v>0</v>
      </c>
      <c r="I11796" t="s">
        <v>18</v>
      </c>
      <c r="J11796">
        <v>1</v>
      </c>
    </row>
    <row r="11797" spans="2:10" x14ac:dyDescent="0.45">
      <c r="B11797">
        <v>27356</v>
      </c>
      <c r="C11797" t="s">
        <v>29</v>
      </c>
      <c r="D11797">
        <v>48</v>
      </c>
      <c r="E11797">
        <v>13</v>
      </c>
      <c r="F11797" t="s">
        <v>11</v>
      </c>
      <c r="G11797">
        <v>0</v>
      </c>
      <c r="H11797">
        <v>3</v>
      </c>
      <c r="I11797" t="s">
        <v>8</v>
      </c>
      <c r="J11797">
        <v>-1</v>
      </c>
    </row>
    <row r="11798" spans="2:10" x14ac:dyDescent="0.45">
      <c r="B11798">
        <v>27357</v>
      </c>
      <c r="C11798" t="s">
        <v>29</v>
      </c>
      <c r="D11798">
        <v>48</v>
      </c>
      <c r="E11798">
        <v>13</v>
      </c>
      <c r="F11798" t="s">
        <v>21</v>
      </c>
      <c r="G11798">
        <v>0</v>
      </c>
      <c r="H11798">
        <v>3</v>
      </c>
      <c r="I11798" t="s">
        <v>10</v>
      </c>
      <c r="J11798">
        <v>-1</v>
      </c>
    </row>
    <row r="11799" spans="2:10" x14ac:dyDescent="0.45">
      <c r="B11799">
        <v>27358</v>
      </c>
      <c r="C11799" t="s">
        <v>29</v>
      </c>
      <c r="D11799">
        <v>48</v>
      </c>
      <c r="E11799">
        <v>13</v>
      </c>
      <c r="F11799" t="s">
        <v>1</v>
      </c>
      <c r="G11799">
        <v>1</v>
      </c>
      <c r="H11799">
        <v>0</v>
      </c>
      <c r="I11799" t="s">
        <v>3</v>
      </c>
      <c r="J11799">
        <v>1</v>
      </c>
    </row>
    <row r="11800" spans="2:10" x14ac:dyDescent="0.45">
      <c r="B11800">
        <v>27359</v>
      </c>
      <c r="C11800" t="s">
        <v>29</v>
      </c>
      <c r="D11800">
        <v>48</v>
      </c>
      <c r="E11800">
        <v>13</v>
      </c>
      <c r="F11800" t="s">
        <v>30</v>
      </c>
      <c r="G11800">
        <v>1</v>
      </c>
      <c r="H11800">
        <v>2</v>
      </c>
      <c r="I11800" t="s">
        <v>17</v>
      </c>
      <c r="J11800">
        <v>-1</v>
      </c>
    </row>
    <row r="11801" spans="2:10" x14ac:dyDescent="0.45">
      <c r="B11801">
        <v>27360</v>
      </c>
      <c r="C11801" t="s">
        <v>29</v>
      </c>
      <c r="D11801">
        <v>48</v>
      </c>
      <c r="E11801">
        <v>13</v>
      </c>
      <c r="F11801" t="s">
        <v>9</v>
      </c>
      <c r="G11801">
        <v>3</v>
      </c>
      <c r="H11801">
        <v>3</v>
      </c>
      <c r="I11801" t="s">
        <v>7</v>
      </c>
      <c r="J11801">
        <v>0</v>
      </c>
    </row>
    <row r="11802" spans="2:10" x14ac:dyDescent="0.45">
      <c r="B11802">
        <v>27361</v>
      </c>
      <c r="C11802" t="s">
        <v>29</v>
      </c>
      <c r="D11802">
        <v>48</v>
      </c>
      <c r="E11802">
        <v>13</v>
      </c>
      <c r="F11802" t="s">
        <v>0</v>
      </c>
      <c r="G11802">
        <v>1</v>
      </c>
      <c r="H11802">
        <v>0</v>
      </c>
      <c r="I11802" t="s">
        <v>13</v>
      </c>
      <c r="J11802">
        <v>1</v>
      </c>
    </row>
    <row r="11803" spans="2:10" x14ac:dyDescent="0.45">
      <c r="B11803">
        <v>27362</v>
      </c>
      <c r="C11803" t="s">
        <v>29</v>
      </c>
      <c r="D11803">
        <v>48</v>
      </c>
      <c r="E11803">
        <v>13</v>
      </c>
      <c r="F11803" t="s">
        <v>5</v>
      </c>
      <c r="G11803">
        <v>1</v>
      </c>
      <c r="H11803">
        <v>1</v>
      </c>
      <c r="I11803" t="s">
        <v>6</v>
      </c>
      <c r="J11803">
        <v>0</v>
      </c>
    </row>
    <row r="11804" spans="2:10" x14ac:dyDescent="0.45">
      <c r="B11804">
        <v>27363</v>
      </c>
      <c r="C11804" t="s">
        <v>29</v>
      </c>
      <c r="D11804">
        <v>48</v>
      </c>
      <c r="E11804">
        <v>14</v>
      </c>
      <c r="F11804" t="s">
        <v>7</v>
      </c>
      <c r="G11804">
        <v>1</v>
      </c>
      <c r="H11804">
        <v>0</v>
      </c>
      <c r="I11804" t="s">
        <v>14</v>
      </c>
      <c r="J11804">
        <v>1</v>
      </c>
    </row>
    <row r="11805" spans="2:10" x14ac:dyDescent="0.45">
      <c r="B11805">
        <v>27364</v>
      </c>
      <c r="C11805" t="s">
        <v>29</v>
      </c>
      <c r="D11805">
        <v>48</v>
      </c>
      <c r="E11805">
        <v>14</v>
      </c>
      <c r="F11805" t="s">
        <v>6</v>
      </c>
      <c r="G11805">
        <v>1</v>
      </c>
      <c r="H11805">
        <v>2</v>
      </c>
      <c r="I11805" t="s">
        <v>30</v>
      </c>
      <c r="J11805">
        <v>-1</v>
      </c>
    </row>
    <row r="11806" spans="2:10" x14ac:dyDescent="0.45">
      <c r="B11806">
        <v>27365</v>
      </c>
      <c r="C11806" t="s">
        <v>29</v>
      </c>
      <c r="D11806">
        <v>48</v>
      </c>
      <c r="E11806">
        <v>14</v>
      </c>
      <c r="F11806" t="s">
        <v>24</v>
      </c>
      <c r="G11806">
        <v>0</v>
      </c>
      <c r="H11806">
        <v>0</v>
      </c>
      <c r="I11806" t="s">
        <v>10</v>
      </c>
      <c r="J11806">
        <v>0</v>
      </c>
    </row>
    <row r="11807" spans="2:10" x14ac:dyDescent="0.45">
      <c r="B11807">
        <v>27366</v>
      </c>
      <c r="C11807" t="s">
        <v>29</v>
      </c>
      <c r="D11807">
        <v>48</v>
      </c>
      <c r="E11807">
        <v>14</v>
      </c>
      <c r="F11807" t="s">
        <v>0</v>
      </c>
      <c r="G11807">
        <v>1</v>
      </c>
      <c r="H11807">
        <v>1</v>
      </c>
      <c r="I11807" t="s">
        <v>21</v>
      </c>
      <c r="J11807">
        <v>0</v>
      </c>
    </row>
    <row r="11808" spans="2:10" x14ac:dyDescent="0.45">
      <c r="B11808">
        <v>27367</v>
      </c>
      <c r="C11808" t="s">
        <v>29</v>
      </c>
      <c r="D11808">
        <v>48</v>
      </c>
      <c r="E11808">
        <v>14</v>
      </c>
      <c r="F11808" t="s">
        <v>17</v>
      </c>
      <c r="G11808">
        <v>0</v>
      </c>
      <c r="H11808">
        <v>2</v>
      </c>
      <c r="I11808" t="s">
        <v>9</v>
      </c>
      <c r="J11808">
        <v>-1</v>
      </c>
    </row>
    <row r="11809" spans="2:10" x14ac:dyDescent="0.45">
      <c r="B11809">
        <v>27368</v>
      </c>
      <c r="C11809" t="s">
        <v>29</v>
      </c>
      <c r="D11809">
        <v>48</v>
      </c>
      <c r="E11809">
        <v>14</v>
      </c>
      <c r="F11809" t="s">
        <v>18</v>
      </c>
      <c r="G11809">
        <v>0</v>
      </c>
      <c r="H11809">
        <v>1</v>
      </c>
      <c r="I11809" t="s">
        <v>4</v>
      </c>
      <c r="J11809">
        <v>-1</v>
      </c>
    </row>
    <row r="11810" spans="2:10" x14ac:dyDescent="0.45">
      <c r="B11810">
        <v>27369</v>
      </c>
      <c r="C11810" t="s">
        <v>29</v>
      </c>
      <c r="D11810">
        <v>48</v>
      </c>
      <c r="E11810">
        <v>14</v>
      </c>
      <c r="F11810" t="s">
        <v>1</v>
      </c>
      <c r="G11810">
        <v>0</v>
      </c>
      <c r="H11810">
        <v>3</v>
      </c>
      <c r="I11810" t="s">
        <v>5</v>
      </c>
      <c r="J11810">
        <v>-1</v>
      </c>
    </row>
    <row r="11811" spans="2:10" x14ac:dyDescent="0.45">
      <c r="B11811">
        <v>27370</v>
      </c>
      <c r="C11811" t="s">
        <v>29</v>
      </c>
      <c r="D11811">
        <v>48</v>
      </c>
      <c r="E11811">
        <v>14</v>
      </c>
      <c r="F11811" t="s">
        <v>8</v>
      </c>
      <c r="G11811">
        <v>1</v>
      </c>
      <c r="H11811">
        <v>3</v>
      </c>
      <c r="I11811" t="s">
        <v>3</v>
      </c>
      <c r="J11811">
        <v>-1</v>
      </c>
    </row>
    <row r="11812" spans="2:10" x14ac:dyDescent="0.45">
      <c r="B11812">
        <v>27371</v>
      </c>
      <c r="C11812" t="s">
        <v>29</v>
      </c>
      <c r="D11812">
        <v>48</v>
      </c>
      <c r="E11812">
        <v>14</v>
      </c>
      <c r="F11812" t="s">
        <v>13</v>
      </c>
      <c r="G11812">
        <v>1</v>
      </c>
      <c r="H11812">
        <v>0</v>
      </c>
      <c r="I11812" t="s">
        <v>11</v>
      </c>
      <c r="J11812">
        <v>1</v>
      </c>
    </row>
    <row r="11813" spans="2:10" x14ac:dyDescent="0.45">
      <c r="B11813">
        <v>27372</v>
      </c>
      <c r="C11813" t="s">
        <v>29</v>
      </c>
      <c r="D11813">
        <v>48</v>
      </c>
      <c r="E11813">
        <v>15</v>
      </c>
      <c r="F11813" t="s">
        <v>21</v>
      </c>
      <c r="G11813">
        <v>1</v>
      </c>
      <c r="H11813">
        <v>1</v>
      </c>
      <c r="I11813" t="s">
        <v>24</v>
      </c>
      <c r="J11813">
        <v>0</v>
      </c>
    </row>
    <row r="11814" spans="2:10" x14ac:dyDescent="0.45">
      <c r="B11814">
        <v>27373</v>
      </c>
      <c r="C11814" t="s">
        <v>29</v>
      </c>
      <c r="D11814">
        <v>48</v>
      </c>
      <c r="E11814">
        <v>15</v>
      </c>
      <c r="F11814" t="s">
        <v>10</v>
      </c>
      <c r="G11814">
        <v>2</v>
      </c>
      <c r="H11814">
        <v>1</v>
      </c>
      <c r="I11814" t="s">
        <v>18</v>
      </c>
      <c r="J11814">
        <v>1</v>
      </c>
    </row>
    <row r="11815" spans="2:10" x14ac:dyDescent="0.45">
      <c r="B11815">
        <v>27374</v>
      </c>
      <c r="C11815" t="s">
        <v>29</v>
      </c>
      <c r="D11815">
        <v>48</v>
      </c>
      <c r="E11815">
        <v>15</v>
      </c>
      <c r="F11815" t="s">
        <v>5</v>
      </c>
      <c r="G11815">
        <v>1</v>
      </c>
      <c r="H11815">
        <v>2</v>
      </c>
      <c r="I11815" t="s">
        <v>8</v>
      </c>
      <c r="J11815">
        <v>-1</v>
      </c>
    </row>
    <row r="11816" spans="2:10" x14ac:dyDescent="0.45">
      <c r="B11816">
        <v>27375</v>
      </c>
      <c r="C11816" t="s">
        <v>29</v>
      </c>
      <c r="D11816">
        <v>48</v>
      </c>
      <c r="E11816">
        <v>15</v>
      </c>
      <c r="F11816" t="s">
        <v>30</v>
      </c>
      <c r="G11816">
        <v>1</v>
      </c>
      <c r="H11816">
        <v>0</v>
      </c>
      <c r="I11816" t="s">
        <v>1</v>
      </c>
      <c r="J11816">
        <v>1</v>
      </c>
    </row>
    <row r="11817" spans="2:10" x14ac:dyDescent="0.45">
      <c r="B11817">
        <v>27376</v>
      </c>
      <c r="C11817" t="s">
        <v>29</v>
      </c>
      <c r="D11817">
        <v>48</v>
      </c>
      <c r="E11817">
        <v>15</v>
      </c>
      <c r="F11817" t="s">
        <v>11</v>
      </c>
      <c r="G11817">
        <v>1</v>
      </c>
      <c r="H11817">
        <v>1</v>
      </c>
      <c r="I11817" t="s">
        <v>0</v>
      </c>
      <c r="J11817">
        <v>0</v>
      </c>
    </row>
    <row r="11818" spans="2:10" x14ac:dyDescent="0.45">
      <c r="B11818">
        <v>27377</v>
      </c>
      <c r="C11818" t="s">
        <v>29</v>
      </c>
      <c r="D11818">
        <v>48</v>
      </c>
      <c r="E11818">
        <v>15</v>
      </c>
      <c r="F11818" t="s">
        <v>14</v>
      </c>
      <c r="G11818">
        <v>2</v>
      </c>
      <c r="H11818">
        <v>2</v>
      </c>
      <c r="I11818" t="s">
        <v>17</v>
      </c>
      <c r="J11818">
        <v>0</v>
      </c>
    </row>
    <row r="11819" spans="2:10" x14ac:dyDescent="0.45">
      <c r="B11819">
        <v>27378</v>
      </c>
      <c r="C11819" t="s">
        <v>29</v>
      </c>
      <c r="D11819">
        <v>48</v>
      </c>
      <c r="E11819">
        <v>15</v>
      </c>
      <c r="F11819" t="s">
        <v>4</v>
      </c>
      <c r="G11819">
        <v>2</v>
      </c>
      <c r="H11819">
        <v>0</v>
      </c>
      <c r="I11819" t="s">
        <v>7</v>
      </c>
      <c r="J11819">
        <v>1</v>
      </c>
    </row>
    <row r="11820" spans="2:10" x14ac:dyDescent="0.45">
      <c r="B11820">
        <v>27379</v>
      </c>
      <c r="C11820" t="s">
        <v>29</v>
      </c>
      <c r="D11820">
        <v>48</v>
      </c>
      <c r="E11820">
        <v>15</v>
      </c>
      <c r="F11820" t="s">
        <v>3</v>
      </c>
      <c r="G11820">
        <v>0</v>
      </c>
      <c r="H11820">
        <v>0</v>
      </c>
      <c r="I11820" t="s">
        <v>13</v>
      </c>
      <c r="J11820">
        <v>0</v>
      </c>
    </row>
    <row r="11821" spans="2:10" x14ac:dyDescent="0.45">
      <c r="B11821">
        <v>27380</v>
      </c>
      <c r="C11821" t="s">
        <v>29</v>
      </c>
      <c r="D11821">
        <v>48</v>
      </c>
      <c r="E11821">
        <v>15</v>
      </c>
      <c r="F11821" t="s">
        <v>9</v>
      </c>
      <c r="G11821">
        <v>0</v>
      </c>
      <c r="H11821">
        <v>2</v>
      </c>
      <c r="I11821" t="s">
        <v>6</v>
      </c>
      <c r="J11821">
        <v>-1</v>
      </c>
    </row>
    <row r="11822" spans="2:10" x14ac:dyDescent="0.45">
      <c r="B11822">
        <v>27381</v>
      </c>
      <c r="C11822" t="s">
        <v>29</v>
      </c>
      <c r="D11822">
        <v>48</v>
      </c>
      <c r="E11822">
        <v>16</v>
      </c>
      <c r="F11822" t="s">
        <v>18</v>
      </c>
      <c r="G11822">
        <v>1</v>
      </c>
      <c r="H11822">
        <v>0</v>
      </c>
      <c r="I11822" t="s">
        <v>24</v>
      </c>
      <c r="J11822">
        <v>1</v>
      </c>
    </row>
    <row r="11823" spans="2:10" x14ac:dyDescent="0.45">
      <c r="B11823">
        <v>27382</v>
      </c>
      <c r="C11823" t="s">
        <v>29</v>
      </c>
      <c r="D11823">
        <v>48</v>
      </c>
      <c r="E11823">
        <v>16</v>
      </c>
      <c r="F11823" t="s">
        <v>6</v>
      </c>
      <c r="G11823">
        <v>4</v>
      </c>
      <c r="H11823">
        <v>1</v>
      </c>
      <c r="I11823" t="s">
        <v>14</v>
      </c>
      <c r="J11823">
        <v>1</v>
      </c>
    </row>
    <row r="11824" spans="2:10" x14ac:dyDescent="0.45">
      <c r="B11824">
        <v>27383</v>
      </c>
      <c r="C11824" t="s">
        <v>29</v>
      </c>
      <c r="D11824">
        <v>48</v>
      </c>
      <c r="E11824">
        <v>16</v>
      </c>
      <c r="F11824" t="s">
        <v>8</v>
      </c>
      <c r="G11824">
        <v>1</v>
      </c>
      <c r="H11824">
        <v>0</v>
      </c>
      <c r="I11824" t="s">
        <v>30</v>
      </c>
      <c r="J11824">
        <v>1</v>
      </c>
    </row>
    <row r="11825" spans="2:10" x14ac:dyDescent="0.45">
      <c r="B11825">
        <v>27384</v>
      </c>
      <c r="C11825" t="s">
        <v>29</v>
      </c>
      <c r="D11825">
        <v>48</v>
      </c>
      <c r="E11825">
        <v>16</v>
      </c>
      <c r="F11825" t="s">
        <v>7</v>
      </c>
      <c r="G11825">
        <v>1</v>
      </c>
      <c r="H11825">
        <v>2</v>
      </c>
      <c r="I11825" t="s">
        <v>10</v>
      </c>
      <c r="J11825">
        <v>-1</v>
      </c>
    </row>
    <row r="11826" spans="2:10" x14ac:dyDescent="0.45">
      <c r="B11826">
        <v>27385</v>
      </c>
      <c r="C11826" t="s">
        <v>29</v>
      </c>
      <c r="D11826">
        <v>48</v>
      </c>
      <c r="E11826">
        <v>16</v>
      </c>
      <c r="F11826" t="s">
        <v>1</v>
      </c>
      <c r="G11826">
        <v>0</v>
      </c>
      <c r="H11826">
        <v>2</v>
      </c>
      <c r="I11826" t="s">
        <v>9</v>
      </c>
      <c r="J11826">
        <v>-1</v>
      </c>
    </row>
    <row r="11827" spans="2:10" x14ac:dyDescent="0.45">
      <c r="B11827">
        <v>27386</v>
      </c>
      <c r="C11827" t="s">
        <v>29</v>
      </c>
      <c r="D11827">
        <v>48</v>
      </c>
      <c r="E11827">
        <v>16</v>
      </c>
      <c r="F11827" t="s">
        <v>11</v>
      </c>
      <c r="G11827">
        <v>2</v>
      </c>
      <c r="H11827">
        <v>1</v>
      </c>
      <c r="I11827" t="s">
        <v>21</v>
      </c>
      <c r="J11827">
        <v>1</v>
      </c>
    </row>
    <row r="11828" spans="2:10" x14ac:dyDescent="0.45">
      <c r="B11828">
        <v>27387</v>
      </c>
      <c r="C11828" t="s">
        <v>29</v>
      </c>
      <c r="D11828">
        <v>48</v>
      </c>
      <c r="E11828">
        <v>16</v>
      </c>
      <c r="F11828" t="s">
        <v>17</v>
      </c>
      <c r="G11828">
        <v>1</v>
      </c>
      <c r="H11828">
        <v>1</v>
      </c>
      <c r="I11828" t="s">
        <v>4</v>
      </c>
      <c r="J11828">
        <v>0</v>
      </c>
    </row>
    <row r="11829" spans="2:10" x14ac:dyDescent="0.45">
      <c r="B11829">
        <v>27388</v>
      </c>
      <c r="C11829" t="s">
        <v>29</v>
      </c>
      <c r="D11829">
        <v>48</v>
      </c>
      <c r="E11829">
        <v>16</v>
      </c>
      <c r="F11829" t="s">
        <v>13</v>
      </c>
      <c r="G11829">
        <v>2</v>
      </c>
      <c r="H11829">
        <v>0</v>
      </c>
      <c r="I11829" t="s">
        <v>5</v>
      </c>
      <c r="J11829">
        <v>1</v>
      </c>
    </row>
    <row r="11830" spans="2:10" x14ac:dyDescent="0.45">
      <c r="B11830">
        <v>27389</v>
      </c>
      <c r="C11830" t="s">
        <v>29</v>
      </c>
      <c r="D11830">
        <v>48</v>
      </c>
      <c r="E11830">
        <v>16</v>
      </c>
      <c r="F11830" t="s">
        <v>0</v>
      </c>
      <c r="G11830">
        <v>2</v>
      </c>
      <c r="H11830">
        <v>1</v>
      </c>
      <c r="I11830" t="s">
        <v>3</v>
      </c>
      <c r="J11830">
        <v>1</v>
      </c>
    </row>
    <row r="11831" spans="2:10" x14ac:dyDescent="0.45">
      <c r="B11831">
        <v>27390</v>
      </c>
      <c r="C11831" t="s">
        <v>29</v>
      </c>
      <c r="D11831">
        <v>48</v>
      </c>
      <c r="E11831">
        <v>17</v>
      </c>
      <c r="F11831" t="s">
        <v>21</v>
      </c>
      <c r="G11831">
        <v>3</v>
      </c>
      <c r="H11831">
        <v>0</v>
      </c>
      <c r="I11831" t="s">
        <v>18</v>
      </c>
      <c r="J11831">
        <v>1</v>
      </c>
    </row>
    <row r="11832" spans="2:10" x14ac:dyDescent="0.45">
      <c r="B11832">
        <v>27391</v>
      </c>
      <c r="C11832" t="s">
        <v>29</v>
      </c>
      <c r="D11832">
        <v>48</v>
      </c>
      <c r="E11832">
        <v>17</v>
      </c>
      <c r="F11832" t="s">
        <v>5</v>
      </c>
      <c r="G11832">
        <v>1</v>
      </c>
      <c r="H11832">
        <v>1</v>
      </c>
      <c r="I11832" t="s">
        <v>0</v>
      </c>
      <c r="J11832">
        <v>0</v>
      </c>
    </row>
    <row r="11833" spans="2:10" x14ac:dyDescent="0.45">
      <c r="B11833">
        <v>27392</v>
      </c>
      <c r="C11833" t="s">
        <v>29</v>
      </c>
      <c r="D11833">
        <v>48</v>
      </c>
      <c r="E11833">
        <v>17</v>
      </c>
      <c r="F11833" t="s">
        <v>9</v>
      </c>
      <c r="G11833">
        <v>1</v>
      </c>
      <c r="H11833">
        <v>1</v>
      </c>
      <c r="I11833" t="s">
        <v>8</v>
      </c>
      <c r="J11833">
        <v>0</v>
      </c>
    </row>
    <row r="11834" spans="2:10" x14ac:dyDescent="0.45">
      <c r="B11834">
        <v>27393</v>
      </c>
      <c r="C11834" t="s">
        <v>29</v>
      </c>
      <c r="D11834">
        <v>48</v>
      </c>
      <c r="E11834">
        <v>17</v>
      </c>
      <c r="F11834" t="s">
        <v>14</v>
      </c>
      <c r="G11834">
        <v>1</v>
      </c>
      <c r="H11834">
        <v>1</v>
      </c>
      <c r="I11834" t="s">
        <v>1</v>
      </c>
      <c r="J11834">
        <v>0</v>
      </c>
    </row>
    <row r="11835" spans="2:10" x14ac:dyDescent="0.45">
      <c r="B11835">
        <v>27394</v>
      </c>
      <c r="C11835" t="s">
        <v>29</v>
      </c>
      <c r="D11835">
        <v>48</v>
      </c>
      <c r="E11835">
        <v>17</v>
      </c>
      <c r="F11835" t="s">
        <v>10</v>
      </c>
      <c r="G11835">
        <v>1</v>
      </c>
      <c r="H11835">
        <v>2</v>
      </c>
      <c r="I11835" t="s">
        <v>17</v>
      </c>
      <c r="J11835">
        <v>-1</v>
      </c>
    </row>
    <row r="11836" spans="2:10" x14ac:dyDescent="0.45">
      <c r="B11836">
        <v>27395</v>
      </c>
      <c r="C11836" t="s">
        <v>29</v>
      </c>
      <c r="D11836">
        <v>48</v>
      </c>
      <c r="E11836">
        <v>17</v>
      </c>
      <c r="F11836" t="s">
        <v>24</v>
      </c>
      <c r="G11836">
        <v>3</v>
      </c>
      <c r="H11836">
        <v>2</v>
      </c>
      <c r="I11836" t="s">
        <v>7</v>
      </c>
      <c r="J11836">
        <v>1</v>
      </c>
    </row>
    <row r="11837" spans="2:10" x14ac:dyDescent="0.45">
      <c r="B11837">
        <v>27396</v>
      </c>
      <c r="C11837" t="s">
        <v>29</v>
      </c>
      <c r="D11837">
        <v>48</v>
      </c>
      <c r="E11837">
        <v>17</v>
      </c>
      <c r="F11837" t="s">
        <v>30</v>
      </c>
      <c r="G11837">
        <v>2</v>
      </c>
      <c r="H11837">
        <v>0</v>
      </c>
      <c r="I11837" t="s">
        <v>13</v>
      </c>
      <c r="J11837">
        <v>1</v>
      </c>
    </row>
    <row r="11838" spans="2:10" x14ac:dyDescent="0.45">
      <c r="B11838">
        <v>27397</v>
      </c>
      <c r="C11838" t="s">
        <v>29</v>
      </c>
      <c r="D11838">
        <v>48</v>
      </c>
      <c r="E11838">
        <v>17</v>
      </c>
      <c r="F11838" t="s">
        <v>4</v>
      </c>
      <c r="G11838">
        <v>2</v>
      </c>
      <c r="H11838">
        <v>1</v>
      </c>
      <c r="I11838" t="s">
        <v>6</v>
      </c>
      <c r="J11838">
        <v>1</v>
      </c>
    </row>
    <row r="11839" spans="2:10" x14ac:dyDescent="0.45">
      <c r="B11839">
        <v>27398</v>
      </c>
      <c r="C11839" t="s">
        <v>29</v>
      </c>
      <c r="D11839">
        <v>48</v>
      </c>
      <c r="E11839">
        <v>17</v>
      </c>
      <c r="F11839" t="s">
        <v>3</v>
      </c>
      <c r="G11839">
        <v>1</v>
      </c>
      <c r="H11839">
        <v>0</v>
      </c>
      <c r="I11839" t="s">
        <v>11</v>
      </c>
      <c r="J11839">
        <v>1</v>
      </c>
    </row>
    <row r="11840" spans="2:10" x14ac:dyDescent="0.45">
      <c r="B11840">
        <v>28831</v>
      </c>
      <c r="C11840" t="s">
        <v>28</v>
      </c>
      <c r="D11840">
        <v>49</v>
      </c>
      <c r="E11840">
        <v>1</v>
      </c>
      <c r="F11840" t="s">
        <v>5</v>
      </c>
      <c r="G11840">
        <v>1</v>
      </c>
      <c r="H11840">
        <v>0</v>
      </c>
      <c r="I11840" t="s">
        <v>9</v>
      </c>
      <c r="J11840">
        <v>1</v>
      </c>
    </row>
    <row r="11841" spans="2:10" x14ac:dyDescent="0.45">
      <c r="B11841">
        <v>28832</v>
      </c>
      <c r="C11841" t="s">
        <v>28</v>
      </c>
      <c r="D11841">
        <v>49</v>
      </c>
      <c r="E11841">
        <v>1</v>
      </c>
      <c r="F11841" t="s">
        <v>13</v>
      </c>
      <c r="G11841">
        <v>2</v>
      </c>
      <c r="H11841">
        <v>1</v>
      </c>
      <c r="I11841" t="s">
        <v>4</v>
      </c>
      <c r="J11841">
        <v>1</v>
      </c>
    </row>
    <row r="11842" spans="2:10" x14ac:dyDescent="0.45">
      <c r="B11842">
        <v>28833</v>
      </c>
      <c r="C11842" t="s">
        <v>28</v>
      </c>
      <c r="D11842">
        <v>49</v>
      </c>
      <c r="E11842">
        <v>1</v>
      </c>
      <c r="F11842" t="s">
        <v>7</v>
      </c>
      <c r="G11842">
        <v>1</v>
      </c>
      <c r="H11842">
        <v>4</v>
      </c>
      <c r="I11842" t="s">
        <v>11</v>
      </c>
      <c r="J11842">
        <v>-1</v>
      </c>
    </row>
    <row r="11843" spans="2:10" x14ac:dyDescent="0.45">
      <c r="B11843">
        <v>28834</v>
      </c>
      <c r="C11843" t="s">
        <v>28</v>
      </c>
      <c r="D11843">
        <v>49</v>
      </c>
      <c r="E11843">
        <v>1</v>
      </c>
      <c r="F11843" t="s">
        <v>21</v>
      </c>
      <c r="G11843">
        <v>1</v>
      </c>
      <c r="H11843">
        <v>1</v>
      </c>
      <c r="I11843" t="s">
        <v>0</v>
      </c>
      <c r="J11843">
        <v>0</v>
      </c>
    </row>
    <row r="11844" spans="2:10" x14ac:dyDescent="0.45">
      <c r="B11844">
        <v>28835</v>
      </c>
      <c r="C11844" t="s">
        <v>28</v>
      </c>
      <c r="D11844">
        <v>49</v>
      </c>
      <c r="E11844">
        <v>1</v>
      </c>
      <c r="F11844" t="s">
        <v>1</v>
      </c>
      <c r="G11844">
        <v>0</v>
      </c>
      <c r="H11844">
        <v>0</v>
      </c>
      <c r="I11844" t="s">
        <v>6</v>
      </c>
      <c r="J11844">
        <v>0</v>
      </c>
    </row>
    <row r="11845" spans="2:10" x14ac:dyDescent="0.45">
      <c r="B11845">
        <v>28836</v>
      </c>
      <c r="C11845" t="s">
        <v>28</v>
      </c>
      <c r="D11845">
        <v>49</v>
      </c>
      <c r="E11845">
        <v>1</v>
      </c>
      <c r="F11845" t="s">
        <v>17</v>
      </c>
      <c r="G11845">
        <v>3</v>
      </c>
      <c r="H11845">
        <v>0</v>
      </c>
      <c r="I11845" t="s">
        <v>3</v>
      </c>
      <c r="J11845">
        <v>1</v>
      </c>
    </row>
    <row r="11846" spans="2:10" x14ac:dyDescent="0.45">
      <c r="B11846">
        <v>28837</v>
      </c>
      <c r="C11846" t="s">
        <v>28</v>
      </c>
      <c r="D11846">
        <v>49</v>
      </c>
      <c r="E11846">
        <v>1</v>
      </c>
      <c r="F11846" t="s">
        <v>10</v>
      </c>
      <c r="G11846">
        <v>0</v>
      </c>
      <c r="H11846">
        <v>1</v>
      </c>
      <c r="I11846" t="s">
        <v>18</v>
      </c>
      <c r="J11846">
        <v>-1</v>
      </c>
    </row>
    <row r="11847" spans="2:10" x14ac:dyDescent="0.45">
      <c r="B11847">
        <v>28838</v>
      </c>
      <c r="C11847" t="s">
        <v>28</v>
      </c>
      <c r="D11847">
        <v>49</v>
      </c>
      <c r="E11847">
        <v>1</v>
      </c>
      <c r="F11847" t="s">
        <v>8</v>
      </c>
      <c r="G11847">
        <v>1</v>
      </c>
      <c r="H11847">
        <v>1</v>
      </c>
      <c r="I11847" t="s">
        <v>27</v>
      </c>
      <c r="J11847">
        <v>0</v>
      </c>
    </row>
    <row r="11848" spans="2:10" x14ac:dyDescent="0.45">
      <c r="B11848">
        <v>28839</v>
      </c>
      <c r="C11848" t="s">
        <v>28</v>
      </c>
      <c r="D11848">
        <v>49</v>
      </c>
      <c r="E11848">
        <v>1</v>
      </c>
      <c r="F11848" t="s">
        <v>24</v>
      </c>
      <c r="G11848">
        <v>0</v>
      </c>
      <c r="H11848">
        <v>3</v>
      </c>
      <c r="I11848" t="s">
        <v>14</v>
      </c>
      <c r="J11848">
        <v>-1</v>
      </c>
    </row>
    <row r="11849" spans="2:10" x14ac:dyDescent="0.45">
      <c r="B11849">
        <v>28840</v>
      </c>
      <c r="C11849" t="s">
        <v>28</v>
      </c>
      <c r="D11849">
        <v>49</v>
      </c>
      <c r="E11849">
        <v>2</v>
      </c>
      <c r="F11849" t="s">
        <v>1</v>
      </c>
      <c r="G11849">
        <v>0</v>
      </c>
      <c r="H11849">
        <v>1</v>
      </c>
      <c r="I11849" t="s">
        <v>5</v>
      </c>
      <c r="J11849">
        <v>-1</v>
      </c>
    </row>
    <row r="11850" spans="2:10" x14ac:dyDescent="0.45">
      <c r="B11850">
        <v>28841</v>
      </c>
      <c r="C11850" t="s">
        <v>28</v>
      </c>
      <c r="D11850">
        <v>49</v>
      </c>
      <c r="E11850">
        <v>2</v>
      </c>
      <c r="F11850" t="s">
        <v>3</v>
      </c>
      <c r="G11850">
        <v>3</v>
      </c>
      <c r="H11850">
        <v>0</v>
      </c>
      <c r="I11850" t="s">
        <v>8</v>
      </c>
      <c r="J11850">
        <v>1</v>
      </c>
    </row>
    <row r="11851" spans="2:10" x14ac:dyDescent="0.45">
      <c r="B11851">
        <v>28842</v>
      </c>
      <c r="C11851" t="s">
        <v>28</v>
      </c>
      <c r="D11851">
        <v>49</v>
      </c>
      <c r="E11851">
        <v>2</v>
      </c>
      <c r="F11851" t="s">
        <v>4</v>
      </c>
      <c r="G11851">
        <v>1</v>
      </c>
      <c r="H11851">
        <v>1</v>
      </c>
      <c r="I11851" t="s">
        <v>17</v>
      </c>
      <c r="J11851">
        <v>0</v>
      </c>
    </row>
    <row r="11852" spans="2:10" x14ac:dyDescent="0.45">
      <c r="B11852">
        <v>28843</v>
      </c>
      <c r="C11852" t="s">
        <v>28</v>
      </c>
      <c r="D11852">
        <v>49</v>
      </c>
      <c r="E11852">
        <v>2</v>
      </c>
      <c r="F11852" t="s">
        <v>6</v>
      </c>
      <c r="G11852">
        <v>2</v>
      </c>
      <c r="H11852">
        <v>1</v>
      </c>
      <c r="I11852" t="s">
        <v>21</v>
      </c>
      <c r="J11852">
        <v>1</v>
      </c>
    </row>
    <row r="11853" spans="2:10" x14ac:dyDescent="0.45">
      <c r="B11853">
        <v>28844</v>
      </c>
      <c r="C11853" t="s">
        <v>28</v>
      </c>
      <c r="D11853">
        <v>49</v>
      </c>
      <c r="E11853">
        <v>2</v>
      </c>
      <c r="F11853" t="s">
        <v>11</v>
      </c>
      <c r="G11853">
        <v>4</v>
      </c>
      <c r="H11853">
        <v>0</v>
      </c>
      <c r="I11853" t="s">
        <v>13</v>
      </c>
      <c r="J11853">
        <v>1</v>
      </c>
    </row>
    <row r="11854" spans="2:10" x14ac:dyDescent="0.45">
      <c r="B11854">
        <v>28845</v>
      </c>
      <c r="C11854" t="s">
        <v>28</v>
      </c>
      <c r="D11854">
        <v>49</v>
      </c>
      <c r="E11854">
        <v>2</v>
      </c>
      <c r="F11854" t="s">
        <v>0</v>
      </c>
      <c r="G11854">
        <v>3</v>
      </c>
      <c r="H11854">
        <v>2</v>
      </c>
      <c r="I11854" t="s">
        <v>24</v>
      </c>
      <c r="J11854">
        <v>1</v>
      </c>
    </row>
    <row r="11855" spans="2:10" x14ac:dyDescent="0.45">
      <c r="B11855">
        <v>28846</v>
      </c>
      <c r="C11855" t="s">
        <v>28</v>
      </c>
      <c r="D11855">
        <v>49</v>
      </c>
      <c r="E11855">
        <v>2</v>
      </c>
      <c r="F11855" t="s">
        <v>14</v>
      </c>
      <c r="G11855">
        <v>2</v>
      </c>
      <c r="H11855">
        <v>0</v>
      </c>
      <c r="I11855" t="s">
        <v>7</v>
      </c>
      <c r="J11855">
        <v>1</v>
      </c>
    </row>
    <row r="11856" spans="2:10" x14ac:dyDescent="0.45">
      <c r="B11856">
        <v>28847</v>
      </c>
      <c r="C11856" t="s">
        <v>28</v>
      </c>
      <c r="D11856">
        <v>49</v>
      </c>
      <c r="E11856">
        <v>2</v>
      </c>
      <c r="F11856" t="s">
        <v>18</v>
      </c>
      <c r="G11856">
        <v>2</v>
      </c>
      <c r="H11856">
        <v>1</v>
      </c>
      <c r="I11856" t="s">
        <v>9</v>
      </c>
      <c r="J11856">
        <v>1</v>
      </c>
    </row>
    <row r="11857" spans="2:10" x14ac:dyDescent="0.45">
      <c r="B11857">
        <v>28848</v>
      </c>
      <c r="C11857" t="s">
        <v>28</v>
      </c>
      <c r="D11857">
        <v>49</v>
      </c>
      <c r="E11857">
        <v>2</v>
      </c>
      <c r="F11857" t="s">
        <v>27</v>
      </c>
      <c r="G11857">
        <v>0</v>
      </c>
      <c r="H11857">
        <v>2</v>
      </c>
      <c r="I11857" t="s">
        <v>10</v>
      </c>
      <c r="J11857">
        <v>-1</v>
      </c>
    </row>
    <row r="11858" spans="2:10" x14ac:dyDescent="0.45">
      <c r="B11858">
        <v>28849</v>
      </c>
      <c r="C11858" t="s">
        <v>28</v>
      </c>
      <c r="D11858">
        <v>49</v>
      </c>
      <c r="E11858">
        <v>3</v>
      </c>
      <c r="F11858" t="s">
        <v>5</v>
      </c>
      <c r="G11858">
        <v>6</v>
      </c>
      <c r="H11858">
        <v>0</v>
      </c>
      <c r="I11858" t="s">
        <v>18</v>
      </c>
      <c r="J11858">
        <v>1</v>
      </c>
    </row>
    <row r="11859" spans="2:10" x14ac:dyDescent="0.45">
      <c r="B11859">
        <v>28850</v>
      </c>
      <c r="C11859" t="s">
        <v>28</v>
      </c>
      <c r="D11859">
        <v>49</v>
      </c>
      <c r="E11859">
        <v>3</v>
      </c>
      <c r="F11859" t="s">
        <v>13</v>
      </c>
      <c r="G11859">
        <v>2</v>
      </c>
      <c r="H11859">
        <v>0</v>
      </c>
      <c r="I11859" t="s">
        <v>14</v>
      </c>
      <c r="J11859">
        <v>1</v>
      </c>
    </row>
    <row r="11860" spans="2:10" x14ac:dyDescent="0.45">
      <c r="B11860">
        <v>28851</v>
      </c>
      <c r="C11860" t="s">
        <v>28</v>
      </c>
      <c r="D11860">
        <v>49</v>
      </c>
      <c r="E11860">
        <v>3</v>
      </c>
      <c r="F11860" t="s">
        <v>7</v>
      </c>
      <c r="G11860">
        <v>1</v>
      </c>
      <c r="H11860">
        <v>2</v>
      </c>
      <c r="I11860" t="s">
        <v>0</v>
      </c>
      <c r="J11860">
        <v>-1</v>
      </c>
    </row>
    <row r="11861" spans="2:10" x14ac:dyDescent="0.45">
      <c r="B11861">
        <v>28852</v>
      </c>
      <c r="C11861" t="s">
        <v>28</v>
      </c>
      <c r="D11861">
        <v>49</v>
      </c>
      <c r="E11861">
        <v>3</v>
      </c>
      <c r="F11861" t="s">
        <v>21</v>
      </c>
      <c r="G11861">
        <v>0</v>
      </c>
      <c r="H11861">
        <v>1</v>
      </c>
      <c r="I11861" t="s">
        <v>1</v>
      </c>
      <c r="J11861">
        <v>-1</v>
      </c>
    </row>
    <row r="11862" spans="2:10" x14ac:dyDescent="0.45">
      <c r="B11862">
        <v>28853</v>
      </c>
      <c r="C11862" t="s">
        <v>28</v>
      </c>
      <c r="D11862">
        <v>49</v>
      </c>
      <c r="E11862">
        <v>3</v>
      </c>
      <c r="F11862" t="s">
        <v>9</v>
      </c>
      <c r="G11862">
        <v>0</v>
      </c>
      <c r="H11862">
        <v>1</v>
      </c>
      <c r="I11862" t="s">
        <v>27</v>
      </c>
      <c r="J11862">
        <v>-1</v>
      </c>
    </row>
    <row r="11863" spans="2:10" x14ac:dyDescent="0.45">
      <c r="B11863">
        <v>28854</v>
      </c>
      <c r="C11863" t="s">
        <v>28</v>
      </c>
      <c r="D11863">
        <v>49</v>
      </c>
      <c r="E11863">
        <v>3</v>
      </c>
      <c r="F11863" t="s">
        <v>17</v>
      </c>
      <c r="G11863">
        <v>0</v>
      </c>
      <c r="H11863">
        <v>3</v>
      </c>
      <c r="I11863" t="s">
        <v>11</v>
      </c>
      <c r="J11863">
        <v>-1</v>
      </c>
    </row>
    <row r="11864" spans="2:10" x14ac:dyDescent="0.45">
      <c r="B11864">
        <v>28855</v>
      </c>
      <c r="C11864" t="s">
        <v>28</v>
      </c>
      <c r="D11864">
        <v>49</v>
      </c>
      <c r="E11864">
        <v>3</v>
      </c>
      <c r="F11864" t="s">
        <v>10</v>
      </c>
      <c r="G11864">
        <v>1</v>
      </c>
      <c r="H11864">
        <v>1</v>
      </c>
      <c r="I11864" t="s">
        <v>3</v>
      </c>
      <c r="J11864">
        <v>0</v>
      </c>
    </row>
    <row r="11865" spans="2:10" x14ac:dyDescent="0.45">
      <c r="B11865">
        <v>28856</v>
      </c>
      <c r="C11865" t="s">
        <v>28</v>
      </c>
      <c r="D11865">
        <v>49</v>
      </c>
      <c r="E11865">
        <v>3</v>
      </c>
      <c r="F11865" t="s">
        <v>8</v>
      </c>
      <c r="G11865">
        <v>1</v>
      </c>
      <c r="H11865">
        <v>1</v>
      </c>
      <c r="I11865" t="s">
        <v>4</v>
      </c>
      <c r="J11865">
        <v>0</v>
      </c>
    </row>
    <row r="11866" spans="2:10" x14ac:dyDescent="0.45">
      <c r="B11866">
        <v>28857</v>
      </c>
      <c r="C11866" t="s">
        <v>28</v>
      </c>
      <c r="D11866">
        <v>49</v>
      </c>
      <c r="E11866">
        <v>3</v>
      </c>
      <c r="F11866" t="s">
        <v>24</v>
      </c>
      <c r="G11866">
        <v>1</v>
      </c>
      <c r="H11866">
        <v>3</v>
      </c>
      <c r="I11866" t="s">
        <v>6</v>
      </c>
      <c r="J11866">
        <v>-1</v>
      </c>
    </row>
    <row r="11867" spans="2:10" x14ac:dyDescent="0.45">
      <c r="B11867">
        <v>28858</v>
      </c>
      <c r="C11867" t="s">
        <v>28</v>
      </c>
      <c r="D11867">
        <v>49</v>
      </c>
      <c r="E11867">
        <v>4</v>
      </c>
      <c r="F11867" t="s">
        <v>3</v>
      </c>
      <c r="G11867">
        <v>1</v>
      </c>
      <c r="H11867">
        <v>1</v>
      </c>
      <c r="I11867" t="s">
        <v>9</v>
      </c>
      <c r="J11867">
        <v>0</v>
      </c>
    </row>
    <row r="11868" spans="2:10" x14ac:dyDescent="0.45">
      <c r="B11868">
        <v>28859</v>
      </c>
      <c r="C11868" t="s">
        <v>28</v>
      </c>
      <c r="D11868">
        <v>49</v>
      </c>
      <c r="E11868">
        <v>4</v>
      </c>
      <c r="F11868" t="s">
        <v>4</v>
      </c>
      <c r="G11868">
        <v>1</v>
      </c>
      <c r="H11868">
        <v>1</v>
      </c>
      <c r="I11868" t="s">
        <v>10</v>
      </c>
      <c r="J11868">
        <v>0</v>
      </c>
    </row>
    <row r="11869" spans="2:10" x14ac:dyDescent="0.45">
      <c r="B11869">
        <v>28860</v>
      </c>
      <c r="C11869" t="s">
        <v>28</v>
      </c>
      <c r="D11869">
        <v>49</v>
      </c>
      <c r="E11869">
        <v>4</v>
      </c>
      <c r="F11869" t="s">
        <v>6</v>
      </c>
      <c r="G11869">
        <v>1</v>
      </c>
      <c r="H11869">
        <v>1</v>
      </c>
      <c r="I11869" t="s">
        <v>7</v>
      </c>
      <c r="J11869">
        <v>0</v>
      </c>
    </row>
    <row r="11870" spans="2:10" x14ac:dyDescent="0.45">
      <c r="B11870">
        <v>28861</v>
      </c>
      <c r="C11870" t="s">
        <v>28</v>
      </c>
      <c r="D11870">
        <v>49</v>
      </c>
      <c r="E11870">
        <v>4</v>
      </c>
      <c r="F11870" t="s">
        <v>21</v>
      </c>
      <c r="G11870">
        <v>1</v>
      </c>
      <c r="H11870">
        <v>0</v>
      </c>
      <c r="I11870" t="s">
        <v>5</v>
      </c>
      <c r="J11870">
        <v>1</v>
      </c>
    </row>
    <row r="11871" spans="2:10" x14ac:dyDescent="0.45">
      <c r="B11871">
        <v>28862</v>
      </c>
      <c r="C11871" t="s">
        <v>28</v>
      </c>
      <c r="D11871">
        <v>49</v>
      </c>
      <c r="E11871">
        <v>4</v>
      </c>
      <c r="F11871" t="s">
        <v>1</v>
      </c>
      <c r="G11871">
        <v>3</v>
      </c>
      <c r="H11871">
        <v>0</v>
      </c>
      <c r="I11871" t="s">
        <v>24</v>
      </c>
      <c r="J11871">
        <v>1</v>
      </c>
    </row>
    <row r="11872" spans="2:10" x14ac:dyDescent="0.45">
      <c r="B11872">
        <v>28863</v>
      </c>
      <c r="C11872" t="s">
        <v>28</v>
      </c>
      <c r="D11872">
        <v>49</v>
      </c>
      <c r="E11872">
        <v>4</v>
      </c>
      <c r="F11872" t="s">
        <v>11</v>
      </c>
      <c r="G11872">
        <v>1</v>
      </c>
      <c r="H11872">
        <v>0</v>
      </c>
      <c r="I11872" t="s">
        <v>8</v>
      </c>
      <c r="J11872">
        <v>1</v>
      </c>
    </row>
    <row r="11873" spans="2:10" x14ac:dyDescent="0.45">
      <c r="B11873">
        <v>28864</v>
      </c>
      <c r="C11873" t="s">
        <v>28</v>
      </c>
      <c r="D11873">
        <v>49</v>
      </c>
      <c r="E11873">
        <v>4</v>
      </c>
      <c r="F11873" t="s">
        <v>14</v>
      </c>
      <c r="G11873">
        <v>4</v>
      </c>
      <c r="H11873">
        <v>1</v>
      </c>
      <c r="I11873" t="s">
        <v>17</v>
      </c>
      <c r="J11873">
        <v>1</v>
      </c>
    </row>
    <row r="11874" spans="2:10" x14ac:dyDescent="0.45">
      <c r="B11874">
        <v>28865</v>
      </c>
      <c r="C11874" t="s">
        <v>28</v>
      </c>
      <c r="D11874">
        <v>49</v>
      </c>
      <c r="E11874">
        <v>4</v>
      </c>
      <c r="F11874" t="s">
        <v>0</v>
      </c>
      <c r="G11874">
        <v>5</v>
      </c>
      <c r="H11874">
        <v>2</v>
      </c>
      <c r="I11874" t="s">
        <v>13</v>
      </c>
      <c r="J11874">
        <v>1</v>
      </c>
    </row>
    <row r="11875" spans="2:10" x14ac:dyDescent="0.45">
      <c r="B11875">
        <v>28866</v>
      </c>
      <c r="C11875" t="s">
        <v>28</v>
      </c>
      <c r="D11875">
        <v>49</v>
      </c>
      <c r="E11875">
        <v>4</v>
      </c>
      <c r="F11875" t="s">
        <v>27</v>
      </c>
      <c r="G11875">
        <v>1</v>
      </c>
      <c r="H11875">
        <v>1</v>
      </c>
      <c r="I11875" t="s">
        <v>18</v>
      </c>
      <c r="J11875">
        <v>0</v>
      </c>
    </row>
    <row r="11876" spans="2:10" x14ac:dyDescent="0.45">
      <c r="B11876">
        <v>28867</v>
      </c>
      <c r="C11876" t="s">
        <v>28</v>
      </c>
      <c r="D11876">
        <v>49</v>
      </c>
      <c r="E11876">
        <v>5</v>
      </c>
      <c r="F11876" t="s">
        <v>13</v>
      </c>
      <c r="G11876">
        <v>4</v>
      </c>
      <c r="H11876">
        <v>1</v>
      </c>
      <c r="I11876" t="s">
        <v>6</v>
      </c>
      <c r="J11876">
        <v>1</v>
      </c>
    </row>
    <row r="11877" spans="2:10" x14ac:dyDescent="0.45">
      <c r="B11877">
        <v>28868</v>
      </c>
      <c r="C11877" t="s">
        <v>28</v>
      </c>
      <c r="D11877">
        <v>49</v>
      </c>
      <c r="E11877">
        <v>5</v>
      </c>
      <c r="F11877" t="s">
        <v>5</v>
      </c>
      <c r="G11877">
        <v>1</v>
      </c>
      <c r="H11877">
        <v>0</v>
      </c>
      <c r="I11877" t="s">
        <v>27</v>
      </c>
      <c r="J11877">
        <v>1</v>
      </c>
    </row>
    <row r="11878" spans="2:10" x14ac:dyDescent="0.45">
      <c r="B11878">
        <v>28869</v>
      </c>
      <c r="C11878" t="s">
        <v>28</v>
      </c>
      <c r="D11878">
        <v>49</v>
      </c>
      <c r="E11878">
        <v>5</v>
      </c>
      <c r="F11878" t="s">
        <v>7</v>
      </c>
      <c r="G11878">
        <v>2</v>
      </c>
      <c r="H11878">
        <v>1</v>
      </c>
      <c r="I11878" t="s">
        <v>1</v>
      </c>
      <c r="J11878">
        <v>1</v>
      </c>
    </row>
    <row r="11879" spans="2:10" x14ac:dyDescent="0.45">
      <c r="B11879">
        <v>28870</v>
      </c>
      <c r="C11879" t="s">
        <v>28</v>
      </c>
      <c r="D11879">
        <v>49</v>
      </c>
      <c r="E11879">
        <v>5</v>
      </c>
      <c r="F11879" t="s">
        <v>9</v>
      </c>
      <c r="G11879">
        <v>0</v>
      </c>
      <c r="H11879">
        <v>1</v>
      </c>
      <c r="I11879" t="s">
        <v>4</v>
      </c>
      <c r="J11879">
        <v>-1</v>
      </c>
    </row>
    <row r="11880" spans="2:10" x14ac:dyDescent="0.45">
      <c r="B11880">
        <v>28871</v>
      </c>
      <c r="C11880" t="s">
        <v>28</v>
      </c>
      <c r="D11880">
        <v>49</v>
      </c>
      <c r="E11880">
        <v>5</v>
      </c>
      <c r="F11880" t="s">
        <v>10</v>
      </c>
      <c r="G11880">
        <v>1</v>
      </c>
      <c r="H11880">
        <v>0</v>
      </c>
      <c r="I11880" t="s">
        <v>11</v>
      </c>
      <c r="J11880">
        <v>1</v>
      </c>
    </row>
    <row r="11881" spans="2:10" x14ac:dyDescent="0.45">
      <c r="B11881">
        <v>28872</v>
      </c>
      <c r="C11881" t="s">
        <v>28</v>
      </c>
      <c r="D11881">
        <v>49</v>
      </c>
      <c r="E11881">
        <v>5</v>
      </c>
      <c r="F11881" t="s">
        <v>17</v>
      </c>
      <c r="G11881">
        <v>2</v>
      </c>
      <c r="H11881">
        <v>2</v>
      </c>
      <c r="I11881" t="s">
        <v>0</v>
      </c>
      <c r="J11881">
        <v>0</v>
      </c>
    </row>
    <row r="11882" spans="2:10" x14ac:dyDescent="0.45">
      <c r="B11882">
        <v>28873</v>
      </c>
      <c r="C11882" t="s">
        <v>28</v>
      </c>
      <c r="D11882">
        <v>49</v>
      </c>
      <c r="E11882">
        <v>5</v>
      </c>
      <c r="F11882" t="s">
        <v>18</v>
      </c>
      <c r="G11882">
        <v>0</v>
      </c>
      <c r="H11882">
        <v>1</v>
      </c>
      <c r="I11882" t="s">
        <v>3</v>
      </c>
      <c r="J11882">
        <v>-1</v>
      </c>
    </row>
    <row r="11883" spans="2:10" x14ac:dyDescent="0.45">
      <c r="B11883">
        <v>28874</v>
      </c>
      <c r="C11883" t="s">
        <v>28</v>
      </c>
      <c r="D11883">
        <v>49</v>
      </c>
      <c r="E11883">
        <v>5</v>
      </c>
      <c r="F11883" t="s">
        <v>8</v>
      </c>
      <c r="G11883">
        <v>2</v>
      </c>
      <c r="H11883">
        <v>3</v>
      </c>
      <c r="I11883" t="s">
        <v>14</v>
      </c>
      <c r="J11883">
        <v>-1</v>
      </c>
    </row>
    <row r="11884" spans="2:10" x14ac:dyDescent="0.45">
      <c r="B11884">
        <v>28875</v>
      </c>
      <c r="C11884" t="s">
        <v>28</v>
      </c>
      <c r="D11884">
        <v>49</v>
      </c>
      <c r="E11884">
        <v>5</v>
      </c>
      <c r="F11884" t="s">
        <v>24</v>
      </c>
      <c r="G11884">
        <v>3</v>
      </c>
      <c r="H11884">
        <v>2</v>
      </c>
      <c r="I11884" t="s">
        <v>21</v>
      </c>
      <c r="J11884">
        <v>1</v>
      </c>
    </row>
    <row r="11885" spans="2:10" x14ac:dyDescent="0.45">
      <c r="B11885">
        <v>28876</v>
      </c>
      <c r="C11885" t="s">
        <v>28</v>
      </c>
      <c r="D11885">
        <v>49</v>
      </c>
      <c r="E11885">
        <v>6</v>
      </c>
      <c r="F11885" t="s">
        <v>3</v>
      </c>
      <c r="G11885">
        <v>1</v>
      </c>
      <c r="H11885">
        <v>1</v>
      </c>
      <c r="I11885" t="s">
        <v>27</v>
      </c>
      <c r="J11885">
        <v>0</v>
      </c>
    </row>
    <row r="11886" spans="2:10" x14ac:dyDescent="0.45">
      <c r="B11886">
        <v>28877</v>
      </c>
      <c r="C11886" t="s">
        <v>28</v>
      </c>
      <c r="D11886">
        <v>49</v>
      </c>
      <c r="E11886">
        <v>6</v>
      </c>
      <c r="F11886" t="s">
        <v>6</v>
      </c>
      <c r="G11886">
        <v>3</v>
      </c>
      <c r="H11886">
        <v>1</v>
      </c>
      <c r="I11886" t="s">
        <v>17</v>
      </c>
      <c r="J11886">
        <v>1</v>
      </c>
    </row>
    <row r="11887" spans="2:10" x14ac:dyDescent="0.45">
      <c r="B11887">
        <v>28878</v>
      </c>
      <c r="C11887" t="s">
        <v>28</v>
      </c>
      <c r="D11887">
        <v>49</v>
      </c>
      <c r="E11887">
        <v>6</v>
      </c>
      <c r="F11887" t="s">
        <v>4</v>
      </c>
      <c r="G11887">
        <v>2</v>
      </c>
      <c r="H11887">
        <v>0</v>
      </c>
      <c r="I11887" t="s">
        <v>18</v>
      </c>
      <c r="J11887">
        <v>1</v>
      </c>
    </row>
    <row r="11888" spans="2:10" x14ac:dyDescent="0.45">
      <c r="B11888">
        <v>28879</v>
      </c>
      <c r="C11888" t="s">
        <v>28</v>
      </c>
      <c r="D11888">
        <v>49</v>
      </c>
      <c r="E11888">
        <v>6</v>
      </c>
      <c r="F11888" t="s">
        <v>21</v>
      </c>
      <c r="G11888">
        <v>2</v>
      </c>
      <c r="H11888">
        <v>1</v>
      </c>
      <c r="I11888" t="s">
        <v>7</v>
      </c>
      <c r="J11888">
        <v>1</v>
      </c>
    </row>
    <row r="11889" spans="2:10" x14ac:dyDescent="0.45">
      <c r="B11889">
        <v>28880</v>
      </c>
      <c r="C11889" t="s">
        <v>28</v>
      </c>
      <c r="D11889">
        <v>49</v>
      </c>
      <c r="E11889">
        <v>6</v>
      </c>
      <c r="F11889" t="s">
        <v>1</v>
      </c>
      <c r="G11889">
        <v>0</v>
      </c>
      <c r="H11889">
        <v>0</v>
      </c>
      <c r="I11889" t="s">
        <v>13</v>
      </c>
      <c r="J11889">
        <v>0</v>
      </c>
    </row>
    <row r="11890" spans="2:10" x14ac:dyDescent="0.45">
      <c r="B11890">
        <v>28881</v>
      </c>
      <c r="C11890" t="s">
        <v>28</v>
      </c>
      <c r="D11890">
        <v>49</v>
      </c>
      <c r="E11890">
        <v>6</v>
      </c>
      <c r="F11890" t="s">
        <v>11</v>
      </c>
      <c r="G11890">
        <v>3</v>
      </c>
      <c r="H11890">
        <v>1</v>
      </c>
      <c r="I11890" t="s">
        <v>9</v>
      </c>
      <c r="J11890">
        <v>1</v>
      </c>
    </row>
    <row r="11891" spans="2:10" x14ac:dyDescent="0.45">
      <c r="B11891">
        <v>28882</v>
      </c>
      <c r="C11891" t="s">
        <v>28</v>
      </c>
      <c r="D11891">
        <v>49</v>
      </c>
      <c r="E11891">
        <v>6</v>
      </c>
      <c r="F11891" t="s">
        <v>14</v>
      </c>
      <c r="G11891">
        <v>3</v>
      </c>
      <c r="H11891">
        <v>2</v>
      </c>
      <c r="I11891" t="s">
        <v>10</v>
      </c>
      <c r="J11891">
        <v>1</v>
      </c>
    </row>
    <row r="11892" spans="2:10" x14ac:dyDescent="0.45">
      <c r="B11892">
        <v>28883</v>
      </c>
      <c r="C11892" t="s">
        <v>28</v>
      </c>
      <c r="D11892">
        <v>49</v>
      </c>
      <c r="E11892">
        <v>6</v>
      </c>
      <c r="F11892" t="s">
        <v>0</v>
      </c>
      <c r="G11892">
        <v>1</v>
      </c>
      <c r="H11892">
        <v>1</v>
      </c>
      <c r="I11892" t="s">
        <v>8</v>
      </c>
      <c r="J11892">
        <v>0</v>
      </c>
    </row>
    <row r="11893" spans="2:10" x14ac:dyDescent="0.45">
      <c r="B11893">
        <v>28884</v>
      </c>
      <c r="C11893" t="s">
        <v>28</v>
      </c>
      <c r="D11893">
        <v>49</v>
      </c>
      <c r="E11893">
        <v>6</v>
      </c>
      <c r="F11893" t="s">
        <v>24</v>
      </c>
      <c r="G11893">
        <v>1</v>
      </c>
      <c r="H11893">
        <v>1</v>
      </c>
      <c r="I11893" t="s">
        <v>5</v>
      </c>
      <c r="J11893">
        <v>0</v>
      </c>
    </row>
    <row r="11894" spans="2:10" x14ac:dyDescent="0.45">
      <c r="B11894">
        <v>28885</v>
      </c>
      <c r="C11894" t="s">
        <v>28</v>
      </c>
      <c r="D11894">
        <v>49</v>
      </c>
      <c r="E11894">
        <v>7</v>
      </c>
      <c r="F11894" t="s">
        <v>13</v>
      </c>
      <c r="G11894">
        <v>0</v>
      </c>
      <c r="H11894">
        <v>1</v>
      </c>
      <c r="I11894" t="s">
        <v>21</v>
      </c>
      <c r="J11894">
        <v>-1</v>
      </c>
    </row>
    <row r="11895" spans="2:10" x14ac:dyDescent="0.45">
      <c r="B11895">
        <v>28886</v>
      </c>
      <c r="C11895" t="s">
        <v>28</v>
      </c>
      <c r="D11895">
        <v>49</v>
      </c>
      <c r="E11895">
        <v>7</v>
      </c>
      <c r="F11895" t="s">
        <v>5</v>
      </c>
      <c r="G11895">
        <v>0</v>
      </c>
      <c r="H11895">
        <v>2</v>
      </c>
      <c r="I11895" t="s">
        <v>3</v>
      </c>
      <c r="J11895">
        <v>-1</v>
      </c>
    </row>
    <row r="11896" spans="2:10" x14ac:dyDescent="0.45">
      <c r="B11896">
        <v>28887</v>
      </c>
      <c r="C11896" t="s">
        <v>28</v>
      </c>
      <c r="D11896">
        <v>49</v>
      </c>
      <c r="E11896">
        <v>7</v>
      </c>
      <c r="F11896" t="s">
        <v>7</v>
      </c>
      <c r="G11896">
        <v>0</v>
      </c>
      <c r="H11896">
        <v>1</v>
      </c>
      <c r="I11896" t="s">
        <v>24</v>
      </c>
      <c r="J11896">
        <v>-1</v>
      </c>
    </row>
    <row r="11897" spans="2:10" x14ac:dyDescent="0.45">
      <c r="B11897">
        <v>28888</v>
      </c>
      <c r="C11897" t="s">
        <v>28</v>
      </c>
      <c r="D11897">
        <v>49</v>
      </c>
      <c r="E11897">
        <v>7</v>
      </c>
      <c r="F11897" t="s">
        <v>9</v>
      </c>
      <c r="G11897">
        <v>1</v>
      </c>
      <c r="H11897">
        <v>3</v>
      </c>
      <c r="I11897" t="s">
        <v>14</v>
      </c>
      <c r="J11897">
        <v>-1</v>
      </c>
    </row>
    <row r="11898" spans="2:10" x14ac:dyDescent="0.45">
      <c r="B11898">
        <v>28889</v>
      </c>
      <c r="C11898" t="s">
        <v>28</v>
      </c>
      <c r="D11898">
        <v>49</v>
      </c>
      <c r="E11898">
        <v>7</v>
      </c>
      <c r="F11898" t="s">
        <v>17</v>
      </c>
      <c r="G11898">
        <v>1</v>
      </c>
      <c r="H11898">
        <v>1</v>
      </c>
      <c r="I11898" t="s">
        <v>1</v>
      </c>
      <c r="J11898">
        <v>0</v>
      </c>
    </row>
    <row r="11899" spans="2:10" x14ac:dyDescent="0.45">
      <c r="B11899">
        <v>28890</v>
      </c>
      <c r="C11899" t="s">
        <v>28</v>
      </c>
      <c r="D11899">
        <v>49</v>
      </c>
      <c r="E11899">
        <v>7</v>
      </c>
      <c r="F11899" t="s">
        <v>10</v>
      </c>
      <c r="G11899">
        <v>0</v>
      </c>
      <c r="H11899">
        <v>1</v>
      </c>
      <c r="I11899" t="s">
        <v>0</v>
      </c>
      <c r="J11899">
        <v>-1</v>
      </c>
    </row>
    <row r="11900" spans="2:10" x14ac:dyDescent="0.45">
      <c r="B11900">
        <v>28891</v>
      </c>
      <c r="C11900" t="s">
        <v>28</v>
      </c>
      <c r="D11900">
        <v>49</v>
      </c>
      <c r="E11900">
        <v>7</v>
      </c>
      <c r="F11900" t="s">
        <v>8</v>
      </c>
      <c r="G11900">
        <v>4</v>
      </c>
      <c r="H11900">
        <v>0</v>
      </c>
      <c r="I11900" t="s">
        <v>6</v>
      </c>
      <c r="J11900">
        <v>1</v>
      </c>
    </row>
    <row r="11901" spans="2:10" x14ac:dyDescent="0.45">
      <c r="B11901">
        <v>28892</v>
      </c>
      <c r="C11901" t="s">
        <v>28</v>
      </c>
      <c r="D11901">
        <v>49</v>
      </c>
      <c r="E11901">
        <v>7</v>
      </c>
      <c r="F11901" t="s">
        <v>18</v>
      </c>
      <c r="G11901">
        <v>5</v>
      </c>
      <c r="H11901">
        <v>2</v>
      </c>
      <c r="I11901" t="s">
        <v>11</v>
      </c>
      <c r="J11901">
        <v>1</v>
      </c>
    </row>
    <row r="11902" spans="2:10" x14ac:dyDescent="0.45">
      <c r="B11902">
        <v>28893</v>
      </c>
      <c r="C11902" t="s">
        <v>28</v>
      </c>
      <c r="D11902">
        <v>49</v>
      </c>
      <c r="E11902">
        <v>7</v>
      </c>
      <c r="F11902" t="s">
        <v>27</v>
      </c>
      <c r="G11902">
        <v>1</v>
      </c>
      <c r="H11902">
        <v>1</v>
      </c>
      <c r="I11902" t="s">
        <v>4</v>
      </c>
      <c r="J11902">
        <v>0</v>
      </c>
    </row>
    <row r="11903" spans="2:10" x14ac:dyDescent="0.45">
      <c r="B11903">
        <v>28894</v>
      </c>
      <c r="C11903" t="s">
        <v>28</v>
      </c>
      <c r="D11903">
        <v>49</v>
      </c>
      <c r="E11903">
        <v>8</v>
      </c>
      <c r="F11903" t="s">
        <v>6</v>
      </c>
      <c r="G11903">
        <v>1</v>
      </c>
      <c r="H11903">
        <v>3</v>
      </c>
      <c r="I11903" t="s">
        <v>10</v>
      </c>
      <c r="J11903">
        <v>-1</v>
      </c>
    </row>
    <row r="11904" spans="2:10" x14ac:dyDescent="0.45">
      <c r="B11904">
        <v>28895</v>
      </c>
      <c r="C11904" t="s">
        <v>28</v>
      </c>
      <c r="D11904">
        <v>49</v>
      </c>
      <c r="E11904">
        <v>8</v>
      </c>
      <c r="F11904" t="s">
        <v>4</v>
      </c>
      <c r="G11904">
        <v>2</v>
      </c>
      <c r="H11904">
        <v>1</v>
      </c>
      <c r="I11904" t="s">
        <v>3</v>
      </c>
      <c r="J11904">
        <v>1</v>
      </c>
    </row>
    <row r="11905" spans="2:10" x14ac:dyDescent="0.45">
      <c r="B11905">
        <v>28896</v>
      </c>
      <c r="C11905" t="s">
        <v>28</v>
      </c>
      <c r="D11905">
        <v>49</v>
      </c>
      <c r="E11905">
        <v>8</v>
      </c>
      <c r="F11905" t="s">
        <v>7</v>
      </c>
      <c r="G11905">
        <v>2</v>
      </c>
      <c r="H11905">
        <v>0</v>
      </c>
      <c r="I11905" t="s">
        <v>5</v>
      </c>
      <c r="J11905">
        <v>1</v>
      </c>
    </row>
    <row r="11906" spans="2:10" x14ac:dyDescent="0.45">
      <c r="B11906">
        <v>28897</v>
      </c>
      <c r="C11906" t="s">
        <v>28</v>
      </c>
      <c r="D11906">
        <v>49</v>
      </c>
      <c r="E11906">
        <v>8</v>
      </c>
      <c r="F11906" t="s">
        <v>21</v>
      </c>
      <c r="G11906">
        <v>1</v>
      </c>
      <c r="H11906">
        <v>0</v>
      </c>
      <c r="I11906" t="s">
        <v>17</v>
      </c>
      <c r="J11906">
        <v>1</v>
      </c>
    </row>
    <row r="11907" spans="2:10" x14ac:dyDescent="0.45">
      <c r="B11907">
        <v>28898</v>
      </c>
      <c r="C11907" t="s">
        <v>28</v>
      </c>
      <c r="D11907">
        <v>49</v>
      </c>
      <c r="E11907">
        <v>8</v>
      </c>
      <c r="F11907" t="s">
        <v>1</v>
      </c>
      <c r="G11907">
        <v>0</v>
      </c>
      <c r="H11907">
        <v>3</v>
      </c>
      <c r="I11907" t="s">
        <v>8</v>
      </c>
      <c r="J11907">
        <v>-1</v>
      </c>
    </row>
    <row r="11908" spans="2:10" x14ac:dyDescent="0.45">
      <c r="B11908">
        <v>28899</v>
      </c>
      <c r="C11908" t="s">
        <v>28</v>
      </c>
      <c r="D11908">
        <v>49</v>
      </c>
      <c r="E11908">
        <v>8</v>
      </c>
      <c r="F11908" t="s">
        <v>11</v>
      </c>
      <c r="G11908">
        <v>2</v>
      </c>
      <c r="H11908">
        <v>1</v>
      </c>
      <c r="I11908" t="s">
        <v>27</v>
      </c>
      <c r="J11908">
        <v>1</v>
      </c>
    </row>
    <row r="11909" spans="2:10" x14ac:dyDescent="0.45">
      <c r="B11909">
        <v>28900</v>
      </c>
      <c r="C11909" t="s">
        <v>28</v>
      </c>
      <c r="D11909">
        <v>49</v>
      </c>
      <c r="E11909">
        <v>8</v>
      </c>
      <c r="F11909" t="s">
        <v>0</v>
      </c>
      <c r="G11909">
        <v>2</v>
      </c>
      <c r="H11909">
        <v>0</v>
      </c>
      <c r="I11909" t="s">
        <v>9</v>
      </c>
      <c r="J11909">
        <v>1</v>
      </c>
    </row>
    <row r="11910" spans="2:10" x14ac:dyDescent="0.45">
      <c r="B11910">
        <v>28901</v>
      </c>
      <c r="C11910" t="s">
        <v>28</v>
      </c>
      <c r="D11910">
        <v>49</v>
      </c>
      <c r="E11910">
        <v>8</v>
      </c>
      <c r="F11910" t="s">
        <v>14</v>
      </c>
      <c r="G11910">
        <v>3</v>
      </c>
      <c r="H11910">
        <v>0</v>
      </c>
      <c r="I11910" t="s">
        <v>18</v>
      </c>
      <c r="J11910">
        <v>1</v>
      </c>
    </row>
    <row r="11911" spans="2:10" x14ac:dyDescent="0.45">
      <c r="B11911">
        <v>28902</v>
      </c>
      <c r="C11911" t="s">
        <v>28</v>
      </c>
      <c r="D11911">
        <v>49</v>
      </c>
      <c r="E11911">
        <v>8</v>
      </c>
      <c r="F11911" t="s">
        <v>24</v>
      </c>
      <c r="G11911">
        <v>2</v>
      </c>
      <c r="H11911">
        <v>2</v>
      </c>
      <c r="I11911" t="s">
        <v>13</v>
      </c>
      <c r="J11911">
        <v>0</v>
      </c>
    </row>
    <row r="11912" spans="2:10" x14ac:dyDescent="0.45">
      <c r="B11912">
        <v>28903</v>
      </c>
      <c r="C11912" t="s">
        <v>28</v>
      </c>
      <c r="D11912">
        <v>49</v>
      </c>
      <c r="E11912">
        <v>9</v>
      </c>
      <c r="F11912" t="s">
        <v>3</v>
      </c>
      <c r="G11912">
        <v>3</v>
      </c>
      <c r="H11912">
        <v>2</v>
      </c>
      <c r="I11912" t="s">
        <v>11</v>
      </c>
      <c r="J11912">
        <v>1</v>
      </c>
    </row>
    <row r="11913" spans="2:10" x14ac:dyDescent="0.45">
      <c r="B11913">
        <v>28904</v>
      </c>
      <c r="C11913" t="s">
        <v>28</v>
      </c>
      <c r="D11913">
        <v>49</v>
      </c>
      <c r="E11913">
        <v>9</v>
      </c>
      <c r="F11913" t="s">
        <v>13</v>
      </c>
      <c r="G11913">
        <v>2</v>
      </c>
      <c r="H11913">
        <v>2</v>
      </c>
      <c r="I11913" t="s">
        <v>7</v>
      </c>
      <c r="J11913">
        <v>0</v>
      </c>
    </row>
    <row r="11914" spans="2:10" x14ac:dyDescent="0.45">
      <c r="B11914">
        <v>28905</v>
      </c>
      <c r="C11914" t="s">
        <v>28</v>
      </c>
      <c r="D11914">
        <v>49</v>
      </c>
      <c r="E11914">
        <v>9</v>
      </c>
      <c r="F11914" t="s">
        <v>5</v>
      </c>
      <c r="G11914">
        <v>1</v>
      </c>
      <c r="H11914">
        <v>2</v>
      </c>
      <c r="I11914" t="s">
        <v>4</v>
      </c>
      <c r="J11914">
        <v>-1</v>
      </c>
    </row>
    <row r="11915" spans="2:10" x14ac:dyDescent="0.45">
      <c r="B11915">
        <v>28906</v>
      </c>
      <c r="C11915" t="s">
        <v>28</v>
      </c>
      <c r="D11915">
        <v>49</v>
      </c>
      <c r="E11915">
        <v>9</v>
      </c>
      <c r="F11915" t="s">
        <v>9</v>
      </c>
      <c r="G11915">
        <v>1</v>
      </c>
      <c r="H11915">
        <v>0</v>
      </c>
      <c r="I11915" t="s">
        <v>6</v>
      </c>
      <c r="J11915">
        <v>1</v>
      </c>
    </row>
    <row r="11916" spans="2:10" x14ac:dyDescent="0.45">
      <c r="B11916">
        <v>28907</v>
      </c>
      <c r="C11916" t="s">
        <v>28</v>
      </c>
      <c r="D11916">
        <v>49</v>
      </c>
      <c r="E11916">
        <v>9</v>
      </c>
      <c r="F11916" t="s">
        <v>17</v>
      </c>
      <c r="G11916">
        <v>3</v>
      </c>
      <c r="H11916">
        <v>1</v>
      </c>
      <c r="I11916" t="s">
        <v>24</v>
      </c>
      <c r="J11916">
        <v>1</v>
      </c>
    </row>
    <row r="11917" spans="2:10" x14ac:dyDescent="0.45">
      <c r="B11917">
        <v>28908</v>
      </c>
      <c r="C11917" t="s">
        <v>28</v>
      </c>
      <c r="D11917">
        <v>49</v>
      </c>
      <c r="E11917">
        <v>9</v>
      </c>
      <c r="F11917" t="s">
        <v>10</v>
      </c>
      <c r="G11917">
        <v>1</v>
      </c>
      <c r="H11917">
        <v>1</v>
      </c>
      <c r="I11917" t="s">
        <v>1</v>
      </c>
      <c r="J11917">
        <v>0</v>
      </c>
    </row>
    <row r="11918" spans="2:10" x14ac:dyDescent="0.45">
      <c r="B11918">
        <v>28909</v>
      </c>
      <c r="C11918" t="s">
        <v>28</v>
      </c>
      <c r="D11918">
        <v>49</v>
      </c>
      <c r="E11918">
        <v>9</v>
      </c>
      <c r="F11918" t="s">
        <v>8</v>
      </c>
      <c r="G11918">
        <v>2</v>
      </c>
      <c r="H11918">
        <v>1</v>
      </c>
      <c r="I11918" t="s">
        <v>21</v>
      </c>
      <c r="J11918">
        <v>1</v>
      </c>
    </row>
    <row r="11919" spans="2:10" x14ac:dyDescent="0.45">
      <c r="B11919">
        <v>28910</v>
      </c>
      <c r="C11919" t="s">
        <v>28</v>
      </c>
      <c r="D11919">
        <v>49</v>
      </c>
      <c r="E11919">
        <v>9</v>
      </c>
      <c r="F11919" t="s">
        <v>18</v>
      </c>
      <c r="G11919">
        <v>0</v>
      </c>
      <c r="H11919">
        <v>0</v>
      </c>
      <c r="I11919" t="s">
        <v>0</v>
      </c>
      <c r="J11919">
        <v>0</v>
      </c>
    </row>
    <row r="11920" spans="2:10" x14ac:dyDescent="0.45">
      <c r="B11920">
        <v>28911</v>
      </c>
      <c r="C11920" t="s">
        <v>28</v>
      </c>
      <c r="D11920">
        <v>49</v>
      </c>
      <c r="E11920">
        <v>9</v>
      </c>
      <c r="F11920" t="s">
        <v>27</v>
      </c>
      <c r="G11920">
        <v>2</v>
      </c>
      <c r="H11920">
        <v>1</v>
      </c>
      <c r="I11920" t="s">
        <v>14</v>
      </c>
      <c r="J11920">
        <v>1</v>
      </c>
    </row>
    <row r="11921" spans="2:10" x14ac:dyDescent="0.45">
      <c r="B11921">
        <v>28912</v>
      </c>
      <c r="C11921" t="s">
        <v>28</v>
      </c>
      <c r="D11921">
        <v>49</v>
      </c>
      <c r="E11921">
        <v>10</v>
      </c>
      <c r="F11921" t="s">
        <v>6</v>
      </c>
      <c r="G11921">
        <v>2</v>
      </c>
      <c r="H11921">
        <v>0</v>
      </c>
      <c r="I11921" t="s">
        <v>18</v>
      </c>
      <c r="J11921">
        <v>1</v>
      </c>
    </row>
    <row r="11922" spans="2:10" x14ac:dyDescent="0.45">
      <c r="B11922">
        <v>28913</v>
      </c>
      <c r="C11922" t="s">
        <v>28</v>
      </c>
      <c r="D11922">
        <v>49</v>
      </c>
      <c r="E11922">
        <v>10</v>
      </c>
      <c r="F11922" t="s">
        <v>13</v>
      </c>
      <c r="G11922">
        <v>1</v>
      </c>
      <c r="H11922">
        <v>0</v>
      </c>
      <c r="I11922" t="s">
        <v>5</v>
      </c>
      <c r="J11922">
        <v>1</v>
      </c>
    </row>
    <row r="11923" spans="2:10" x14ac:dyDescent="0.45">
      <c r="B11923">
        <v>28914</v>
      </c>
      <c r="C11923" t="s">
        <v>28</v>
      </c>
      <c r="D11923">
        <v>49</v>
      </c>
      <c r="E11923">
        <v>10</v>
      </c>
      <c r="F11923" t="s">
        <v>7</v>
      </c>
      <c r="G11923">
        <v>1</v>
      </c>
      <c r="H11923">
        <v>3</v>
      </c>
      <c r="I11923" t="s">
        <v>17</v>
      </c>
      <c r="J11923">
        <v>-1</v>
      </c>
    </row>
    <row r="11924" spans="2:10" x14ac:dyDescent="0.45">
      <c r="B11924">
        <v>28915</v>
      </c>
      <c r="C11924" t="s">
        <v>28</v>
      </c>
      <c r="D11924">
        <v>49</v>
      </c>
      <c r="E11924">
        <v>10</v>
      </c>
      <c r="F11924" t="s">
        <v>21</v>
      </c>
      <c r="G11924">
        <v>1</v>
      </c>
      <c r="H11924">
        <v>0</v>
      </c>
      <c r="I11924" t="s">
        <v>10</v>
      </c>
      <c r="J11924">
        <v>1</v>
      </c>
    </row>
    <row r="11925" spans="2:10" x14ac:dyDescent="0.45">
      <c r="B11925">
        <v>28916</v>
      </c>
      <c r="C11925" t="s">
        <v>28</v>
      </c>
      <c r="D11925">
        <v>49</v>
      </c>
      <c r="E11925">
        <v>10</v>
      </c>
      <c r="F11925" t="s">
        <v>1</v>
      </c>
      <c r="G11925">
        <v>2</v>
      </c>
      <c r="H11925">
        <v>2</v>
      </c>
      <c r="I11925" t="s">
        <v>9</v>
      </c>
      <c r="J11925">
        <v>0</v>
      </c>
    </row>
    <row r="11926" spans="2:10" x14ac:dyDescent="0.45">
      <c r="B11926">
        <v>28917</v>
      </c>
      <c r="C11926" t="s">
        <v>28</v>
      </c>
      <c r="D11926">
        <v>49</v>
      </c>
      <c r="E11926">
        <v>10</v>
      </c>
      <c r="F11926" t="s">
        <v>11</v>
      </c>
      <c r="G11926">
        <v>2</v>
      </c>
      <c r="H11926">
        <v>0</v>
      </c>
      <c r="I11926" t="s">
        <v>4</v>
      </c>
      <c r="J11926">
        <v>1</v>
      </c>
    </row>
    <row r="11927" spans="2:10" x14ac:dyDescent="0.45">
      <c r="B11927">
        <v>28918</v>
      </c>
      <c r="C11927" t="s">
        <v>28</v>
      </c>
      <c r="D11927">
        <v>49</v>
      </c>
      <c r="E11927">
        <v>10</v>
      </c>
      <c r="F11927" t="s">
        <v>0</v>
      </c>
      <c r="G11927">
        <v>2</v>
      </c>
      <c r="H11927">
        <v>1</v>
      </c>
      <c r="I11927" t="s">
        <v>27</v>
      </c>
      <c r="J11927">
        <v>1</v>
      </c>
    </row>
    <row r="11928" spans="2:10" x14ac:dyDescent="0.45">
      <c r="B11928">
        <v>28919</v>
      </c>
      <c r="C11928" t="s">
        <v>28</v>
      </c>
      <c r="D11928">
        <v>49</v>
      </c>
      <c r="E11928">
        <v>10</v>
      </c>
      <c r="F11928" t="s">
        <v>14</v>
      </c>
      <c r="G11928">
        <v>1</v>
      </c>
      <c r="H11928">
        <v>0</v>
      </c>
      <c r="I11928" t="s">
        <v>3</v>
      </c>
      <c r="J11928">
        <v>1</v>
      </c>
    </row>
    <row r="11929" spans="2:10" x14ac:dyDescent="0.45">
      <c r="B11929">
        <v>28920</v>
      </c>
      <c r="C11929" t="s">
        <v>28</v>
      </c>
      <c r="D11929">
        <v>49</v>
      </c>
      <c r="E11929">
        <v>10</v>
      </c>
      <c r="F11929" t="s">
        <v>24</v>
      </c>
      <c r="G11929">
        <v>0</v>
      </c>
      <c r="H11929">
        <v>0</v>
      </c>
      <c r="I11929" t="s">
        <v>8</v>
      </c>
      <c r="J11929">
        <v>0</v>
      </c>
    </row>
    <row r="11930" spans="2:10" x14ac:dyDescent="0.45">
      <c r="B11930">
        <v>28921</v>
      </c>
      <c r="C11930" t="s">
        <v>28</v>
      </c>
      <c r="D11930">
        <v>49</v>
      </c>
      <c r="E11930">
        <v>11</v>
      </c>
      <c r="F11930" t="s">
        <v>3</v>
      </c>
      <c r="G11930">
        <v>0</v>
      </c>
      <c r="H11930">
        <v>0</v>
      </c>
      <c r="I11930" t="s">
        <v>0</v>
      </c>
      <c r="J11930">
        <v>0</v>
      </c>
    </row>
    <row r="11931" spans="2:10" x14ac:dyDescent="0.45">
      <c r="B11931">
        <v>28922</v>
      </c>
      <c r="C11931" t="s">
        <v>28</v>
      </c>
      <c r="D11931">
        <v>49</v>
      </c>
      <c r="E11931">
        <v>11</v>
      </c>
      <c r="F11931" t="s">
        <v>5</v>
      </c>
      <c r="G11931">
        <v>0</v>
      </c>
      <c r="H11931">
        <v>0</v>
      </c>
      <c r="I11931" t="s">
        <v>11</v>
      </c>
      <c r="J11931">
        <v>0</v>
      </c>
    </row>
    <row r="11932" spans="2:10" x14ac:dyDescent="0.45">
      <c r="B11932">
        <v>28923</v>
      </c>
      <c r="C11932" t="s">
        <v>28</v>
      </c>
      <c r="D11932">
        <v>49</v>
      </c>
      <c r="E11932">
        <v>11</v>
      </c>
      <c r="F11932" t="s">
        <v>4</v>
      </c>
      <c r="G11932">
        <v>0</v>
      </c>
      <c r="H11932">
        <v>0</v>
      </c>
      <c r="I11932" t="s">
        <v>14</v>
      </c>
      <c r="J11932">
        <v>0</v>
      </c>
    </row>
    <row r="11933" spans="2:10" x14ac:dyDescent="0.45">
      <c r="B11933">
        <v>28924</v>
      </c>
      <c r="C11933" t="s">
        <v>28</v>
      </c>
      <c r="D11933">
        <v>49</v>
      </c>
      <c r="E11933">
        <v>11</v>
      </c>
      <c r="F11933" t="s">
        <v>9</v>
      </c>
      <c r="G11933">
        <v>2</v>
      </c>
      <c r="H11933">
        <v>1</v>
      </c>
      <c r="I11933" t="s">
        <v>21</v>
      </c>
      <c r="J11933">
        <v>1</v>
      </c>
    </row>
    <row r="11934" spans="2:10" x14ac:dyDescent="0.45">
      <c r="B11934">
        <v>28925</v>
      </c>
      <c r="C11934" t="s">
        <v>28</v>
      </c>
      <c r="D11934">
        <v>49</v>
      </c>
      <c r="E11934">
        <v>11</v>
      </c>
      <c r="F11934" t="s">
        <v>10</v>
      </c>
      <c r="G11934">
        <v>5</v>
      </c>
      <c r="H11934">
        <v>0</v>
      </c>
      <c r="I11934" t="s">
        <v>24</v>
      </c>
      <c r="J11934">
        <v>1</v>
      </c>
    </row>
    <row r="11935" spans="2:10" x14ac:dyDescent="0.45">
      <c r="B11935">
        <v>28926</v>
      </c>
      <c r="C11935" t="s">
        <v>28</v>
      </c>
      <c r="D11935">
        <v>49</v>
      </c>
      <c r="E11935">
        <v>11</v>
      </c>
      <c r="F11935" t="s">
        <v>17</v>
      </c>
      <c r="G11935">
        <v>3</v>
      </c>
      <c r="H11935">
        <v>2</v>
      </c>
      <c r="I11935" t="s">
        <v>13</v>
      </c>
      <c r="J11935">
        <v>1</v>
      </c>
    </row>
    <row r="11936" spans="2:10" x14ac:dyDescent="0.45">
      <c r="B11936">
        <v>28927</v>
      </c>
      <c r="C11936" t="s">
        <v>28</v>
      </c>
      <c r="D11936">
        <v>49</v>
      </c>
      <c r="E11936">
        <v>11</v>
      </c>
      <c r="F11936" t="s">
        <v>18</v>
      </c>
      <c r="G11936">
        <v>2</v>
      </c>
      <c r="H11936">
        <v>2</v>
      </c>
      <c r="I11936" t="s">
        <v>1</v>
      </c>
      <c r="J11936">
        <v>0</v>
      </c>
    </row>
    <row r="11937" spans="2:10" x14ac:dyDescent="0.45">
      <c r="B11937">
        <v>28928</v>
      </c>
      <c r="C11937" t="s">
        <v>28</v>
      </c>
      <c r="D11937">
        <v>49</v>
      </c>
      <c r="E11937">
        <v>11</v>
      </c>
      <c r="F11937" t="s">
        <v>8</v>
      </c>
      <c r="G11937">
        <v>2</v>
      </c>
      <c r="H11937">
        <v>0</v>
      </c>
      <c r="I11937" t="s">
        <v>7</v>
      </c>
      <c r="J11937">
        <v>1</v>
      </c>
    </row>
    <row r="11938" spans="2:10" x14ac:dyDescent="0.45">
      <c r="B11938">
        <v>28929</v>
      </c>
      <c r="C11938" t="s">
        <v>28</v>
      </c>
      <c r="D11938">
        <v>49</v>
      </c>
      <c r="E11938">
        <v>11</v>
      </c>
      <c r="F11938" t="s">
        <v>27</v>
      </c>
      <c r="G11938">
        <v>1</v>
      </c>
      <c r="H11938">
        <v>0</v>
      </c>
      <c r="I11938" t="s">
        <v>6</v>
      </c>
      <c r="J11938">
        <v>1</v>
      </c>
    </row>
    <row r="11939" spans="2:10" x14ac:dyDescent="0.45">
      <c r="B11939">
        <v>28975</v>
      </c>
      <c r="C11939" t="s">
        <v>28</v>
      </c>
      <c r="D11939">
        <v>49</v>
      </c>
      <c r="E11939">
        <v>12</v>
      </c>
      <c r="F11939" t="s">
        <v>13</v>
      </c>
      <c r="G11939">
        <v>1</v>
      </c>
      <c r="H11939">
        <v>0</v>
      </c>
      <c r="I11939" t="s">
        <v>8</v>
      </c>
      <c r="J11939">
        <v>1</v>
      </c>
    </row>
    <row r="11940" spans="2:10" x14ac:dyDescent="0.45">
      <c r="B11940">
        <v>28976</v>
      </c>
      <c r="C11940" t="s">
        <v>28</v>
      </c>
      <c r="D11940">
        <v>49</v>
      </c>
      <c r="E11940">
        <v>12</v>
      </c>
      <c r="F11940" t="s">
        <v>6</v>
      </c>
      <c r="G11940">
        <v>2</v>
      </c>
      <c r="H11940">
        <v>2</v>
      </c>
      <c r="I11940" t="s">
        <v>3</v>
      </c>
      <c r="J11940">
        <v>0</v>
      </c>
    </row>
    <row r="11941" spans="2:10" x14ac:dyDescent="0.45">
      <c r="B11941">
        <v>28977</v>
      </c>
      <c r="C11941" t="s">
        <v>28</v>
      </c>
      <c r="D11941">
        <v>49</v>
      </c>
      <c r="E11941">
        <v>12</v>
      </c>
      <c r="F11941" t="s">
        <v>7</v>
      </c>
      <c r="G11941">
        <v>1</v>
      </c>
      <c r="H11941">
        <v>1</v>
      </c>
      <c r="I11941" t="s">
        <v>10</v>
      </c>
      <c r="J11941">
        <v>0</v>
      </c>
    </row>
    <row r="11942" spans="2:10" x14ac:dyDescent="0.45">
      <c r="B11942">
        <v>28978</v>
      </c>
      <c r="C11942" t="s">
        <v>28</v>
      </c>
      <c r="D11942">
        <v>49</v>
      </c>
      <c r="E11942">
        <v>12</v>
      </c>
      <c r="F11942" t="s">
        <v>21</v>
      </c>
      <c r="G11942">
        <v>3</v>
      </c>
      <c r="H11942">
        <v>2</v>
      </c>
      <c r="I11942" t="s">
        <v>18</v>
      </c>
      <c r="J11942">
        <v>1</v>
      </c>
    </row>
    <row r="11943" spans="2:10" x14ac:dyDescent="0.45">
      <c r="B11943">
        <v>28979</v>
      </c>
      <c r="C11943" t="s">
        <v>28</v>
      </c>
      <c r="D11943">
        <v>49</v>
      </c>
      <c r="E11943">
        <v>12</v>
      </c>
      <c r="F11943" t="s">
        <v>1</v>
      </c>
      <c r="G11943">
        <v>1</v>
      </c>
      <c r="H11943">
        <v>0</v>
      </c>
      <c r="I11943" t="s">
        <v>27</v>
      </c>
      <c r="J11943">
        <v>1</v>
      </c>
    </row>
    <row r="11944" spans="2:10" x14ac:dyDescent="0.45">
      <c r="B11944">
        <v>28980</v>
      </c>
      <c r="C11944" t="s">
        <v>28</v>
      </c>
      <c r="D11944">
        <v>49</v>
      </c>
      <c r="E11944">
        <v>12</v>
      </c>
      <c r="F11944" t="s">
        <v>17</v>
      </c>
      <c r="G11944">
        <v>1</v>
      </c>
      <c r="H11944">
        <v>1</v>
      </c>
      <c r="I11944" t="s">
        <v>5</v>
      </c>
      <c r="J11944">
        <v>0</v>
      </c>
    </row>
    <row r="11945" spans="2:10" x14ac:dyDescent="0.45">
      <c r="B11945">
        <v>28981</v>
      </c>
      <c r="C11945" t="s">
        <v>28</v>
      </c>
      <c r="D11945">
        <v>49</v>
      </c>
      <c r="E11945">
        <v>12</v>
      </c>
      <c r="F11945" t="s">
        <v>14</v>
      </c>
      <c r="G11945">
        <v>3</v>
      </c>
      <c r="H11945">
        <v>0</v>
      </c>
      <c r="I11945" t="s">
        <v>11</v>
      </c>
      <c r="J11945">
        <v>1</v>
      </c>
    </row>
    <row r="11946" spans="2:10" x14ac:dyDescent="0.45">
      <c r="B11946">
        <v>28982</v>
      </c>
      <c r="C11946" t="s">
        <v>28</v>
      </c>
      <c r="D11946">
        <v>49</v>
      </c>
      <c r="E11946">
        <v>12</v>
      </c>
      <c r="F11946" t="s">
        <v>0</v>
      </c>
      <c r="G11946">
        <v>2</v>
      </c>
      <c r="H11946">
        <v>0</v>
      </c>
      <c r="I11946" t="s">
        <v>4</v>
      </c>
      <c r="J11946">
        <v>1</v>
      </c>
    </row>
    <row r="11947" spans="2:10" x14ac:dyDescent="0.45">
      <c r="B11947">
        <v>28983</v>
      </c>
      <c r="C11947" t="s">
        <v>28</v>
      </c>
      <c r="D11947">
        <v>49</v>
      </c>
      <c r="E11947">
        <v>12</v>
      </c>
      <c r="F11947" t="s">
        <v>24</v>
      </c>
      <c r="G11947">
        <v>2</v>
      </c>
      <c r="H11947">
        <v>1</v>
      </c>
      <c r="I11947" t="s">
        <v>9</v>
      </c>
      <c r="J11947">
        <v>1</v>
      </c>
    </row>
    <row r="11948" spans="2:10" x14ac:dyDescent="0.45">
      <c r="B11948">
        <v>28966</v>
      </c>
      <c r="C11948" t="s">
        <v>28</v>
      </c>
      <c r="D11948">
        <v>49</v>
      </c>
      <c r="E11948">
        <v>13</v>
      </c>
      <c r="F11948" t="s">
        <v>3</v>
      </c>
      <c r="G11948">
        <v>0</v>
      </c>
      <c r="H11948">
        <v>0</v>
      </c>
      <c r="I11948" t="s">
        <v>1</v>
      </c>
      <c r="J11948">
        <v>0</v>
      </c>
    </row>
    <row r="11949" spans="2:10" x14ac:dyDescent="0.45">
      <c r="B11949">
        <v>28967</v>
      </c>
      <c r="C11949" t="s">
        <v>28</v>
      </c>
      <c r="D11949">
        <v>49</v>
      </c>
      <c r="E11949">
        <v>13</v>
      </c>
      <c r="F11949" t="s">
        <v>4</v>
      </c>
      <c r="G11949">
        <v>2</v>
      </c>
      <c r="H11949">
        <v>1</v>
      </c>
      <c r="I11949" t="s">
        <v>6</v>
      </c>
      <c r="J11949">
        <v>1</v>
      </c>
    </row>
    <row r="11950" spans="2:10" x14ac:dyDescent="0.45">
      <c r="B11950">
        <v>28968</v>
      </c>
      <c r="C11950" t="s">
        <v>28</v>
      </c>
      <c r="D11950">
        <v>49</v>
      </c>
      <c r="E11950">
        <v>13</v>
      </c>
      <c r="F11950" t="s">
        <v>5</v>
      </c>
      <c r="G11950">
        <v>1</v>
      </c>
      <c r="H11950">
        <v>1</v>
      </c>
      <c r="I11950" t="s">
        <v>14</v>
      </c>
      <c r="J11950">
        <v>0</v>
      </c>
    </row>
    <row r="11951" spans="2:10" x14ac:dyDescent="0.45">
      <c r="B11951">
        <v>28969</v>
      </c>
      <c r="C11951" t="s">
        <v>28</v>
      </c>
      <c r="D11951">
        <v>49</v>
      </c>
      <c r="E11951">
        <v>13</v>
      </c>
      <c r="F11951" t="s">
        <v>9</v>
      </c>
      <c r="G11951">
        <v>3</v>
      </c>
      <c r="H11951">
        <v>1</v>
      </c>
      <c r="I11951" t="s">
        <v>7</v>
      </c>
      <c r="J11951">
        <v>1</v>
      </c>
    </row>
    <row r="11952" spans="2:10" x14ac:dyDescent="0.45">
      <c r="B11952">
        <v>28970</v>
      </c>
      <c r="C11952" t="s">
        <v>28</v>
      </c>
      <c r="D11952">
        <v>49</v>
      </c>
      <c r="E11952">
        <v>13</v>
      </c>
      <c r="F11952" t="s">
        <v>10</v>
      </c>
      <c r="G11952">
        <v>2</v>
      </c>
      <c r="H11952">
        <v>0</v>
      </c>
      <c r="I11952" t="s">
        <v>13</v>
      </c>
      <c r="J11952">
        <v>1</v>
      </c>
    </row>
    <row r="11953" spans="2:10" x14ac:dyDescent="0.45">
      <c r="B11953">
        <v>28971</v>
      </c>
      <c r="C11953" t="s">
        <v>28</v>
      </c>
      <c r="D11953">
        <v>49</v>
      </c>
      <c r="E11953">
        <v>13</v>
      </c>
      <c r="F11953" t="s">
        <v>11</v>
      </c>
      <c r="G11953">
        <v>1</v>
      </c>
      <c r="H11953">
        <v>2</v>
      </c>
      <c r="I11953" t="s">
        <v>0</v>
      </c>
      <c r="J11953">
        <v>-1</v>
      </c>
    </row>
    <row r="11954" spans="2:10" x14ac:dyDescent="0.45">
      <c r="B11954">
        <v>28972</v>
      </c>
      <c r="C11954" t="s">
        <v>28</v>
      </c>
      <c r="D11954">
        <v>49</v>
      </c>
      <c r="E11954">
        <v>13</v>
      </c>
      <c r="F11954" t="s">
        <v>18</v>
      </c>
      <c r="G11954">
        <v>1</v>
      </c>
      <c r="H11954">
        <v>0</v>
      </c>
      <c r="I11954" t="s">
        <v>24</v>
      </c>
      <c r="J11954">
        <v>1</v>
      </c>
    </row>
    <row r="11955" spans="2:10" x14ac:dyDescent="0.45">
      <c r="B11955">
        <v>28973</v>
      </c>
      <c r="C11955" t="s">
        <v>28</v>
      </c>
      <c r="D11955">
        <v>49</v>
      </c>
      <c r="E11955">
        <v>13</v>
      </c>
      <c r="F11955" t="s">
        <v>8</v>
      </c>
      <c r="G11955">
        <v>2</v>
      </c>
      <c r="H11955">
        <v>0</v>
      </c>
      <c r="I11955" t="s">
        <v>17</v>
      </c>
      <c r="J11955">
        <v>1</v>
      </c>
    </row>
    <row r="11956" spans="2:10" x14ac:dyDescent="0.45">
      <c r="B11956">
        <v>28974</v>
      </c>
      <c r="C11956" t="s">
        <v>28</v>
      </c>
      <c r="D11956">
        <v>49</v>
      </c>
      <c r="E11956">
        <v>13</v>
      </c>
      <c r="F11956" t="s">
        <v>27</v>
      </c>
      <c r="G11956">
        <v>0</v>
      </c>
      <c r="H11956">
        <v>2</v>
      </c>
      <c r="I11956" t="s">
        <v>21</v>
      </c>
      <c r="J11956">
        <v>-1</v>
      </c>
    </row>
    <row r="11957" spans="2:10" x14ac:dyDescent="0.45">
      <c r="B11957">
        <v>28957</v>
      </c>
      <c r="C11957" t="s">
        <v>28</v>
      </c>
      <c r="D11957">
        <v>49</v>
      </c>
      <c r="E11957">
        <v>14</v>
      </c>
      <c r="F11957" t="s">
        <v>21</v>
      </c>
      <c r="G11957">
        <v>1</v>
      </c>
      <c r="H11957">
        <v>2</v>
      </c>
      <c r="I11957" t="s">
        <v>3</v>
      </c>
      <c r="J11957">
        <v>-1</v>
      </c>
    </row>
    <row r="11958" spans="2:10" x14ac:dyDescent="0.45">
      <c r="B11958">
        <v>28958</v>
      </c>
      <c r="C11958" t="s">
        <v>28</v>
      </c>
      <c r="D11958">
        <v>49</v>
      </c>
      <c r="E11958">
        <v>14</v>
      </c>
      <c r="F11958" t="s">
        <v>6</v>
      </c>
      <c r="G11958">
        <v>0</v>
      </c>
      <c r="H11958">
        <v>1</v>
      </c>
      <c r="I11958" t="s">
        <v>11</v>
      </c>
      <c r="J11958">
        <v>-1</v>
      </c>
    </row>
    <row r="11959" spans="2:10" x14ac:dyDescent="0.45">
      <c r="B11959">
        <v>28959</v>
      </c>
      <c r="C11959" t="s">
        <v>28</v>
      </c>
      <c r="D11959">
        <v>49</v>
      </c>
      <c r="E11959">
        <v>14</v>
      </c>
      <c r="F11959" t="s">
        <v>7</v>
      </c>
      <c r="G11959">
        <v>1</v>
      </c>
      <c r="H11959">
        <v>0</v>
      </c>
      <c r="I11959" t="s">
        <v>18</v>
      </c>
      <c r="J11959">
        <v>1</v>
      </c>
    </row>
    <row r="11960" spans="2:10" x14ac:dyDescent="0.45">
      <c r="B11960">
        <v>28960</v>
      </c>
      <c r="C11960" t="s">
        <v>28</v>
      </c>
      <c r="D11960">
        <v>49</v>
      </c>
      <c r="E11960">
        <v>14</v>
      </c>
      <c r="F11960" t="s">
        <v>0</v>
      </c>
      <c r="G11960">
        <v>2</v>
      </c>
      <c r="H11960">
        <v>4</v>
      </c>
      <c r="I11960" t="s">
        <v>14</v>
      </c>
      <c r="J11960">
        <v>-1</v>
      </c>
    </row>
    <row r="11961" spans="2:10" x14ac:dyDescent="0.45">
      <c r="B11961">
        <v>28961</v>
      </c>
      <c r="C11961" t="s">
        <v>28</v>
      </c>
      <c r="D11961">
        <v>49</v>
      </c>
      <c r="E11961">
        <v>14</v>
      </c>
      <c r="F11961" t="s">
        <v>1</v>
      </c>
      <c r="G11961">
        <v>0</v>
      </c>
      <c r="H11961">
        <v>0</v>
      </c>
      <c r="I11961" t="s">
        <v>4</v>
      </c>
      <c r="J11961">
        <v>0</v>
      </c>
    </row>
    <row r="11962" spans="2:10" x14ac:dyDescent="0.45">
      <c r="B11962">
        <v>28962</v>
      </c>
      <c r="C11962" t="s">
        <v>28</v>
      </c>
      <c r="D11962">
        <v>49</v>
      </c>
      <c r="E11962">
        <v>14</v>
      </c>
      <c r="F11962" t="s">
        <v>8</v>
      </c>
      <c r="G11962">
        <v>0</v>
      </c>
      <c r="H11962">
        <v>0</v>
      </c>
      <c r="I11962" t="s">
        <v>5</v>
      </c>
      <c r="J11962">
        <v>0</v>
      </c>
    </row>
    <row r="11963" spans="2:10" x14ac:dyDescent="0.45">
      <c r="B11963">
        <v>28963</v>
      </c>
      <c r="C11963" t="s">
        <v>28</v>
      </c>
      <c r="D11963">
        <v>49</v>
      </c>
      <c r="E11963">
        <v>14</v>
      </c>
      <c r="F11963" t="s">
        <v>17</v>
      </c>
      <c r="G11963">
        <v>2</v>
      </c>
      <c r="H11963">
        <v>3</v>
      </c>
      <c r="I11963" t="s">
        <v>10</v>
      </c>
      <c r="J11963">
        <v>-1</v>
      </c>
    </row>
    <row r="11964" spans="2:10" x14ac:dyDescent="0.45">
      <c r="B11964">
        <v>28964</v>
      </c>
      <c r="C11964" t="s">
        <v>28</v>
      </c>
      <c r="D11964">
        <v>49</v>
      </c>
      <c r="E11964">
        <v>14</v>
      </c>
      <c r="F11964" t="s">
        <v>24</v>
      </c>
      <c r="G11964">
        <v>0</v>
      </c>
      <c r="H11964">
        <v>2</v>
      </c>
      <c r="I11964" t="s">
        <v>27</v>
      </c>
      <c r="J11964">
        <v>-1</v>
      </c>
    </row>
    <row r="11965" spans="2:10" x14ac:dyDescent="0.45">
      <c r="B11965">
        <v>28965</v>
      </c>
      <c r="C11965" t="s">
        <v>28</v>
      </c>
      <c r="D11965">
        <v>49</v>
      </c>
      <c r="E11965">
        <v>14</v>
      </c>
      <c r="F11965" t="s">
        <v>13</v>
      </c>
      <c r="G11965">
        <v>1</v>
      </c>
      <c r="H11965">
        <v>1</v>
      </c>
      <c r="I11965" t="s">
        <v>9</v>
      </c>
      <c r="J11965">
        <v>0</v>
      </c>
    </row>
    <row r="11966" spans="2:10" x14ac:dyDescent="0.45">
      <c r="B11966">
        <v>28948</v>
      </c>
      <c r="C11966" t="s">
        <v>28</v>
      </c>
      <c r="D11966">
        <v>49</v>
      </c>
      <c r="E11966">
        <v>15</v>
      </c>
      <c r="F11966" t="s">
        <v>27</v>
      </c>
      <c r="G11966">
        <v>1</v>
      </c>
      <c r="H11966">
        <v>2</v>
      </c>
      <c r="I11966" t="s">
        <v>7</v>
      </c>
      <c r="J11966">
        <v>-1</v>
      </c>
    </row>
    <row r="11967" spans="2:10" x14ac:dyDescent="0.45">
      <c r="B11967">
        <v>28949</v>
      </c>
      <c r="C11967" t="s">
        <v>28</v>
      </c>
      <c r="D11967">
        <v>49</v>
      </c>
      <c r="E11967">
        <v>15</v>
      </c>
      <c r="F11967" t="s">
        <v>3</v>
      </c>
      <c r="G11967">
        <v>4</v>
      </c>
      <c r="H11967">
        <v>1</v>
      </c>
      <c r="I11967" t="s">
        <v>24</v>
      </c>
      <c r="J11967">
        <v>1</v>
      </c>
    </row>
    <row r="11968" spans="2:10" x14ac:dyDescent="0.45">
      <c r="B11968">
        <v>28950</v>
      </c>
      <c r="C11968" t="s">
        <v>28</v>
      </c>
      <c r="D11968">
        <v>49</v>
      </c>
      <c r="E11968">
        <v>15</v>
      </c>
      <c r="F11968" t="s">
        <v>4</v>
      </c>
      <c r="G11968">
        <v>1</v>
      </c>
      <c r="H11968">
        <v>2</v>
      </c>
      <c r="I11968" t="s">
        <v>21</v>
      </c>
      <c r="J11968">
        <v>-1</v>
      </c>
    </row>
    <row r="11969" spans="2:10" x14ac:dyDescent="0.45">
      <c r="B11969">
        <v>28951</v>
      </c>
      <c r="C11969" t="s">
        <v>28</v>
      </c>
      <c r="D11969">
        <v>49</v>
      </c>
      <c r="E11969">
        <v>15</v>
      </c>
      <c r="F11969" t="s">
        <v>5</v>
      </c>
      <c r="G11969">
        <v>0</v>
      </c>
      <c r="H11969">
        <v>2</v>
      </c>
      <c r="I11969" t="s">
        <v>0</v>
      </c>
      <c r="J11969">
        <v>-1</v>
      </c>
    </row>
    <row r="11970" spans="2:10" x14ac:dyDescent="0.45">
      <c r="B11970">
        <v>28952</v>
      </c>
      <c r="C11970" t="s">
        <v>28</v>
      </c>
      <c r="D11970">
        <v>49</v>
      </c>
      <c r="E11970">
        <v>15</v>
      </c>
      <c r="F11970" t="s">
        <v>9</v>
      </c>
      <c r="G11970">
        <v>1</v>
      </c>
      <c r="H11970">
        <v>2</v>
      </c>
      <c r="I11970" t="s">
        <v>17</v>
      </c>
      <c r="J11970">
        <v>-1</v>
      </c>
    </row>
    <row r="11971" spans="2:10" x14ac:dyDescent="0.45">
      <c r="B11971">
        <v>28953</v>
      </c>
      <c r="C11971" t="s">
        <v>28</v>
      </c>
      <c r="D11971">
        <v>49</v>
      </c>
      <c r="E11971">
        <v>15</v>
      </c>
      <c r="F11971" t="s">
        <v>11</v>
      </c>
      <c r="G11971">
        <v>1</v>
      </c>
      <c r="H11971">
        <v>1</v>
      </c>
      <c r="I11971" t="s">
        <v>1</v>
      </c>
      <c r="J11971">
        <v>0</v>
      </c>
    </row>
    <row r="11972" spans="2:10" x14ac:dyDescent="0.45">
      <c r="B11972">
        <v>28954</v>
      </c>
      <c r="C11972" t="s">
        <v>28</v>
      </c>
      <c r="D11972">
        <v>49</v>
      </c>
      <c r="E11972">
        <v>15</v>
      </c>
      <c r="F11972" t="s">
        <v>10</v>
      </c>
      <c r="G11972">
        <v>0</v>
      </c>
      <c r="H11972">
        <v>0</v>
      </c>
      <c r="I11972" t="s">
        <v>8</v>
      </c>
      <c r="J11972">
        <v>0</v>
      </c>
    </row>
    <row r="11973" spans="2:10" x14ac:dyDescent="0.45">
      <c r="B11973">
        <v>28955</v>
      </c>
      <c r="C11973" t="s">
        <v>28</v>
      </c>
      <c r="D11973">
        <v>49</v>
      </c>
      <c r="E11973">
        <v>15</v>
      </c>
      <c r="F11973" t="s">
        <v>18</v>
      </c>
      <c r="G11973">
        <v>2</v>
      </c>
      <c r="H11973">
        <v>1</v>
      </c>
      <c r="I11973" t="s">
        <v>13</v>
      </c>
      <c r="J11973">
        <v>1</v>
      </c>
    </row>
    <row r="11974" spans="2:10" x14ac:dyDescent="0.45">
      <c r="B11974">
        <v>28956</v>
      </c>
      <c r="C11974" t="s">
        <v>28</v>
      </c>
      <c r="D11974">
        <v>49</v>
      </c>
      <c r="E11974">
        <v>15</v>
      </c>
      <c r="F11974" t="s">
        <v>14</v>
      </c>
      <c r="G11974">
        <v>1</v>
      </c>
      <c r="H11974">
        <v>0</v>
      </c>
      <c r="I11974" t="s">
        <v>6</v>
      </c>
      <c r="J11974">
        <v>1</v>
      </c>
    </row>
    <row r="11975" spans="2:10" x14ac:dyDescent="0.45">
      <c r="B11975">
        <v>28939</v>
      </c>
      <c r="C11975" t="s">
        <v>28</v>
      </c>
      <c r="D11975">
        <v>49</v>
      </c>
      <c r="E11975">
        <v>16</v>
      </c>
      <c r="F11975" t="s">
        <v>13</v>
      </c>
      <c r="G11975">
        <v>2</v>
      </c>
      <c r="H11975">
        <v>0</v>
      </c>
      <c r="I11975" t="s">
        <v>27</v>
      </c>
      <c r="J11975">
        <v>1</v>
      </c>
    </row>
    <row r="11976" spans="2:10" x14ac:dyDescent="0.45">
      <c r="B11976">
        <v>28940</v>
      </c>
      <c r="C11976" t="s">
        <v>28</v>
      </c>
      <c r="D11976">
        <v>49</v>
      </c>
      <c r="E11976">
        <v>16</v>
      </c>
      <c r="F11976" t="s">
        <v>6</v>
      </c>
      <c r="G11976">
        <v>2</v>
      </c>
      <c r="H11976">
        <v>0</v>
      </c>
      <c r="I11976" t="s">
        <v>0</v>
      </c>
      <c r="J11976">
        <v>1</v>
      </c>
    </row>
    <row r="11977" spans="2:10" x14ac:dyDescent="0.45">
      <c r="B11977">
        <v>28941</v>
      </c>
      <c r="C11977" t="s">
        <v>28</v>
      </c>
      <c r="D11977">
        <v>49</v>
      </c>
      <c r="E11977">
        <v>16</v>
      </c>
      <c r="F11977" t="s">
        <v>7</v>
      </c>
      <c r="G11977">
        <v>0</v>
      </c>
      <c r="H11977">
        <v>1</v>
      </c>
      <c r="I11977" t="s">
        <v>3</v>
      </c>
      <c r="J11977">
        <v>-1</v>
      </c>
    </row>
    <row r="11978" spans="2:10" x14ac:dyDescent="0.45">
      <c r="B11978">
        <v>28942</v>
      </c>
      <c r="C11978" t="s">
        <v>28</v>
      </c>
      <c r="D11978">
        <v>49</v>
      </c>
      <c r="E11978">
        <v>16</v>
      </c>
      <c r="F11978" t="s">
        <v>21</v>
      </c>
      <c r="G11978">
        <v>1</v>
      </c>
      <c r="H11978">
        <v>1</v>
      </c>
      <c r="I11978" t="s">
        <v>11</v>
      </c>
      <c r="J11978">
        <v>0</v>
      </c>
    </row>
    <row r="11979" spans="2:10" x14ac:dyDescent="0.45">
      <c r="B11979">
        <v>28943</v>
      </c>
      <c r="C11979" t="s">
        <v>28</v>
      </c>
      <c r="D11979">
        <v>49</v>
      </c>
      <c r="E11979">
        <v>16</v>
      </c>
      <c r="F11979" t="s">
        <v>17</v>
      </c>
      <c r="G11979">
        <v>2</v>
      </c>
      <c r="H11979">
        <v>1</v>
      </c>
      <c r="I11979" t="s">
        <v>18</v>
      </c>
      <c r="J11979">
        <v>1</v>
      </c>
    </row>
    <row r="11980" spans="2:10" x14ac:dyDescent="0.45">
      <c r="B11980">
        <v>28944</v>
      </c>
      <c r="C11980" t="s">
        <v>28</v>
      </c>
      <c r="D11980">
        <v>49</v>
      </c>
      <c r="E11980">
        <v>16</v>
      </c>
      <c r="F11980" t="s">
        <v>1</v>
      </c>
      <c r="G11980">
        <v>0</v>
      </c>
      <c r="H11980">
        <v>0</v>
      </c>
      <c r="I11980" t="s">
        <v>14</v>
      </c>
      <c r="J11980">
        <v>0</v>
      </c>
    </row>
    <row r="11981" spans="2:10" x14ac:dyDescent="0.45">
      <c r="B11981">
        <v>28945</v>
      </c>
      <c r="C11981" t="s">
        <v>28</v>
      </c>
      <c r="D11981">
        <v>49</v>
      </c>
      <c r="E11981">
        <v>16</v>
      </c>
      <c r="F11981" t="s">
        <v>10</v>
      </c>
      <c r="G11981">
        <v>0</v>
      </c>
      <c r="H11981">
        <v>1</v>
      </c>
      <c r="I11981" t="s">
        <v>5</v>
      </c>
      <c r="J11981">
        <v>-1</v>
      </c>
    </row>
    <row r="11982" spans="2:10" x14ac:dyDescent="0.45">
      <c r="B11982">
        <v>28946</v>
      </c>
      <c r="C11982" t="s">
        <v>28</v>
      </c>
      <c r="D11982">
        <v>49</v>
      </c>
      <c r="E11982">
        <v>16</v>
      </c>
      <c r="F11982" t="s">
        <v>8</v>
      </c>
      <c r="G11982">
        <v>2</v>
      </c>
      <c r="H11982">
        <v>1</v>
      </c>
      <c r="I11982" t="s">
        <v>9</v>
      </c>
      <c r="J11982">
        <v>1</v>
      </c>
    </row>
    <row r="11983" spans="2:10" x14ac:dyDescent="0.45">
      <c r="B11983">
        <v>28947</v>
      </c>
      <c r="C11983" t="s">
        <v>28</v>
      </c>
      <c r="D11983">
        <v>49</v>
      </c>
      <c r="E11983">
        <v>16</v>
      </c>
      <c r="F11983" t="s">
        <v>24</v>
      </c>
      <c r="G11983">
        <v>4</v>
      </c>
      <c r="H11983">
        <v>2</v>
      </c>
      <c r="I11983" t="s">
        <v>4</v>
      </c>
      <c r="J11983">
        <v>1</v>
      </c>
    </row>
    <row r="11984" spans="2:10" x14ac:dyDescent="0.45">
      <c r="B11984">
        <v>28930</v>
      </c>
      <c r="C11984" t="s">
        <v>28</v>
      </c>
      <c r="D11984">
        <v>49</v>
      </c>
      <c r="E11984">
        <v>17</v>
      </c>
      <c r="F11984" t="s">
        <v>3</v>
      </c>
      <c r="G11984">
        <v>0</v>
      </c>
      <c r="H11984">
        <v>1</v>
      </c>
      <c r="I11984" t="s">
        <v>13</v>
      </c>
      <c r="J11984">
        <v>-1</v>
      </c>
    </row>
    <row r="11985" spans="2:10" x14ac:dyDescent="0.45">
      <c r="B11985">
        <v>28931</v>
      </c>
      <c r="C11985" t="s">
        <v>28</v>
      </c>
      <c r="D11985">
        <v>49</v>
      </c>
      <c r="E11985">
        <v>17</v>
      </c>
      <c r="F11985" t="s">
        <v>4</v>
      </c>
      <c r="G11985">
        <v>1</v>
      </c>
      <c r="H11985">
        <v>1</v>
      </c>
      <c r="I11985" t="s">
        <v>7</v>
      </c>
      <c r="J11985">
        <v>0</v>
      </c>
    </row>
    <row r="11986" spans="2:10" x14ac:dyDescent="0.45">
      <c r="B11986">
        <v>28932</v>
      </c>
      <c r="C11986" t="s">
        <v>28</v>
      </c>
      <c r="D11986">
        <v>49</v>
      </c>
      <c r="E11986">
        <v>17</v>
      </c>
      <c r="F11986" t="s">
        <v>5</v>
      </c>
      <c r="G11986">
        <v>3</v>
      </c>
      <c r="H11986">
        <v>3</v>
      </c>
      <c r="I11986" t="s">
        <v>6</v>
      </c>
      <c r="J11986">
        <v>0</v>
      </c>
    </row>
    <row r="11987" spans="2:10" x14ac:dyDescent="0.45">
      <c r="B11987">
        <v>28933</v>
      </c>
      <c r="C11987" t="s">
        <v>28</v>
      </c>
      <c r="D11987">
        <v>49</v>
      </c>
      <c r="E11987">
        <v>17</v>
      </c>
      <c r="F11987" t="s">
        <v>9</v>
      </c>
      <c r="G11987">
        <v>2</v>
      </c>
      <c r="H11987">
        <v>2</v>
      </c>
      <c r="I11987" t="s">
        <v>10</v>
      </c>
      <c r="J11987">
        <v>0</v>
      </c>
    </row>
    <row r="11988" spans="2:10" x14ac:dyDescent="0.45">
      <c r="B11988">
        <v>28934</v>
      </c>
      <c r="C11988" t="s">
        <v>28</v>
      </c>
      <c r="D11988">
        <v>49</v>
      </c>
      <c r="E11988">
        <v>17</v>
      </c>
      <c r="F11988" t="s">
        <v>11</v>
      </c>
      <c r="G11988">
        <v>1</v>
      </c>
      <c r="H11988">
        <v>0</v>
      </c>
      <c r="I11988" t="s">
        <v>24</v>
      </c>
      <c r="J11988">
        <v>1</v>
      </c>
    </row>
    <row r="11989" spans="2:10" x14ac:dyDescent="0.45">
      <c r="B11989">
        <v>28935</v>
      </c>
      <c r="C11989" t="s">
        <v>28</v>
      </c>
      <c r="D11989">
        <v>49</v>
      </c>
      <c r="E11989">
        <v>17</v>
      </c>
      <c r="F11989" t="s">
        <v>0</v>
      </c>
      <c r="G11989">
        <v>2</v>
      </c>
      <c r="H11989">
        <v>3</v>
      </c>
      <c r="I11989" t="s">
        <v>1</v>
      </c>
      <c r="J11989">
        <v>-1</v>
      </c>
    </row>
    <row r="11990" spans="2:10" x14ac:dyDescent="0.45">
      <c r="B11990">
        <v>28936</v>
      </c>
      <c r="C11990" t="s">
        <v>28</v>
      </c>
      <c r="D11990">
        <v>49</v>
      </c>
      <c r="E11990">
        <v>17</v>
      </c>
      <c r="F11990" t="s">
        <v>18</v>
      </c>
      <c r="G11990">
        <v>1</v>
      </c>
      <c r="H11990">
        <v>1</v>
      </c>
      <c r="I11990" t="s">
        <v>8</v>
      </c>
      <c r="J11990">
        <v>0</v>
      </c>
    </row>
    <row r="11991" spans="2:10" x14ac:dyDescent="0.45">
      <c r="B11991">
        <v>28937</v>
      </c>
      <c r="C11991" t="s">
        <v>28</v>
      </c>
      <c r="D11991">
        <v>49</v>
      </c>
      <c r="E11991">
        <v>17</v>
      </c>
      <c r="F11991" t="s">
        <v>14</v>
      </c>
      <c r="G11991">
        <v>1</v>
      </c>
      <c r="H11991">
        <v>0</v>
      </c>
      <c r="I11991" t="s">
        <v>21</v>
      </c>
      <c r="J11991">
        <v>1</v>
      </c>
    </row>
    <row r="11992" spans="2:10" x14ac:dyDescent="0.45">
      <c r="B11992">
        <v>28938</v>
      </c>
      <c r="C11992" t="s">
        <v>28</v>
      </c>
      <c r="D11992">
        <v>49</v>
      </c>
      <c r="E11992">
        <v>17</v>
      </c>
      <c r="F11992" t="s">
        <v>27</v>
      </c>
      <c r="G11992">
        <v>1</v>
      </c>
      <c r="H11992">
        <v>2</v>
      </c>
      <c r="I11992" t="s">
        <v>17</v>
      </c>
      <c r="J11992">
        <v>-1</v>
      </c>
    </row>
    <row r="11993" spans="2:10" x14ac:dyDescent="0.45">
      <c r="B11993">
        <v>33418</v>
      </c>
      <c r="C11993" t="s">
        <v>26</v>
      </c>
      <c r="D11993">
        <v>50</v>
      </c>
      <c r="E11993">
        <v>1</v>
      </c>
      <c r="F11993" t="s">
        <v>14</v>
      </c>
      <c r="G11993">
        <v>4</v>
      </c>
      <c r="H11993">
        <v>1</v>
      </c>
      <c r="I11993" t="s">
        <v>24</v>
      </c>
      <c r="J11993">
        <v>1</v>
      </c>
    </row>
    <row r="11994" spans="2:10" x14ac:dyDescent="0.45">
      <c r="B11994">
        <v>33435</v>
      </c>
      <c r="C11994" t="s">
        <v>26</v>
      </c>
      <c r="D11994">
        <v>50</v>
      </c>
      <c r="E11994">
        <v>1</v>
      </c>
      <c r="F11994" t="s">
        <v>27</v>
      </c>
      <c r="G11994">
        <v>0</v>
      </c>
      <c r="H11994">
        <v>1</v>
      </c>
      <c r="I11994" t="s">
        <v>8</v>
      </c>
      <c r="J11994">
        <v>-1</v>
      </c>
    </row>
    <row r="11995" spans="2:10" x14ac:dyDescent="0.45">
      <c r="B11995">
        <v>33444</v>
      </c>
      <c r="C11995" t="s">
        <v>26</v>
      </c>
      <c r="D11995">
        <v>50</v>
      </c>
      <c r="E11995">
        <v>1</v>
      </c>
      <c r="F11995" t="s">
        <v>3</v>
      </c>
      <c r="G11995">
        <v>0</v>
      </c>
      <c r="H11995">
        <v>2</v>
      </c>
      <c r="I11995" t="s">
        <v>17</v>
      </c>
      <c r="J11995">
        <v>-1</v>
      </c>
    </row>
    <row r="11996" spans="2:10" x14ac:dyDescent="0.45">
      <c r="B11996">
        <v>33453</v>
      </c>
      <c r="C11996" t="s">
        <v>26</v>
      </c>
      <c r="D11996">
        <v>50</v>
      </c>
      <c r="E11996">
        <v>1</v>
      </c>
      <c r="F11996" t="s">
        <v>9</v>
      </c>
      <c r="G11996">
        <v>5</v>
      </c>
      <c r="H11996">
        <v>0</v>
      </c>
      <c r="I11996" t="s">
        <v>5</v>
      </c>
      <c r="J11996">
        <v>1</v>
      </c>
    </row>
    <row r="11997" spans="2:10" x14ac:dyDescent="0.45">
      <c r="B11997">
        <v>33462</v>
      </c>
      <c r="C11997" t="s">
        <v>26</v>
      </c>
      <c r="D11997">
        <v>50</v>
      </c>
      <c r="E11997">
        <v>1</v>
      </c>
      <c r="F11997" t="s">
        <v>18</v>
      </c>
      <c r="G11997">
        <v>2</v>
      </c>
      <c r="H11997">
        <v>2</v>
      </c>
      <c r="I11997" t="s">
        <v>10</v>
      </c>
      <c r="J11997">
        <v>0</v>
      </c>
    </row>
    <row r="11998" spans="2:10" x14ac:dyDescent="0.45">
      <c r="B11998">
        <v>33495</v>
      </c>
      <c r="C11998" t="s">
        <v>26</v>
      </c>
      <c r="D11998">
        <v>50</v>
      </c>
      <c r="E11998">
        <v>1</v>
      </c>
      <c r="F11998" t="s">
        <v>4</v>
      </c>
      <c r="G11998">
        <v>1</v>
      </c>
      <c r="H11998">
        <v>1</v>
      </c>
      <c r="I11998" t="s">
        <v>13</v>
      </c>
      <c r="J11998">
        <v>0</v>
      </c>
    </row>
    <row r="11999" spans="2:10" x14ac:dyDescent="0.45">
      <c r="B11999">
        <v>33512</v>
      </c>
      <c r="C11999" t="s">
        <v>26</v>
      </c>
      <c r="D11999">
        <v>50</v>
      </c>
      <c r="E11999">
        <v>1</v>
      </c>
      <c r="F11999" t="s">
        <v>11</v>
      </c>
      <c r="G11999">
        <v>2</v>
      </c>
      <c r="H11999">
        <v>1</v>
      </c>
      <c r="I11999" t="s">
        <v>7</v>
      </c>
      <c r="J11999">
        <v>1</v>
      </c>
    </row>
    <row r="12000" spans="2:10" x14ac:dyDescent="0.45">
      <c r="B12000">
        <v>33529</v>
      </c>
      <c r="C12000" t="s">
        <v>26</v>
      </c>
      <c r="D12000">
        <v>50</v>
      </c>
      <c r="E12000">
        <v>1</v>
      </c>
      <c r="F12000" t="s">
        <v>0</v>
      </c>
      <c r="G12000">
        <v>0</v>
      </c>
      <c r="H12000">
        <v>2</v>
      </c>
      <c r="I12000" t="s">
        <v>21</v>
      </c>
      <c r="J12000">
        <v>-1</v>
      </c>
    </row>
    <row r="12001" spans="2:10" x14ac:dyDescent="0.45">
      <c r="B12001">
        <v>33562</v>
      </c>
      <c r="C12001" t="s">
        <v>26</v>
      </c>
      <c r="D12001">
        <v>50</v>
      </c>
      <c r="E12001">
        <v>1</v>
      </c>
      <c r="F12001" t="s">
        <v>6</v>
      </c>
      <c r="G12001">
        <v>1</v>
      </c>
      <c r="H12001">
        <v>1</v>
      </c>
      <c r="I12001" t="s">
        <v>1</v>
      </c>
      <c r="J12001">
        <v>0</v>
      </c>
    </row>
    <row r="12002" spans="2:10" x14ac:dyDescent="0.45">
      <c r="B12002">
        <v>33427</v>
      </c>
      <c r="C12002" t="s">
        <v>26</v>
      </c>
      <c r="D12002">
        <v>50</v>
      </c>
      <c r="E12002">
        <v>2</v>
      </c>
      <c r="F12002" t="s">
        <v>7</v>
      </c>
      <c r="G12002">
        <v>3</v>
      </c>
      <c r="H12002">
        <v>0</v>
      </c>
      <c r="I12002" t="s">
        <v>14</v>
      </c>
      <c r="J12002">
        <v>1</v>
      </c>
    </row>
    <row r="12003" spans="2:10" x14ac:dyDescent="0.45">
      <c r="B12003">
        <v>33454</v>
      </c>
      <c r="C12003" t="s">
        <v>26</v>
      </c>
      <c r="D12003">
        <v>50</v>
      </c>
      <c r="E12003">
        <v>2</v>
      </c>
      <c r="F12003" t="s">
        <v>9</v>
      </c>
      <c r="G12003">
        <v>2</v>
      </c>
      <c r="H12003">
        <v>1</v>
      </c>
      <c r="I12003" t="s">
        <v>18</v>
      </c>
      <c r="J12003">
        <v>1</v>
      </c>
    </row>
    <row r="12004" spans="2:10" x14ac:dyDescent="0.45">
      <c r="B12004">
        <v>33471</v>
      </c>
      <c r="C12004" t="s">
        <v>26</v>
      </c>
      <c r="D12004">
        <v>50</v>
      </c>
      <c r="E12004">
        <v>2</v>
      </c>
      <c r="F12004" t="s">
        <v>24</v>
      </c>
      <c r="G12004">
        <v>3</v>
      </c>
      <c r="H12004">
        <v>2</v>
      </c>
      <c r="I12004" t="s">
        <v>0</v>
      </c>
      <c r="J12004">
        <v>1</v>
      </c>
    </row>
    <row r="12005" spans="2:10" x14ac:dyDescent="0.45">
      <c r="B12005">
        <v>33483</v>
      </c>
      <c r="C12005" t="s">
        <v>26</v>
      </c>
      <c r="D12005">
        <v>50</v>
      </c>
      <c r="E12005">
        <v>2</v>
      </c>
      <c r="F12005" t="s">
        <v>5</v>
      </c>
      <c r="G12005">
        <v>1</v>
      </c>
      <c r="H12005">
        <v>1</v>
      </c>
      <c r="I12005" t="s">
        <v>1</v>
      </c>
      <c r="J12005">
        <v>0</v>
      </c>
    </row>
    <row r="12006" spans="2:10" x14ac:dyDescent="0.45">
      <c r="B12006">
        <v>33487</v>
      </c>
      <c r="C12006" t="s">
        <v>26</v>
      </c>
      <c r="D12006">
        <v>50</v>
      </c>
      <c r="E12006">
        <v>2</v>
      </c>
      <c r="F12006" t="s">
        <v>21</v>
      </c>
      <c r="G12006">
        <v>3</v>
      </c>
      <c r="H12006">
        <v>0</v>
      </c>
      <c r="I12006" t="s">
        <v>6</v>
      </c>
      <c r="J12006">
        <v>1</v>
      </c>
    </row>
    <row r="12007" spans="2:10" x14ac:dyDescent="0.45">
      <c r="B12007">
        <v>33504</v>
      </c>
      <c r="C12007" t="s">
        <v>26</v>
      </c>
      <c r="D12007">
        <v>50</v>
      </c>
      <c r="E12007">
        <v>2</v>
      </c>
      <c r="F12007" t="s">
        <v>17</v>
      </c>
      <c r="G12007">
        <v>0</v>
      </c>
      <c r="H12007">
        <v>0</v>
      </c>
      <c r="I12007" t="s">
        <v>4</v>
      </c>
      <c r="J12007">
        <v>0</v>
      </c>
    </row>
    <row r="12008" spans="2:10" x14ac:dyDescent="0.45">
      <c r="B12008">
        <v>33521</v>
      </c>
      <c r="C12008" t="s">
        <v>26</v>
      </c>
      <c r="D12008">
        <v>50</v>
      </c>
      <c r="E12008">
        <v>2</v>
      </c>
      <c r="F12008" t="s">
        <v>13</v>
      </c>
      <c r="G12008">
        <v>2</v>
      </c>
      <c r="H12008">
        <v>0</v>
      </c>
      <c r="I12008" t="s">
        <v>11</v>
      </c>
      <c r="J12008">
        <v>1</v>
      </c>
    </row>
    <row r="12009" spans="2:10" x14ac:dyDescent="0.45">
      <c r="B12009">
        <v>33538</v>
      </c>
      <c r="C12009" t="s">
        <v>26</v>
      </c>
      <c r="D12009">
        <v>50</v>
      </c>
      <c r="E12009">
        <v>2</v>
      </c>
      <c r="F12009" t="s">
        <v>8</v>
      </c>
      <c r="G12009">
        <v>2</v>
      </c>
      <c r="H12009">
        <v>2</v>
      </c>
      <c r="I12009" t="s">
        <v>3</v>
      </c>
      <c r="J12009">
        <v>0</v>
      </c>
    </row>
    <row r="12010" spans="2:10" x14ac:dyDescent="0.45">
      <c r="B12010">
        <v>33546</v>
      </c>
      <c r="C12010" t="s">
        <v>26</v>
      </c>
      <c r="D12010">
        <v>50</v>
      </c>
      <c r="E12010">
        <v>2</v>
      </c>
      <c r="F12010" t="s">
        <v>10</v>
      </c>
      <c r="G12010">
        <v>1</v>
      </c>
      <c r="H12010">
        <v>0</v>
      </c>
      <c r="I12010" t="s">
        <v>27</v>
      </c>
      <c r="J12010">
        <v>1</v>
      </c>
    </row>
    <row r="12011" spans="2:10" x14ac:dyDescent="0.45">
      <c r="B12011">
        <v>33419</v>
      </c>
      <c r="C12011" t="s">
        <v>26</v>
      </c>
      <c r="D12011">
        <v>50</v>
      </c>
      <c r="E12011">
        <v>3</v>
      </c>
      <c r="F12011" t="s">
        <v>14</v>
      </c>
      <c r="G12011">
        <v>3</v>
      </c>
      <c r="H12011">
        <v>3</v>
      </c>
      <c r="I12011" t="s">
        <v>13</v>
      </c>
      <c r="J12011">
        <v>0</v>
      </c>
    </row>
    <row r="12012" spans="2:10" x14ac:dyDescent="0.45">
      <c r="B12012">
        <v>33436</v>
      </c>
      <c r="C12012" t="s">
        <v>26</v>
      </c>
      <c r="D12012">
        <v>50</v>
      </c>
      <c r="E12012">
        <v>3</v>
      </c>
      <c r="F12012" t="s">
        <v>27</v>
      </c>
      <c r="G12012">
        <v>0</v>
      </c>
      <c r="H12012">
        <v>1</v>
      </c>
      <c r="I12012" t="s">
        <v>9</v>
      </c>
      <c r="J12012">
        <v>-1</v>
      </c>
    </row>
    <row r="12013" spans="2:10" x14ac:dyDescent="0.45">
      <c r="B12013">
        <v>33445</v>
      </c>
      <c r="C12013" t="s">
        <v>26</v>
      </c>
      <c r="D12013">
        <v>50</v>
      </c>
      <c r="E12013">
        <v>3</v>
      </c>
      <c r="F12013" t="s">
        <v>3</v>
      </c>
      <c r="G12013">
        <v>1</v>
      </c>
      <c r="H12013">
        <v>2</v>
      </c>
      <c r="I12013" t="s">
        <v>10</v>
      </c>
      <c r="J12013">
        <v>-1</v>
      </c>
    </row>
    <row r="12014" spans="2:10" x14ac:dyDescent="0.45">
      <c r="B12014">
        <v>33463</v>
      </c>
      <c r="C12014" t="s">
        <v>26</v>
      </c>
      <c r="D12014">
        <v>50</v>
      </c>
      <c r="E12014">
        <v>3</v>
      </c>
      <c r="F12014" t="s">
        <v>18</v>
      </c>
      <c r="G12014">
        <v>0</v>
      </c>
      <c r="H12014">
        <v>3</v>
      </c>
      <c r="I12014" t="s">
        <v>5</v>
      </c>
      <c r="J12014">
        <v>-1</v>
      </c>
    </row>
    <row r="12015" spans="2:10" x14ac:dyDescent="0.45">
      <c r="B12015">
        <v>33496</v>
      </c>
      <c r="C12015" t="s">
        <v>26</v>
      </c>
      <c r="D12015">
        <v>50</v>
      </c>
      <c r="E12015">
        <v>3</v>
      </c>
      <c r="F12015" t="s">
        <v>4</v>
      </c>
      <c r="G12015">
        <v>2</v>
      </c>
      <c r="H12015">
        <v>0</v>
      </c>
      <c r="I12015" t="s">
        <v>8</v>
      </c>
      <c r="J12015">
        <v>1</v>
      </c>
    </row>
    <row r="12016" spans="2:10" x14ac:dyDescent="0.45">
      <c r="B12016">
        <v>33513</v>
      </c>
      <c r="C12016" t="s">
        <v>26</v>
      </c>
      <c r="D12016">
        <v>50</v>
      </c>
      <c r="E12016">
        <v>3</v>
      </c>
      <c r="F12016" t="s">
        <v>11</v>
      </c>
      <c r="G12016">
        <v>1</v>
      </c>
      <c r="H12016">
        <v>1</v>
      </c>
      <c r="I12016" t="s">
        <v>17</v>
      </c>
      <c r="J12016">
        <v>0</v>
      </c>
    </row>
    <row r="12017" spans="2:10" x14ac:dyDescent="0.45">
      <c r="B12017">
        <v>33530</v>
      </c>
      <c r="C12017" t="s">
        <v>26</v>
      </c>
      <c r="D12017">
        <v>50</v>
      </c>
      <c r="E12017">
        <v>3</v>
      </c>
      <c r="F12017" t="s">
        <v>0</v>
      </c>
      <c r="G12017">
        <v>1</v>
      </c>
      <c r="H12017">
        <v>0</v>
      </c>
      <c r="I12017" t="s">
        <v>7</v>
      </c>
      <c r="J12017">
        <v>1</v>
      </c>
    </row>
    <row r="12018" spans="2:10" x14ac:dyDescent="0.45">
      <c r="B12018">
        <v>33554</v>
      </c>
      <c r="C12018" t="s">
        <v>26</v>
      </c>
      <c r="D12018">
        <v>50</v>
      </c>
      <c r="E12018">
        <v>3</v>
      </c>
      <c r="F12018" t="s">
        <v>1</v>
      </c>
      <c r="G12018">
        <v>1</v>
      </c>
      <c r="H12018">
        <v>1</v>
      </c>
      <c r="I12018" t="s">
        <v>21</v>
      </c>
      <c r="J12018">
        <v>0</v>
      </c>
    </row>
    <row r="12019" spans="2:10" x14ac:dyDescent="0.45">
      <c r="B12019">
        <v>33563</v>
      </c>
      <c r="C12019" t="s">
        <v>26</v>
      </c>
      <c r="D12019">
        <v>50</v>
      </c>
      <c r="E12019">
        <v>3</v>
      </c>
      <c r="F12019" t="s">
        <v>6</v>
      </c>
      <c r="G12019">
        <v>2</v>
      </c>
      <c r="H12019">
        <v>0</v>
      </c>
      <c r="I12019" t="s">
        <v>24</v>
      </c>
      <c r="J12019">
        <v>1</v>
      </c>
    </row>
    <row r="12020" spans="2:10" x14ac:dyDescent="0.45">
      <c r="B12020">
        <v>33428</v>
      </c>
      <c r="C12020" t="s">
        <v>26</v>
      </c>
      <c r="D12020">
        <v>50</v>
      </c>
      <c r="E12020">
        <v>4</v>
      </c>
      <c r="F12020" t="s">
        <v>7</v>
      </c>
      <c r="G12020">
        <v>2</v>
      </c>
      <c r="H12020">
        <v>0</v>
      </c>
      <c r="I12020" t="s">
        <v>6</v>
      </c>
      <c r="J12020">
        <v>1</v>
      </c>
    </row>
    <row r="12021" spans="2:10" x14ac:dyDescent="0.45">
      <c r="B12021">
        <v>33455</v>
      </c>
      <c r="C12021" t="s">
        <v>26</v>
      </c>
      <c r="D12021">
        <v>50</v>
      </c>
      <c r="E12021">
        <v>4</v>
      </c>
      <c r="F12021" t="s">
        <v>9</v>
      </c>
      <c r="G12021">
        <v>0</v>
      </c>
      <c r="H12021">
        <v>2</v>
      </c>
      <c r="I12021" t="s">
        <v>3</v>
      </c>
      <c r="J12021">
        <v>-1</v>
      </c>
    </row>
    <row r="12022" spans="2:10" x14ac:dyDescent="0.45">
      <c r="B12022">
        <v>33464</v>
      </c>
      <c r="C12022" t="s">
        <v>26</v>
      </c>
      <c r="D12022">
        <v>50</v>
      </c>
      <c r="E12022">
        <v>4</v>
      </c>
      <c r="F12022" t="s">
        <v>18</v>
      </c>
      <c r="G12022">
        <v>1</v>
      </c>
      <c r="H12022">
        <v>0</v>
      </c>
      <c r="I12022" t="s">
        <v>27</v>
      </c>
      <c r="J12022">
        <v>1</v>
      </c>
    </row>
    <row r="12023" spans="2:10" x14ac:dyDescent="0.45">
      <c r="B12023">
        <v>33472</v>
      </c>
      <c r="C12023" t="s">
        <v>26</v>
      </c>
      <c r="D12023">
        <v>50</v>
      </c>
      <c r="E12023">
        <v>4</v>
      </c>
      <c r="F12023" t="s">
        <v>24</v>
      </c>
      <c r="G12023">
        <v>1</v>
      </c>
      <c r="H12023">
        <v>0</v>
      </c>
      <c r="I12023" t="s">
        <v>1</v>
      </c>
      <c r="J12023">
        <v>1</v>
      </c>
    </row>
    <row r="12024" spans="2:10" x14ac:dyDescent="0.45">
      <c r="B12024">
        <v>33479</v>
      </c>
      <c r="C12024" t="s">
        <v>26</v>
      </c>
      <c r="D12024">
        <v>50</v>
      </c>
      <c r="E12024">
        <v>4</v>
      </c>
      <c r="F12024" t="s">
        <v>5</v>
      </c>
      <c r="G12024">
        <v>3</v>
      </c>
      <c r="H12024">
        <v>3</v>
      </c>
      <c r="I12024" t="s">
        <v>21</v>
      </c>
      <c r="J12024">
        <v>0</v>
      </c>
    </row>
    <row r="12025" spans="2:10" x14ac:dyDescent="0.45">
      <c r="B12025">
        <v>33505</v>
      </c>
      <c r="C12025" t="s">
        <v>26</v>
      </c>
      <c r="D12025">
        <v>50</v>
      </c>
      <c r="E12025">
        <v>4</v>
      </c>
      <c r="F12025" t="s">
        <v>17</v>
      </c>
      <c r="G12025">
        <v>0</v>
      </c>
      <c r="H12025">
        <v>4</v>
      </c>
      <c r="I12025" t="s">
        <v>14</v>
      </c>
      <c r="J12025">
        <v>-1</v>
      </c>
    </row>
    <row r="12026" spans="2:10" x14ac:dyDescent="0.45">
      <c r="B12026">
        <v>33522</v>
      </c>
      <c r="C12026" t="s">
        <v>26</v>
      </c>
      <c r="D12026">
        <v>50</v>
      </c>
      <c r="E12026">
        <v>4</v>
      </c>
      <c r="F12026" t="s">
        <v>13</v>
      </c>
      <c r="G12026">
        <v>3</v>
      </c>
      <c r="H12026">
        <v>2</v>
      </c>
      <c r="I12026" t="s">
        <v>0</v>
      </c>
      <c r="J12026">
        <v>1</v>
      </c>
    </row>
    <row r="12027" spans="2:10" x14ac:dyDescent="0.45">
      <c r="B12027">
        <v>33539</v>
      </c>
      <c r="C12027" t="s">
        <v>26</v>
      </c>
      <c r="D12027">
        <v>50</v>
      </c>
      <c r="E12027">
        <v>4</v>
      </c>
      <c r="F12027" t="s">
        <v>8</v>
      </c>
      <c r="G12027">
        <v>1</v>
      </c>
      <c r="H12027">
        <v>2</v>
      </c>
      <c r="I12027" t="s">
        <v>11</v>
      </c>
      <c r="J12027">
        <v>-1</v>
      </c>
    </row>
    <row r="12028" spans="2:10" x14ac:dyDescent="0.45">
      <c r="B12028">
        <v>33547</v>
      </c>
      <c r="C12028" t="s">
        <v>26</v>
      </c>
      <c r="D12028">
        <v>50</v>
      </c>
      <c r="E12028">
        <v>4</v>
      </c>
      <c r="F12028" t="s">
        <v>10</v>
      </c>
      <c r="G12028">
        <v>0</v>
      </c>
      <c r="H12028">
        <v>1</v>
      </c>
      <c r="I12028" t="s">
        <v>4</v>
      </c>
      <c r="J12028">
        <v>-1</v>
      </c>
    </row>
    <row r="12029" spans="2:10" x14ac:dyDescent="0.45">
      <c r="B12029">
        <v>33420</v>
      </c>
      <c r="C12029" t="s">
        <v>26</v>
      </c>
      <c r="D12029">
        <v>50</v>
      </c>
      <c r="E12029">
        <v>5</v>
      </c>
      <c r="F12029" t="s">
        <v>14</v>
      </c>
      <c r="G12029">
        <v>2</v>
      </c>
      <c r="H12029">
        <v>0</v>
      </c>
      <c r="I12029" t="s">
        <v>8</v>
      </c>
      <c r="J12029">
        <v>1</v>
      </c>
    </row>
    <row r="12030" spans="2:10" x14ac:dyDescent="0.45">
      <c r="B12030">
        <v>33437</v>
      </c>
      <c r="C12030" t="s">
        <v>26</v>
      </c>
      <c r="D12030">
        <v>50</v>
      </c>
      <c r="E12030">
        <v>5</v>
      </c>
      <c r="F12030" t="s">
        <v>27</v>
      </c>
      <c r="G12030">
        <v>0</v>
      </c>
      <c r="H12030">
        <v>0</v>
      </c>
      <c r="I12030" t="s">
        <v>5</v>
      </c>
      <c r="J12030">
        <v>0</v>
      </c>
    </row>
    <row r="12031" spans="2:10" x14ac:dyDescent="0.45">
      <c r="B12031">
        <v>33446</v>
      </c>
      <c r="C12031" t="s">
        <v>26</v>
      </c>
      <c r="D12031">
        <v>50</v>
      </c>
      <c r="E12031">
        <v>5</v>
      </c>
      <c r="F12031" t="s">
        <v>3</v>
      </c>
      <c r="G12031">
        <v>3</v>
      </c>
      <c r="H12031">
        <v>1</v>
      </c>
      <c r="I12031" t="s">
        <v>18</v>
      </c>
      <c r="J12031">
        <v>1</v>
      </c>
    </row>
    <row r="12032" spans="2:10" x14ac:dyDescent="0.45">
      <c r="B12032">
        <v>33488</v>
      </c>
      <c r="C12032" t="s">
        <v>26</v>
      </c>
      <c r="D12032">
        <v>50</v>
      </c>
      <c r="E12032">
        <v>5</v>
      </c>
      <c r="F12032" t="s">
        <v>21</v>
      </c>
      <c r="G12032">
        <v>3</v>
      </c>
      <c r="H12032">
        <v>2</v>
      </c>
      <c r="I12032" t="s">
        <v>24</v>
      </c>
      <c r="J12032">
        <v>1</v>
      </c>
    </row>
    <row r="12033" spans="2:10" x14ac:dyDescent="0.45">
      <c r="B12033">
        <v>33497</v>
      </c>
      <c r="C12033" t="s">
        <v>26</v>
      </c>
      <c r="D12033">
        <v>50</v>
      </c>
      <c r="E12033">
        <v>5</v>
      </c>
      <c r="F12033" t="s">
        <v>4</v>
      </c>
      <c r="G12033">
        <v>0</v>
      </c>
      <c r="H12033">
        <v>0</v>
      </c>
      <c r="I12033" t="s">
        <v>9</v>
      </c>
      <c r="J12033">
        <v>0</v>
      </c>
    </row>
    <row r="12034" spans="2:10" x14ac:dyDescent="0.45">
      <c r="B12034">
        <v>33514</v>
      </c>
      <c r="C12034" t="s">
        <v>26</v>
      </c>
      <c r="D12034">
        <v>50</v>
      </c>
      <c r="E12034">
        <v>5</v>
      </c>
      <c r="F12034" t="s">
        <v>11</v>
      </c>
      <c r="G12034">
        <v>0</v>
      </c>
      <c r="H12034">
        <v>2</v>
      </c>
      <c r="I12034" t="s">
        <v>10</v>
      </c>
      <c r="J12034">
        <v>-1</v>
      </c>
    </row>
    <row r="12035" spans="2:10" x14ac:dyDescent="0.45">
      <c r="B12035">
        <v>33531</v>
      </c>
      <c r="C12035" t="s">
        <v>26</v>
      </c>
      <c r="D12035">
        <v>50</v>
      </c>
      <c r="E12035">
        <v>5</v>
      </c>
      <c r="F12035" t="s">
        <v>0</v>
      </c>
      <c r="G12035">
        <v>2</v>
      </c>
      <c r="H12035">
        <v>0</v>
      </c>
      <c r="I12035" t="s">
        <v>17</v>
      </c>
      <c r="J12035">
        <v>1</v>
      </c>
    </row>
    <row r="12036" spans="2:10" x14ac:dyDescent="0.45">
      <c r="B12036">
        <v>33555</v>
      </c>
      <c r="C12036" t="s">
        <v>26</v>
      </c>
      <c r="D12036">
        <v>50</v>
      </c>
      <c r="E12036">
        <v>5</v>
      </c>
      <c r="F12036" t="s">
        <v>1</v>
      </c>
      <c r="G12036">
        <v>2</v>
      </c>
      <c r="H12036">
        <v>0</v>
      </c>
      <c r="I12036" t="s">
        <v>7</v>
      </c>
      <c r="J12036">
        <v>1</v>
      </c>
    </row>
    <row r="12037" spans="2:10" x14ac:dyDescent="0.45">
      <c r="B12037">
        <v>33564</v>
      </c>
      <c r="C12037" t="s">
        <v>26</v>
      </c>
      <c r="D12037">
        <v>50</v>
      </c>
      <c r="E12037">
        <v>5</v>
      </c>
      <c r="F12037" t="s">
        <v>6</v>
      </c>
      <c r="G12037">
        <v>0</v>
      </c>
      <c r="H12037">
        <v>1</v>
      </c>
      <c r="I12037" t="s">
        <v>13</v>
      </c>
      <c r="J12037">
        <v>-1</v>
      </c>
    </row>
    <row r="12038" spans="2:10" x14ac:dyDescent="0.45">
      <c r="B12038">
        <v>33429</v>
      </c>
      <c r="C12038" t="s">
        <v>26</v>
      </c>
      <c r="D12038">
        <v>50</v>
      </c>
      <c r="E12038">
        <v>6</v>
      </c>
      <c r="F12038" t="s">
        <v>7</v>
      </c>
      <c r="G12038">
        <v>0</v>
      </c>
      <c r="H12038">
        <v>0</v>
      </c>
      <c r="I12038" t="s">
        <v>21</v>
      </c>
      <c r="J12038">
        <v>0</v>
      </c>
    </row>
    <row r="12039" spans="2:10" x14ac:dyDescent="0.45">
      <c r="B12039">
        <v>33438</v>
      </c>
      <c r="C12039" t="s">
        <v>26</v>
      </c>
      <c r="D12039">
        <v>50</v>
      </c>
      <c r="E12039">
        <v>6</v>
      </c>
      <c r="F12039" t="s">
        <v>27</v>
      </c>
      <c r="G12039">
        <v>1</v>
      </c>
      <c r="H12039">
        <v>0</v>
      </c>
      <c r="I12039" t="s">
        <v>3</v>
      </c>
      <c r="J12039">
        <v>1</v>
      </c>
    </row>
    <row r="12040" spans="2:10" x14ac:dyDescent="0.45">
      <c r="B12040">
        <v>33456</v>
      </c>
      <c r="C12040" t="s">
        <v>26</v>
      </c>
      <c r="D12040">
        <v>50</v>
      </c>
      <c r="E12040">
        <v>6</v>
      </c>
      <c r="F12040" t="s">
        <v>9</v>
      </c>
      <c r="G12040">
        <v>1</v>
      </c>
      <c r="H12040">
        <v>2</v>
      </c>
      <c r="I12040" t="s">
        <v>11</v>
      </c>
      <c r="J12040">
        <v>-1</v>
      </c>
    </row>
    <row r="12041" spans="2:10" x14ac:dyDescent="0.45">
      <c r="B12041">
        <v>33465</v>
      </c>
      <c r="C12041" t="s">
        <v>26</v>
      </c>
      <c r="D12041">
        <v>50</v>
      </c>
      <c r="E12041">
        <v>6</v>
      </c>
      <c r="F12041" t="s">
        <v>18</v>
      </c>
      <c r="G12041">
        <v>0</v>
      </c>
      <c r="H12041">
        <v>5</v>
      </c>
      <c r="I12041" t="s">
        <v>4</v>
      </c>
      <c r="J12041">
        <v>-1</v>
      </c>
    </row>
    <row r="12042" spans="2:10" x14ac:dyDescent="0.45">
      <c r="B12042">
        <v>33480</v>
      </c>
      <c r="C12042" t="s">
        <v>26</v>
      </c>
      <c r="D12042">
        <v>50</v>
      </c>
      <c r="E12042">
        <v>6</v>
      </c>
      <c r="F12042" t="s">
        <v>5</v>
      </c>
      <c r="G12042">
        <v>4</v>
      </c>
      <c r="H12042">
        <v>1</v>
      </c>
      <c r="I12042" t="s">
        <v>24</v>
      </c>
      <c r="J12042">
        <v>1</v>
      </c>
    </row>
    <row r="12043" spans="2:10" x14ac:dyDescent="0.45">
      <c r="B12043">
        <v>33506</v>
      </c>
      <c r="C12043" t="s">
        <v>26</v>
      </c>
      <c r="D12043">
        <v>50</v>
      </c>
      <c r="E12043">
        <v>6</v>
      </c>
      <c r="F12043" t="s">
        <v>17</v>
      </c>
      <c r="G12043">
        <v>1</v>
      </c>
      <c r="H12043">
        <v>0</v>
      </c>
      <c r="I12043" t="s">
        <v>6</v>
      </c>
      <c r="J12043">
        <v>1</v>
      </c>
    </row>
    <row r="12044" spans="2:10" x14ac:dyDescent="0.45">
      <c r="B12044">
        <v>33523</v>
      </c>
      <c r="C12044" t="s">
        <v>26</v>
      </c>
      <c r="D12044">
        <v>50</v>
      </c>
      <c r="E12044">
        <v>6</v>
      </c>
      <c r="F12044" t="s">
        <v>13</v>
      </c>
      <c r="G12044">
        <v>1</v>
      </c>
      <c r="H12044">
        <v>1</v>
      </c>
      <c r="I12044" t="s">
        <v>1</v>
      </c>
      <c r="J12044">
        <v>0</v>
      </c>
    </row>
    <row r="12045" spans="2:10" x14ac:dyDescent="0.45">
      <c r="B12045">
        <v>33540</v>
      </c>
      <c r="C12045" t="s">
        <v>26</v>
      </c>
      <c r="D12045">
        <v>50</v>
      </c>
      <c r="E12045">
        <v>6</v>
      </c>
      <c r="F12045" t="s">
        <v>8</v>
      </c>
      <c r="G12045">
        <v>1</v>
      </c>
      <c r="H12045">
        <v>4</v>
      </c>
      <c r="I12045" t="s">
        <v>0</v>
      </c>
      <c r="J12045">
        <v>-1</v>
      </c>
    </row>
    <row r="12046" spans="2:10" x14ac:dyDescent="0.45">
      <c r="B12046">
        <v>33548</v>
      </c>
      <c r="C12046" t="s">
        <v>26</v>
      </c>
      <c r="D12046">
        <v>50</v>
      </c>
      <c r="E12046">
        <v>6</v>
      </c>
      <c r="F12046" t="s">
        <v>10</v>
      </c>
      <c r="G12046">
        <v>2</v>
      </c>
      <c r="H12046">
        <v>0</v>
      </c>
      <c r="I12046" t="s">
        <v>14</v>
      </c>
      <c r="J12046">
        <v>1</v>
      </c>
    </row>
    <row r="12047" spans="2:10" x14ac:dyDescent="0.45">
      <c r="B12047">
        <v>33421</v>
      </c>
      <c r="C12047" t="s">
        <v>26</v>
      </c>
      <c r="D12047">
        <v>50</v>
      </c>
      <c r="E12047">
        <v>7</v>
      </c>
      <c r="F12047" t="s">
        <v>14</v>
      </c>
      <c r="G12047">
        <v>2</v>
      </c>
      <c r="H12047">
        <v>1</v>
      </c>
      <c r="I12047" t="s">
        <v>9</v>
      </c>
      <c r="J12047">
        <v>1</v>
      </c>
    </row>
    <row r="12048" spans="2:10" x14ac:dyDescent="0.45">
      <c r="B12048">
        <v>33447</v>
      </c>
      <c r="C12048" t="s">
        <v>26</v>
      </c>
      <c r="D12048">
        <v>50</v>
      </c>
      <c r="E12048">
        <v>7</v>
      </c>
      <c r="F12048" t="s">
        <v>3</v>
      </c>
      <c r="G12048">
        <v>1</v>
      </c>
      <c r="H12048">
        <v>2</v>
      </c>
      <c r="I12048" t="s">
        <v>5</v>
      </c>
      <c r="J12048">
        <v>-1</v>
      </c>
    </row>
    <row r="12049" spans="2:10" x14ac:dyDescent="0.45">
      <c r="B12049">
        <v>33473</v>
      </c>
      <c r="C12049" t="s">
        <v>26</v>
      </c>
      <c r="D12049">
        <v>50</v>
      </c>
      <c r="E12049">
        <v>7</v>
      </c>
      <c r="F12049" t="s">
        <v>24</v>
      </c>
      <c r="G12049">
        <v>0</v>
      </c>
      <c r="H12049">
        <v>1</v>
      </c>
      <c r="I12049" t="s">
        <v>7</v>
      </c>
      <c r="J12049">
        <v>-1</v>
      </c>
    </row>
    <row r="12050" spans="2:10" x14ac:dyDescent="0.45">
      <c r="B12050">
        <v>33489</v>
      </c>
      <c r="C12050" t="s">
        <v>26</v>
      </c>
      <c r="D12050">
        <v>50</v>
      </c>
      <c r="E12050">
        <v>7</v>
      </c>
      <c r="F12050" t="s">
        <v>21</v>
      </c>
      <c r="G12050">
        <v>0</v>
      </c>
      <c r="H12050">
        <v>1</v>
      </c>
      <c r="I12050" t="s">
        <v>13</v>
      </c>
      <c r="J12050">
        <v>-1</v>
      </c>
    </row>
    <row r="12051" spans="2:10" x14ac:dyDescent="0.45">
      <c r="B12051">
        <v>33498</v>
      </c>
      <c r="C12051" t="s">
        <v>26</v>
      </c>
      <c r="D12051">
        <v>50</v>
      </c>
      <c r="E12051">
        <v>7</v>
      </c>
      <c r="F12051" t="s">
        <v>4</v>
      </c>
      <c r="G12051">
        <v>2</v>
      </c>
      <c r="H12051">
        <v>3</v>
      </c>
      <c r="I12051" t="s">
        <v>27</v>
      </c>
      <c r="J12051">
        <v>-1</v>
      </c>
    </row>
    <row r="12052" spans="2:10" x14ac:dyDescent="0.45">
      <c r="B12052">
        <v>33515</v>
      </c>
      <c r="C12052" t="s">
        <v>26</v>
      </c>
      <c r="D12052">
        <v>50</v>
      </c>
      <c r="E12052">
        <v>7</v>
      </c>
      <c r="F12052" t="s">
        <v>11</v>
      </c>
      <c r="G12052">
        <v>0</v>
      </c>
      <c r="H12052">
        <v>2</v>
      </c>
      <c r="I12052" t="s">
        <v>18</v>
      </c>
      <c r="J12052">
        <v>-1</v>
      </c>
    </row>
    <row r="12053" spans="2:10" x14ac:dyDescent="0.45">
      <c r="B12053">
        <v>33532</v>
      </c>
      <c r="C12053" t="s">
        <v>26</v>
      </c>
      <c r="D12053">
        <v>50</v>
      </c>
      <c r="E12053">
        <v>7</v>
      </c>
      <c r="F12053" t="s">
        <v>0</v>
      </c>
      <c r="G12053">
        <v>0</v>
      </c>
      <c r="H12053">
        <v>0</v>
      </c>
      <c r="I12053" t="s">
        <v>10</v>
      </c>
      <c r="J12053">
        <v>0</v>
      </c>
    </row>
    <row r="12054" spans="2:10" x14ac:dyDescent="0.45">
      <c r="B12054">
        <v>33556</v>
      </c>
      <c r="C12054" t="s">
        <v>26</v>
      </c>
      <c r="D12054">
        <v>50</v>
      </c>
      <c r="E12054">
        <v>7</v>
      </c>
      <c r="F12054" t="s">
        <v>1</v>
      </c>
      <c r="G12054">
        <v>4</v>
      </c>
      <c r="H12054">
        <v>1</v>
      </c>
      <c r="I12054" t="s">
        <v>17</v>
      </c>
      <c r="J12054">
        <v>1</v>
      </c>
    </row>
    <row r="12055" spans="2:10" x14ac:dyDescent="0.45">
      <c r="B12055">
        <v>33565</v>
      </c>
      <c r="C12055" t="s">
        <v>26</v>
      </c>
      <c r="D12055">
        <v>50</v>
      </c>
      <c r="E12055">
        <v>7</v>
      </c>
      <c r="F12055" t="s">
        <v>6</v>
      </c>
      <c r="G12055">
        <v>1</v>
      </c>
      <c r="H12055">
        <v>0</v>
      </c>
      <c r="I12055" t="s">
        <v>8</v>
      </c>
      <c r="J12055">
        <v>1</v>
      </c>
    </row>
    <row r="12056" spans="2:10" x14ac:dyDescent="0.45">
      <c r="B12056">
        <v>33439</v>
      </c>
      <c r="C12056" t="s">
        <v>26</v>
      </c>
      <c r="D12056">
        <v>50</v>
      </c>
      <c r="E12056">
        <v>8</v>
      </c>
      <c r="F12056" t="s">
        <v>27</v>
      </c>
      <c r="G12056">
        <v>1</v>
      </c>
      <c r="H12056">
        <v>0</v>
      </c>
      <c r="I12056" t="s">
        <v>11</v>
      </c>
      <c r="J12056">
        <v>1</v>
      </c>
    </row>
    <row r="12057" spans="2:10" x14ac:dyDescent="0.45">
      <c r="B12057">
        <v>33448</v>
      </c>
      <c r="C12057" t="s">
        <v>26</v>
      </c>
      <c r="D12057">
        <v>50</v>
      </c>
      <c r="E12057">
        <v>8</v>
      </c>
      <c r="F12057" t="s">
        <v>3</v>
      </c>
      <c r="G12057">
        <v>4</v>
      </c>
      <c r="H12057">
        <v>3</v>
      </c>
      <c r="I12057" t="s">
        <v>4</v>
      </c>
      <c r="J12057">
        <v>1</v>
      </c>
    </row>
    <row r="12058" spans="2:10" x14ac:dyDescent="0.45">
      <c r="B12058">
        <v>33457</v>
      </c>
      <c r="C12058" t="s">
        <v>26</v>
      </c>
      <c r="D12058">
        <v>50</v>
      </c>
      <c r="E12058">
        <v>8</v>
      </c>
      <c r="F12058" t="s">
        <v>9</v>
      </c>
      <c r="G12058">
        <v>1</v>
      </c>
      <c r="H12058">
        <v>0</v>
      </c>
      <c r="I12058" t="s">
        <v>0</v>
      </c>
      <c r="J12058">
        <v>1</v>
      </c>
    </row>
    <row r="12059" spans="2:10" x14ac:dyDescent="0.45">
      <c r="B12059">
        <v>33466</v>
      </c>
      <c r="C12059" t="s">
        <v>26</v>
      </c>
      <c r="D12059">
        <v>50</v>
      </c>
      <c r="E12059">
        <v>8</v>
      </c>
      <c r="F12059" t="s">
        <v>18</v>
      </c>
      <c r="G12059">
        <v>1</v>
      </c>
      <c r="H12059">
        <v>1</v>
      </c>
      <c r="I12059" t="s">
        <v>14</v>
      </c>
      <c r="J12059">
        <v>0</v>
      </c>
    </row>
    <row r="12060" spans="2:10" x14ac:dyDescent="0.45">
      <c r="B12060">
        <v>33481</v>
      </c>
      <c r="C12060" t="s">
        <v>26</v>
      </c>
      <c r="D12060">
        <v>50</v>
      </c>
      <c r="E12060">
        <v>8</v>
      </c>
      <c r="F12060" t="s">
        <v>5</v>
      </c>
      <c r="G12060">
        <v>2</v>
      </c>
      <c r="H12060">
        <v>1</v>
      </c>
      <c r="I12060" t="s">
        <v>7</v>
      </c>
      <c r="J12060">
        <v>1</v>
      </c>
    </row>
    <row r="12061" spans="2:10" x14ac:dyDescent="0.45">
      <c r="B12061">
        <v>33507</v>
      </c>
      <c r="C12061" t="s">
        <v>26</v>
      </c>
      <c r="D12061">
        <v>50</v>
      </c>
      <c r="E12061">
        <v>8</v>
      </c>
      <c r="F12061" t="s">
        <v>17</v>
      </c>
      <c r="G12061">
        <v>0</v>
      </c>
      <c r="H12061">
        <v>0</v>
      </c>
      <c r="I12061" t="s">
        <v>21</v>
      </c>
      <c r="J12061">
        <v>0</v>
      </c>
    </row>
    <row r="12062" spans="2:10" x14ac:dyDescent="0.45">
      <c r="B12062">
        <v>33524</v>
      </c>
      <c r="C12062" t="s">
        <v>26</v>
      </c>
      <c r="D12062">
        <v>50</v>
      </c>
      <c r="E12062">
        <v>8</v>
      </c>
      <c r="F12062" t="s">
        <v>13</v>
      </c>
      <c r="G12062">
        <v>5</v>
      </c>
      <c r="H12062">
        <v>1</v>
      </c>
      <c r="I12062" t="s">
        <v>24</v>
      </c>
      <c r="J12062">
        <v>1</v>
      </c>
    </row>
    <row r="12063" spans="2:10" x14ac:dyDescent="0.45">
      <c r="B12063">
        <v>33541</v>
      </c>
      <c r="C12063" t="s">
        <v>26</v>
      </c>
      <c r="D12063">
        <v>50</v>
      </c>
      <c r="E12063">
        <v>8</v>
      </c>
      <c r="F12063" t="s">
        <v>8</v>
      </c>
      <c r="G12063">
        <v>1</v>
      </c>
      <c r="H12063">
        <v>0</v>
      </c>
      <c r="I12063" t="s">
        <v>1</v>
      </c>
      <c r="J12063">
        <v>1</v>
      </c>
    </row>
    <row r="12064" spans="2:10" x14ac:dyDescent="0.45">
      <c r="B12064">
        <v>33549</v>
      </c>
      <c r="C12064" t="s">
        <v>26</v>
      </c>
      <c r="D12064">
        <v>50</v>
      </c>
      <c r="E12064">
        <v>8</v>
      </c>
      <c r="F12064" t="s">
        <v>10</v>
      </c>
      <c r="G12064">
        <v>3</v>
      </c>
      <c r="H12064">
        <v>0</v>
      </c>
      <c r="I12064" t="s">
        <v>6</v>
      </c>
      <c r="J12064">
        <v>1</v>
      </c>
    </row>
    <row r="12065" spans="2:10" x14ac:dyDescent="0.45">
      <c r="B12065">
        <v>33422</v>
      </c>
      <c r="C12065" t="s">
        <v>26</v>
      </c>
      <c r="D12065">
        <v>50</v>
      </c>
      <c r="E12065">
        <v>9</v>
      </c>
      <c r="F12065" t="s">
        <v>14</v>
      </c>
      <c r="G12065">
        <v>0</v>
      </c>
      <c r="H12065">
        <v>0</v>
      </c>
      <c r="I12065" t="s">
        <v>27</v>
      </c>
      <c r="J12065">
        <v>0</v>
      </c>
    </row>
    <row r="12066" spans="2:10" x14ac:dyDescent="0.45">
      <c r="B12066">
        <v>33430</v>
      </c>
      <c r="C12066" t="s">
        <v>26</v>
      </c>
      <c r="D12066">
        <v>50</v>
      </c>
      <c r="E12066">
        <v>9</v>
      </c>
      <c r="F12066" t="s">
        <v>7</v>
      </c>
      <c r="G12066">
        <v>0</v>
      </c>
      <c r="H12066">
        <v>2</v>
      </c>
      <c r="I12066" t="s">
        <v>13</v>
      </c>
      <c r="J12066">
        <v>-1</v>
      </c>
    </row>
    <row r="12067" spans="2:10" x14ac:dyDescent="0.45">
      <c r="B12067">
        <v>33474</v>
      </c>
      <c r="C12067" t="s">
        <v>26</v>
      </c>
      <c r="D12067">
        <v>50</v>
      </c>
      <c r="E12067">
        <v>9</v>
      </c>
      <c r="F12067" t="s">
        <v>24</v>
      </c>
      <c r="G12067">
        <v>1</v>
      </c>
      <c r="H12067">
        <v>0</v>
      </c>
      <c r="I12067" t="s">
        <v>17</v>
      </c>
      <c r="J12067">
        <v>1</v>
      </c>
    </row>
    <row r="12068" spans="2:10" x14ac:dyDescent="0.45">
      <c r="B12068">
        <v>33490</v>
      </c>
      <c r="C12068" t="s">
        <v>26</v>
      </c>
      <c r="D12068">
        <v>50</v>
      </c>
      <c r="E12068">
        <v>9</v>
      </c>
      <c r="F12068" t="s">
        <v>21</v>
      </c>
      <c r="G12068">
        <v>0</v>
      </c>
      <c r="H12068">
        <v>0</v>
      </c>
      <c r="I12068" t="s">
        <v>8</v>
      </c>
      <c r="J12068">
        <v>0</v>
      </c>
    </row>
    <row r="12069" spans="2:10" x14ac:dyDescent="0.45">
      <c r="B12069">
        <v>33499</v>
      </c>
      <c r="C12069" t="s">
        <v>26</v>
      </c>
      <c r="D12069">
        <v>50</v>
      </c>
      <c r="E12069">
        <v>9</v>
      </c>
      <c r="F12069" t="s">
        <v>4</v>
      </c>
      <c r="G12069">
        <v>1</v>
      </c>
      <c r="H12069">
        <v>6</v>
      </c>
      <c r="I12069" t="s">
        <v>5</v>
      </c>
      <c r="J12069">
        <v>-1</v>
      </c>
    </row>
    <row r="12070" spans="2:10" x14ac:dyDescent="0.45">
      <c r="B12070">
        <v>33516</v>
      </c>
      <c r="C12070" t="s">
        <v>26</v>
      </c>
      <c r="D12070">
        <v>50</v>
      </c>
      <c r="E12070">
        <v>9</v>
      </c>
      <c r="F12070" t="s">
        <v>11</v>
      </c>
      <c r="G12070">
        <v>2</v>
      </c>
      <c r="H12070">
        <v>3</v>
      </c>
      <c r="I12070" t="s">
        <v>3</v>
      </c>
      <c r="J12070">
        <v>-1</v>
      </c>
    </row>
    <row r="12071" spans="2:10" x14ac:dyDescent="0.45">
      <c r="B12071">
        <v>33533</v>
      </c>
      <c r="C12071" t="s">
        <v>26</v>
      </c>
      <c r="D12071">
        <v>50</v>
      </c>
      <c r="E12071">
        <v>9</v>
      </c>
      <c r="F12071" t="s">
        <v>0</v>
      </c>
      <c r="G12071">
        <v>2</v>
      </c>
      <c r="H12071">
        <v>0</v>
      </c>
      <c r="I12071" t="s">
        <v>18</v>
      </c>
      <c r="J12071">
        <v>1</v>
      </c>
    </row>
    <row r="12072" spans="2:10" x14ac:dyDescent="0.45">
      <c r="B12072">
        <v>33557</v>
      </c>
      <c r="C12072" t="s">
        <v>26</v>
      </c>
      <c r="D12072">
        <v>50</v>
      </c>
      <c r="E12072">
        <v>9</v>
      </c>
      <c r="F12072" t="s">
        <v>1</v>
      </c>
      <c r="G12072">
        <v>0</v>
      </c>
      <c r="H12072">
        <v>0</v>
      </c>
      <c r="I12072" t="s">
        <v>10</v>
      </c>
      <c r="J12072">
        <v>0</v>
      </c>
    </row>
    <row r="12073" spans="2:10" x14ac:dyDescent="0.45">
      <c r="B12073">
        <v>33566</v>
      </c>
      <c r="C12073" t="s">
        <v>26</v>
      </c>
      <c r="D12073">
        <v>50</v>
      </c>
      <c r="E12073">
        <v>9</v>
      </c>
      <c r="F12073" t="s">
        <v>6</v>
      </c>
      <c r="G12073">
        <v>2</v>
      </c>
      <c r="H12073">
        <v>0</v>
      </c>
      <c r="I12073" t="s">
        <v>9</v>
      </c>
      <c r="J12073">
        <v>1</v>
      </c>
    </row>
    <row r="12074" spans="2:10" x14ac:dyDescent="0.45">
      <c r="B12074">
        <v>33440</v>
      </c>
      <c r="C12074" t="s">
        <v>26</v>
      </c>
      <c r="D12074">
        <v>50</v>
      </c>
      <c r="E12074">
        <v>10</v>
      </c>
      <c r="F12074" t="s">
        <v>27</v>
      </c>
      <c r="G12074">
        <v>0</v>
      </c>
      <c r="H12074">
        <v>1</v>
      </c>
      <c r="I12074" t="s">
        <v>0</v>
      </c>
      <c r="J12074">
        <v>-1</v>
      </c>
    </row>
    <row r="12075" spans="2:10" x14ac:dyDescent="0.45">
      <c r="B12075">
        <v>33449</v>
      </c>
      <c r="C12075" t="s">
        <v>26</v>
      </c>
      <c r="D12075">
        <v>50</v>
      </c>
      <c r="E12075">
        <v>10</v>
      </c>
      <c r="F12075" t="s">
        <v>3</v>
      </c>
      <c r="G12075">
        <v>0</v>
      </c>
      <c r="H12075">
        <v>2</v>
      </c>
      <c r="I12075" t="s">
        <v>14</v>
      </c>
      <c r="J12075">
        <v>-1</v>
      </c>
    </row>
    <row r="12076" spans="2:10" x14ac:dyDescent="0.45">
      <c r="B12076">
        <v>33458</v>
      </c>
      <c r="C12076" t="s">
        <v>26</v>
      </c>
      <c r="D12076">
        <v>50</v>
      </c>
      <c r="E12076">
        <v>10</v>
      </c>
      <c r="F12076" t="s">
        <v>9</v>
      </c>
      <c r="G12076">
        <v>1</v>
      </c>
      <c r="H12076">
        <v>1</v>
      </c>
      <c r="I12076" t="s">
        <v>1</v>
      </c>
      <c r="J12076">
        <v>0</v>
      </c>
    </row>
    <row r="12077" spans="2:10" x14ac:dyDescent="0.45">
      <c r="B12077">
        <v>33467</v>
      </c>
      <c r="C12077" t="s">
        <v>26</v>
      </c>
      <c r="D12077">
        <v>50</v>
      </c>
      <c r="E12077">
        <v>10</v>
      </c>
      <c r="F12077" t="s">
        <v>18</v>
      </c>
      <c r="G12077">
        <v>2</v>
      </c>
      <c r="H12077">
        <v>1</v>
      </c>
      <c r="I12077" t="s">
        <v>6</v>
      </c>
      <c r="J12077">
        <v>1</v>
      </c>
    </row>
    <row r="12078" spans="2:10" x14ac:dyDescent="0.45">
      <c r="B12078">
        <v>33482</v>
      </c>
      <c r="C12078" t="s">
        <v>26</v>
      </c>
      <c r="D12078">
        <v>50</v>
      </c>
      <c r="E12078">
        <v>10</v>
      </c>
      <c r="F12078" t="s">
        <v>5</v>
      </c>
      <c r="G12078">
        <v>0</v>
      </c>
      <c r="H12078">
        <v>1</v>
      </c>
      <c r="I12078" t="s">
        <v>13</v>
      </c>
      <c r="J12078">
        <v>-1</v>
      </c>
    </row>
    <row r="12079" spans="2:10" x14ac:dyDescent="0.45">
      <c r="B12079">
        <v>33500</v>
      </c>
      <c r="C12079" t="s">
        <v>26</v>
      </c>
      <c r="D12079">
        <v>50</v>
      </c>
      <c r="E12079">
        <v>10</v>
      </c>
      <c r="F12079" t="s">
        <v>4</v>
      </c>
      <c r="G12079">
        <v>3</v>
      </c>
      <c r="H12079">
        <v>1</v>
      </c>
      <c r="I12079" t="s">
        <v>11</v>
      </c>
      <c r="J12079">
        <v>1</v>
      </c>
    </row>
    <row r="12080" spans="2:10" x14ac:dyDescent="0.45">
      <c r="B12080">
        <v>33508</v>
      </c>
      <c r="C12080" t="s">
        <v>26</v>
      </c>
      <c r="D12080">
        <v>50</v>
      </c>
      <c r="E12080">
        <v>10</v>
      </c>
      <c r="F12080" t="s">
        <v>17</v>
      </c>
      <c r="G12080">
        <v>0</v>
      </c>
      <c r="H12080">
        <v>4</v>
      </c>
      <c r="I12080" t="s">
        <v>7</v>
      </c>
      <c r="J12080">
        <v>-1</v>
      </c>
    </row>
    <row r="12081" spans="2:10" x14ac:dyDescent="0.45">
      <c r="B12081">
        <v>33542</v>
      </c>
      <c r="C12081" t="s">
        <v>26</v>
      </c>
      <c r="D12081">
        <v>50</v>
      </c>
      <c r="E12081">
        <v>10</v>
      </c>
      <c r="F12081" t="s">
        <v>8</v>
      </c>
      <c r="G12081">
        <v>0</v>
      </c>
      <c r="H12081">
        <v>2</v>
      </c>
      <c r="I12081" t="s">
        <v>24</v>
      </c>
      <c r="J12081">
        <v>-1</v>
      </c>
    </row>
    <row r="12082" spans="2:10" x14ac:dyDescent="0.45">
      <c r="B12082">
        <v>33550</v>
      </c>
      <c r="C12082" t="s">
        <v>26</v>
      </c>
      <c r="D12082">
        <v>50</v>
      </c>
      <c r="E12082">
        <v>10</v>
      </c>
      <c r="F12082" t="s">
        <v>10</v>
      </c>
      <c r="G12082">
        <v>1</v>
      </c>
      <c r="H12082">
        <v>1</v>
      </c>
      <c r="I12082" t="s">
        <v>21</v>
      </c>
      <c r="J12082">
        <v>0</v>
      </c>
    </row>
    <row r="12083" spans="2:10" x14ac:dyDescent="0.45">
      <c r="B12083">
        <v>33423</v>
      </c>
      <c r="C12083" t="s">
        <v>26</v>
      </c>
      <c r="D12083">
        <v>50</v>
      </c>
      <c r="E12083">
        <v>11</v>
      </c>
      <c r="F12083" t="s">
        <v>14</v>
      </c>
      <c r="G12083">
        <v>1</v>
      </c>
      <c r="H12083">
        <v>0</v>
      </c>
      <c r="I12083" t="s">
        <v>4</v>
      </c>
      <c r="J12083">
        <v>1</v>
      </c>
    </row>
    <row r="12084" spans="2:10" x14ac:dyDescent="0.45">
      <c r="B12084">
        <v>33431</v>
      </c>
      <c r="C12084" t="s">
        <v>26</v>
      </c>
      <c r="D12084">
        <v>50</v>
      </c>
      <c r="E12084">
        <v>11</v>
      </c>
      <c r="F12084" t="s">
        <v>7</v>
      </c>
      <c r="G12084">
        <v>5</v>
      </c>
      <c r="H12084">
        <v>1</v>
      </c>
      <c r="I12084" t="s">
        <v>8</v>
      </c>
      <c r="J12084">
        <v>1</v>
      </c>
    </row>
    <row r="12085" spans="2:10" x14ac:dyDescent="0.45">
      <c r="B12085">
        <v>33475</v>
      </c>
      <c r="C12085" t="s">
        <v>26</v>
      </c>
      <c r="D12085">
        <v>50</v>
      </c>
      <c r="E12085">
        <v>11</v>
      </c>
      <c r="F12085" t="s">
        <v>24</v>
      </c>
      <c r="G12085">
        <v>0</v>
      </c>
      <c r="H12085">
        <v>0</v>
      </c>
      <c r="I12085" t="s">
        <v>10</v>
      </c>
      <c r="J12085">
        <v>0</v>
      </c>
    </row>
    <row r="12086" spans="2:10" x14ac:dyDescent="0.45">
      <c r="B12086">
        <v>33491</v>
      </c>
      <c r="C12086" t="s">
        <v>26</v>
      </c>
      <c r="D12086">
        <v>50</v>
      </c>
      <c r="E12086">
        <v>11</v>
      </c>
      <c r="F12086" t="s">
        <v>21</v>
      </c>
      <c r="G12086">
        <v>1</v>
      </c>
      <c r="H12086">
        <v>1</v>
      </c>
      <c r="I12086" t="s">
        <v>9</v>
      </c>
      <c r="J12086">
        <v>0</v>
      </c>
    </row>
    <row r="12087" spans="2:10" x14ac:dyDescent="0.45">
      <c r="B12087">
        <v>33517</v>
      </c>
      <c r="C12087" t="s">
        <v>26</v>
      </c>
      <c r="D12087">
        <v>50</v>
      </c>
      <c r="E12087">
        <v>11</v>
      </c>
      <c r="F12087" t="s">
        <v>11</v>
      </c>
      <c r="G12087">
        <v>0</v>
      </c>
      <c r="H12087">
        <v>1</v>
      </c>
      <c r="I12087" t="s">
        <v>5</v>
      </c>
      <c r="J12087">
        <v>-1</v>
      </c>
    </row>
    <row r="12088" spans="2:10" x14ac:dyDescent="0.45">
      <c r="B12088">
        <v>33525</v>
      </c>
      <c r="C12088" t="s">
        <v>26</v>
      </c>
      <c r="D12088">
        <v>50</v>
      </c>
      <c r="E12088">
        <v>11</v>
      </c>
      <c r="F12088" t="s">
        <v>13</v>
      </c>
      <c r="G12088">
        <v>0</v>
      </c>
      <c r="H12088">
        <v>0</v>
      </c>
      <c r="I12088" t="s">
        <v>17</v>
      </c>
      <c r="J12088">
        <v>0</v>
      </c>
    </row>
    <row r="12089" spans="2:10" x14ac:dyDescent="0.45">
      <c r="B12089">
        <v>33534</v>
      </c>
      <c r="C12089" t="s">
        <v>26</v>
      </c>
      <c r="D12089">
        <v>50</v>
      </c>
      <c r="E12089">
        <v>11</v>
      </c>
      <c r="F12089" t="s">
        <v>0</v>
      </c>
      <c r="G12089">
        <v>2</v>
      </c>
      <c r="H12089">
        <v>1</v>
      </c>
      <c r="I12089" t="s">
        <v>3</v>
      </c>
      <c r="J12089">
        <v>1</v>
      </c>
    </row>
    <row r="12090" spans="2:10" x14ac:dyDescent="0.45">
      <c r="B12090">
        <v>33558</v>
      </c>
      <c r="C12090" t="s">
        <v>26</v>
      </c>
      <c r="D12090">
        <v>50</v>
      </c>
      <c r="E12090">
        <v>11</v>
      </c>
      <c r="F12090" t="s">
        <v>1</v>
      </c>
      <c r="G12090">
        <v>2</v>
      </c>
      <c r="H12090">
        <v>0</v>
      </c>
      <c r="I12090" t="s">
        <v>18</v>
      </c>
      <c r="J12090">
        <v>1</v>
      </c>
    </row>
    <row r="12091" spans="2:10" x14ac:dyDescent="0.45">
      <c r="B12091">
        <v>33567</v>
      </c>
      <c r="C12091" t="s">
        <v>26</v>
      </c>
      <c r="D12091">
        <v>50</v>
      </c>
      <c r="E12091">
        <v>11</v>
      </c>
      <c r="F12091" t="s">
        <v>6</v>
      </c>
      <c r="G12091">
        <v>1</v>
      </c>
      <c r="H12091">
        <v>0</v>
      </c>
      <c r="I12091" t="s">
        <v>27</v>
      </c>
      <c r="J12091">
        <v>1</v>
      </c>
    </row>
    <row r="12092" spans="2:10" x14ac:dyDescent="0.45">
      <c r="B12092">
        <v>33441</v>
      </c>
      <c r="C12092" t="s">
        <v>26</v>
      </c>
      <c r="D12092">
        <v>50</v>
      </c>
      <c r="E12092">
        <v>12</v>
      </c>
      <c r="F12092" t="s">
        <v>27</v>
      </c>
      <c r="G12092">
        <v>1</v>
      </c>
      <c r="H12092">
        <v>2</v>
      </c>
      <c r="I12092" t="s">
        <v>1</v>
      </c>
      <c r="J12092">
        <v>-1</v>
      </c>
    </row>
    <row r="12093" spans="2:10" x14ac:dyDescent="0.45">
      <c r="B12093">
        <v>33450</v>
      </c>
      <c r="C12093" t="s">
        <v>26</v>
      </c>
      <c r="D12093">
        <v>50</v>
      </c>
      <c r="E12093">
        <v>12</v>
      </c>
      <c r="F12093" t="s">
        <v>3</v>
      </c>
      <c r="G12093">
        <v>5</v>
      </c>
      <c r="H12093">
        <v>4</v>
      </c>
      <c r="I12093" t="s">
        <v>6</v>
      </c>
      <c r="J12093">
        <v>1</v>
      </c>
    </row>
    <row r="12094" spans="2:10" x14ac:dyDescent="0.45">
      <c r="B12094">
        <v>33459</v>
      </c>
      <c r="C12094" t="s">
        <v>26</v>
      </c>
      <c r="D12094">
        <v>50</v>
      </c>
      <c r="E12094">
        <v>12</v>
      </c>
      <c r="F12094" t="s">
        <v>9</v>
      </c>
      <c r="G12094">
        <v>1</v>
      </c>
      <c r="H12094">
        <v>1</v>
      </c>
      <c r="I12094" t="s">
        <v>24</v>
      </c>
      <c r="J12094">
        <v>0</v>
      </c>
    </row>
    <row r="12095" spans="2:10" x14ac:dyDescent="0.45">
      <c r="B12095">
        <v>33468</v>
      </c>
      <c r="C12095" t="s">
        <v>26</v>
      </c>
      <c r="D12095">
        <v>50</v>
      </c>
      <c r="E12095">
        <v>12</v>
      </c>
      <c r="F12095" t="s">
        <v>18</v>
      </c>
      <c r="G12095">
        <v>3</v>
      </c>
      <c r="H12095">
        <v>2</v>
      </c>
      <c r="I12095" t="s">
        <v>21</v>
      </c>
      <c r="J12095">
        <v>1</v>
      </c>
    </row>
    <row r="12096" spans="2:10" x14ac:dyDescent="0.45">
      <c r="B12096">
        <v>33484</v>
      </c>
      <c r="C12096" t="s">
        <v>26</v>
      </c>
      <c r="D12096">
        <v>50</v>
      </c>
      <c r="E12096">
        <v>12</v>
      </c>
      <c r="F12096" t="s">
        <v>5</v>
      </c>
      <c r="G12096">
        <v>1</v>
      </c>
      <c r="H12096">
        <v>3</v>
      </c>
      <c r="I12096" t="s">
        <v>17</v>
      </c>
      <c r="J12096">
        <v>-1</v>
      </c>
    </row>
    <row r="12097" spans="2:10" x14ac:dyDescent="0.45">
      <c r="B12097">
        <v>33501</v>
      </c>
      <c r="C12097" t="s">
        <v>26</v>
      </c>
      <c r="D12097">
        <v>50</v>
      </c>
      <c r="E12097">
        <v>12</v>
      </c>
      <c r="F12097" t="s">
        <v>4</v>
      </c>
      <c r="G12097">
        <v>1</v>
      </c>
      <c r="H12097">
        <v>1</v>
      </c>
      <c r="I12097" t="s">
        <v>0</v>
      </c>
      <c r="J12097">
        <v>0</v>
      </c>
    </row>
    <row r="12098" spans="2:10" x14ac:dyDescent="0.45">
      <c r="B12098">
        <v>33518</v>
      </c>
      <c r="C12098" t="s">
        <v>26</v>
      </c>
      <c r="D12098">
        <v>50</v>
      </c>
      <c r="E12098">
        <v>12</v>
      </c>
      <c r="F12098" t="s">
        <v>11</v>
      </c>
      <c r="G12098">
        <v>3</v>
      </c>
      <c r="H12098">
        <v>0</v>
      </c>
      <c r="I12098" t="s">
        <v>14</v>
      </c>
      <c r="J12098">
        <v>1</v>
      </c>
    </row>
    <row r="12099" spans="2:10" x14ac:dyDescent="0.45">
      <c r="B12099">
        <v>33543</v>
      </c>
      <c r="C12099" t="s">
        <v>26</v>
      </c>
      <c r="D12099">
        <v>50</v>
      </c>
      <c r="E12099">
        <v>12</v>
      </c>
      <c r="F12099" t="s">
        <v>8</v>
      </c>
      <c r="G12099">
        <v>3</v>
      </c>
      <c r="H12099">
        <v>1</v>
      </c>
      <c r="I12099" t="s">
        <v>13</v>
      </c>
      <c r="J12099">
        <v>1</v>
      </c>
    </row>
    <row r="12100" spans="2:10" x14ac:dyDescent="0.45">
      <c r="B12100">
        <v>33551</v>
      </c>
      <c r="C12100" t="s">
        <v>26</v>
      </c>
      <c r="D12100">
        <v>50</v>
      </c>
      <c r="E12100">
        <v>12</v>
      </c>
      <c r="F12100" t="s">
        <v>10</v>
      </c>
      <c r="G12100">
        <v>2</v>
      </c>
      <c r="H12100">
        <v>0</v>
      </c>
      <c r="I12100" t="s">
        <v>7</v>
      </c>
      <c r="J12100">
        <v>1</v>
      </c>
    </row>
    <row r="12101" spans="2:10" x14ac:dyDescent="0.45">
      <c r="B12101">
        <v>33424</v>
      </c>
      <c r="C12101" t="s">
        <v>26</v>
      </c>
      <c r="D12101">
        <v>50</v>
      </c>
      <c r="E12101">
        <v>13</v>
      </c>
      <c r="F12101" t="s">
        <v>14</v>
      </c>
      <c r="G12101">
        <v>2</v>
      </c>
      <c r="H12101">
        <v>3</v>
      </c>
      <c r="I12101" t="s">
        <v>5</v>
      </c>
      <c r="J12101">
        <v>-1</v>
      </c>
    </row>
    <row r="12102" spans="2:10" x14ac:dyDescent="0.45">
      <c r="B12102">
        <v>33432</v>
      </c>
      <c r="C12102" t="s">
        <v>26</v>
      </c>
      <c r="D12102">
        <v>50</v>
      </c>
      <c r="E12102">
        <v>13</v>
      </c>
      <c r="F12102" t="s">
        <v>7</v>
      </c>
      <c r="G12102">
        <v>3</v>
      </c>
      <c r="H12102">
        <v>1</v>
      </c>
      <c r="I12102" t="s">
        <v>9</v>
      </c>
      <c r="J12102">
        <v>1</v>
      </c>
    </row>
    <row r="12103" spans="2:10" x14ac:dyDescent="0.45">
      <c r="B12103">
        <v>33476</v>
      </c>
      <c r="C12103" t="s">
        <v>26</v>
      </c>
      <c r="D12103">
        <v>50</v>
      </c>
      <c r="E12103">
        <v>13</v>
      </c>
      <c r="F12103" t="s">
        <v>24</v>
      </c>
      <c r="G12103">
        <v>0</v>
      </c>
      <c r="H12103">
        <v>0</v>
      </c>
      <c r="I12103" t="s">
        <v>18</v>
      </c>
      <c r="J12103">
        <v>0</v>
      </c>
    </row>
    <row r="12104" spans="2:10" x14ac:dyDescent="0.45">
      <c r="B12104">
        <v>33492</v>
      </c>
      <c r="C12104" t="s">
        <v>26</v>
      </c>
      <c r="D12104">
        <v>50</v>
      </c>
      <c r="E12104">
        <v>13</v>
      </c>
      <c r="F12104" t="s">
        <v>21</v>
      </c>
      <c r="G12104">
        <v>0</v>
      </c>
      <c r="H12104">
        <v>0</v>
      </c>
      <c r="I12104" t="s">
        <v>27</v>
      </c>
      <c r="J12104">
        <v>0</v>
      </c>
    </row>
    <row r="12105" spans="2:10" x14ac:dyDescent="0.45">
      <c r="B12105">
        <v>33509</v>
      </c>
      <c r="C12105" t="s">
        <v>26</v>
      </c>
      <c r="D12105">
        <v>50</v>
      </c>
      <c r="E12105">
        <v>13</v>
      </c>
      <c r="F12105" t="s">
        <v>17</v>
      </c>
      <c r="G12105">
        <v>3</v>
      </c>
      <c r="H12105">
        <v>0</v>
      </c>
      <c r="I12105" t="s">
        <v>8</v>
      </c>
      <c r="J12105">
        <v>1</v>
      </c>
    </row>
    <row r="12106" spans="2:10" x14ac:dyDescent="0.45">
      <c r="B12106">
        <v>33526</v>
      </c>
      <c r="C12106" t="s">
        <v>26</v>
      </c>
      <c r="D12106">
        <v>50</v>
      </c>
      <c r="E12106">
        <v>13</v>
      </c>
      <c r="F12106" t="s">
        <v>13</v>
      </c>
      <c r="G12106">
        <v>2</v>
      </c>
      <c r="H12106">
        <v>0</v>
      </c>
      <c r="I12106" t="s">
        <v>10</v>
      </c>
      <c r="J12106">
        <v>1</v>
      </c>
    </row>
    <row r="12107" spans="2:10" x14ac:dyDescent="0.45">
      <c r="B12107">
        <v>33535</v>
      </c>
      <c r="C12107" t="s">
        <v>26</v>
      </c>
      <c r="D12107">
        <v>50</v>
      </c>
      <c r="E12107">
        <v>13</v>
      </c>
      <c r="F12107" t="s">
        <v>0</v>
      </c>
      <c r="G12107">
        <v>1</v>
      </c>
      <c r="H12107">
        <v>1</v>
      </c>
      <c r="I12107" t="s">
        <v>11</v>
      </c>
      <c r="J12107">
        <v>0</v>
      </c>
    </row>
    <row r="12108" spans="2:10" x14ac:dyDescent="0.45">
      <c r="B12108">
        <v>33559</v>
      </c>
      <c r="C12108" t="s">
        <v>26</v>
      </c>
      <c r="D12108">
        <v>50</v>
      </c>
      <c r="E12108">
        <v>13</v>
      </c>
      <c r="F12108" t="s">
        <v>1</v>
      </c>
      <c r="G12108">
        <v>3</v>
      </c>
      <c r="H12108">
        <v>0</v>
      </c>
      <c r="I12108" t="s">
        <v>3</v>
      </c>
      <c r="J12108">
        <v>1</v>
      </c>
    </row>
    <row r="12109" spans="2:10" x14ac:dyDescent="0.45">
      <c r="B12109">
        <v>33568</v>
      </c>
      <c r="C12109" t="s">
        <v>26</v>
      </c>
      <c r="D12109">
        <v>50</v>
      </c>
      <c r="E12109">
        <v>13</v>
      </c>
      <c r="F12109" t="s">
        <v>6</v>
      </c>
      <c r="G12109">
        <v>1</v>
      </c>
      <c r="H12109">
        <v>1</v>
      </c>
      <c r="I12109" t="s">
        <v>4</v>
      </c>
      <c r="J12109">
        <v>0</v>
      </c>
    </row>
    <row r="12110" spans="2:10" x14ac:dyDescent="0.45">
      <c r="B12110">
        <v>33425</v>
      </c>
      <c r="C12110" t="s">
        <v>26</v>
      </c>
      <c r="D12110">
        <v>50</v>
      </c>
      <c r="E12110">
        <v>14</v>
      </c>
      <c r="F12110" t="s">
        <v>14</v>
      </c>
      <c r="G12110">
        <v>3</v>
      </c>
      <c r="H12110">
        <v>0</v>
      </c>
      <c r="I12110" t="s">
        <v>0</v>
      </c>
      <c r="J12110">
        <v>1</v>
      </c>
    </row>
    <row r="12111" spans="2:10" x14ac:dyDescent="0.45">
      <c r="B12111">
        <v>33442</v>
      </c>
      <c r="C12111" t="s">
        <v>26</v>
      </c>
      <c r="D12111">
        <v>50</v>
      </c>
      <c r="E12111">
        <v>14</v>
      </c>
      <c r="F12111" t="s">
        <v>27</v>
      </c>
      <c r="G12111">
        <v>2</v>
      </c>
      <c r="H12111">
        <v>2</v>
      </c>
      <c r="I12111" t="s">
        <v>24</v>
      </c>
      <c r="J12111">
        <v>0</v>
      </c>
    </row>
    <row r="12112" spans="2:10" x14ac:dyDescent="0.45">
      <c r="B12112">
        <v>33451</v>
      </c>
      <c r="C12112" t="s">
        <v>26</v>
      </c>
      <c r="D12112">
        <v>50</v>
      </c>
      <c r="E12112">
        <v>14</v>
      </c>
      <c r="F12112" t="s">
        <v>3</v>
      </c>
      <c r="G12112">
        <v>3</v>
      </c>
      <c r="H12112">
        <v>0</v>
      </c>
      <c r="I12112" t="s">
        <v>21</v>
      </c>
      <c r="J12112">
        <v>1</v>
      </c>
    </row>
    <row r="12113" spans="2:10" x14ac:dyDescent="0.45">
      <c r="B12113">
        <v>33460</v>
      </c>
      <c r="C12113" t="s">
        <v>26</v>
      </c>
      <c r="D12113">
        <v>50</v>
      </c>
      <c r="E12113">
        <v>14</v>
      </c>
      <c r="F12113" t="s">
        <v>9</v>
      </c>
      <c r="G12113">
        <v>0</v>
      </c>
      <c r="H12113">
        <v>0</v>
      </c>
      <c r="I12113" t="s">
        <v>13</v>
      </c>
      <c r="J12113">
        <v>0</v>
      </c>
    </row>
    <row r="12114" spans="2:10" x14ac:dyDescent="0.45">
      <c r="B12114">
        <v>33469</v>
      </c>
      <c r="C12114" t="s">
        <v>26</v>
      </c>
      <c r="D12114">
        <v>50</v>
      </c>
      <c r="E12114">
        <v>14</v>
      </c>
      <c r="F12114" t="s">
        <v>18</v>
      </c>
      <c r="G12114">
        <v>1</v>
      </c>
      <c r="H12114">
        <v>4</v>
      </c>
      <c r="I12114" t="s">
        <v>7</v>
      </c>
      <c r="J12114">
        <v>-1</v>
      </c>
    </row>
    <row r="12115" spans="2:10" x14ac:dyDescent="0.45">
      <c r="B12115">
        <v>33485</v>
      </c>
      <c r="C12115" t="s">
        <v>26</v>
      </c>
      <c r="D12115">
        <v>50</v>
      </c>
      <c r="E12115">
        <v>14</v>
      </c>
      <c r="F12115" t="s">
        <v>5</v>
      </c>
      <c r="G12115">
        <v>2</v>
      </c>
      <c r="H12115">
        <v>1</v>
      </c>
      <c r="I12115" t="s">
        <v>8</v>
      </c>
      <c r="J12115">
        <v>1</v>
      </c>
    </row>
    <row r="12116" spans="2:10" x14ac:dyDescent="0.45">
      <c r="B12116">
        <v>33502</v>
      </c>
      <c r="C12116" t="s">
        <v>26</v>
      </c>
      <c r="D12116">
        <v>50</v>
      </c>
      <c r="E12116">
        <v>14</v>
      </c>
      <c r="F12116" t="s">
        <v>4</v>
      </c>
      <c r="G12116">
        <v>1</v>
      </c>
      <c r="H12116">
        <v>2</v>
      </c>
      <c r="I12116" t="s">
        <v>1</v>
      </c>
      <c r="J12116">
        <v>-1</v>
      </c>
    </row>
    <row r="12117" spans="2:10" x14ac:dyDescent="0.45">
      <c r="B12117">
        <v>33519</v>
      </c>
      <c r="C12117" t="s">
        <v>26</v>
      </c>
      <c r="D12117">
        <v>50</v>
      </c>
      <c r="E12117">
        <v>14</v>
      </c>
      <c r="F12117" t="s">
        <v>11</v>
      </c>
      <c r="G12117">
        <v>4</v>
      </c>
      <c r="H12117">
        <v>0</v>
      </c>
      <c r="I12117" t="s">
        <v>6</v>
      </c>
      <c r="J12117">
        <v>1</v>
      </c>
    </row>
    <row r="12118" spans="2:10" x14ac:dyDescent="0.45">
      <c r="B12118">
        <v>33552</v>
      </c>
      <c r="C12118" t="s">
        <v>26</v>
      </c>
      <c r="D12118">
        <v>50</v>
      </c>
      <c r="E12118">
        <v>14</v>
      </c>
      <c r="F12118" t="s">
        <v>10</v>
      </c>
      <c r="G12118">
        <v>4</v>
      </c>
      <c r="H12118">
        <v>2</v>
      </c>
      <c r="I12118" t="s">
        <v>17</v>
      </c>
      <c r="J12118">
        <v>1</v>
      </c>
    </row>
    <row r="12119" spans="2:10" x14ac:dyDescent="0.45">
      <c r="B12119">
        <v>33433</v>
      </c>
      <c r="C12119" t="s">
        <v>26</v>
      </c>
      <c r="D12119">
        <v>50</v>
      </c>
      <c r="E12119">
        <v>15</v>
      </c>
      <c r="F12119" t="s">
        <v>7</v>
      </c>
      <c r="G12119">
        <v>1</v>
      </c>
      <c r="H12119">
        <v>1</v>
      </c>
      <c r="I12119" t="s">
        <v>27</v>
      </c>
      <c r="J12119">
        <v>0</v>
      </c>
    </row>
    <row r="12120" spans="2:10" x14ac:dyDescent="0.45">
      <c r="B12120">
        <v>33477</v>
      </c>
      <c r="C12120" t="s">
        <v>26</v>
      </c>
      <c r="D12120">
        <v>50</v>
      </c>
      <c r="E12120">
        <v>15</v>
      </c>
      <c r="F12120" t="s">
        <v>24</v>
      </c>
      <c r="G12120">
        <v>1</v>
      </c>
      <c r="H12120">
        <v>3</v>
      </c>
      <c r="I12120" t="s">
        <v>3</v>
      </c>
      <c r="J12120">
        <v>-1</v>
      </c>
    </row>
    <row r="12121" spans="2:10" x14ac:dyDescent="0.45">
      <c r="B12121">
        <v>33493</v>
      </c>
      <c r="C12121" t="s">
        <v>26</v>
      </c>
      <c r="D12121">
        <v>50</v>
      </c>
      <c r="E12121">
        <v>15</v>
      </c>
      <c r="F12121" t="s">
        <v>21</v>
      </c>
      <c r="G12121">
        <v>1</v>
      </c>
      <c r="H12121">
        <v>2</v>
      </c>
      <c r="I12121" t="s">
        <v>4</v>
      </c>
      <c r="J12121">
        <v>-1</v>
      </c>
    </row>
    <row r="12122" spans="2:10" x14ac:dyDescent="0.45">
      <c r="B12122">
        <v>33510</v>
      </c>
      <c r="C12122" t="s">
        <v>26</v>
      </c>
      <c r="D12122">
        <v>50</v>
      </c>
      <c r="E12122">
        <v>15</v>
      </c>
      <c r="F12122" t="s">
        <v>17</v>
      </c>
      <c r="G12122">
        <v>1</v>
      </c>
      <c r="H12122">
        <v>2</v>
      </c>
      <c r="I12122" t="s">
        <v>9</v>
      </c>
      <c r="J12122">
        <v>-1</v>
      </c>
    </row>
    <row r="12123" spans="2:10" x14ac:dyDescent="0.45">
      <c r="B12123">
        <v>33527</v>
      </c>
      <c r="C12123" t="s">
        <v>26</v>
      </c>
      <c r="D12123">
        <v>50</v>
      </c>
      <c r="E12123">
        <v>15</v>
      </c>
      <c r="F12123" t="s">
        <v>13</v>
      </c>
      <c r="G12123">
        <v>3</v>
      </c>
      <c r="H12123">
        <v>0</v>
      </c>
      <c r="I12123" t="s">
        <v>18</v>
      </c>
      <c r="J12123">
        <v>1</v>
      </c>
    </row>
    <row r="12124" spans="2:10" x14ac:dyDescent="0.45">
      <c r="B12124">
        <v>33536</v>
      </c>
      <c r="C12124" t="s">
        <v>26</v>
      </c>
      <c r="D12124">
        <v>50</v>
      </c>
      <c r="E12124">
        <v>15</v>
      </c>
      <c r="F12124" t="s">
        <v>0</v>
      </c>
      <c r="G12124">
        <v>1</v>
      </c>
      <c r="H12124">
        <v>1</v>
      </c>
      <c r="I12124" t="s">
        <v>5</v>
      </c>
      <c r="J12124">
        <v>0</v>
      </c>
    </row>
    <row r="12125" spans="2:10" x14ac:dyDescent="0.45">
      <c r="B12125">
        <v>33544</v>
      </c>
      <c r="C12125" t="s">
        <v>26</v>
      </c>
      <c r="D12125">
        <v>50</v>
      </c>
      <c r="E12125">
        <v>15</v>
      </c>
      <c r="F12125" t="s">
        <v>8</v>
      </c>
      <c r="G12125">
        <v>0</v>
      </c>
      <c r="H12125">
        <v>1</v>
      </c>
      <c r="I12125" t="s">
        <v>10</v>
      </c>
      <c r="J12125">
        <v>-1</v>
      </c>
    </row>
    <row r="12126" spans="2:10" x14ac:dyDescent="0.45">
      <c r="B12126">
        <v>33560</v>
      </c>
      <c r="C12126" t="s">
        <v>26</v>
      </c>
      <c r="D12126">
        <v>50</v>
      </c>
      <c r="E12126">
        <v>15</v>
      </c>
      <c r="F12126" t="s">
        <v>1</v>
      </c>
      <c r="G12126">
        <v>0</v>
      </c>
      <c r="H12126">
        <v>1</v>
      </c>
      <c r="I12126" t="s">
        <v>11</v>
      </c>
      <c r="J12126">
        <v>-1</v>
      </c>
    </row>
    <row r="12127" spans="2:10" x14ac:dyDescent="0.45">
      <c r="B12127">
        <v>33569</v>
      </c>
      <c r="C12127" t="s">
        <v>26</v>
      </c>
      <c r="D12127">
        <v>50</v>
      </c>
      <c r="E12127">
        <v>15</v>
      </c>
      <c r="F12127" t="s">
        <v>6</v>
      </c>
      <c r="G12127">
        <v>2</v>
      </c>
      <c r="H12127">
        <v>0</v>
      </c>
      <c r="I12127" t="s">
        <v>14</v>
      </c>
      <c r="J12127">
        <v>1</v>
      </c>
    </row>
    <row r="12128" spans="2:10" x14ac:dyDescent="0.45">
      <c r="B12128">
        <v>33426</v>
      </c>
      <c r="C12128" t="s">
        <v>26</v>
      </c>
      <c r="D12128">
        <v>50</v>
      </c>
      <c r="E12128">
        <v>16</v>
      </c>
      <c r="F12128" t="s">
        <v>14</v>
      </c>
      <c r="G12128">
        <v>1</v>
      </c>
      <c r="H12128">
        <v>1</v>
      </c>
      <c r="I12128" t="s">
        <v>1</v>
      </c>
      <c r="J12128">
        <v>0</v>
      </c>
    </row>
    <row r="12129" spans="2:10" x14ac:dyDescent="0.45">
      <c r="B12129">
        <v>33443</v>
      </c>
      <c r="C12129" t="s">
        <v>26</v>
      </c>
      <c r="D12129">
        <v>50</v>
      </c>
      <c r="E12129">
        <v>16</v>
      </c>
      <c r="F12129" t="s">
        <v>27</v>
      </c>
      <c r="G12129">
        <v>0</v>
      </c>
      <c r="H12129">
        <v>1</v>
      </c>
      <c r="I12129" t="s">
        <v>13</v>
      </c>
      <c r="J12129">
        <v>-1</v>
      </c>
    </row>
    <row r="12130" spans="2:10" x14ac:dyDescent="0.45">
      <c r="B12130">
        <v>33452</v>
      </c>
      <c r="C12130" t="s">
        <v>26</v>
      </c>
      <c r="D12130">
        <v>50</v>
      </c>
      <c r="E12130">
        <v>16</v>
      </c>
      <c r="F12130" t="s">
        <v>3</v>
      </c>
      <c r="G12130">
        <v>1</v>
      </c>
      <c r="H12130">
        <v>1</v>
      </c>
      <c r="I12130" t="s">
        <v>7</v>
      </c>
      <c r="J12130">
        <v>0</v>
      </c>
    </row>
    <row r="12131" spans="2:10" x14ac:dyDescent="0.45">
      <c r="B12131">
        <v>33461</v>
      </c>
      <c r="C12131" t="s">
        <v>26</v>
      </c>
      <c r="D12131">
        <v>50</v>
      </c>
      <c r="E12131">
        <v>16</v>
      </c>
      <c r="F12131" t="s">
        <v>9</v>
      </c>
      <c r="G12131">
        <v>2</v>
      </c>
      <c r="H12131">
        <v>0</v>
      </c>
      <c r="I12131" t="s">
        <v>8</v>
      </c>
      <c r="J12131">
        <v>1</v>
      </c>
    </row>
    <row r="12132" spans="2:10" x14ac:dyDescent="0.45">
      <c r="B12132">
        <v>33470</v>
      </c>
      <c r="C12132" t="s">
        <v>26</v>
      </c>
      <c r="D12132">
        <v>50</v>
      </c>
      <c r="E12132">
        <v>16</v>
      </c>
      <c r="F12132" t="s">
        <v>18</v>
      </c>
      <c r="G12132">
        <v>1</v>
      </c>
      <c r="H12132">
        <v>1</v>
      </c>
      <c r="I12132" t="s">
        <v>17</v>
      </c>
      <c r="J12132">
        <v>0</v>
      </c>
    </row>
    <row r="12133" spans="2:10" x14ac:dyDescent="0.45">
      <c r="B12133">
        <v>33486</v>
      </c>
      <c r="C12133" t="s">
        <v>26</v>
      </c>
      <c r="D12133">
        <v>50</v>
      </c>
      <c r="E12133">
        <v>16</v>
      </c>
      <c r="F12133" t="s">
        <v>5</v>
      </c>
      <c r="G12133">
        <v>0</v>
      </c>
      <c r="H12133">
        <v>3</v>
      </c>
      <c r="I12133" t="s">
        <v>10</v>
      </c>
      <c r="J12133">
        <v>-1</v>
      </c>
    </row>
    <row r="12134" spans="2:10" x14ac:dyDescent="0.45">
      <c r="B12134">
        <v>33503</v>
      </c>
      <c r="C12134" t="s">
        <v>26</v>
      </c>
      <c r="D12134">
        <v>50</v>
      </c>
      <c r="E12134">
        <v>16</v>
      </c>
      <c r="F12134" t="s">
        <v>4</v>
      </c>
      <c r="G12134">
        <v>4</v>
      </c>
      <c r="H12134">
        <v>4</v>
      </c>
      <c r="I12134" t="s">
        <v>24</v>
      </c>
      <c r="J12134">
        <v>0</v>
      </c>
    </row>
    <row r="12135" spans="2:10" x14ac:dyDescent="0.45">
      <c r="B12135">
        <v>33520</v>
      </c>
      <c r="C12135" t="s">
        <v>26</v>
      </c>
      <c r="D12135">
        <v>50</v>
      </c>
      <c r="E12135">
        <v>16</v>
      </c>
      <c r="F12135" t="s">
        <v>11</v>
      </c>
      <c r="G12135">
        <v>1</v>
      </c>
      <c r="H12135">
        <v>3</v>
      </c>
      <c r="I12135" t="s">
        <v>21</v>
      </c>
      <c r="J12135">
        <v>-1</v>
      </c>
    </row>
    <row r="12136" spans="2:10" x14ac:dyDescent="0.45">
      <c r="B12136">
        <v>33537</v>
      </c>
      <c r="C12136" t="s">
        <v>26</v>
      </c>
      <c r="D12136">
        <v>50</v>
      </c>
      <c r="E12136">
        <v>16</v>
      </c>
      <c r="F12136" t="s">
        <v>0</v>
      </c>
      <c r="G12136">
        <v>1</v>
      </c>
      <c r="H12136">
        <v>1</v>
      </c>
      <c r="I12136" t="s">
        <v>6</v>
      </c>
      <c r="J12136">
        <v>0</v>
      </c>
    </row>
    <row r="12137" spans="2:10" x14ac:dyDescent="0.45">
      <c r="B12137">
        <v>33434</v>
      </c>
      <c r="C12137" t="s">
        <v>26</v>
      </c>
      <c r="D12137">
        <v>50</v>
      </c>
      <c r="E12137">
        <v>17</v>
      </c>
      <c r="F12137" t="s">
        <v>7</v>
      </c>
      <c r="G12137">
        <v>2</v>
      </c>
      <c r="H12137">
        <v>1</v>
      </c>
      <c r="I12137" t="s">
        <v>4</v>
      </c>
      <c r="J12137">
        <v>1</v>
      </c>
    </row>
    <row r="12138" spans="2:10" x14ac:dyDescent="0.45">
      <c r="B12138">
        <v>33478</v>
      </c>
      <c r="C12138" t="s">
        <v>26</v>
      </c>
      <c r="D12138">
        <v>50</v>
      </c>
      <c r="E12138">
        <v>17</v>
      </c>
      <c r="F12138" t="s">
        <v>24</v>
      </c>
      <c r="G12138">
        <v>1</v>
      </c>
      <c r="H12138">
        <v>3</v>
      </c>
      <c r="I12138" t="s">
        <v>11</v>
      </c>
      <c r="J12138">
        <v>-1</v>
      </c>
    </row>
    <row r="12139" spans="2:10" x14ac:dyDescent="0.45">
      <c r="B12139">
        <v>33494</v>
      </c>
      <c r="C12139" t="s">
        <v>26</v>
      </c>
      <c r="D12139">
        <v>50</v>
      </c>
      <c r="E12139">
        <v>17</v>
      </c>
      <c r="F12139" t="s">
        <v>21</v>
      </c>
      <c r="G12139">
        <v>0</v>
      </c>
      <c r="H12139">
        <v>0</v>
      </c>
      <c r="I12139" t="s">
        <v>14</v>
      </c>
      <c r="J12139">
        <v>0</v>
      </c>
    </row>
    <row r="12140" spans="2:10" x14ac:dyDescent="0.45">
      <c r="B12140">
        <v>33511</v>
      </c>
      <c r="C12140" t="s">
        <v>26</v>
      </c>
      <c r="D12140">
        <v>50</v>
      </c>
      <c r="E12140">
        <v>17</v>
      </c>
      <c r="F12140" t="s">
        <v>17</v>
      </c>
      <c r="G12140">
        <v>1</v>
      </c>
      <c r="H12140">
        <v>1</v>
      </c>
      <c r="I12140" t="s">
        <v>27</v>
      </c>
      <c r="J12140">
        <v>0</v>
      </c>
    </row>
    <row r="12141" spans="2:10" x14ac:dyDescent="0.45">
      <c r="B12141">
        <v>33528</v>
      </c>
      <c r="C12141" t="s">
        <v>26</v>
      </c>
      <c r="D12141">
        <v>50</v>
      </c>
      <c r="E12141">
        <v>17</v>
      </c>
      <c r="F12141" t="s">
        <v>13</v>
      </c>
      <c r="G12141">
        <v>0</v>
      </c>
      <c r="H12141">
        <v>2</v>
      </c>
      <c r="I12141" t="s">
        <v>3</v>
      </c>
      <c r="J12141">
        <v>-1</v>
      </c>
    </row>
    <row r="12142" spans="2:10" x14ac:dyDescent="0.45">
      <c r="B12142">
        <v>33545</v>
      </c>
      <c r="C12142" t="s">
        <v>26</v>
      </c>
      <c r="D12142">
        <v>50</v>
      </c>
      <c r="E12142">
        <v>17</v>
      </c>
      <c r="F12142" t="s">
        <v>8</v>
      </c>
      <c r="G12142">
        <v>4</v>
      </c>
      <c r="H12142">
        <v>1</v>
      </c>
      <c r="I12142" t="s">
        <v>18</v>
      </c>
      <c r="J12142">
        <v>1</v>
      </c>
    </row>
    <row r="12143" spans="2:10" x14ac:dyDescent="0.45">
      <c r="B12143">
        <v>33553</v>
      </c>
      <c r="C12143" t="s">
        <v>26</v>
      </c>
      <c r="D12143">
        <v>50</v>
      </c>
      <c r="E12143">
        <v>17</v>
      </c>
      <c r="F12143" t="s">
        <v>10</v>
      </c>
      <c r="G12143">
        <v>3</v>
      </c>
      <c r="H12143">
        <v>0</v>
      </c>
      <c r="I12143" t="s">
        <v>9</v>
      </c>
      <c r="J12143">
        <v>1</v>
      </c>
    </row>
    <row r="12144" spans="2:10" x14ac:dyDescent="0.45">
      <c r="B12144">
        <v>33561</v>
      </c>
      <c r="C12144" t="s">
        <v>26</v>
      </c>
      <c r="D12144">
        <v>50</v>
      </c>
      <c r="E12144">
        <v>17</v>
      </c>
      <c r="F12144" t="s">
        <v>1</v>
      </c>
      <c r="G12144">
        <v>2</v>
      </c>
      <c r="H12144">
        <v>3</v>
      </c>
      <c r="I12144" t="s">
        <v>0</v>
      </c>
      <c r="J12144">
        <v>-1</v>
      </c>
    </row>
    <row r="12145" spans="2:10" x14ac:dyDescent="0.45">
      <c r="B12145">
        <v>33570</v>
      </c>
      <c r="C12145" t="s">
        <v>26</v>
      </c>
      <c r="D12145">
        <v>50</v>
      </c>
      <c r="E12145">
        <v>17</v>
      </c>
      <c r="F12145" t="s">
        <v>6</v>
      </c>
      <c r="G12145">
        <v>0</v>
      </c>
      <c r="H12145">
        <v>2</v>
      </c>
      <c r="I12145" t="s">
        <v>5</v>
      </c>
      <c r="J12145">
        <v>-1</v>
      </c>
    </row>
    <row r="12146" spans="2:10" x14ac:dyDescent="0.45">
      <c r="B12146">
        <v>35590</v>
      </c>
      <c r="C12146" t="s">
        <v>25</v>
      </c>
      <c r="D12146">
        <v>51</v>
      </c>
      <c r="E12146">
        <v>1</v>
      </c>
      <c r="F12146" t="s">
        <v>3</v>
      </c>
      <c r="G12146">
        <v>2</v>
      </c>
      <c r="H12146">
        <v>1</v>
      </c>
      <c r="I12146" t="s">
        <v>18</v>
      </c>
      <c r="J12146">
        <v>1</v>
      </c>
    </row>
    <row r="12147" spans="2:10" x14ac:dyDescent="0.45">
      <c r="B12147">
        <v>35591</v>
      </c>
      <c r="C12147" t="s">
        <v>25</v>
      </c>
      <c r="D12147">
        <v>51</v>
      </c>
      <c r="E12147">
        <v>1</v>
      </c>
      <c r="F12147" t="s">
        <v>16</v>
      </c>
      <c r="G12147">
        <v>1</v>
      </c>
      <c r="H12147">
        <v>2</v>
      </c>
      <c r="I12147" t="s">
        <v>5</v>
      </c>
      <c r="J12147">
        <v>-1</v>
      </c>
    </row>
    <row r="12148" spans="2:10" x14ac:dyDescent="0.45">
      <c r="B12148">
        <v>35592</v>
      </c>
      <c r="C12148" t="s">
        <v>25</v>
      </c>
      <c r="D12148">
        <v>51</v>
      </c>
      <c r="E12148">
        <v>1</v>
      </c>
      <c r="F12148" t="s">
        <v>13</v>
      </c>
      <c r="G12148">
        <v>2</v>
      </c>
      <c r="H12148">
        <v>0</v>
      </c>
      <c r="I12148" t="s">
        <v>21</v>
      </c>
      <c r="J12148">
        <v>1</v>
      </c>
    </row>
    <row r="12149" spans="2:10" x14ac:dyDescent="0.45">
      <c r="B12149">
        <v>35593</v>
      </c>
      <c r="C12149" t="s">
        <v>25</v>
      </c>
      <c r="D12149">
        <v>51</v>
      </c>
      <c r="E12149">
        <v>1</v>
      </c>
      <c r="F12149" t="s">
        <v>7</v>
      </c>
      <c r="G12149">
        <v>0</v>
      </c>
      <c r="H12149">
        <v>2</v>
      </c>
      <c r="I12149" t="s">
        <v>1</v>
      </c>
      <c r="J12149">
        <v>-1</v>
      </c>
    </row>
    <row r="12150" spans="2:10" x14ac:dyDescent="0.45">
      <c r="B12150">
        <v>35594</v>
      </c>
      <c r="C12150" t="s">
        <v>25</v>
      </c>
      <c r="D12150">
        <v>51</v>
      </c>
      <c r="E12150">
        <v>1</v>
      </c>
      <c r="F12150" t="s">
        <v>9</v>
      </c>
      <c r="G12150">
        <v>0</v>
      </c>
      <c r="H12150">
        <v>1</v>
      </c>
      <c r="I12150" t="s">
        <v>6</v>
      </c>
      <c r="J12150">
        <v>-1</v>
      </c>
    </row>
    <row r="12151" spans="2:10" x14ac:dyDescent="0.45">
      <c r="B12151">
        <v>35595</v>
      </c>
      <c r="C12151" t="s">
        <v>25</v>
      </c>
      <c r="D12151">
        <v>51</v>
      </c>
      <c r="E12151">
        <v>1</v>
      </c>
      <c r="F12151" t="s">
        <v>17</v>
      </c>
      <c r="G12151">
        <v>1</v>
      </c>
      <c r="H12151">
        <v>4</v>
      </c>
      <c r="I12151" t="s">
        <v>11</v>
      </c>
      <c r="J12151">
        <v>-1</v>
      </c>
    </row>
    <row r="12152" spans="2:10" x14ac:dyDescent="0.45">
      <c r="B12152">
        <v>35596</v>
      </c>
      <c r="C12152" t="s">
        <v>25</v>
      </c>
      <c r="D12152">
        <v>51</v>
      </c>
      <c r="E12152">
        <v>1</v>
      </c>
      <c r="F12152" t="s">
        <v>10</v>
      </c>
      <c r="G12152">
        <v>1</v>
      </c>
      <c r="H12152">
        <v>1</v>
      </c>
      <c r="I12152" t="s">
        <v>14</v>
      </c>
      <c r="J12152">
        <v>0</v>
      </c>
    </row>
    <row r="12153" spans="2:10" x14ac:dyDescent="0.45">
      <c r="B12153">
        <v>35597</v>
      </c>
      <c r="C12153" t="s">
        <v>25</v>
      </c>
      <c r="D12153">
        <v>51</v>
      </c>
      <c r="E12153">
        <v>1</v>
      </c>
      <c r="F12153" t="s">
        <v>8</v>
      </c>
      <c r="G12153">
        <v>1</v>
      </c>
      <c r="H12153">
        <v>4</v>
      </c>
      <c r="I12153" t="s">
        <v>0</v>
      </c>
      <c r="J12153">
        <v>-1</v>
      </c>
    </row>
    <row r="12154" spans="2:10" x14ac:dyDescent="0.45">
      <c r="B12154">
        <v>35598</v>
      </c>
      <c r="C12154" t="s">
        <v>25</v>
      </c>
      <c r="D12154">
        <v>51</v>
      </c>
      <c r="E12154">
        <v>1</v>
      </c>
      <c r="F12154" t="s">
        <v>24</v>
      </c>
      <c r="G12154">
        <v>1</v>
      </c>
      <c r="H12154">
        <v>2</v>
      </c>
      <c r="I12154" t="s">
        <v>4</v>
      </c>
      <c r="J12154">
        <v>-1</v>
      </c>
    </row>
    <row r="12155" spans="2:10" x14ac:dyDescent="0.45">
      <c r="B12155">
        <v>35599</v>
      </c>
      <c r="C12155" t="s">
        <v>25</v>
      </c>
      <c r="D12155">
        <v>51</v>
      </c>
      <c r="E12155">
        <v>2</v>
      </c>
      <c r="F12155" t="s">
        <v>6</v>
      </c>
      <c r="G12155">
        <v>2</v>
      </c>
      <c r="H12155">
        <v>2</v>
      </c>
      <c r="I12155" t="s">
        <v>17</v>
      </c>
      <c r="J12155">
        <v>0</v>
      </c>
    </row>
    <row r="12156" spans="2:10" x14ac:dyDescent="0.45">
      <c r="B12156">
        <v>35600</v>
      </c>
      <c r="C12156" t="s">
        <v>25</v>
      </c>
      <c r="D12156">
        <v>51</v>
      </c>
      <c r="E12156">
        <v>2</v>
      </c>
      <c r="F12156" t="s">
        <v>4</v>
      </c>
      <c r="G12156">
        <v>1</v>
      </c>
      <c r="H12156">
        <v>1</v>
      </c>
      <c r="I12156" t="s">
        <v>3</v>
      </c>
      <c r="J12156">
        <v>0</v>
      </c>
    </row>
    <row r="12157" spans="2:10" x14ac:dyDescent="0.45">
      <c r="B12157">
        <v>35601</v>
      </c>
      <c r="C12157" t="s">
        <v>25</v>
      </c>
      <c r="D12157">
        <v>51</v>
      </c>
      <c r="E12157">
        <v>2</v>
      </c>
      <c r="F12157" t="s">
        <v>21</v>
      </c>
      <c r="G12157">
        <v>2</v>
      </c>
      <c r="H12157">
        <v>1</v>
      </c>
      <c r="I12157" t="s">
        <v>24</v>
      </c>
      <c r="J12157">
        <v>1</v>
      </c>
    </row>
    <row r="12158" spans="2:10" x14ac:dyDescent="0.45">
      <c r="B12158">
        <v>35602</v>
      </c>
      <c r="C12158" t="s">
        <v>25</v>
      </c>
      <c r="D12158">
        <v>51</v>
      </c>
      <c r="E12158">
        <v>2</v>
      </c>
      <c r="F12158" t="s">
        <v>1</v>
      </c>
      <c r="G12158">
        <v>2</v>
      </c>
      <c r="H12158">
        <v>1</v>
      </c>
      <c r="I12158" t="s">
        <v>8</v>
      </c>
      <c r="J12158">
        <v>1</v>
      </c>
    </row>
    <row r="12159" spans="2:10" x14ac:dyDescent="0.45">
      <c r="B12159">
        <v>35603</v>
      </c>
      <c r="C12159" t="s">
        <v>25</v>
      </c>
      <c r="D12159">
        <v>51</v>
      </c>
      <c r="E12159">
        <v>2</v>
      </c>
      <c r="F12159" t="s">
        <v>11</v>
      </c>
      <c r="G12159">
        <v>3</v>
      </c>
      <c r="H12159">
        <v>0</v>
      </c>
      <c r="I12159" t="s">
        <v>7</v>
      </c>
      <c r="J12159">
        <v>1</v>
      </c>
    </row>
    <row r="12160" spans="2:10" x14ac:dyDescent="0.45">
      <c r="B12160">
        <v>35604</v>
      </c>
      <c r="C12160" t="s">
        <v>25</v>
      </c>
      <c r="D12160">
        <v>51</v>
      </c>
      <c r="E12160">
        <v>2</v>
      </c>
      <c r="F12160" t="s">
        <v>0</v>
      </c>
      <c r="G12160">
        <v>4</v>
      </c>
      <c r="H12160">
        <v>2</v>
      </c>
      <c r="I12160" t="s">
        <v>16</v>
      </c>
      <c r="J12160">
        <v>1</v>
      </c>
    </row>
    <row r="12161" spans="2:10" x14ac:dyDescent="0.45">
      <c r="B12161">
        <v>35605</v>
      </c>
      <c r="C12161" t="s">
        <v>25</v>
      </c>
      <c r="D12161">
        <v>51</v>
      </c>
      <c r="E12161">
        <v>2</v>
      </c>
      <c r="F12161" t="s">
        <v>14</v>
      </c>
      <c r="G12161">
        <v>2</v>
      </c>
      <c r="H12161">
        <v>1</v>
      </c>
      <c r="I12161" t="s">
        <v>9</v>
      </c>
      <c r="J12161">
        <v>1</v>
      </c>
    </row>
    <row r="12162" spans="2:10" x14ac:dyDescent="0.45">
      <c r="B12162">
        <v>35606</v>
      </c>
      <c r="C12162" t="s">
        <v>25</v>
      </c>
      <c r="D12162">
        <v>51</v>
      </c>
      <c r="E12162">
        <v>2</v>
      </c>
      <c r="F12162" t="s">
        <v>18</v>
      </c>
      <c r="G12162">
        <v>0</v>
      </c>
      <c r="H12162">
        <v>0</v>
      </c>
      <c r="I12162" t="s">
        <v>10</v>
      </c>
      <c r="J12162">
        <v>0</v>
      </c>
    </row>
    <row r="12163" spans="2:10" x14ac:dyDescent="0.45">
      <c r="B12163">
        <v>35607</v>
      </c>
      <c r="C12163" t="s">
        <v>25</v>
      </c>
      <c r="D12163">
        <v>51</v>
      </c>
      <c r="E12163">
        <v>2</v>
      </c>
      <c r="F12163" t="s">
        <v>5</v>
      </c>
      <c r="G12163">
        <v>0</v>
      </c>
      <c r="H12163">
        <v>1</v>
      </c>
      <c r="I12163" t="s">
        <v>13</v>
      </c>
      <c r="J12163">
        <v>-1</v>
      </c>
    </row>
    <row r="12164" spans="2:10" x14ac:dyDescent="0.45">
      <c r="B12164">
        <v>35608</v>
      </c>
      <c r="C12164" t="s">
        <v>25</v>
      </c>
      <c r="D12164">
        <v>51</v>
      </c>
      <c r="E12164">
        <v>3</v>
      </c>
      <c r="F12164" t="s">
        <v>21</v>
      </c>
      <c r="G12164">
        <v>2</v>
      </c>
      <c r="H12164">
        <v>3</v>
      </c>
      <c r="I12164" t="s">
        <v>5</v>
      </c>
      <c r="J12164">
        <v>-1</v>
      </c>
    </row>
    <row r="12165" spans="2:10" x14ac:dyDescent="0.45">
      <c r="B12165">
        <v>35609</v>
      </c>
      <c r="C12165" t="s">
        <v>25</v>
      </c>
      <c r="D12165">
        <v>51</v>
      </c>
      <c r="E12165">
        <v>3</v>
      </c>
      <c r="F12165" t="s">
        <v>13</v>
      </c>
      <c r="G12165">
        <v>2</v>
      </c>
      <c r="H12165">
        <v>1</v>
      </c>
      <c r="I12165" t="s">
        <v>0</v>
      </c>
      <c r="J12165">
        <v>1</v>
      </c>
    </row>
    <row r="12166" spans="2:10" x14ac:dyDescent="0.45">
      <c r="B12166">
        <v>35610</v>
      </c>
      <c r="C12166" t="s">
        <v>25</v>
      </c>
      <c r="D12166">
        <v>51</v>
      </c>
      <c r="E12166">
        <v>3</v>
      </c>
      <c r="F12166" t="s">
        <v>16</v>
      </c>
      <c r="G12166">
        <v>0</v>
      </c>
      <c r="H12166">
        <v>1</v>
      </c>
      <c r="I12166" t="s">
        <v>1</v>
      </c>
      <c r="J12166">
        <v>-1</v>
      </c>
    </row>
    <row r="12167" spans="2:10" x14ac:dyDescent="0.45">
      <c r="B12167">
        <v>35611</v>
      </c>
      <c r="C12167" t="s">
        <v>25</v>
      </c>
      <c r="D12167">
        <v>51</v>
      </c>
      <c r="E12167">
        <v>3</v>
      </c>
      <c r="F12167" t="s">
        <v>8</v>
      </c>
      <c r="G12167">
        <v>3</v>
      </c>
      <c r="H12167">
        <v>2</v>
      </c>
      <c r="I12167" t="s">
        <v>11</v>
      </c>
      <c r="J12167">
        <v>1</v>
      </c>
    </row>
    <row r="12168" spans="2:10" x14ac:dyDescent="0.45">
      <c r="B12168">
        <v>35612</v>
      </c>
      <c r="C12168" t="s">
        <v>25</v>
      </c>
      <c r="D12168">
        <v>51</v>
      </c>
      <c r="E12168">
        <v>3</v>
      </c>
      <c r="F12168" t="s">
        <v>7</v>
      </c>
      <c r="G12168">
        <v>5</v>
      </c>
      <c r="H12168">
        <v>1</v>
      </c>
      <c r="I12168" t="s">
        <v>6</v>
      </c>
      <c r="J12168">
        <v>1</v>
      </c>
    </row>
    <row r="12169" spans="2:10" x14ac:dyDescent="0.45">
      <c r="B12169">
        <v>35613</v>
      </c>
      <c r="C12169" t="s">
        <v>25</v>
      </c>
      <c r="D12169">
        <v>51</v>
      </c>
      <c r="E12169">
        <v>3</v>
      </c>
      <c r="F12169" t="s">
        <v>17</v>
      </c>
      <c r="G12169">
        <v>1</v>
      </c>
      <c r="H12169">
        <v>0</v>
      </c>
      <c r="I12169" t="s">
        <v>14</v>
      </c>
      <c r="J12169">
        <v>1</v>
      </c>
    </row>
    <row r="12170" spans="2:10" x14ac:dyDescent="0.45">
      <c r="B12170">
        <v>35614</v>
      </c>
      <c r="C12170" t="s">
        <v>25</v>
      </c>
      <c r="D12170">
        <v>51</v>
      </c>
      <c r="E12170">
        <v>3</v>
      </c>
      <c r="F12170" t="s">
        <v>9</v>
      </c>
      <c r="G12170">
        <v>3</v>
      </c>
      <c r="H12170">
        <v>0</v>
      </c>
      <c r="I12170" t="s">
        <v>18</v>
      </c>
      <c r="J12170">
        <v>1</v>
      </c>
    </row>
    <row r="12171" spans="2:10" x14ac:dyDescent="0.45">
      <c r="B12171">
        <v>35615</v>
      </c>
      <c r="C12171" t="s">
        <v>25</v>
      </c>
      <c r="D12171">
        <v>51</v>
      </c>
      <c r="E12171">
        <v>3</v>
      </c>
      <c r="F12171" t="s">
        <v>10</v>
      </c>
      <c r="G12171">
        <v>2</v>
      </c>
      <c r="H12171">
        <v>2</v>
      </c>
      <c r="I12171" t="s">
        <v>4</v>
      </c>
      <c r="J12171">
        <v>0</v>
      </c>
    </row>
    <row r="12172" spans="2:10" x14ac:dyDescent="0.45">
      <c r="B12172">
        <v>35616</v>
      </c>
      <c r="C12172" t="s">
        <v>25</v>
      </c>
      <c r="D12172">
        <v>51</v>
      </c>
      <c r="E12172">
        <v>3</v>
      </c>
      <c r="F12172" t="s">
        <v>3</v>
      </c>
      <c r="G12172">
        <v>1</v>
      </c>
      <c r="H12172">
        <v>2</v>
      </c>
      <c r="I12172" t="s">
        <v>24</v>
      </c>
      <c r="J12172">
        <v>-1</v>
      </c>
    </row>
    <row r="12173" spans="2:10" x14ac:dyDescent="0.45">
      <c r="B12173">
        <v>35617</v>
      </c>
      <c r="C12173" t="s">
        <v>25</v>
      </c>
      <c r="D12173">
        <v>51</v>
      </c>
      <c r="E12173">
        <v>4</v>
      </c>
      <c r="F12173" t="s">
        <v>3</v>
      </c>
      <c r="G12173">
        <v>2</v>
      </c>
      <c r="H12173">
        <v>2</v>
      </c>
      <c r="I12173" t="s">
        <v>21</v>
      </c>
      <c r="J12173">
        <v>0</v>
      </c>
    </row>
    <row r="12174" spans="2:10" x14ac:dyDescent="0.45">
      <c r="B12174">
        <v>35618</v>
      </c>
      <c r="C12174" t="s">
        <v>25</v>
      </c>
      <c r="D12174">
        <v>51</v>
      </c>
      <c r="E12174">
        <v>4</v>
      </c>
      <c r="F12174" t="s">
        <v>6</v>
      </c>
      <c r="G12174">
        <v>1</v>
      </c>
      <c r="H12174">
        <v>2</v>
      </c>
      <c r="I12174" t="s">
        <v>8</v>
      </c>
      <c r="J12174">
        <v>-1</v>
      </c>
    </row>
    <row r="12175" spans="2:10" x14ac:dyDescent="0.45">
      <c r="B12175">
        <v>35619</v>
      </c>
      <c r="C12175" t="s">
        <v>25</v>
      </c>
      <c r="D12175">
        <v>51</v>
      </c>
      <c r="E12175">
        <v>4</v>
      </c>
      <c r="F12175" t="s">
        <v>4</v>
      </c>
      <c r="G12175">
        <v>0</v>
      </c>
      <c r="H12175">
        <v>0</v>
      </c>
      <c r="I12175" t="s">
        <v>9</v>
      </c>
      <c r="J12175">
        <v>0</v>
      </c>
    </row>
    <row r="12176" spans="2:10" x14ac:dyDescent="0.45">
      <c r="B12176">
        <v>35620</v>
      </c>
      <c r="C12176" t="s">
        <v>25</v>
      </c>
      <c r="D12176">
        <v>51</v>
      </c>
      <c r="E12176">
        <v>4</v>
      </c>
      <c r="F12176" t="s">
        <v>1</v>
      </c>
      <c r="G12176">
        <v>0</v>
      </c>
      <c r="H12176">
        <v>0</v>
      </c>
      <c r="I12176" t="s">
        <v>13</v>
      </c>
      <c r="J12176">
        <v>0</v>
      </c>
    </row>
    <row r="12177" spans="2:10" x14ac:dyDescent="0.45">
      <c r="B12177">
        <v>35621</v>
      </c>
      <c r="C12177" t="s">
        <v>25</v>
      </c>
      <c r="D12177">
        <v>51</v>
      </c>
      <c r="E12177">
        <v>4</v>
      </c>
      <c r="F12177" t="s">
        <v>11</v>
      </c>
      <c r="G12177">
        <v>1</v>
      </c>
      <c r="H12177">
        <v>3</v>
      </c>
      <c r="I12177" t="s">
        <v>16</v>
      </c>
      <c r="J12177">
        <v>-1</v>
      </c>
    </row>
    <row r="12178" spans="2:10" x14ac:dyDescent="0.45">
      <c r="B12178">
        <v>35622</v>
      </c>
      <c r="C12178" t="s">
        <v>25</v>
      </c>
      <c r="D12178">
        <v>51</v>
      </c>
      <c r="E12178">
        <v>4</v>
      </c>
      <c r="F12178" t="s">
        <v>0</v>
      </c>
      <c r="G12178">
        <v>2</v>
      </c>
      <c r="H12178">
        <v>0</v>
      </c>
      <c r="I12178" t="s">
        <v>5</v>
      </c>
      <c r="J12178">
        <v>1</v>
      </c>
    </row>
    <row r="12179" spans="2:10" x14ac:dyDescent="0.45">
      <c r="B12179">
        <v>35623</v>
      </c>
      <c r="C12179" t="s">
        <v>25</v>
      </c>
      <c r="D12179">
        <v>51</v>
      </c>
      <c r="E12179">
        <v>4</v>
      </c>
      <c r="F12179" t="s">
        <v>14</v>
      </c>
      <c r="G12179">
        <v>2</v>
      </c>
      <c r="H12179">
        <v>1</v>
      </c>
      <c r="I12179" t="s">
        <v>7</v>
      </c>
      <c r="J12179">
        <v>1</v>
      </c>
    </row>
    <row r="12180" spans="2:10" x14ac:dyDescent="0.45">
      <c r="B12180">
        <v>35624</v>
      </c>
      <c r="C12180" t="s">
        <v>25</v>
      </c>
      <c r="D12180">
        <v>51</v>
      </c>
      <c r="E12180">
        <v>4</v>
      </c>
      <c r="F12180" t="s">
        <v>18</v>
      </c>
      <c r="G12180">
        <v>2</v>
      </c>
      <c r="H12180">
        <v>1</v>
      </c>
      <c r="I12180" t="s">
        <v>17</v>
      </c>
      <c r="J12180">
        <v>1</v>
      </c>
    </row>
    <row r="12181" spans="2:10" x14ac:dyDescent="0.45">
      <c r="B12181">
        <v>35625</v>
      </c>
      <c r="C12181" t="s">
        <v>25</v>
      </c>
      <c r="D12181">
        <v>51</v>
      </c>
      <c r="E12181">
        <v>4</v>
      </c>
      <c r="F12181" t="s">
        <v>24</v>
      </c>
      <c r="G12181">
        <v>0</v>
      </c>
      <c r="H12181">
        <v>1</v>
      </c>
      <c r="I12181" t="s">
        <v>10</v>
      </c>
      <c r="J12181">
        <v>-1</v>
      </c>
    </row>
    <row r="12182" spans="2:10" x14ac:dyDescent="0.45">
      <c r="B12182">
        <v>35626</v>
      </c>
      <c r="C12182" t="s">
        <v>25</v>
      </c>
      <c r="D12182">
        <v>51</v>
      </c>
      <c r="E12182">
        <v>5</v>
      </c>
      <c r="F12182" t="s">
        <v>16</v>
      </c>
      <c r="G12182">
        <v>1</v>
      </c>
      <c r="H12182">
        <v>1</v>
      </c>
      <c r="I12182" t="s">
        <v>6</v>
      </c>
      <c r="J12182">
        <v>0</v>
      </c>
    </row>
    <row r="12183" spans="2:10" x14ac:dyDescent="0.45">
      <c r="B12183">
        <v>35627</v>
      </c>
      <c r="C12183" t="s">
        <v>25</v>
      </c>
      <c r="D12183">
        <v>51</v>
      </c>
      <c r="E12183">
        <v>5</v>
      </c>
      <c r="F12183" t="s">
        <v>13</v>
      </c>
      <c r="G12183">
        <v>1</v>
      </c>
      <c r="H12183">
        <v>1</v>
      </c>
      <c r="I12183" t="s">
        <v>11</v>
      </c>
      <c r="J12183">
        <v>0</v>
      </c>
    </row>
    <row r="12184" spans="2:10" x14ac:dyDescent="0.45">
      <c r="B12184">
        <v>35628</v>
      </c>
      <c r="C12184" t="s">
        <v>25</v>
      </c>
      <c r="D12184">
        <v>51</v>
      </c>
      <c r="E12184">
        <v>5</v>
      </c>
      <c r="F12184" t="s">
        <v>21</v>
      </c>
      <c r="G12184">
        <v>1</v>
      </c>
      <c r="H12184">
        <v>0</v>
      </c>
      <c r="I12184" t="s">
        <v>0</v>
      </c>
      <c r="J12184">
        <v>1</v>
      </c>
    </row>
    <row r="12185" spans="2:10" x14ac:dyDescent="0.45">
      <c r="B12185">
        <v>35629</v>
      </c>
      <c r="C12185" t="s">
        <v>25</v>
      </c>
      <c r="D12185">
        <v>51</v>
      </c>
      <c r="E12185">
        <v>5</v>
      </c>
      <c r="F12185" t="s">
        <v>7</v>
      </c>
      <c r="G12185">
        <v>1</v>
      </c>
      <c r="H12185">
        <v>3</v>
      </c>
      <c r="I12185" t="s">
        <v>18</v>
      </c>
      <c r="J12185">
        <v>-1</v>
      </c>
    </row>
    <row r="12186" spans="2:10" x14ac:dyDescent="0.45">
      <c r="B12186">
        <v>35630</v>
      </c>
      <c r="C12186" t="s">
        <v>25</v>
      </c>
      <c r="D12186">
        <v>51</v>
      </c>
      <c r="E12186">
        <v>5</v>
      </c>
      <c r="F12186" t="s">
        <v>9</v>
      </c>
      <c r="G12186">
        <v>0</v>
      </c>
      <c r="H12186">
        <v>2</v>
      </c>
      <c r="I12186" t="s">
        <v>24</v>
      </c>
      <c r="J12186">
        <v>-1</v>
      </c>
    </row>
    <row r="12187" spans="2:10" x14ac:dyDescent="0.45">
      <c r="B12187">
        <v>35631</v>
      </c>
      <c r="C12187" t="s">
        <v>25</v>
      </c>
      <c r="D12187">
        <v>51</v>
      </c>
      <c r="E12187">
        <v>5</v>
      </c>
      <c r="F12187" t="s">
        <v>17</v>
      </c>
      <c r="G12187">
        <v>3</v>
      </c>
      <c r="H12187">
        <v>0</v>
      </c>
      <c r="I12187" t="s">
        <v>4</v>
      </c>
      <c r="J12187">
        <v>1</v>
      </c>
    </row>
    <row r="12188" spans="2:10" x14ac:dyDescent="0.45">
      <c r="B12188">
        <v>35632</v>
      </c>
      <c r="C12188" t="s">
        <v>25</v>
      </c>
      <c r="D12188">
        <v>51</v>
      </c>
      <c r="E12188">
        <v>5</v>
      </c>
      <c r="F12188" t="s">
        <v>10</v>
      </c>
      <c r="G12188">
        <v>2</v>
      </c>
      <c r="H12188">
        <v>2</v>
      </c>
      <c r="I12188" t="s">
        <v>3</v>
      </c>
      <c r="J12188">
        <v>0</v>
      </c>
    </row>
    <row r="12189" spans="2:10" x14ac:dyDescent="0.45">
      <c r="B12189">
        <v>35633</v>
      </c>
      <c r="C12189" t="s">
        <v>25</v>
      </c>
      <c r="D12189">
        <v>51</v>
      </c>
      <c r="E12189">
        <v>5</v>
      </c>
      <c r="F12189" t="s">
        <v>8</v>
      </c>
      <c r="G12189">
        <v>1</v>
      </c>
      <c r="H12189">
        <v>1</v>
      </c>
      <c r="I12189" t="s">
        <v>14</v>
      </c>
      <c r="J12189">
        <v>0</v>
      </c>
    </row>
    <row r="12190" spans="2:10" x14ac:dyDescent="0.45">
      <c r="B12190">
        <v>35634</v>
      </c>
      <c r="C12190" t="s">
        <v>25</v>
      </c>
      <c r="D12190">
        <v>51</v>
      </c>
      <c r="E12190">
        <v>5</v>
      </c>
      <c r="F12190" t="s">
        <v>5</v>
      </c>
      <c r="G12190">
        <v>1</v>
      </c>
      <c r="H12190">
        <v>2</v>
      </c>
      <c r="I12190" t="s">
        <v>1</v>
      </c>
      <c r="J12190">
        <v>-1</v>
      </c>
    </row>
    <row r="12191" spans="2:10" x14ac:dyDescent="0.45">
      <c r="B12191">
        <v>35635</v>
      </c>
      <c r="C12191" t="s">
        <v>25</v>
      </c>
      <c r="D12191">
        <v>51</v>
      </c>
      <c r="E12191">
        <v>6</v>
      </c>
      <c r="F12191" t="s">
        <v>3</v>
      </c>
      <c r="G12191">
        <v>5</v>
      </c>
      <c r="H12191">
        <v>2</v>
      </c>
      <c r="I12191" t="s">
        <v>9</v>
      </c>
      <c r="J12191">
        <v>1</v>
      </c>
    </row>
    <row r="12192" spans="2:10" x14ac:dyDescent="0.45">
      <c r="B12192">
        <v>35636</v>
      </c>
      <c r="C12192" t="s">
        <v>25</v>
      </c>
      <c r="D12192">
        <v>51</v>
      </c>
      <c r="E12192">
        <v>6</v>
      </c>
      <c r="F12192" t="s">
        <v>6</v>
      </c>
      <c r="G12192">
        <v>2</v>
      </c>
      <c r="H12192">
        <v>1</v>
      </c>
      <c r="I12192" t="s">
        <v>13</v>
      </c>
      <c r="J12192">
        <v>1</v>
      </c>
    </row>
    <row r="12193" spans="2:10" x14ac:dyDescent="0.45">
      <c r="B12193">
        <v>35637</v>
      </c>
      <c r="C12193" t="s">
        <v>25</v>
      </c>
      <c r="D12193">
        <v>51</v>
      </c>
      <c r="E12193">
        <v>6</v>
      </c>
      <c r="F12193" t="s">
        <v>4</v>
      </c>
      <c r="G12193">
        <v>2</v>
      </c>
      <c r="H12193">
        <v>1</v>
      </c>
      <c r="I12193" t="s">
        <v>7</v>
      </c>
      <c r="J12193">
        <v>1</v>
      </c>
    </row>
    <row r="12194" spans="2:10" x14ac:dyDescent="0.45">
      <c r="B12194">
        <v>35638</v>
      </c>
      <c r="C12194" t="s">
        <v>25</v>
      </c>
      <c r="D12194">
        <v>51</v>
      </c>
      <c r="E12194">
        <v>6</v>
      </c>
      <c r="F12194" t="s">
        <v>1</v>
      </c>
      <c r="G12194">
        <v>2</v>
      </c>
      <c r="H12194">
        <v>1</v>
      </c>
      <c r="I12194" t="s">
        <v>0</v>
      </c>
      <c r="J12194">
        <v>1</v>
      </c>
    </row>
    <row r="12195" spans="2:10" x14ac:dyDescent="0.45">
      <c r="B12195">
        <v>35639</v>
      </c>
      <c r="C12195" t="s">
        <v>25</v>
      </c>
      <c r="D12195">
        <v>51</v>
      </c>
      <c r="E12195">
        <v>6</v>
      </c>
      <c r="F12195" t="s">
        <v>11</v>
      </c>
      <c r="G12195">
        <v>0</v>
      </c>
      <c r="H12195">
        <v>2</v>
      </c>
      <c r="I12195" t="s">
        <v>5</v>
      </c>
      <c r="J12195">
        <v>-1</v>
      </c>
    </row>
    <row r="12196" spans="2:10" x14ac:dyDescent="0.45">
      <c r="B12196">
        <v>35640</v>
      </c>
      <c r="C12196" t="s">
        <v>25</v>
      </c>
      <c r="D12196">
        <v>51</v>
      </c>
      <c r="E12196">
        <v>6</v>
      </c>
      <c r="F12196" t="s">
        <v>10</v>
      </c>
      <c r="G12196">
        <v>1</v>
      </c>
      <c r="H12196">
        <v>0</v>
      </c>
      <c r="I12196" t="s">
        <v>21</v>
      </c>
      <c r="J12196">
        <v>1</v>
      </c>
    </row>
    <row r="12197" spans="2:10" x14ac:dyDescent="0.45">
      <c r="B12197">
        <v>35641</v>
      </c>
      <c r="C12197" t="s">
        <v>25</v>
      </c>
      <c r="D12197">
        <v>51</v>
      </c>
      <c r="E12197">
        <v>6</v>
      </c>
      <c r="F12197" t="s">
        <v>14</v>
      </c>
      <c r="G12197">
        <v>2</v>
      </c>
      <c r="H12197">
        <v>1</v>
      </c>
      <c r="I12197" t="s">
        <v>16</v>
      </c>
      <c r="J12197">
        <v>1</v>
      </c>
    </row>
    <row r="12198" spans="2:10" x14ac:dyDescent="0.45">
      <c r="B12198">
        <v>35642</v>
      </c>
      <c r="C12198" t="s">
        <v>25</v>
      </c>
      <c r="D12198">
        <v>51</v>
      </c>
      <c r="E12198">
        <v>6</v>
      </c>
      <c r="F12198" t="s">
        <v>18</v>
      </c>
      <c r="G12198">
        <v>1</v>
      </c>
      <c r="H12198">
        <v>2</v>
      </c>
      <c r="I12198" t="s">
        <v>8</v>
      </c>
      <c r="J12198">
        <v>-1</v>
      </c>
    </row>
    <row r="12199" spans="2:10" x14ac:dyDescent="0.45">
      <c r="B12199">
        <v>35643</v>
      </c>
      <c r="C12199" t="s">
        <v>25</v>
      </c>
      <c r="D12199">
        <v>51</v>
      </c>
      <c r="E12199">
        <v>6</v>
      </c>
      <c r="F12199" t="s">
        <v>24</v>
      </c>
      <c r="G12199">
        <v>2</v>
      </c>
      <c r="H12199">
        <v>1</v>
      </c>
      <c r="I12199" t="s">
        <v>17</v>
      </c>
      <c r="J12199">
        <v>1</v>
      </c>
    </row>
    <row r="12200" spans="2:10" x14ac:dyDescent="0.45">
      <c r="B12200">
        <v>35644</v>
      </c>
      <c r="C12200" t="s">
        <v>25</v>
      </c>
      <c r="D12200">
        <v>51</v>
      </c>
      <c r="E12200">
        <v>7</v>
      </c>
      <c r="F12200" t="s">
        <v>16</v>
      </c>
      <c r="G12200">
        <v>1</v>
      </c>
      <c r="H12200">
        <v>1</v>
      </c>
      <c r="I12200" t="s">
        <v>18</v>
      </c>
      <c r="J12200">
        <v>0</v>
      </c>
    </row>
    <row r="12201" spans="2:10" x14ac:dyDescent="0.45">
      <c r="B12201">
        <v>35645</v>
      </c>
      <c r="C12201" t="s">
        <v>25</v>
      </c>
      <c r="D12201">
        <v>51</v>
      </c>
      <c r="E12201">
        <v>7</v>
      </c>
      <c r="F12201" t="s">
        <v>13</v>
      </c>
      <c r="G12201">
        <v>1</v>
      </c>
      <c r="H12201">
        <v>2</v>
      </c>
      <c r="I12201" t="s">
        <v>14</v>
      </c>
      <c r="J12201">
        <v>-1</v>
      </c>
    </row>
    <row r="12202" spans="2:10" x14ac:dyDescent="0.45">
      <c r="B12202">
        <v>35646</v>
      </c>
      <c r="C12202" t="s">
        <v>25</v>
      </c>
      <c r="D12202">
        <v>51</v>
      </c>
      <c r="E12202">
        <v>7</v>
      </c>
      <c r="F12202" t="s">
        <v>21</v>
      </c>
      <c r="G12202">
        <v>2</v>
      </c>
      <c r="H12202">
        <v>0</v>
      </c>
      <c r="I12202" t="s">
        <v>1</v>
      </c>
      <c r="J12202">
        <v>1</v>
      </c>
    </row>
    <row r="12203" spans="2:10" x14ac:dyDescent="0.45">
      <c r="B12203">
        <v>35647</v>
      </c>
      <c r="C12203" t="s">
        <v>25</v>
      </c>
      <c r="D12203">
        <v>51</v>
      </c>
      <c r="E12203">
        <v>7</v>
      </c>
      <c r="F12203" t="s">
        <v>7</v>
      </c>
      <c r="G12203">
        <v>2</v>
      </c>
      <c r="H12203">
        <v>1</v>
      </c>
      <c r="I12203" t="s">
        <v>24</v>
      </c>
      <c r="J12203">
        <v>1</v>
      </c>
    </row>
    <row r="12204" spans="2:10" x14ac:dyDescent="0.45">
      <c r="B12204">
        <v>35648</v>
      </c>
      <c r="C12204" t="s">
        <v>25</v>
      </c>
      <c r="D12204">
        <v>51</v>
      </c>
      <c r="E12204">
        <v>7</v>
      </c>
      <c r="F12204" t="s">
        <v>9</v>
      </c>
      <c r="G12204">
        <v>0</v>
      </c>
      <c r="H12204">
        <v>1</v>
      </c>
      <c r="I12204" t="s">
        <v>10</v>
      </c>
      <c r="J12204">
        <v>-1</v>
      </c>
    </row>
    <row r="12205" spans="2:10" x14ac:dyDescent="0.45">
      <c r="B12205">
        <v>35649</v>
      </c>
      <c r="C12205" t="s">
        <v>25</v>
      </c>
      <c r="D12205">
        <v>51</v>
      </c>
      <c r="E12205">
        <v>7</v>
      </c>
      <c r="F12205" t="s">
        <v>17</v>
      </c>
      <c r="G12205">
        <v>2</v>
      </c>
      <c r="H12205">
        <v>0</v>
      </c>
      <c r="I12205" t="s">
        <v>3</v>
      </c>
      <c r="J12205">
        <v>1</v>
      </c>
    </row>
    <row r="12206" spans="2:10" x14ac:dyDescent="0.45">
      <c r="B12206">
        <v>35650</v>
      </c>
      <c r="C12206" t="s">
        <v>25</v>
      </c>
      <c r="D12206">
        <v>51</v>
      </c>
      <c r="E12206">
        <v>7</v>
      </c>
      <c r="F12206" t="s">
        <v>0</v>
      </c>
      <c r="G12206">
        <v>2</v>
      </c>
      <c r="H12206">
        <v>0</v>
      </c>
      <c r="I12206" t="s">
        <v>11</v>
      </c>
      <c r="J12206">
        <v>1</v>
      </c>
    </row>
    <row r="12207" spans="2:10" x14ac:dyDescent="0.45">
      <c r="B12207">
        <v>35651</v>
      </c>
      <c r="C12207" t="s">
        <v>25</v>
      </c>
      <c r="D12207">
        <v>51</v>
      </c>
      <c r="E12207">
        <v>7</v>
      </c>
      <c r="F12207" t="s">
        <v>8</v>
      </c>
      <c r="G12207">
        <v>1</v>
      </c>
      <c r="H12207">
        <v>1</v>
      </c>
      <c r="I12207" t="s">
        <v>4</v>
      </c>
      <c r="J12207">
        <v>0</v>
      </c>
    </row>
    <row r="12208" spans="2:10" x14ac:dyDescent="0.45">
      <c r="B12208">
        <v>35652</v>
      </c>
      <c r="C12208" t="s">
        <v>25</v>
      </c>
      <c r="D12208">
        <v>51</v>
      </c>
      <c r="E12208">
        <v>7</v>
      </c>
      <c r="F12208" t="s">
        <v>5</v>
      </c>
      <c r="G12208">
        <v>0</v>
      </c>
      <c r="H12208">
        <v>0</v>
      </c>
      <c r="I12208" t="s">
        <v>6</v>
      </c>
      <c r="J12208">
        <v>0</v>
      </c>
    </row>
    <row r="12209" spans="2:10" x14ac:dyDescent="0.45">
      <c r="B12209">
        <v>35653</v>
      </c>
      <c r="C12209" t="s">
        <v>25</v>
      </c>
      <c r="D12209">
        <v>51</v>
      </c>
      <c r="E12209">
        <v>8</v>
      </c>
      <c r="F12209" t="s">
        <v>3</v>
      </c>
      <c r="G12209">
        <v>0</v>
      </c>
      <c r="H12209">
        <v>1</v>
      </c>
      <c r="I12209" t="s">
        <v>7</v>
      </c>
      <c r="J12209">
        <v>-1</v>
      </c>
    </row>
    <row r="12210" spans="2:10" x14ac:dyDescent="0.45">
      <c r="B12210">
        <v>35654</v>
      </c>
      <c r="C12210" t="s">
        <v>25</v>
      </c>
      <c r="D12210">
        <v>51</v>
      </c>
      <c r="E12210">
        <v>8</v>
      </c>
      <c r="F12210" t="s">
        <v>6</v>
      </c>
      <c r="G12210">
        <v>3</v>
      </c>
      <c r="H12210">
        <v>3</v>
      </c>
      <c r="I12210" t="s">
        <v>0</v>
      </c>
      <c r="J12210">
        <v>0</v>
      </c>
    </row>
    <row r="12211" spans="2:10" x14ac:dyDescent="0.45">
      <c r="B12211">
        <v>35655</v>
      </c>
      <c r="C12211" t="s">
        <v>25</v>
      </c>
      <c r="D12211">
        <v>51</v>
      </c>
      <c r="E12211">
        <v>8</v>
      </c>
      <c r="F12211" t="s">
        <v>4</v>
      </c>
      <c r="G12211">
        <v>1</v>
      </c>
      <c r="H12211">
        <v>1</v>
      </c>
      <c r="I12211" t="s">
        <v>16</v>
      </c>
      <c r="J12211">
        <v>0</v>
      </c>
    </row>
    <row r="12212" spans="2:10" x14ac:dyDescent="0.45">
      <c r="B12212">
        <v>35656</v>
      </c>
      <c r="C12212" t="s">
        <v>25</v>
      </c>
      <c r="D12212">
        <v>51</v>
      </c>
      <c r="E12212">
        <v>8</v>
      </c>
      <c r="F12212" t="s">
        <v>9</v>
      </c>
      <c r="G12212">
        <v>1</v>
      </c>
      <c r="H12212">
        <v>1</v>
      </c>
      <c r="I12212" t="s">
        <v>21</v>
      </c>
      <c r="J12212">
        <v>0</v>
      </c>
    </row>
    <row r="12213" spans="2:10" x14ac:dyDescent="0.45">
      <c r="B12213">
        <v>35657</v>
      </c>
      <c r="C12213" t="s">
        <v>25</v>
      </c>
      <c r="D12213">
        <v>51</v>
      </c>
      <c r="E12213">
        <v>8</v>
      </c>
      <c r="F12213" t="s">
        <v>11</v>
      </c>
      <c r="G12213">
        <v>1</v>
      </c>
      <c r="H12213">
        <v>1</v>
      </c>
      <c r="I12213" t="s">
        <v>1</v>
      </c>
      <c r="J12213">
        <v>0</v>
      </c>
    </row>
    <row r="12214" spans="2:10" x14ac:dyDescent="0.45">
      <c r="B12214">
        <v>35658</v>
      </c>
      <c r="C12214" t="s">
        <v>25</v>
      </c>
      <c r="D12214">
        <v>51</v>
      </c>
      <c r="E12214">
        <v>8</v>
      </c>
      <c r="F12214" t="s">
        <v>10</v>
      </c>
      <c r="G12214">
        <v>5</v>
      </c>
      <c r="H12214">
        <v>0</v>
      </c>
      <c r="I12214" t="s">
        <v>17</v>
      </c>
      <c r="J12214">
        <v>1</v>
      </c>
    </row>
    <row r="12215" spans="2:10" x14ac:dyDescent="0.45">
      <c r="B12215">
        <v>35659</v>
      </c>
      <c r="C12215" t="s">
        <v>25</v>
      </c>
      <c r="D12215">
        <v>51</v>
      </c>
      <c r="E12215">
        <v>8</v>
      </c>
      <c r="F12215" t="s">
        <v>14</v>
      </c>
      <c r="G12215">
        <v>0</v>
      </c>
      <c r="H12215">
        <v>1</v>
      </c>
      <c r="I12215" t="s">
        <v>5</v>
      </c>
      <c r="J12215">
        <v>-1</v>
      </c>
    </row>
    <row r="12216" spans="2:10" x14ac:dyDescent="0.45">
      <c r="B12216">
        <v>35660</v>
      </c>
      <c r="C12216" t="s">
        <v>25</v>
      </c>
      <c r="D12216">
        <v>51</v>
      </c>
      <c r="E12216">
        <v>8</v>
      </c>
      <c r="F12216" t="s">
        <v>18</v>
      </c>
      <c r="G12216">
        <v>4</v>
      </c>
      <c r="H12216">
        <v>0</v>
      </c>
      <c r="I12216" t="s">
        <v>13</v>
      </c>
      <c r="J12216">
        <v>1</v>
      </c>
    </row>
    <row r="12217" spans="2:10" x14ac:dyDescent="0.45">
      <c r="B12217">
        <v>35661</v>
      </c>
      <c r="C12217" t="s">
        <v>25</v>
      </c>
      <c r="D12217">
        <v>51</v>
      </c>
      <c r="E12217">
        <v>8</v>
      </c>
      <c r="F12217" t="s">
        <v>24</v>
      </c>
      <c r="G12217">
        <v>0</v>
      </c>
      <c r="H12217">
        <v>2</v>
      </c>
      <c r="I12217" t="s">
        <v>8</v>
      </c>
      <c r="J12217">
        <v>-1</v>
      </c>
    </row>
    <row r="12218" spans="2:10" x14ac:dyDescent="0.45">
      <c r="B12218">
        <v>35662</v>
      </c>
      <c r="C12218" t="s">
        <v>25</v>
      </c>
      <c r="D12218">
        <v>51</v>
      </c>
      <c r="E12218">
        <v>9</v>
      </c>
      <c r="F12218" t="s">
        <v>16</v>
      </c>
      <c r="G12218">
        <v>0</v>
      </c>
      <c r="H12218">
        <v>2</v>
      </c>
      <c r="I12218" t="s">
        <v>24</v>
      </c>
      <c r="J12218">
        <v>-1</v>
      </c>
    </row>
    <row r="12219" spans="2:10" x14ac:dyDescent="0.45">
      <c r="B12219">
        <v>35663</v>
      </c>
      <c r="C12219" t="s">
        <v>25</v>
      </c>
      <c r="D12219">
        <v>51</v>
      </c>
      <c r="E12219">
        <v>9</v>
      </c>
      <c r="F12219" t="s">
        <v>13</v>
      </c>
      <c r="G12219">
        <v>4</v>
      </c>
      <c r="H12219">
        <v>1</v>
      </c>
      <c r="I12219" t="s">
        <v>4</v>
      </c>
      <c r="J12219">
        <v>1</v>
      </c>
    </row>
    <row r="12220" spans="2:10" x14ac:dyDescent="0.45">
      <c r="B12220">
        <v>35664</v>
      </c>
      <c r="C12220" t="s">
        <v>25</v>
      </c>
      <c r="D12220">
        <v>51</v>
      </c>
      <c r="E12220">
        <v>9</v>
      </c>
      <c r="F12220" t="s">
        <v>21</v>
      </c>
      <c r="G12220">
        <v>0</v>
      </c>
      <c r="H12220">
        <v>1</v>
      </c>
      <c r="I12220" t="s">
        <v>11</v>
      </c>
      <c r="J12220">
        <v>-1</v>
      </c>
    </row>
    <row r="12221" spans="2:10" x14ac:dyDescent="0.45">
      <c r="B12221">
        <v>35665</v>
      </c>
      <c r="C12221" t="s">
        <v>25</v>
      </c>
      <c r="D12221">
        <v>51</v>
      </c>
      <c r="E12221">
        <v>9</v>
      </c>
      <c r="F12221" t="s">
        <v>7</v>
      </c>
      <c r="G12221">
        <v>1</v>
      </c>
      <c r="H12221">
        <v>0</v>
      </c>
      <c r="I12221" t="s">
        <v>10</v>
      </c>
      <c r="J12221">
        <v>1</v>
      </c>
    </row>
    <row r="12222" spans="2:10" x14ac:dyDescent="0.45">
      <c r="B12222">
        <v>35666</v>
      </c>
      <c r="C12222" t="s">
        <v>25</v>
      </c>
      <c r="D12222">
        <v>51</v>
      </c>
      <c r="E12222">
        <v>9</v>
      </c>
      <c r="F12222" t="s">
        <v>1</v>
      </c>
      <c r="G12222">
        <v>1</v>
      </c>
      <c r="H12222">
        <v>4</v>
      </c>
      <c r="I12222" t="s">
        <v>6</v>
      </c>
      <c r="J12222">
        <v>-1</v>
      </c>
    </row>
    <row r="12223" spans="2:10" x14ac:dyDescent="0.45">
      <c r="B12223">
        <v>35667</v>
      </c>
      <c r="C12223" t="s">
        <v>25</v>
      </c>
      <c r="D12223">
        <v>51</v>
      </c>
      <c r="E12223">
        <v>9</v>
      </c>
      <c r="F12223" t="s">
        <v>17</v>
      </c>
      <c r="G12223">
        <v>4</v>
      </c>
      <c r="H12223">
        <v>2</v>
      </c>
      <c r="I12223" t="s">
        <v>9</v>
      </c>
      <c r="J12223">
        <v>1</v>
      </c>
    </row>
    <row r="12224" spans="2:10" x14ac:dyDescent="0.45">
      <c r="B12224">
        <v>35668</v>
      </c>
      <c r="C12224" t="s">
        <v>25</v>
      </c>
      <c r="D12224">
        <v>51</v>
      </c>
      <c r="E12224">
        <v>9</v>
      </c>
      <c r="F12224" t="s">
        <v>0</v>
      </c>
      <c r="G12224">
        <v>1</v>
      </c>
      <c r="H12224">
        <v>2</v>
      </c>
      <c r="I12224" t="s">
        <v>14</v>
      </c>
      <c r="J12224">
        <v>-1</v>
      </c>
    </row>
    <row r="12225" spans="2:10" x14ac:dyDescent="0.45">
      <c r="B12225">
        <v>35669</v>
      </c>
      <c r="C12225" t="s">
        <v>25</v>
      </c>
      <c r="D12225">
        <v>51</v>
      </c>
      <c r="E12225">
        <v>9</v>
      </c>
      <c r="F12225" t="s">
        <v>8</v>
      </c>
      <c r="G12225">
        <v>5</v>
      </c>
      <c r="H12225">
        <v>3</v>
      </c>
      <c r="I12225" t="s">
        <v>3</v>
      </c>
      <c r="J12225">
        <v>1</v>
      </c>
    </row>
    <row r="12226" spans="2:10" x14ac:dyDescent="0.45">
      <c r="B12226">
        <v>35670</v>
      </c>
      <c r="C12226" t="s">
        <v>25</v>
      </c>
      <c r="D12226">
        <v>51</v>
      </c>
      <c r="E12226">
        <v>9</v>
      </c>
      <c r="F12226" t="s">
        <v>5</v>
      </c>
      <c r="G12226">
        <v>4</v>
      </c>
      <c r="H12226">
        <v>2</v>
      </c>
      <c r="I12226" t="s">
        <v>18</v>
      </c>
      <c r="J12226">
        <v>1</v>
      </c>
    </row>
    <row r="12227" spans="2:10" x14ac:dyDescent="0.45">
      <c r="B12227">
        <v>35671</v>
      </c>
      <c r="C12227" t="s">
        <v>25</v>
      </c>
      <c r="D12227">
        <v>51</v>
      </c>
      <c r="E12227">
        <v>10</v>
      </c>
      <c r="F12227" t="s">
        <v>3</v>
      </c>
      <c r="G12227">
        <v>1</v>
      </c>
      <c r="H12227">
        <v>1</v>
      </c>
      <c r="I12227" t="s">
        <v>16</v>
      </c>
      <c r="J12227">
        <v>0</v>
      </c>
    </row>
    <row r="12228" spans="2:10" x14ac:dyDescent="0.45">
      <c r="B12228">
        <v>35672</v>
      </c>
      <c r="C12228" t="s">
        <v>25</v>
      </c>
      <c r="D12228">
        <v>51</v>
      </c>
      <c r="E12228">
        <v>10</v>
      </c>
      <c r="F12228" t="s">
        <v>6</v>
      </c>
      <c r="G12228">
        <v>1</v>
      </c>
      <c r="H12228">
        <v>2</v>
      </c>
      <c r="I12228" t="s">
        <v>11</v>
      </c>
      <c r="J12228">
        <v>-1</v>
      </c>
    </row>
    <row r="12229" spans="2:10" x14ac:dyDescent="0.45">
      <c r="B12229">
        <v>35673</v>
      </c>
      <c r="C12229" t="s">
        <v>25</v>
      </c>
      <c r="D12229">
        <v>51</v>
      </c>
      <c r="E12229">
        <v>10</v>
      </c>
      <c r="F12229" t="s">
        <v>4</v>
      </c>
      <c r="G12229">
        <v>2</v>
      </c>
      <c r="H12229">
        <v>1</v>
      </c>
      <c r="I12229" t="s">
        <v>5</v>
      </c>
      <c r="J12229">
        <v>1</v>
      </c>
    </row>
    <row r="12230" spans="2:10" x14ac:dyDescent="0.45">
      <c r="B12230">
        <v>35674</v>
      </c>
      <c r="C12230" t="s">
        <v>25</v>
      </c>
      <c r="D12230">
        <v>51</v>
      </c>
      <c r="E12230">
        <v>10</v>
      </c>
      <c r="F12230" t="s">
        <v>9</v>
      </c>
      <c r="G12230">
        <v>2</v>
      </c>
      <c r="H12230">
        <v>3</v>
      </c>
      <c r="I12230" t="s">
        <v>7</v>
      </c>
      <c r="J12230">
        <v>-1</v>
      </c>
    </row>
    <row r="12231" spans="2:10" x14ac:dyDescent="0.45">
      <c r="B12231">
        <v>35675</v>
      </c>
      <c r="C12231" t="s">
        <v>25</v>
      </c>
      <c r="D12231">
        <v>51</v>
      </c>
      <c r="E12231">
        <v>10</v>
      </c>
      <c r="F12231" t="s">
        <v>10</v>
      </c>
      <c r="G12231">
        <v>1</v>
      </c>
      <c r="H12231">
        <v>1</v>
      </c>
      <c r="I12231" t="s">
        <v>8</v>
      </c>
      <c r="J12231">
        <v>0</v>
      </c>
    </row>
    <row r="12232" spans="2:10" x14ac:dyDescent="0.45">
      <c r="B12232">
        <v>35676</v>
      </c>
      <c r="C12232" t="s">
        <v>25</v>
      </c>
      <c r="D12232">
        <v>51</v>
      </c>
      <c r="E12232">
        <v>10</v>
      </c>
      <c r="F12232" t="s">
        <v>17</v>
      </c>
      <c r="G12232">
        <v>1</v>
      </c>
      <c r="H12232">
        <v>1</v>
      </c>
      <c r="I12232" t="s">
        <v>21</v>
      </c>
      <c r="J12232">
        <v>0</v>
      </c>
    </row>
    <row r="12233" spans="2:10" x14ac:dyDescent="0.45">
      <c r="B12233">
        <v>35677</v>
      </c>
      <c r="C12233" t="s">
        <v>25</v>
      </c>
      <c r="D12233">
        <v>51</v>
      </c>
      <c r="E12233">
        <v>10</v>
      </c>
      <c r="F12233" t="s">
        <v>14</v>
      </c>
      <c r="G12233">
        <v>1</v>
      </c>
      <c r="H12233">
        <v>1</v>
      </c>
      <c r="I12233" t="s">
        <v>1</v>
      </c>
      <c r="J12233">
        <v>0</v>
      </c>
    </row>
    <row r="12234" spans="2:10" x14ac:dyDescent="0.45">
      <c r="B12234">
        <v>35678</v>
      </c>
      <c r="C12234" t="s">
        <v>25</v>
      </c>
      <c r="D12234">
        <v>51</v>
      </c>
      <c r="E12234">
        <v>10</v>
      </c>
      <c r="F12234" t="s">
        <v>18</v>
      </c>
      <c r="G12234">
        <v>2</v>
      </c>
      <c r="H12234">
        <v>1</v>
      </c>
      <c r="I12234" t="s">
        <v>0</v>
      </c>
      <c r="J12234">
        <v>1</v>
      </c>
    </row>
    <row r="12235" spans="2:10" x14ac:dyDescent="0.45">
      <c r="B12235">
        <v>35679</v>
      </c>
      <c r="C12235" t="s">
        <v>25</v>
      </c>
      <c r="D12235">
        <v>51</v>
      </c>
      <c r="E12235">
        <v>10</v>
      </c>
      <c r="F12235" t="s">
        <v>24</v>
      </c>
      <c r="G12235">
        <v>1</v>
      </c>
      <c r="H12235">
        <v>2</v>
      </c>
      <c r="I12235" t="s">
        <v>13</v>
      </c>
      <c r="J12235">
        <v>-1</v>
      </c>
    </row>
    <row r="12236" spans="2:10" x14ac:dyDescent="0.45">
      <c r="B12236">
        <v>35680</v>
      </c>
      <c r="C12236" t="s">
        <v>25</v>
      </c>
      <c r="D12236">
        <v>51</v>
      </c>
      <c r="E12236">
        <v>11</v>
      </c>
      <c r="F12236" t="s">
        <v>16</v>
      </c>
      <c r="G12236">
        <v>1</v>
      </c>
      <c r="H12236">
        <v>1</v>
      </c>
      <c r="I12236" t="s">
        <v>10</v>
      </c>
      <c r="J12236">
        <v>0</v>
      </c>
    </row>
    <row r="12237" spans="2:10" x14ac:dyDescent="0.45">
      <c r="B12237">
        <v>35681</v>
      </c>
      <c r="C12237" t="s">
        <v>25</v>
      </c>
      <c r="D12237">
        <v>51</v>
      </c>
      <c r="E12237">
        <v>11</v>
      </c>
      <c r="F12237" t="s">
        <v>13</v>
      </c>
      <c r="G12237">
        <v>1</v>
      </c>
      <c r="H12237">
        <v>0</v>
      </c>
      <c r="I12237" t="s">
        <v>3</v>
      </c>
      <c r="J12237">
        <v>1</v>
      </c>
    </row>
    <row r="12238" spans="2:10" x14ac:dyDescent="0.45">
      <c r="B12238">
        <v>35682</v>
      </c>
      <c r="C12238" t="s">
        <v>25</v>
      </c>
      <c r="D12238">
        <v>51</v>
      </c>
      <c r="E12238">
        <v>11</v>
      </c>
      <c r="F12238" t="s">
        <v>21</v>
      </c>
      <c r="G12238">
        <v>2</v>
      </c>
      <c r="H12238">
        <v>1</v>
      </c>
      <c r="I12238" t="s">
        <v>6</v>
      </c>
      <c r="J12238">
        <v>1</v>
      </c>
    </row>
    <row r="12239" spans="2:10" x14ac:dyDescent="0.45">
      <c r="B12239">
        <v>35683</v>
      </c>
      <c r="C12239" t="s">
        <v>25</v>
      </c>
      <c r="D12239">
        <v>51</v>
      </c>
      <c r="E12239">
        <v>11</v>
      </c>
      <c r="F12239" t="s">
        <v>7</v>
      </c>
      <c r="G12239">
        <v>0</v>
      </c>
      <c r="H12239">
        <v>1</v>
      </c>
      <c r="I12239" t="s">
        <v>17</v>
      </c>
      <c r="J12239">
        <v>-1</v>
      </c>
    </row>
    <row r="12240" spans="2:10" x14ac:dyDescent="0.45">
      <c r="B12240">
        <v>35684</v>
      </c>
      <c r="C12240" t="s">
        <v>25</v>
      </c>
      <c r="D12240">
        <v>51</v>
      </c>
      <c r="E12240">
        <v>11</v>
      </c>
      <c r="F12240" t="s">
        <v>11</v>
      </c>
      <c r="G12240">
        <v>1</v>
      </c>
      <c r="H12240">
        <v>0</v>
      </c>
      <c r="I12240" t="s">
        <v>14</v>
      </c>
      <c r="J12240">
        <v>1</v>
      </c>
    </row>
    <row r="12241" spans="2:10" x14ac:dyDescent="0.45">
      <c r="B12241">
        <v>35685</v>
      </c>
      <c r="C12241" t="s">
        <v>25</v>
      </c>
      <c r="D12241">
        <v>51</v>
      </c>
      <c r="E12241">
        <v>11</v>
      </c>
      <c r="F12241" t="s">
        <v>1</v>
      </c>
      <c r="G12241">
        <v>0</v>
      </c>
      <c r="H12241">
        <v>1</v>
      </c>
      <c r="I12241" t="s">
        <v>18</v>
      </c>
      <c r="J12241">
        <v>-1</v>
      </c>
    </row>
    <row r="12242" spans="2:10" x14ac:dyDescent="0.45">
      <c r="B12242">
        <v>35686</v>
      </c>
      <c r="C12242" t="s">
        <v>25</v>
      </c>
      <c r="D12242">
        <v>51</v>
      </c>
      <c r="E12242">
        <v>11</v>
      </c>
      <c r="F12242" t="s">
        <v>0</v>
      </c>
      <c r="G12242">
        <v>0</v>
      </c>
      <c r="H12242">
        <v>0</v>
      </c>
      <c r="I12242" t="s">
        <v>4</v>
      </c>
      <c r="J12242">
        <v>0</v>
      </c>
    </row>
    <row r="12243" spans="2:10" x14ac:dyDescent="0.45">
      <c r="B12243">
        <v>35687</v>
      </c>
      <c r="C12243" t="s">
        <v>25</v>
      </c>
      <c r="D12243">
        <v>51</v>
      </c>
      <c r="E12243">
        <v>11</v>
      </c>
      <c r="F12243" t="s">
        <v>8</v>
      </c>
      <c r="G12243">
        <v>1</v>
      </c>
      <c r="H12243">
        <v>1</v>
      </c>
      <c r="I12243" t="s">
        <v>9</v>
      </c>
      <c r="J12243">
        <v>0</v>
      </c>
    </row>
    <row r="12244" spans="2:10" x14ac:dyDescent="0.45">
      <c r="B12244">
        <v>35688</v>
      </c>
      <c r="C12244" t="s">
        <v>25</v>
      </c>
      <c r="D12244">
        <v>51</v>
      </c>
      <c r="E12244">
        <v>11</v>
      </c>
      <c r="F12244" t="s">
        <v>5</v>
      </c>
      <c r="G12244">
        <v>0</v>
      </c>
      <c r="H12244">
        <v>2</v>
      </c>
      <c r="I12244" t="s">
        <v>24</v>
      </c>
      <c r="J12244">
        <v>-1</v>
      </c>
    </row>
    <row r="12245" spans="2:10" x14ac:dyDescent="0.45">
      <c r="B12245">
        <v>35689</v>
      </c>
      <c r="C12245" t="s">
        <v>25</v>
      </c>
      <c r="D12245">
        <v>51</v>
      </c>
      <c r="E12245">
        <v>12</v>
      </c>
      <c r="F12245" t="s">
        <v>3</v>
      </c>
      <c r="G12245">
        <v>1</v>
      </c>
      <c r="H12245">
        <v>1</v>
      </c>
      <c r="I12245" t="s">
        <v>5</v>
      </c>
      <c r="J12245">
        <v>0</v>
      </c>
    </row>
    <row r="12246" spans="2:10" x14ac:dyDescent="0.45">
      <c r="B12246">
        <v>35690</v>
      </c>
      <c r="C12246" t="s">
        <v>25</v>
      </c>
      <c r="D12246">
        <v>51</v>
      </c>
      <c r="E12246">
        <v>12</v>
      </c>
      <c r="F12246" t="s">
        <v>4</v>
      </c>
      <c r="G12246">
        <v>0</v>
      </c>
      <c r="H12246">
        <v>0</v>
      </c>
      <c r="I12246" t="s">
        <v>1</v>
      </c>
      <c r="J12246">
        <v>0</v>
      </c>
    </row>
    <row r="12247" spans="2:10" x14ac:dyDescent="0.45">
      <c r="B12247">
        <v>35691</v>
      </c>
      <c r="C12247" t="s">
        <v>25</v>
      </c>
      <c r="D12247">
        <v>51</v>
      </c>
      <c r="E12247">
        <v>12</v>
      </c>
      <c r="F12247" t="s">
        <v>7</v>
      </c>
      <c r="G12247">
        <v>1</v>
      </c>
      <c r="H12247">
        <v>1</v>
      </c>
      <c r="I12247" t="s">
        <v>21</v>
      </c>
      <c r="J12247">
        <v>0</v>
      </c>
    </row>
    <row r="12248" spans="2:10" x14ac:dyDescent="0.45">
      <c r="B12248">
        <v>35692</v>
      </c>
      <c r="C12248" t="s">
        <v>25</v>
      </c>
      <c r="D12248">
        <v>51</v>
      </c>
      <c r="E12248">
        <v>12</v>
      </c>
      <c r="F12248" t="s">
        <v>9</v>
      </c>
      <c r="G12248">
        <v>2</v>
      </c>
      <c r="H12248">
        <v>2</v>
      </c>
      <c r="I12248" t="s">
        <v>16</v>
      </c>
      <c r="J12248">
        <v>0</v>
      </c>
    </row>
    <row r="12249" spans="2:10" x14ac:dyDescent="0.45">
      <c r="B12249">
        <v>35693</v>
      </c>
      <c r="C12249" t="s">
        <v>25</v>
      </c>
      <c r="D12249">
        <v>51</v>
      </c>
      <c r="E12249">
        <v>12</v>
      </c>
      <c r="F12249" t="s">
        <v>10</v>
      </c>
      <c r="G12249">
        <v>4</v>
      </c>
      <c r="H12249">
        <v>1</v>
      </c>
      <c r="I12249" t="s">
        <v>13</v>
      </c>
      <c r="J12249">
        <v>1</v>
      </c>
    </row>
    <row r="12250" spans="2:10" x14ac:dyDescent="0.45">
      <c r="B12250">
        <v>35694</v>
      </c>
      <c r="C12250" t="s">
        <v>25</v>
      </c>
      <c r="D12250">
        <v>51</v>
      </c>
      <c r="E12250">
        <v>12</v>
      </c>
      <c r="F12250" t="s">
        <v>17</v>
      </c>
      <c r="G12250">
        <v>1</v>
      </c>
      <c r="H12250">
        <v>0</v>
      </c>
      <c r="I12250" t="s">
        <v>8</v>
      </c>
      <c r="J12250">
        <v>1</v>
      </c>
    </row>
    <row r="12251" spans="2:10" x14ac:dyDescent="0.45">
      <c r="B12251">
        <v>35695</v>
      </c>
      <c r="C12251" t="s">
        <v>25</v>
      </c>
      <c r="D12251">
        <v>51</v>
      </c>
      <c r="E12251">
        <v>12</v>
      </c>
      <c r="F12251" t="s">
        <v>14</v>
      </c>
      <c r="G12251">
        <v>2</v>
      </c>
      <c r="H12251">
        <v>0</v>
      </c>
      <c r="I12251" t="s">
        <v>6</v>
      </c>
      <c r="J12251">
        <v>1</v>
      </c>
    </row>
    <row r="12252" spans="2:10" x14ac:dyDescent="0.45">
      <c r="B12252">
        <v>35696</v>
      </c>
      <c r="C12252" t="s">
        <v>25</v>
      </c>
      <c r="D12252">
        <v>51</v>
      </c>
      <c r="E12252">
        <v>12</v>
      </c>
      <c r="F12252" t="s">
        <v>18</v>
      </c>
      <c r="G12252">
        <v>1</v>
      </c>
      <c r="H12252">
        <v>3</v>
      </c>
      <c r="I12252" t="s">
        <v>11</v>
      </c>
      <c r="J12252">
        <v>-1</v>
      </c>
    </row>
    <row r="12253" spans="2:10" x14ac:dyDescent="0.45">
      <c r="B12253">
        <v>35697</v>
      </c>
      <c r="C12253" t="s">
        <v>25</v>
      </c>
      <c r="D12253">
        <v>51</v>
      </c>
      <c r="E12253">
        <v>12</v>
      </c>
      <c r="F12253" t="s">
        <v>24</v>
      </c>
      <c r="G12253">
        <v>2</v>
      </c>
      <c r="H12253">
        <v>3</v>
      </c>
      <c r="I12253" t="s">
        <v>0</v>
      </c>
      <c r="J12253">
        <v>-1</v>
      </c>
    </row>
    <row r="12254" spans="2:10" x14ac:dyDescent="0.45">
      <c r="B12254">
        <v>35698</v>
      </c>
      <c r="C12254" t="s">
        <v>25</v>
      </c>
      <c r="D12254">
        <v>51</v>
      </c>
      <c r="E12254">
        <v>13</v>
      </c>
      <c r="F12254" t="s">
        <v>16</v>
      </c>
      <c r="G12254">
        <v>3</v>
      </c>
      <c r="H12254">
        <v>2</v>
      </c>
      <c r="I12254" t="s">
        <v>17</v>
      </c>
      <c r="J12254">
        <v>1</v>
      </c>
    </row>
    <row r="12255" spans="2:10" x14ac:dyDescent="0.45">
      <c r="B12255">
        <v>35699</v>
      </c>
      <c r="C12255" t="s">
        <v>25</v>
      </c>
      <c r="D12255">
        <v>51</v>
      </c>
      <c r="E12255">
        <v>13</v>
      </c>
      <c r="F12255" t="s">
        <v>6</v>
      </c>
      <c r="G12255">
        <v>1</v>
      </c>
      <c r="H12255">
        <v>0</v>
      </c>
      <c r="I12255" t="s">
        <v>18</v>
      </c>
      <c r="J12255">
        <v>1</v>
      </c>
    </row>
    <row r="12256" spans="2:10" x14ac:dyDescent="0.45">
      <c r="B12256">
        <v>35700</v>
      </c>
      <c r="C12256" t="s">
        <v>25</v>
      </c>
      <c r="D12256">
        <v>51</v>
      </c>
      <c r="E12256">
        <v>13</v>
      </c>
      <c r="F12256" t="s">
        <v>13</v>
      </c>
      <c r="G12256">
        <v>1</v>
      </c>
      <c r="H12256">
        <v>4</v>
      </c>
      <c r="I12256" t="s">
        <v>9</v>
      </c>
      <c r="J12256">
        <v>-1</v>
      </c>
    </row>
    <row r="12257" spans="2:10" x14ac:dyDescent="0.45">
      <c r="B12257">
        <v>35701</v>
      </c>
      <c r="C12257" t="s">
        <v>25</v>
      </c>
      <c r="D12257">
        <v>51</v>
      </c>
      <c r="E12257">
        <v>13</v>
      </c>
      <c r="F12257" t="s">
        <v>21</v>
      </c>
      <c r="G12257">
        <v>1</v>
      </c>
      <c r="H12257">
        <v>1</v>
      </c>
      <c r="I12257" t="s">
        <v>14</v>
      </c>
      <c r="J12257">
        <v>0</v>
      </c>
    </row>
    <row r="12258" spans="2:10" x14ac:dyDescent="0.45">
      <c r="B12258">
        <v>35702</v>
      </c>
      <c r="C12258" t="s">
        <v>25</v>
      </c>
      <c r="D12258">
        <v>51</v>
      </c>
      <c r="E12258">
        <v>13</v>
      </c>
      <c r="F12258" t="s">
        <v>11</v>
      </c>
      <c r="G12258">
        <v>3</v>
      </c>
      <c r="H12258">
        <v>2</v>
      </c>
      <c r="I12258" t="s">
        <v>4</v>
      </c>
      <c r="J12258">
        <v>1</v>
      </c>
    </row>
    <row r="12259" spans="2:10" x14ac:dyDescent="0.45">
      <c r="B12259">
        <v>35703</v>
      </c>
      <c r="C12259" t="s">
        <v>25</v>
      </c>
      <c r="D12259">
        <v>51</v>
      </c>
      <c r="E12259">
        <v>13</v>
      </c>
      <c r="F12259" t="s">
        <v>1</v>
      </c>
      <c r="G12259">
        <v>5</v>
      </c>
      <c r="H12259">
        <v>2</v>
      </c>
      <c r="I12259" t="s">
        <v>24</v>
      </c>
      <c r="J12259">
        <v>1</v>
      </c>
    </row>
    <row r="12260" spans="2:10" x14ac:dyDescent="0.45">
      <c r="B12260">
        <v>35704</v>
      </c>
      <c r="C12260" t="s">
        <v>25</v>
      </c>
      <c r="D12260">
        <v>51</v>
      </c>
      <c r="E12260">
        <v>13</v>
      </c>
      <c r="F12260" t="s">
        <v>0</v>
      </c>
      <c r="G12260">
        <v>0</v>
      </c>
      <c r="H12260">
        <v>3</v>
      </c>
      <c r="I12260" t="s">
        <v>3</v>
      </c>
      <c r="J12260">
        <v>-1</v>
      </c>
    </row>
    <row r="12261" spans="2:10" x14ac:dyDescent="0.45">
      <c r="B12261">
        <v>35705</v>
      </c>
      <c r="C12261" t="s">
        <v>25</v>
      </c>
      <c r="D12261">
        <v>51</v>
      </c>
      <c r="E12261">
        <v>13</v>
      </c>
      <c r="F12261" t="s">
        <v>8</v>
      </c>
      <c r="G12261">
        <v>1</v>
      </c>
      <c r="H12261">
        <v>1</v>
      </c>
      <c r="I12261" t="s">
        <v>7</v>
      </c>
      <c r="J12261">
        <v>0</v>
      </c>
    </row>
    <row r="12262" spans="2:10" x14ac:dyDescent="0.45">
      <c r="B12262">
        <v>35706</v>
      </c>
      <c r="C12262" t="s">
        <v>25</v>
      </c>
      <c r="D12262">
        <v>51</v>
      </c>
      <c r="E12262">
        <v>13</v>
      </c>
      <c r="F12262" t="s">
        <v>5</v>
      </c>
      <c r="G12262">
        <v>2</v>
      </c>
      <c r="H12262">
        <v>0</v>
      </c>
      <c r="I12262" t="s">
        <v>10</v>
      </c>
      <c r="J12262">
        <v>1</v>
      </c>
    </row>
    <row r="12263" spans="2:10" x14ac:dyDescent="0.45">
      <c r="B12263">
        <v>35707</v>
      </c>
      <c r="C12263" t="s">
        <v>25</v>
      </c>
      <c r="D12263">
        <v>51</v>
      </c>
      <c r="E12263">
        <v>14</v>
      </c>
      <c r="F12263" t="s">
        <v>3</v>
      </c>
      <c r="G12263">
        <v>1</v>
      </c>
      <c r="H12263">
        <v>3</v>
      </c>
      <c r="I12263" t="s">
        <v>1</v>
      </c>
      <c r="J12263">
        <v>-1</v>
      </c>
    </row>
    <row r="12264" spans="2:10" x14ac:dyDescent="0.45">
      <c r="B12264">
        <v>35708</v>
      </c>
      <c r="C12264" t="s">
        <v>25</v>
      </c>
      <c r="D12264">
        <v>51</v>
      </c>
      <c r="E12264">
        <v>14</v>
      </c>
      <c r="F12264" t="s">
        <v>4</v>
      </c>
      <c r="G12264">
        <v>4</v>
      </c>
      <c r="H12264">
        <v>3</v>
      </c>
      <c r="I12264" t="s">
        <v>6</v>
      </c>
      <c r="J12264">
        <v>1</v>
      </c>
    </row>
    <row r="12265" spans="2:10" x14ac:dyDescent="0.45">
      <c r="B12265">
        <v>35709</v>
      </c>
      <c r="C12265" t="s">
        <v>25</v>
      </c>
      <c r="D12265">
        <v>51</v>
      </c>
      <c r="E12265">
        <v>14</v>
      </c>
      <c r="F12265" t="s">
        <v>7</v>
      </c>
      <c r="G12265">
        <v>1</v>
      </c>
      <c r="H12265">
        <v>1</v>
      </c>
      <c r="I12265" t="s">
        <v>16</v>
      </c>
      <c r="J12265">
        <v>0</v>
      </c>
    </row>
    <row r="12266" spans="2:10" x14ac:dyDescent="0.45">
      <c r="B12266">
        <v>35710</v>
      </c>
      <c r="C12266" t="s">
        <v>25</v>
      </c>
      <c r="D12266">
        <v>51</v>
      </c>
      <c r="E12266">
        <v>14</v>
      </c>
      <c r="F12266" t="s">
        <v>9</v>
      </c>
      <c r="G12266">
        <v>1</v>
      </c>
      <c r="H12266">
        <v>1</v>
      </c>
      <c r="I12266" t="s">
        <v>5</v>
      </c>
      <c r="J12266">
        <v>0</v>
      </c>
    </row>
    <row r="12267" spans="2:10" x14ac:dyDescent="0.45">
      <c r="B12267">
        <v>35711</v>
      </c>
      <c r="C12267" t="s">
        <v>25</v>
      </c>
      <c r="D12267">
        <v>51</v>
      </c>
      <c r="E12267">
        <v>14</v>
      </c>
      <c r="F12267" t="s">
        <v>10</v>
      </c>
      <c r="G12267">
        <v>0</v>
      </c>
      <c r="H12267">
        <v>0</v>
      </c>
      <c r="I12267" t="s">
        <v>0</v>
      </c>
      <c r="J12267">
        <v>0</v>
      </c>
    </row>
    <row r="12268" spans="2:10" x14ac:dyDescent="0.45">
      <c r="B12268">
        <v>35712</v>
      </c>
      <c r="C12268" t="s">
        <v>25</v>
      </c>
      <c r="D12268">
        <v>51</v>
      </c>
      <c r="E12268">
        <v>14</v>
      </c>
      <c r="F12268" t="s">
        <v>17</v>
      </c>
      <c r="G12268">
        <v>0</v>
      </c>
      <c r="H12268">
        <v>0</v>
      </c>
      <c r="I12268" t="s">
        <v>13</v>
      </c>
      <c r="J12268">
        <v>0</v>
      </c>
    </row>
    <row r="12269" spans="2:10" x14ac:dyDescent="0.45">
      <c r="B12269">
        <v>35713</v>
      </c>
      <c r="C12269" t="s">
        <v>25</v>
      </c>
      <c r="D12269">
        <v>51</v>
      </c>
      <c r="E12269">
        <v>14</v>
      </c>
      <c r="F12269" t="s">
        <v>18</v>
      </c>
      <c r="G12269">
        <v>1</v>
      </c>
      <c r="H12269">
        <v>0</v>
      </c>
      <c r="I12269" t="s">
        <v>14</v>
      </c>
      <c r="J12269">
        <v>1</v>
      </c>
    </row>
    <row r="12270" spans="2:10" x14ac:dyDescent="0.45">
      <c r="B12270">
        <v>35714</v>
      </c>
      <c r="C12270" t="s">
        <v>25</v>
      </c>
      <c r="D12270">
        <v>51</v>
      </c>
      <c r="E12270">
        <v>14</v>
      </c>
      <c r="F12270" t="s">
        <v>8</v>
      </c>
      <c r="G12270">
        <v>3</v>
      </c>
      <c r="H12270">
        <v>1</v>
      </c>
      <c r="I12270" t="s">
        <v>21</v>
      </c>
      <c r="J12270">
        <v>1</v>
      </c>
    </row>
    <row r="12271" spans="2:10" x14ac:dyDescent="0.45">
      <c r="B12271">
        <v>35715</v>
      </c>
      <c r="C12271" t="s">
        <v>25</v>
      </c>
      <c r="D12271">
        <v>51</v>
      </c>
      <c r="E12271">
        <v>14</v>
      </c>
      <c r="F12271" t="s">
        <v>24</v>
      </c>
      <c r="G12271">
        <v>5</v>
      </c>
      <c r="H12271">
        <v>2</v>
      </c>
      <c r="I12271" t="s">
        <v>11</v>
      </c>
      <c r="J12271">
        <v>1</v>
      </c>
    </row>
    <row r="12272" spans="2:10" x14ac:dyDescent="0.45">
      <c r="B12272">
        <v>35716</v>
      </c>
      <c r="C12272" t="s">
        <v>25</v>
      </c>
      <c r="D12272">
        <v>51</v>
      </c>
      <c r="E12272">
        <v>15</v>
      </c>
      <c r="F12272" t="s">
        <v>16</v>
      </c>
      <c r="G12272">
        <v>2</v>
      </c>
      <c r="H12272">
        <v>0</v>
      </c>
      <c r="I12272" t="s">
        <v>8</v>
      </c>
      <c r="J12272">
        <v>1</v>
      </c>
    </row>
    <row r="12273" spans="2:10" x14ac:dyDescent="0.45">
      <c r="B12273">
        <v>35717</v>
      </c>
      <c r="C12273" t="s">
        <v>25</v>
      </c>
      <c r="D12273">
        <v>51</v>
      </c>
      <c r="E12273">
        <v>15</v>
      </c>
      <c r="F12273" t="s">
        <v>6</v>
      </c>
      <c r="G12273">
        <v>2</v>
      </c>
      <c r="H12273">
        <v>1</v>
      </c>
      <c r="I12273" t="s">
        <v>24</v>
      </c>
      <c r="J12273">
        <v>1</v>
      </c>
    </row>
    <row r="12274" spans="2:10" x14ac:dyDescent="0.45">
      <c r="B12274">
        <v>35718</v>
      </c>
      <c r="C12274" t="s">
        <v>25</v>
      </c>
      <c r="D12274">
        <v>51</v>
      </c>
      <c r="E12274">
        <v>15</v>
      </c>
      <c r="F12274" t="s">
        <v>13</v>
      </c>
      <c r="G12274">
        <v>1</v>
      </c>
      <c r="H12274">
        <v>0</v>
      </c>
      <c r="I12274" t="s">
        <v>7</v>
      </c>
      <c r="J12274">
        <v>1</v>
      </c>
    </row>
    <row r="12275" spans="2:10" x14ac:dyDescent="0.45">
      <c r="B12275">
        <v>35719</v>
      </c>
      <c r="C12275" t="s">
        <v>25</v>
      </c>
      <c r="D12275">
        <v>51</v>
      </c>
      <c r="E12275">
        <v>15</v>
      </c>
      <c r="F12275" t="s">
        <v>21</v>
      </c>
      <c r="G12275">
        <v>2</v>
      </c>
      <c r="H12275">
        <v>1</v>
      </c>
      <c r="I12275" t="s">
        <v>18</v>
      </c>
      <c r="J12275">
        <v>1</v>
      </c>
    </row>
    <row r="12276" spans="2:10" x14ac:dyDescent="0.45">
      <c r="B12276">
        <v>35720</v>
      </c>
      <c r="C12276" t="s">
        <v>25</v>
      </c>
      <c r="D12276">
        <v>51</v>
      </c>
      <c r="E12276">
        <v>15</v>
      </c>
      <c r="F12276" t="s">
        <v>11</v>
      </c>
      <c r="G12276">
        <v>1</v>
      </c>
      <c r="H12276">
        <v>1</v>
      </c>
      <c r="I12276" t="s">
        <v>3</v>
      </c>
      <c r="J12276">
        <v>0</v>
      </c>
    </row>
    <row r="12277" spans="2:10" x14ac:dyDescent="0.45">
      <c r="B12277">
        <v>35721</v>
      </c>
      <c r="C12277" t="s">
        <v>25</v>
      </c>
      <c r="D12277">
        <v>51</v>
      </c>
      <c r="E12277">
        <v>15</v>
      </c>
      <c r="F12277" t="s">
        <v>1</v>
      </c>
      <c r="G12277">
        <v>1</v>
      </c>
      <c r="H12277">
        <v>0</v>
      </c>
      <c r="I12277" t="s">
        <v>10</v>
      </c>
      <c r="J12277">
        <v>1</v>
      </c>
    </row>
    <row r="12278" spans="2:10" x14ac:dyDescent="0.45">
      <c r="B12278">
        <v>35722</v>
      </c>
      <c r="C12278" t="s">
        <v>25</v>
      </c>
      <c r="D12278">
        <v>51</v>
      </c>
      <c r="E12278">
        <v>15</v>
      </c>
      <c r="F12278" t="s">
        <v>14</v>
      </c>
      <c r="G12278">
        <v>0</v>
      </c>
      <c r="H12278">
        <v>0</v>
      </c>
      <c r="I12278" t="s">
        <v>4</v>
      </c>
      <c r="J12278">
        <v>0</v>
      </c>
    </row>
    <row r="12279" spans="2:10" x14ac:dyDescent="0.45">
      <c r="B12279">
        <v>35723</v>
      </c>
      <c r="C12279" t="s">
        <v>25</v>
      </c>
      <c r="D12279">
        <v>51</v>
      </c>
      <c r="E12279">
        <v>15</v>
      </c>
      <c r="F12279" t="s">
        <v>0</v>
      </c>
      <c r="G12279">
        <v>2</v>
      </c>
      <c r="H12279">
        <v>0</v>
      </c>
      <c r="I12279" t="s">
        <v>9</v>
      </c>
      <c r="J12279">
        <v>1</v>
      </c>
    </row>
    <row r="12280" spans="2:10" x14ac:dyDescent="0.45">
      <c r="B12280">
        <v>35724</v>
      </c>
      <c r="C12280" t="s">
        <v>25</v>
      </c>
      <c r="D12280">
        <v>51</v>
      </c>
      <c r="E12280">
        <v>15</v>
      </c>
      <c r="F12280" t="s">
        <v>5</v>
      </c>
      <c r="G12280">
        <v>2</v>
      </c>
      <c r="H12280">
        <v>2</v>
      </c>
      <c r="I12280" t="s">
        <v>17</v>
      </c>
      <c r="J12280">
        <v>0</v>
      </c>
    </row>
    <row r="12281" spans="2:10" x14ac:dyDescent="0.45">
      <c r="B12281">
        <v>35725</v>
      </c>
      <c r="C12281" t="s">
        <v>25</v>
      </c>
      <c r="D12281">
        <v>51</v>
      </c>
      <c r="E12281">
        <v>16</v>
      </c>
      <c r="F12281" t="s">
        <v>3</v>
      </c>
      <c r="G12281">
        <v>2</v>
      </c>
      <c r="H12281">
        <v>3</v>
      </c>
      <c r="I12281" t="s">
        <v>6</v>
      </c>
      <c r="J12281">
        <v>-1</v>
      </c>
    </row>
    <row r="12282" spans="2:10" x14ac:dyDescent="0.45">
      <c r="B12282">
        <v>35726</v>
      </c>
      <c r="C12282" t="s">
        <v>25</v>
      </c>
      <c r="D12282">
        <v>51</v>
      </c>
      <c r="E12282">
        <v>16</v>
      </c>
      <c r="F12282" t="s">
        <v>16</v>
      </c>
      <c r="G12282">
        <v>0</v>
      </c>
      <c r="H12282">
        <v>0</v>
      </c>
      <c r="I12282" t="s">
        <v>21</v>
      </c>
      <c r="J12282">
        <v>0</v>
      </c>
    </row>
    <row r="12283" spans="2:10" x14ac:dyDescent="0.45">
      <c r="B12283">
        <v>35727</v>
      </c>
      <c r="C12283" t="s">
        <v>25</v>
      </c>
      <c r="D12283">
        <v>51</v>
      </c>
      <c r="E12283">
        <v>16</v>
      </c>
      <c r="F12283" t="s">
        <v>4</v>
      </c>
      <c r="G12283">
        <v>0</v>
      </c>
      <c r="H12283">
        <v>1</v>
      </c>
      <c r="I12283" t="s">
        <v>18</v>
      </c>
      <c r="J12283">
        <v>-1</v>
      </c>
    </row>
    <row r="12284" spans="2:10" x14ac:dyDescent="0.45">
      <c r="B12284">
        <v>35728</v>
      </c>
      <c r="C12284" t="s">
        <v>25</v>
      </c>
      <c r="D12284">
        <v>51</v>
      </c>
      <c r="E12284">
        <v>16</v>
      </c>
      <c r="F12284" t="s">
        <v>7</v>
      </c>
      <c r="G12284">
        <v>4</v>
      </c>
      <c r="H12284">
        <v>4</v>
      </c>
      <c r="I12284" t="s">
        <v>5</v>
      </c>
      <c r="J12284">
        <v>0</v>
      </c>
    </row>
    <row r="12285" spans="2:10" x14ac:dyDescent="0.45">
      <c r="B12285">
        <v>35729</v>
      </c>
      <c r="C12285" t="s">
        <v>25</v>
      </c>
      <c r="D12285">
        <v>51</v>
      </c>
      <c r="E12285">
        <v>16</v>
      </c>
      <c r="F12285" t="s">
        <v>9</v>
      </c>
      <c r="G12285">
        <v>1</v>
      </c>
      <c r="H12285">
        <v>1</v>
      </c>
      <c r="I12285" t="s">
        <v>1</v>
      </c>
      <c r="J12285">
        <v>0</v>
      </c>
    </row>
    <row r="12286" spans="2:10" x14ac:dyDescent="0.45">
      <c r="B12286">
        <v>35730</v>
      </c>
      <c r="C12286" t="s">
        <v>25</v>
      </c>
      <c r="D12286">
        <v>51</v>
      </c>
      <c r="E12286">
        <v>16</v>
      </c>
      <c r="F12286" t="s">
        <v>10</v>
      </c>
      <c r="G12286">
        <v>2</v>
      </c>
      <c r="H12286">
        <v>1</v>
      </c>
      <c r="I12286" t="s">
        <v>11</v>
      </c>
      <c r="J12286">
        <v>1</v>
      </c>
    </row>
    <row r="12287" spans="2:10" x14ac:dyDescent="0.45">
      <c r="B12287">
        <v>35731</v>
      </c>
      <c r="C12287" t="s">
        <v>25</v>
      </c>
      <c r="D12287">
        <v>51</v>
      </c>
      <c r="E12287">
        <v>16</v>
      </c>
      <c r="F12287" t="s">
        <v>17</v>
      </c>
      <c r="G12287">
        <v>4</v>
      </c>
      <c r="H12287">
        <v>0</v>
      </c>
      <c r="I12287" t="s">
        <v>0</v>
      </c>
      <c r="J12287">
        <v>1</v>
      </c>
    </row>
    <row r="12288" spans="2:10" x14ac:dyDescent="0.45">
      <c r="B12288">
        <v>35732</v>
      </c>
      <c r="C12288" t="s">
        <v>25</v>
      </c>
      <c r="D12288">
        <v>51</v>
      </c>
      <c r="E12288">
        <v>16</v>
      </c>
      <c r="F12288" t="s">
        <v>8</v>
      </c>
      <c r="G12288">
        <v>4</v>
      </c>
      <c r="H12288">
        <v>0</v>
      </c>
      <c r="I12288" t="s">
        <v>13</v>
      </c>
      <c r="J12288">
        <v>1</v>
      </c>
    </row>
    <row r="12289" spans="2:10" x14ac:dyDescent="0.45">
      <c r="B12289">
        <v>35733</v>
      </c>
      <c r="C12289" t="s">
        <v>25</v>
      </c>
      <c r="D12289">
        <v>51</v>
      </c>
      <c r="E12289">
        <v>16</v>
      </c>
      <c r="F12289" t="s">
        <v>24</v>
      </c>
      <c r="G12289">
        <v>0</v>
      </c>
      <c r="H12289">
        <v>2</v>
      </c>
      <c r="I12289" t="s">
        <v>14</v>
      </c>
      <c r="J12289">
        <v>-1</v>
      </c>
    </row>
    <row r="12290" spans="2:10" x14ac:dyDescent="0.45">
      <c r="B12290">
        <v>35734</v>
      </c>
      <c r="C12290" t="s">
        <v>25</v>
      </c>
      <c r="D12290">
        <v>51</v>
      </c>
      <c r="E12290">
        <v>17</v>
      </c>
      <c r="F12290" t="s">
        <v>6</v>
      </c>
      <c r="G12290">
        <v>0</v>
      </c>
      <c r="H12290">
        <v>1</v>
      </c>
      <c r="I12290" t="s">
        <v>10</v>
      </c>
      <c r="J12290">
        <v>-1</v>
      </c>
    </row>
    <row r="12291" spans="2:10" x14ac:dyDescent="0.45">
      <c r="B12291">
        <v>35735</v>
      </c>
      <c r="C12291" t="s">
        <v>25</v>
      </c>
      <c r="D12291">
        <v>51</v>
      </c>
      <c r="E12291">
        <v>17</v>
      </c>
      <c r="F12291" t="s">
        <v>13</v>
      </c>
      <c r="G12291">
        <v>1</v>
      </c>
      <c r="H12291">
        <v>1</v>
      </c>
      <c r="I12291" t="s">
        <v>16</v>
      </c>
      <c r="J12291">
        <v>0</v>
      </c>
    </row>
    <row r="12292" spans="2:10" x14ac:dyDescent="0.45">
      <c r="B12292">
        <v>35736</v>
      </c>
      <c r="C12292" t="s">
        <v>25</v>
      </c>
      <c r="D12292">
        <v>51</v>
      </c>
      <c r="E12292">
        <v>17</v>
      </c>
      <c r="F12292" t="s">
        <v>21</v>
      </c>
      <c r="G12292">
        <v>5</v>
      </c>
      <c r="H12292">
        <v>1</v>
      </c>
      <c r="I12292" t="s">
        <v>4</v>
      </c>
      <c r="J12292">
        <v>1</v>
      </c>
    </row>
    <row r="12293" spans="2:10" x14ac:dyDescent="0.45">
      <c r="B12293">
        <v>35737</v>
      </c>
      <c r="C12293" t="s">
        <v>25</v>
      </c>
      <c r="D12293">
        <v>51</v>
      </c>
      <c r="E12293">
        <v>17</v>
      </c>
      <c r="F12293" t="s">
        <v>11</v>
      </c>
      <c r="G12293">
        <v>3</v>
      </c>
      <c r="H12293">
        <v>0</v>
      </c>
      <c r="I12293" t="s">
        <v>9</v>
      </c>
      <c r="J12293">
        <v>1</v>
      </c>
    </row>
    <row r="12294" spans="2:10" x14ac:dyDescent="0.45">
      <c r="B12294">
        <v>35738</v>
      </c>
      <c r="C12294" t="s">
        <v>25</v>
      </c>
      <c r="D12294">
        <v>51</v>
      </c>
      <c r="E12294">
        <v>17</v>
      </c>
      <c r="F12294" t="s">
        <v>1</v>
      </c>
      <c r="G12294">
        <v>2</v>
      </c>
      <c r="H12294">
        <v>2</v>
      </c>
      <c r="I12294" t="s">
        <v>17</v>
      </c>
      <c r="J12294">
        <v>0</v>
      </c>
    </row>
    <row r="12295" spans="2:10" x14ac:dyDescent="0.45">
      <c r="B12295">
        <v>35739</v>
      </c>
      <c r="C12295" t="s">
        <v>25</v>
      </c>
      <c r="D12295">
        <v>51</v>
      </c>
      <c r="E12295">
        <v>17</v>
      </c>
      <c r="F12295" t="s">
        <v>18</v>
      </c>
      <c r="G12295">
        <v>3</v>
      </c>
      <c r="H12295">
        <v>0</v>
      </c>
      <c r="I12295" t="s">
        <v>24</v>
      </c>
      <c r="J12295">
        <v>1</v>
      </c>
    </row>
    <row r="12296" spans="2:10" x14ac:dyDescent="0.45">
      <c r="B12296">
        <v>35740</v>
      </c>
      <c r="C12296" t="s">
        <v>25</v>
      </c>
      <c r="D12296">
        <v>51</v>
      </c>
      <c r="E12296">
        <v>17</v>
      </c>
      <c r="F12296" t="s">
        <v>14</v>
      </c>
      <c r="G12296">
        <v>3</v>
      </c>
      <c r="H12296">
        <v>1</v>
      </c>
      <c r="I12296" t="s">
        <v>3</v>
      </c>
      <c r="J12296">
        <v>1</v>
      </c>
    </row>
    <row r="12297" spans="2:10" x14ac:dyDescent="0.45">
      <c r="B12297">
        <v>35741</v>
      </c>
      <c r="C12297" t="s">
        <v>25</v>
      </c>
      <c r="D12297">
        <v>51</v>
      </c>
      <c r="E12297">
        <v>17</v>
      </c>
      <c r="F12297" t="s">
        <v>0</v>
      </c>
      <c r="G12297">
        <v>3</v>
      </c>
      <c r="H12297">
        <v>2</v>
      </c>
      <c r="I12297" t="s">
        <v>7</v>
      </c>
      <c r="J12297">
        <v>1</v>
      </c>
    </row>
    <row r="12298" spans="2:10" x14ac:dyDescent="0.45">
      <c r="B12298">
        <v>35742</v>
      </c>
      <c r="C12298" t="s">
        <v>25</v>
      </c>
      <c r="D12298">
        <v>51</v>
      </c>
      <c r="E12298">
        <v>17</v>
      </c>
      <c r="F12298" t="s">
        <v>5</v>
      </c>
      <c r="G12298">
        <v>1</v>
      </c>
      <c r="H12298">
        <v>0</v>
      </c>
      <c r="I12298" t="s">
        <v>8</v>
      </c>
      <c r="J12298">
        <v>1</v>
      </c>
    </row>
    <row r="12299" spans="2:10" x14ac:dyDescent="0.45">
      <c r="B12299">
        <v>39985</v>
      </c>
      <c r="C12299" t="s">
        <v>23</v>
      </c>
      <c r="D12299">
        <v>52</v>
      </c>
      <c r="E12299">
        <v>1</v>
      </c>
      <c r="F12299" t="s">
        <v>18</v>
      </c>
      <c r="G12299">
        <v>0</v>
      </c>
      <c r="H12299">
        <v>2</v>
      </c>
      <c r="I12299" t="s">
        <v>3</v>
      </c>
      <c r="J12299">
        <v>-1</v>
      </c>
    </row>
    <row r="12300" spans="2:10" x14ac:dyDescent="0.45">
      <c r="B12300">
        <v>39986</v>
      </c>
      <c r="C12300" t="s">
        <v>23</v>
      </c>
      <c r="D12300">
        <v>52</v>
      </c>
      <c r="E12300">
        <v>1</v>
      </c>
      <c r="F12300" t="s">
        <v>5</v>
      </c>
      <c r="G12300">
        <v>1</v>
      </c>
      <c r="H12300">
        <v>1</v>
      </c>
      <c r="I12300" t="s">
        <v>16</v>
      </c>
      <c r="J12300">
        <v>0</v>
      </c>
    </row>
    <row r="12301" spans="2:10" x14ac:dyDescent="0.45">
      <c r="B12301">
        <v>39987</v>
      </c>
      <c r="C12301" t="s">
        <v>23</v>
      </c>
      <c r="D12301">
        <v>52</v>
      </c>
      <c r="E12301">
        <v>1</v>
      </c>
      <c r="F12301" t="s">
        <v>21</v>
      </c>
      <c r="G12301">
        <v>1</v>
      </c>
      <c r="H12301">
        <v>0</v>
      </c>
      <c r="I12301" t="s">
        <v>13</v>
      </c>
      <c r="J12301">
        <v>1</v>
      </c>
    </row>
    <row r="12302" spans="2:10" x14ac:dyDescent="0.45">
      <c r="B12302">
        <v>39988</v>
      </c>
      <c r="C12302" t="s">
        <v>23</v>
      </c>
      <c r="D12302">
        <v>52</v>
      </c>
      <c r="E12302">
        <v>1</v>
      </c>
      <c r="F12302" t="s">
        <v>1</v>
      </c>
      <c r="G12302">
        <v>0</v>
      </c>
      <c r="H12302">
        <v>1</v>
      </c>
      <c r="I12302" t="s">
        <v>7</v>
      </c>
      <c r="J12302">
        <v>-1</v>
      </c>
    </row>
    <row r="12303" spans="2:10" x14ac:dyDescent="0.45">
      <c r="B12303">
        <v>39989</v>
      </c>
      <c r="C12303" t="s">
        <v>23</v>
      </c>
      <c r="D12303">
        <v>52</v>
      </c>
      <c r="E12303">
        <v>1</v>
      </c>
      <c r="F12303" t="s">
        <v>6</v>
      </c>
      <c r="G12303">
        <v>0</v>
      </c>
      <c r="H12303">
        <v>0</v>
      </c>
      <c r="I12303" t="s">
        <v>9</v>
      </c>
      <c r="J12303">
        <v>0</v>
      </c>
    </row>
    <row r="12304" spans="2:10" x14ac:dyDescent="0.45">
      <c r="B12304">
        <v>39990</v>
      </c>
      <c r="C12304" t="s">
        <v>23</v>
      </c>
      <c r="D12304">
        <v>52</v>
      </c>
      <c r="E12304">
        <v>1</v>
      </c>
      <c r="F12304" t="s">
        <v>11</v>
      </c>
      <c r="G12304">
        <v>0</v>
      </c>
      <c r="H12304">
        <v>0</v>
      </c>
      <c r="I12304" t="s">
        <v>17</v>
      </c>
      <c r="J12304">
        <v>0</v>
      </c>
    </row>
    <row r="12305" spans="2:10" x14ac:dyDescent="0.45">
      <c r="B12305">
        <v>39991</v>
      </c>
      <c r="C12305" t="s">
        <v>23</v>
      </c>
      <c r="D12305">
        <v>52</v>
      </c>
      <c r="E12305">
        <v>1</v>
      </c>
      <c r="F12305" t="s">
        <v>14</v>
      </c>
      <c r="G12305">
        <v>1</v>
      </c>
      <c r="H12305">
        <v>1</v>
      </c>
      <c r="I12305" t="s">
        <v>10</v>
      </c>
      <c r="J12305">
        <v>0</v>
      </c>
    </row>
    <row r="12306" spans="2:10" x14ac:dyDescent="0.45">
      <c r="B12306">
        <v>39992</v>
      </c>
      <c r="C12306" t="s">
        <v>23</v>
      </c>
      <c r="D12306">
        <v>52</v>
      </c>
      <c r="E12306">
        <v>1</v>
      </c>
      <c r="F12306" t="s">
        <v>0</v>
      </c>
      <c r="G12306">
        <v>2</v>
      </c>
      <c r="H12306">
        <v>1</v>
      </c>
      <c r="I12306" t="s">
        <v>8</v>
      </c>
      <c r="J12306">
        <v>1</v>
      </c>
    </row>
    <row r="12307" spans="2:10" x14ac:dyDescent="0.45">
      <c r="B12307">
        <v>39993</v>
      </c>
      <c r="C12307" t="s">
        <v>23</v>
      </c>
      <c r="D12307">
        <v>52</v>
      </c>
      <c r="E12307">
        <v>1</v>
      </c>
      <c r="F12307" t="s">
        <v>4</v>
      </c>
      <c r="G12307">
        <v>3</v>
      </c>
      <c r="H12307">
        <v>1</v>
      </c>
      <c r="I12307" t="s">
        <v>24</v>
      </c>
      <c r="J12307">
        <v>1</v>
      </c>
    </row>
    <row r="12308" spans="2:10" x14ac:dyDescent="0.45">
      <c r="B12308">
        <v>39994</v>
      </c>
      <c r="C12308" t="s">
        <v>23</v>
      </c>
      <c r="D12308">
        <v>52</v>
      </c>
      <c r="E12308">
        <v>2</v>
      </c>
      <c r="F12308" t="s">
        <v>17</v>
      </c>
      <c r="G12308">
        <v>3</v>
      </c>
      <c r="H12308">
        <v>1</v>
      </c>
      <c r="I12308" t="s">
        <v>6</v>
      </c>
      <c r="J12308">
        <v>1</v>
      </c>
    </row>
    <row r="12309" spans="2:10" x14ac:dyDescent="0.45">
      <c r="B12309">
        <v>39995</v>
      </c>
      <c r="C12309" t="s">
        <v>23</v>
      </c>
      <c r="D12309">
        <v>52</v>
      </c>
      <c r="E12309">
        <v>2</v>
      </c>
      <c r="F12309" t="s">
        <v>3</v>
      </c>
      <c r="G12309">
        <v>1</v>
      </c>
      <c r="H12309">
        <v>1</v>
      </c>
      <c r="I12309" t="s">
        <v>4</v>
      </c>
      <c r="J12309">
        <v>0</v>
      </c>
    </row>
    <row r="12310" spans="2:10" x14ac:dyDescent="0.45">
      <c r="B12310">
        <v>39996</v>
      </c>
      <c r="C12310" t="s">
        <v>23</v>
      </c>
      <c r="D12310">
        <v>52</v>
      </c>
      <c r="E12310">
        <v>2</v>
      </c>
      <c r="F12310" t="s">
        <v>24</v>
      </c>
      <c r="G12310">
        <v>0</v>
      </c>
      <c r="H12310">
        <v>2</v>
      </c>
      <c r="I12310" t="s">
        <v>21</v>
      </c>
      <c r="J12310">
        <v>-1</v>
      </c>
    </row>
    <row r="12311" spans="2:10" x14ac:dyDescent="0.45">
      <c r="B12311">
        <v>39997</v>
      </c>
      <c r="C12311" t="s">
        <v>23</v>
      </c>
      <c r="D12311">
        <v>52</v>
      </c>
      <c r="E12311">
        <v>2</v>
      </c>
      <c r="F12311" t="s">
        <v>8</v>
      </c>
      <c r="G12311">
        <v>3</v>
      </c>
      <c r="H12311">
        <v>1</v>
      </c>
      <c r="I12311" t="s">
        <v>1</v>
      </c>
      <c r="J12311">
        <v>1</v>
      </c>
    </row>
    <row r="12312" spans="2:10" x14ac:dyDescent="0.45">
      <c r="B12312">
        <v>39998</v>
      </c>
      <c r="C12312" t="s">
        <v>23</v>
      </c>
      <c r="D12312">
        <v>52</v>
      </c>
      <c r="E12312">
        <v>2</v>
      </c>
      <c r="F12312" t="s">
        <v>7</v>
      </c>
      <c r="G12312">
        <v>1</v>
      </c>
      <c r="H12312">
        <v>2</v>
      </c>
      <c r="I12312" t="s">
        <v>11</v>
      </c>
      <c r="J12312">
        <v>-1</v>
      </c>
    </row>
    <row r="12313" spans="2:10" x14ac:dyDescent="0.45">
      <c r="B12313">
        <v>39999</v>
      </c>
      <c r="C12313" t="s">
        <v>23</v>
      </c>
      <c r="D12313">
        <v>52</v>
      </c>
      <c r="E12313">
        <v>2</v>
      </c>
      <c r="F12313" t="s">
        <v>16</v>
      </c>
      <c r="G12313">
        <v>1</v>
      </c>
      <c r="H12313">
        <v>0</v>
      </c>
      <c r="I12313" t="s">
        <v>0</v>
      </c>
      <c r="J12313">
        <v>1</v>
      </c>
    </row>
    <row r="12314" spans="2:10" x14ac:dyDescent="0.45">
      <c r="B12314">
        <v>40000</v>
      </c>
      <c r="C12314" t="s">
        <v>23</v>
      </c>
      <c r="D12314">
        <v>52</v>
      </c>
      <c r="E12314">
        <v>2</v>
      </c>
      <c r="F12314" t="s">
        <v>9</v>
      </c>
      <c r="G12314">
        <v>0</v>
      </c>
      <c r="H12314">
        <v>2</v>
      </c>
      <c r="I12314" t="s">
        <v>14</v>
      </c>
      <c r="J12314">
        <v>-1</v>
      </c>
    </row>
    <row r="12315" spans="2:10" x14ac:dyDescent="0.45">
      <c r="B12315">
        <v>40001</v>
      </c>
      <c r="C12315" t="s">
        <v>23</v>
      </c>
      <c r="D12315">
        <v>52</v>
      </c>
      <c r="E12315">
        <v>2</v>
      </c>
      <c r="F12315" t="s">
        <v>10</v>
      </c>
      <c r="G12315">
        <v>1</v>
      </c>
      <c r="H12315">
        <v>0</v>
      </c>
      <c r="I12315" t="s">
        <v>18</v>
      </c>
      <c r="J12315">
        <v>1</v>
      </c>
    </row>
    <row r="12316" spans="2:10" x14ac:dyDescent="0.45">
      <c r="B12316">
        <v>40002</v>
      </c>
      <c r="C12316" t="s">
        <v>23</v>
      </c>
      <c r="D12316">
        <v>52</v>
      </c>
      <c r="E12316">
        <v>2</v>
      </c>
      <c r="F12316" t="s">
        <v>13</v>
      </c>
      <c r="G12316">
        <v>3</v>
      </c>
      <c r="H12316">
        <v>0</v>
      </c>
      <c r="I12316" t="s">
        <v>5</v>
      </c>
      <c r="J12316">
        <v>1</v>
      </c>
    </row>
    <row r="12317" spans="2:10" x14ac:dyDescent="0.45">
      <c r="B12317">
        <v>40003</v>
      </c>
      <c r="C12317" t="s">
        <v>23</v>
      </c>
      <c r="D12317">
        <v>52</v>
      </c>
      <c r="E12317">
        <v>3</v>
      </c>
      <c r="F12317" t="s">
        <v>5</v>
      </c>
      <c r="G12317">
        <v>2</v>
      </c>
      <c r="H12317">
        <v>0</v>
      </c>
      <c r="I12317" t="s">
        <v>21</v>
      </c>
      <c r="J12317">
        <v>1</v>
      </c>
    </row>
    <row r="12318" spans="2:10" x14ac:dyDescent="0.45">
      <c r="B12318">
        <v>40004</v>
      </c>
      <c r="C12318" t="s">
        <v>23</v>
      </c>
      <c r="D12318">
        <v>52</v>
      </c>
      <c r="E12318">
        <v>3</v>
      </c>
      <c r="F12318" t="s">
        <v>0</v>
      </c>
      <c r="G12318">
        <v>1</v>
      </c>
      <c r="H12318">
        <v>1</v>
      </c>
      <c r="I12318" t="s">
        <v>13</v>
      </c>
      <c r="J12318">
        <v>0</v>
      </c>
    </row>
    <row r="12319" spans="2:10" x14ac:dyDescent="0.45">
      <c r="B12319">
        <v>40005</v>
      </c>
      <c r="C12319" t="s">
        <v>23</v>
      </c>
      <c r="D12319">
        <v>52</v>
      </c>
      <c r="E12319">
        <v>3</v>
      </c>
      <c r="F12319" t="s">
        <v>1</v>
      </c>
      <c r="G12319">
        <v>0</v>
      </c>
      <c r="H12319">
        <v>2</v>
      </c>
      <c r="I12319" t="s">
        <v>16</v>
      </c>
      <c r="J12319">
        <v>-1</v>
      </c>
    </row>
    <row r="12320" spans="2:10" x14ac:dyDescent="0.45">
      <c r="B12320">
        <v>40006</v>
      </c>
      <c r="C12320" t="s">
        <v>23</v>
      </c>
      <c r="D12320">
        <v>52</v>
      </c>
      <c r="E12320">
        <v>3</v>
      </c>
      <c r="F12320" t="s">
        <v>11</v>
      </c>
      <c r="G12320">
        <v>1</v>
      </c>
      <c r="H12320">
        <v>0</v>
      </c>
      <c r="I12320" t="s">
        <v>8</v>
      </c>
      <c r="J12320">
        <v>1</v>
      </c>
    </row>
    <row r="12321" spans="2:10" x14ac:dyDescent="0.45">
      <c r="B12321">
        <v>40007</v>
      </c>
      <c r="C12321" t="s">
        <v>23</v>
      </c>
      <c r="D12321">
        <v>52</v>
      </c>
      <c r="E12321">
        <v>3</v>
      </c>
      <c r="F12321" t="s">
        <v>6</v>
      </c>
      <c r="G12321">
        <v>1</v>
      </c>
      <c r="H12321">
        <v>2</v>
      </c>
      <c r="I12321" t="s">
        <v>7</v>
      </c>
      <c r="J12321">
        <v>-1</v>
      </c>
    </row>
    <row r="12322" spans="2:10" x14ac:dyDescent="0.45">
      <c r="B12322">
        <v>40008</v>
      </c>
      <c r="C12322" t="s">
        <v>23</v>
      </c>
      <c r="D12322">
        <v>52</v>
      </c>
      <c r="E12322">
        <v>3</v>
      </c>
      <c r="F12322" t="s">
        <v>14</v>
      </c>
      <c r="G12322">
        <v>1</v>
      </c>
      <c r="H12322">
        <v>1</v>
      </c>
      <c r="I12322" t="s">
        <v>17</v>
      </c>
      <c r="J12322">
        <v>0</v>
      </c>
    </row>
    <row r="12323" spans="2:10" x14ac:dyDescent="0.45">
      <c r="B12323">
        <v>40009</v>
      </c>
      <c r="C12323" t="s">
        <v>23</v>
      </c>
      <c r="D12323">
        <v>52</v>
      </c>
      <c r="E12323">
        <v>3</v>
      </c>
      <c r="F12323" t="s">
        <v>18</v>
      </c>
      <c r="G12323">
        <v>2</v>
      </c>
      <c r="H12323">
        <v>1</v>
      </c>
      <c r="I12323" t="s">
        <v>9</v>
      </c>
      <c r="J12323">
        <v>1</v>
      </c>
    </row>
    <row r="12324" spans="2:10" x14ac:dyDescent="0.45">
      <c r="B12324">
        <v>40010</v>
      </c>
      <c r="C12324" t="s">
        <v>23</v>
      </c>
      <c r="D12324">
        <v>52</v>
      </c>
      <c r="E12324">
        <v>3</v>
      </c>
      <c r="F12324" t="s">
        <v>4</v>
      </c>
      <c r="G12324">
        <v>2</v>
      </c>
      <c r="H12324">
        <v>1</v>
      </c>
      <c r="I12324" t="s">
        <v>10</v>
      </c>
      <c r="J12324">
        <v>1</v>
      </c>
    </row>
    <row r="12325" spans="2:10" x14ac:dyDescent="0.45">
      <c r="B12325">
        <v>40011</v>
      </c>
      <c r="C12325" t="s">
        <v>23</v>
      </c>
      <c r="D12325">
        <v>52</v>
      </c>
      <c r="E12325">
        <v>3</v>
      </c>
      <c r="F12325" t="s">
        <v>24</v>
      </c>
      <c r="G12325">
        <v>1</v>
      </c>
      <c r="H12325">
        <v>1</v>
      </c>
      <c r="I12325" t="s">
        <v>3</v>
      </c>
      <c r="J12325">
        <v>0</v>
      </c>
    </row>
    <row r="12326" spans="2:10" x14ac:dyDescent="0.45">
      <c r="B12326">
        <v>40012</v>
      </c>
      <c r="C12326" t="s">
        <v>23</v>
      </c>
      <c r="D12326">
        <v>52</v>
      </c>
      <c r="E12326">
        <v>4</v>
      </c>
      <c r="F12326" t="s">
        <v>21</v>
      </c>
      <c r="G12326">
        <v>1</v>
      </c>
      <c r="H12326">
        <v>3</v>
      </c>
      <c r="I12326" t="s">
        <v>3</v>
      </c>
      <c r="J12326">
        <v>-1</v>
      </c>
    </row>
    <row r="12327" spans="2:10" x14ac:dyDescent="0.45">
      <c r="B12327">
        <v>40013</v>
      </c>
      <c r="C12327" t="s">
        <v>23</v>
      </c>
      <c r="D12327">
        <v>52</v>
      </c>
      <c r="E12327">
        <v>4</v>
      </c>
      <c r="F12327" t="s">
        <v>8</v>
      </c>
      <c r="G12327">
        <v>0</v>
      </c>
      <c r="H12327">
        <v>1</v>
      </c>
      <c r="I12327" t="s">
        <v>6</v>
      </c>
      <c r="J12327">
        <v>-1</v>
      </c>
    </row>
    <row r="12328" spans="2:10" x14ac:dyDescent="0.45">
      <c r="B12328">
        <v>40014</v>
      </c>
      <c r="C12328" t="s">
        <v>23</v>
      </c>
      <c r="D12328">
        <v>52</v>
      </c>
      <c r="E12328">
        <v>4</v>
      </c>
      <c r="F12328" t="s">
        <v>9</v>
      </c>
      <c r="G12328">
        <v>1</v>
      </c>
      <c r="H12328">
        <v>0</v>
      </c>
      <c r="I12328" t="s">
        <v>4</v>
      </c>
      <c r="J12328">
        <v>1</v>
      </c>
    </row>
    <row r="12329" spans="2:10" x14ac:dyDescent="0.45">
      <c r="B12329">
        <v>40015</v>
      </c>
      <c r="C12329" t="s">
        <v>23</v>
      </c>
      <c r="D12329">
        <v>52</v>
      </c>
      <c r="E12329">
        <v>4</v>
      </c>
      <c r="F12329" t="s">
        <v>13</v>
      </c>
      <c r="G12329">
        <v>0</v>
      </c>
      <c r="H12329">
        <v>0</v>
      </c>
      <c r="I12329" t="s">
        <v>1</v>
      </c>
      <c r="J12329">
        <v>0</v>
      </c>
    </row>
    <row r="12330" spans="2:10" x14ac:dyDescent="0.45">
      <c r="B12330">
        <v>40016</v>
      </c>
      <c r="C12330" t="s">
        <v>23</v>
      </c>
      <c r="D12330">
        <v>52</v>
      </c>
      <c r="E12330">
        <v>4</v>
      </c>
      <c r="F12330" t="s">
        <v>16</v>
      </c>
      <c r="G12330">
        <v>1</v>
      </c>
      <c r="H12330">
        <v>3</v>
      </c>
      <c r="I12330" t="s">
        <v>11</v>
      </c>
      <c r="J12330">
        <v>-1</v>
      </c>
    </row>
    <row r="12331" spans="2:10" x14ac:dyDescent="0.45">
      <c r="B12331">
        <v>40017</v>
      </c>
      <c r="C12331" t="s">
        <v>23</v>
      </c>
      <c r="D12331">
        <v>52</v>
      </c>
      <c r="E12331">
        <v>4</v>
      </c>
      <c r="F12331" t="s">
        <v>5</v>
      </c>
      <c r="G12331">
        <v>0</v>
      </c>
      <c r="H12331">
        <v>0</v>
      </c>
      <c r="I12331" t="s">
        <v>0</v>
      </c>
      <c r="J12331">
        <v>0</v>
      </c>
    </row>
    <row r="12332" spans="2:10" x14ac:dyDescent="0.45">
      <c r="B12332">
        <v>40018</v>
      </c>
      <c r="C12332" t="s">
        <v>23</v>
      </c>
      <c r="D12332">
        <v>52</v>
      </c>
      <c r="E12332">
        <v>4</v>
      </c>
      <c r="F12332" t="s">
        <v>7</v>
      </c>
      <c r="G12332">
        <v>2</v>
      </c>
      <c r="H12332">
        <v>2</v>
      </c>
      <c r="I12332" t="s">
        <v>14</v>
      </c>
      <c r="J12332">
        <v>0</v>
      </c>
    </row>
    <row r="12333" spans="2:10" x14ac:dyDescent="0.45">
      <c r="B12333">
        <v>40019</v>
      </c>
      <c r="C12333" t="s">
        <v>23</v>
      </c>
      <c r="D12333">
        <v>52</v>
      </c>
      <c r="E12333">
        <v>4</v>
      </c>
      <c r="F12333" t="s">
        <v>17</v>
      </c>
      <c r="G12333">
        <v>1</v>
      </c>
      <c r="H12333">
        <v>1</v>
      </c>
      <c r="I12333" t="s">
        <v>18</v>
      </c>
      <c r="J12333">
        <v>0</v>
      </c>
    </row>
    <row r="12334" spans="2:10" x14ac:dyDescent="0.45">
      <c r="B12334">
        <v>40020</v>
      </c>
      <c r="C12334" t="s">
        <v>23</v>
      </c>
      <c r="D12334">
        <v>52</v>
      </c>
      <c r="E12334">
        <v>4</v>
      </c>
      <c r="F12334" t="s">
        <v>10</v>
      </c>
      <c r="G12334">
        <v>2</v>
      </c>
      <c r="H12334">
        <v>1</v>
      </c>
      <c r="I12334" t="s">
        <v>24</v>
      </c>
      <c r="J12334">
        <v>1</v>
      </c>
    </row>
    <row r="12335" spans="2:10" x14ac:dyDescent="0.45">
      <c r="B12335">
        <v>40021</v>
      </c>
      <c r="C12335" t="s">
        <v>23</v>
      </c>
      <c r="D12335">
        <v>52</v>
      </c>
      <c r="E12335">
        <v>5</v>
      </c>
      <c r="F12335" t="s">
        <v>6</v>
      </c>
      <c r="G12335">
        <v>1</v>
      </c>
      <c r="H12335">
        <v>1</v>
      </c>
      <c r="I12335" t="s">
        <v>16</v>
      </c>
      <c r="J12335">
        <v>0</v>
      </c>
    </row>
    <row r="12336" spans="2:10" x14ac:dyDescent="0.45">
      <c r="B12336">
        <v>40022</v>
      </c>
      <c r="C12336" t="s">
        <v>23</v>
      </c>
      <c r="D12336">
        <v>52</v>
      </c>
      <c r="E12336">
        <v>5</v>
      </c>
      <c r="F12336" t="s">
        <v>11</v>
      </c>
      <c r="G12336">
        <v>2</v>
      </c>
      <c r="H12336">
        <v>1</v>
      </c>
      <c r="I12336" t="s">
        <v>13</v>
      </c>
      <c r="J12336">
        <v>1</v>
      </c>
    </row>
    <row r="12337" spans="2:10" x14ac:dyDescent="0.45">
      <c r="B12337">
        <v>40023</v>
      </c>
      <c r="C12337" t="s">
        <v>23</v>
      </c>
      <c r="D12337">
        <v>52</v>
      </c>
      <c r="E12337">
        <v>5</v>
      </c>
      <c r="F12337" t="s">
        <v>0</v>
      </c>
      <c r="G12337">
        <v>3</v>
      </c>
      <c r="H12337">
        <v>0</v>
      </c>
      <c r="I12337" t="s">
        <v>21</v>
      </c>
      <c r="J12337">
        <v>1</v>
      </c>
    </row>
    <row r="12338" spans="2:10" x14ac:dyDescent="0.45">
      <c r="B12338">
        <v>40024</v>
      </c>
      <c r="C12338" t="s">
        <v>23</v>
      </c>
      <c r="D12338">
        <v>52</v>
      </c>
      <c r="E12338">
        <v>5</v>
      </c>
      <c r="F12338" t="s">
        <v>18</v>
      </c>
      <c r="G12338">
        <v>2</v>
      </c>
      <c r="H12338">
        <v>3</v>
      </c>
      <c r="I12338" t="s">
        <v>7</v>
      </c>
      <c r="J12338">
        <v>-1</v>
      </c>
    </row>
    <row r="12339" spans="2:10" x14ac:dyDescent="0.45">
      <c r="B12339">
        <v>40025</v>
      </c>
      <c r="C12339" t="s">
        <v>23</v>
      </c>
      <c r="D12339">
        <v>52</v>
      </c>
      <c r="E12339">
        <v>5</v>
      </c>
      <c r="F12339" t="s">
        <v>24</v>
      </c>
      <c r="G12339">
        <v>0</v>
      </c>
      <c r="H12339">
        <v>0</v>
      </c>
      <c r="I12339" t="s">
        <v>9</v>
      </c>
      <c r="J12339">
        <v>0</v>
      </c>
    </row>
    <row r="12340" spans="2:10" x14ac:dyDescent="0.45">
      <c r="B12340">
        <v>40026</v>
      </c>
      <c r="C12340" t="s">
        <v>23</v>
      </c>
      <c r="D12340">
        <v>52</v>
      </c>
      <c r="E12340">
        <v>5</v>
      </c>
      <c r="F12340" t="s">
        <v>4</v>
      </c>
      <c r="G12340">
        <v>3</v>
      </c>
      <c r="H12340">
        <v>4</v>
      </c>
      <c r="I12340" t="s">
        <v>17</v>
      </c>
      <c r="J12340">
        <v>-1</v>
      </c>
    </row>
    <row r="12341" spans="2:10" x14ac:dyDescent="0.45">
      <c r="B12341">
        <v>40027</v>
      </c>
      <c r="C12341" t="s">
        <v>23</v>
      </c>
      <c r="D12341">
        <v>52</v>
      </c>
      <c r="E12341">
        <v>5</v>
      </c>
      <c r="F12341" t="s">
        <v>3</v>
      </c>
      <c r="G12341">
        <v>0</v>
      </c>
      <c r="H12341">
        <v>1</v>
      </c>
      <c r="I12341" t="s">
        <v>10</v>
      </c>
      <c r="J12341">
        <v>-1</v>
      </c>
    </row>
    <row r="12342" spans="2:10" x14ac:dyDescent="0.45">
      <c r="B12342">
        <v>40028</v>
      </c>
      <c r="C12342" t="s">
        <v>23</v>
      </c>
      <c r="D12342">
        <v>52</v>
      </c>
      <c r="E12342">
        <v>5</v>
      </c>
      <c r="F12342" t="s">
        <v>14</v>
      </c>
      <c r="G12342">
        <v>2</v>
      </c>
      <c r="H12342">
        <v>0</v>
      </c>
      <c r="I12342" t="s">
        <v>8</v>
      </c>
      <c r="J12342">
        <v>1</v>
      </c>
    </row>
    <row r="12343" spans="2:10" x14ac:dyDescent="0.45">
      <c r="B12343">
        <v>40029</v>
      </c>
      <c r="C12343" t="s">
        <v>23</v>
      </c>
      <c r="D12343">
        <v>52</v>
      </c>
      <c r="E12343">
        <v>5</v>
      </c>
      <c r="F12343" t="s">
        <v>1</v>
      </c>
      <c r="G12343">
        <v>1</v>
      </c>
      <c r="H12343">
        <v>2</v>
      </c>
      <c r="I12343" t="s">
        <v>5</v>
      </c>
      <c r="J12343">
        <v>-1</v>
      </c>
    </row>
    <row r="12344" spans="2:10" x14ac:dyDescent="0.45">
      <c r="B12344">
        <v>40030</v>
      </c>
      <c r="C12344" t="s">
        <v>23</v>
      </c>
      <c r="D12344">
        <v>52</v>
      </c>
      <c r="E12344">
        <v>6</v>
      </c>
      <c r="F12344" t="s">
        <v>9</v>
      </c>
      <c r="G12344">
        <v>1</v>
      </c>
      <c r="H12344">
        <v>1</v>
      </c>
      <c r="I12344" t="s">
        <v>3</v>
      </c>
      <c r="J12344">
        <v>0</v>
      </c>
    </row>
    <row r="12345" spans="2:10" x14ac:dyDescent="0.45">
      <c r="B12345">
        <v>40031</v>
      </c>
      <c r="C12345" t="s">
        <v>23</v>
      </c>
      <c r="D12345">
        <v>52</v>
      </c>
      <c r="E12345">
        <v>6</v>
      </c>
      <c r="F12345" t="s">
        <v>13</v>
      </c>
      <c r="G12345">
        <v>0</v>
      </c>
      <c r="H12345">
        <v>2</v>
      </c>
      <c r="I12345" t="s">
        <v>6</v>
      </c>
      <c r="J12345">
        <v>-1</v>
      </c>
    </row>
    <row r="12346" spans="2:10" x14ac:dyDescent="0.45">
      <c r="B12346">
        <v>40032</v>
      </c>
      <c r="C12346" t="s">
        <v>23</v>
      </c>
      <c r="D12346">
        <v>52</v>
      </c>
      <c r="E12346">
        <v>6</v>
      </c>
      <c r="F12346" t="s">
        <v>7</v>
      </c>
      <c r="G12346">
        <v>0</v>
      </c>
      <c r="H12346">
        <v>2</v>
      </c>
      <c r="I12346" t="s">
        <v>4</v>
      </c>
      <c r="J12346">
        <v>-1</v>
      </c>
    </row>
    <row r="12347" spans="2:10" x14ac:dyDescent="0.45">
      <c r="B12347">
        <v>40033</v>
      </c>
      <c r="C12347" t="s">
        <v>23</v>
      </c>
      <c r="D12347">
        <v>52</v>
      </c>
      <c r="E12347">
        <v>6</v>
      </c>
      <c r="F12347" t="s">
        <v>0</v>
      </c>
      <c r="G12347">
        <v>2</v>
      </c>
      <c r="H12347">
        <v>0</v>
      </c>
      <c r="I12347" t="s">
        <v>1</v>
      </c>
      <c r="J12347">
        <v>1</v>
      </c>
    </row>
    <row r="12348" spans="2:10" x14ac:dyDescent="0.45">
      <c r="B12348">
        <v>40034</v>
      </c>
      <c r="C12348" t="s">
        <v>23</v>
      </c>
      <c r="D12348">
        <v>52</v>
      </c>
      <c r="E12348">
        <v>6</v>
      </c>
      <c r="F12348" t="s">
        <v>5</v>
      </c>
      <c r="G12348">
        <v>3</v>
      </c>
      <c r="H12348">
        <v>1</v>
      </c>
      <c r="I12348" t="s">
        <v>11</v>
      </c>
      <c r="J12348">
        <v>1</v>
      </c>
    </row>
    <row r="12349" spans="2:10" x14ac:dyDescent="0.45">
      <c r="B12349">
        <v>40035</v>
      </c>
      <c r="C12349" t="s">
        <v>23</v>
      </c>
      <c r="D12349">
        <v>52</v>
      </c>
      <c r="E12349">
        <v>6</v>
      </c>
      <c r="F12349" t="s">
        <v>21</v>
      </c>
      <c r="G12349">
        <v>0</v>
      </c>
      <c r="H12349">
        <v>2</v>
      </c>
      <c r="I12349" t="s">
        <v>10</v>
      </c>
      <c r="J12349">
        <v>-1</v>
      </c>
    </row>
    <row r="12350" spans="2:10" x14ac:dyDescent="0.45">
      <c r="B12350">
        <v>40036</v>
      </c>
      <c r="C12350" t="s">
        <v>23</v>
      </c>
      <c r="D12350">
        <v>52</v>
      </c>
      <c r="E12350">
        <v>6</v>
      </c>
      <c r="F12350" t="s">
        <v>16</v>
      </c>
      <c r="G12350">
        <v>0</v>
      </c>
      <c r="H12350">
        <v>0</v>
      </c>
      <c r="I12350" t="s">
        <v>14</v>
      </c>
      <c r="J12350">
        <v>0</v>
      </c>
    </row>
    <row r="12351" spans="2:10" x14ac:dyDescent="0.45">
      <c r="B12351">
        <v>40037</v>
      </c>
      <c r="C12351" t="s">
        <v>23</v>
      </c>
      <c r="D12351">
        <v>52</v>
      </c>
      <c r="E12351">
        <v>6</v>
      </c>
      <c r="F12351" t="s">
        <v>8</v>
      </c>
      <c r="G12351">
        <v>3</v>
      </c>
      <c r="H12351">
        <v>0</v>
      </c>
      <c r="I12351" t="s">
        <v>18</v>
      </c>
      <c r="J12351">
        <v>1</v>
      </c>
    </row>
    <row r="12352" spans="2:10" x14ac:dyDescent="0.45">
      <c r="B12352">
        <v>40038</v>
      </c>
      <c r="C12352" t="s">
        <v>23</v>
      </c>
      <c r="D12352">
        <v>52</v>
      </c>
      <c r="E12352">
        <v>6</v>
      </c>
      <c r="F12352" t="s">
        <v>17</v>
      </c>
      <c r="G12352">
        <v>2</v>
      </c>
      <c r="H12352">
        <v>0</v>
      </c>
      <c r="I12352" t="s">
        <v>24</v>
      </c>
      <c r="J12352">
        <v>1</v>
      </c>
    </row>
    <row r="12353" spans="2:10" x14ac:dyDescent="0.45">
      <c r="B12353">
        <v>40039</v>
      </c>
      <c r="C12353" t="s">
        <v>23</v>
      </c>
      <c r="D12353">
        <v>52</v>
      </c>
      <c r="E12353">
        <v>7</v>
      </c>
      <c r="F12353" t="s">
        <v>18</v>
      </c>
      <c r="G12353">
        <v>0</v>
      </c>
      <c r="H12353">
        <v>2</v>
      </c>
      <c r="I12353" t="s">
        <v>16</v>
      </c>
      <c r="J12353">
        <v>-1</v>
      </c>
    </row>
    <row r="12354" spans="2:10" x14ac:dyDescent="0.45">
      <c r="B12354">
        <v>40040</v>
      </c>
      <c r="C12354" t="s">
        <v>23</v>
      </c>
      <c r="D12354">
        <v>52</v>
      </c>
      <c r="E12354">
        <v>7</v>
      </c>
      <c r="F12354" t="s">
        <v>14</v>
      </c>
      <c r="G12354">
        <v>1</v>
      </c>
      <c r="H12354">
        <v>1</v>
      </c>
      <c r="I12354" t="s">
        <v>13</v>
      </c>
      <c r="J12354">
        <v>0</v>
      </c>
    </row>
    <row r="12355" spans="2:10" x14ac:dyDescent="0.45">
      <c r="B12355">
        <v>40041</v>
      </c>
      <c r="C12355" t="s">
        <v>23</v>
      </c>
      <c r="D12355">
        <v>52</v>
      </c>
      <c r="E12355">
        <v>7</v>
      </c>
      <c r="F12355" t="s">
        <v>1</v>
      </c>
      <c r="G12355">
        <v>0</v>
      </c>
      <c r="H12355">
        <v>0</v>
      </c>
      <c r="I12355" t="s">
        <v>21</v>
      </c>
      <c r="J12355">
        <v>0</v>
      </c>
    </row>
    <row r="12356" spans="2:10" x14ac:dyDescent="0.45">
      <c r="B12356">
        <v>40042</v>
      </c>
      <c r="C12356" t="s">
        <v>23</v>
      </c>
      <c r="D12356">
        <v>52</v>
      </c>
      <c r="E12356">
        <v>7</v>
      </c>
      <c r="F12356" t="s">
        <v>24</v>
      </c>
      <c r="G12356">
        <v>2</v>
      </c>
      <c r="H12356">
        <v>1</v>
      </c>
      <c r="I12356" t="s">
        <v>7</v>
      </c>
      <c r="J12356">
        <v>1</v>
      </c>
    </row>
    <row r="12357" spans="2:10" x14ac:dyDescent="0.45">
      <c r="B12357">
        <v>40043</v>
      </c>
      <c r="C12357" t="s">
        <v>23</v>
      </c>
      <c r="D12357">
        <v>52</v>
      </c>
      <c r="E12357">
        <v>7</v>
      </c>
      <c r="F12357" t="s">
        <v>10</v>
      </c>
      <c r="G12357">
        <v>0</v>
      </c>
      <c r="H12357">
        <v>0</v>
      </c>
      <c r="I12357" t="s">
        <v>9</v>
      </c>
      <c r="J12357">
        <v>0</v>
      </c>
    </row>
    <row r="12358" spans="2:10" x14ac:dyDescent="0.45">
      <c r="B12358">
        <v>40044</v>
      </c>
      <c r="C12358" t="s">
        <v>23</v>
      </c>
      <c r="D12358">
        <v>52</v>
      </c>
      <c r="E12358">
        <v>7</v>
      </c>
      <c r="F12358" t="s">
        <v>3</v>
      </c>
      <c r="G12358">
        <v>1</v>
      </c>
      <c r="H12358">
        <v>0</v>
      </c>
      <c r="I12358" t="s">
        <v>17</v>
      </c>
      <c r="J12358">
        <v>1</v>
      </c>
    </row>
    <row r="12359" spans="2:10" x14ac:dyDescent="0.45">
      <c r="B12359">
        <v>40045</v>
      </c>
      <c r="C12359" t="s">
        <v>23</v>
      </c>
      <c r="D12359">
        <v>52</v>
      </c>
      <c r="E12359">
        <v>7</v>
      </c>
      <c r="F12359" t="s">
        <v>11</v>
      </c>
      <c r="G12359">
        <v>1</v>
      </c>
      <c r="H12359">
        <v>1</v>
      </c>
      <c r="I12359" t="s">
        <v>0</v>
      </c>
      <c r="J12359">
        <v>0</v>
      </c>
    </row>
    <row r="12360" spans="2:10" x14ac:dyDescent="0.45">
      <c r="B12360">
        <v>40046</v>
      </c>
      <c r="C12360" t="s">
        <v>23</v>
      </c>
      <c r="D12360">
        <v>52</v>
      </c>
      <c r="E12360">
        <v>7</v>
      </c>
      <c r="F12360" t="s">
        <v>4</v>
      </c>
      <c r="G12360">
        <v>3</v>
      </c>
      <c r="H12360">
        <v>1</v>
      </c>
      <c r="I12360" t="s">
        <v>8</v>
      </c>
      <c r="J12360">
        <v>1</v>
      </c>
    </row>
    <row r="12361" spans="2:10" x14ac:dyDescent="0.45">
      <c r="B12361">
        <v>40047</v>
      </c>
      <c r="C12361" t="s">
        <v>23</v>
      </c>
      <c r="D12361">
        <v>52</v>
      </c>
      <c r="E12361">
        <v>7</v>
      </c>
      <c r="F12361" t="s">
        <v>6</v>
      </c>
      <c r="G12361">
        <v>1</v>
      </c>
      <c r="H12361">
        <v>2</v>
      </c>
      <c r="I12361" t="s">
        <v>5</v>
      </c>
      <c r="J12361">
        <v>-1</v>
      </c>
    </row>
    <row r="12362" spans="2:10" x14ac:dyDescent="0.45">
      <c r="B12362">
        <v>40048</v>
      </c>
      <c r="C12362" t="s">
        <v>23</v>
      </c>
      <c r="D12362">
        <v>52</v>
      </c>
      <c r="E12362">
        <v>8</v>
      </c>
      <c r="F12362" t="s">
        <v>7</v>
      </c>
      <c r="G12362">
        <v>0</v>
      </c>
      <c r="H12362">
        <v>4</v>
      </c>
      <c r="I12362" t="s">
        <v>3</v>
      </c>
      <c r="J12362">
        <v>-1</v>
      </c>
    </row>
    <row r="12363" spans="2:10" x14ac:dyDescent="0.45">
      <c r="B12363">
        <v>40049</v>
      </c>
      <c r="C12363" t="s">
        <v>23</v>
      </c>
      <c r="D12363">
        <v>52</v>
      </c>
      <c r="E12363">
        <v>8</v>
      </c>
      <c r="F12363" t="s">
        <v>0</v>
      </c>
      <c r="G12363">
        <v>2</v>
      </c>
      <c r="H12363">
        <v>1</v>
      </c>
      <c r="I12363" t="s">
        <v>6</v>
      </c>
      <c r="J12363">
        <v>1</v>
      </c>
    </row>
    <row r="12364" spans="2:10" x14ac:dyDescent="0.45">
      <c r="B12364">
        <v>40050</v>
      </c>
      <c r="C12364" t="s">
        <v>23</v>
      </c>
      <c r="D12364">
        <v>52</v>
      </c>
      <c r="E12364">
        <v>8</v>
      </c>
      <c r="F12364" t="s">
        <v>16</v>
      </c>
      <c r="G12364">
        <v>1</v>
      </c>
      <c r="H12364">
        <v>1</v>
      </c>
      <c r="I12364" t="s">
        <v>4</v>
      </c>
      <c r="J12364">
        <v>0</v>
      </c>
    </row>
    <row r="12365" spans="2:10" x14ac:dyDescent="0.45">
      <c r="B12365">
        <v>40051</v>
      </c>
      <c r="C12365" t="s">
        <v>23</v>
      </c>
      <c r="D12365">
        <v>52</v>
      </c>
      <c r="E12365">
        <v>8</v>
      </c>
      <c r="F12365" t="s">
        <v>21</v>
      </c>
      <c r="G12365">
        <v>0</v>
      </c>
      <c r="H12365">
        <v>1</v>
      </c>
      <c r="I12365" t="s">
        <v>9</v>
      </c>
      <c r="J12365">
        <v>-1</v>
      </c>
    </row>
    <row r="12366" spans="2:10" x14ac:dyDescent="0.45">
      <c r="B12366">
        <v>40052</v>
      </c>
      <c r="C12366" t="s">
        <v>23</v>
      </c>
      <c r="D12366">
        <v>52</v>
      </c>
      <c r="E12366">
        <v>8</v>
      </c>
      <c r="F12366" t="s">
        <v>1</v>
      </c>
      <c r="G12366">
        <v>2</v>
      </c>
      <c r="H12366">
        <v>1</v>
      </c>
      <c r="I12366" t="s">
        <v>11</v>
      </c>
      <c r="J12366">
        <v>1</v>
      </c>
    </row>
    <row r="12367" spans="2:10" x14ac:dyDescent="0.45">
      <c r="B12367">
        <v>40053</v>
      </c>
      <c r="C12367" t="s">
        <v>23</v>
      </c>
      <c r="D12367">
        <v>52</v>
      </c>
      <c r="E12367">
        <v>8</v>
      </c>
      <c r="F12367" t="s">
        <v>17</v>
      </c>
      <c r="G12367">
        <v>1</v>
      </c>
      <c r="H12367">
        <v>1</v>
      </c>
      <c r="I12367" t="s">
        <v>10</v>
      </c>
      <c r="J12367">
        <v>0</v>
      </c>
    </row>
    <row r="12368" spans="2:10" x14ac:dyDescent="0.45">
      <c r="B12368">
        <v>40054</v>
      </c>
      <c r="C12368" t="s">
        <v>23</v>
      </c>
      <c r="D12368">
        <v>52</v>
      </c>
      <c r="E12368">
        <v>8</v>
      </c>
      <c r="F12368" t="s">
        <v>5</v>
      </c>
      <c r="G12368">
        <v>2</v>
      </c>
      <c r="H12368">
        <v>0</v>
      </c>
      <c r="I12368" t="s">
        <v>14</v>
      </c>
      <c r="J12368">
        <v>1</v>
      </c>
    </row>
    <row r="12369" spans="2:10" x14ac:dyDescent="0.45">
      <c r="B12369">
        <v>40055</v>
      </c>
      <c r="C12369" t="s">
        <v>23</v>
      </c>
      <c r="D12369">
        <v>52</v>
      </c>
      <c r="E12369">
        <v>8</v>
      </c>
      <c r="F12369" t="s">
        <v>13</v>
      </c>
      <c r="G12369">
        <v>1</v>
      </c>
      <c r="H12369">
        <v>1</v>
      </c>
      <c r="I12369" t="s">
        <v>18</v>
      </c>
      <c r="J12369">
        <v>0</v>
      </c>
    </row>
    <row r="12370" spans="2:10" x14ac:dyDescent="0.45">
      <c r="B12370">
        <v>40056</v>
      </c>
      <c r="C12370" t="s">
        <v>23</v>
      </c>
      <c r="D12370">
        <v>52</v>
      </c>
      <c r="E12370">
        <v>8</v>
      </c>
      <c r="F12370" t="s">
        <v>8</v>
      </c>
      <c r="G12370">
        <v>1</v>
      </c>
      <c r="H12370">
        <v>0</v>
      </c>
      <c r="I12370" t="s">
        <v>24</v>
      </c>
      <c r="J12370">
        <v>1</v>
      </c>
    </row>
    <row r="12371" spans="2:10" x14ac:dyDescent="0.45">
      <c r="B12371">
        <v>40057</v>
      </c>
      <c r="C12371" t="s">
        <v>23</v>
      </c>
      <c r="D12371">
        <v>52</v>
      </c>
      <c r="E12371">
        <v>9</v>
      </c>
      <c r="F12371" t="s">
        <v>24</v>
      </c>
      <c r="G12371">
        <v>0</v>
      </c>
      <c r="H12371">
        <v>2</v>
      </c>
      <c r="I12371" t="s">
        <v>16</v>
      </c>
      <c r="J12371">
        <v>-1</v>
      </c>
    </row>
    <row r="12372" spans="2:10" x14ac:dyDescent="0.45">
      <c r="B12372">
        <v>40058</v>
      </c>
      <c r="C12372" t="s">
        <v>23</v>
      </c>
      <c r="D12372">
        <v>52</v>
      </c>
      <c r="E12372">
        <v>9</v>
      </c>
      <c r="F12372" t="s">
        <v>4</v>
      </c>
      <c r="G12372">
        <v>0</v>
      </c>
      <c r="H12372">
        <v>2</v>
      </c>
      <c r="I12372" t="s">
        <v>13</v>
      </c>
      <c r="J12372">
        <v>-1</v>
      </c>
    </row>
    <row r="12373" spans="2:10" x14ac:dyDescent="0.45">
      <c r="B12373">
        <v>40059</v>
      </c>
      <c r="C12373" t="s">
        <v>23</v>
      </c>
      <c r="D12373">
        <v>52</v>
      </c>
      <c r="E12373">
        <v>9</v>
      </c>
      <c r="F12373" t="s">
        <v>11</v>
      </c>
      <c r="G12373">
        <v>5</v>
      </c>
      <c r="H12373">
        <v>2</v>
      </c>
      <c r="I12373" t="s">
        <v>21</v>
      </c>
      <c r="J12373">
        <v>1</v>
      </c>
    </row>
    <row r="12374" spans="2:10" x14ac:dyDescent="0.45">
      <c r="B12374">
        <v>40060</v>
      </c>
      <c r="C12374" t="s">
        <v>23</v>
      </c>
      <c r="D12374">
        <v>52</v>
      </c>
      <c r="E12374">
        <v>9</v>
      </c>
      <c r="F12374" t="s">
        <v>10</v>
      </c>
      <c r="G12374">
        <v>1</v>
      </c>
      <c r="H12374">
        <v>0</v>
      </c>
      <c r="I12374" t="s">
        <v>7</v>
      </c>
      <c r="J12374">
        <v>1</v>
      </c>
    </row>
    <row r="12375" spans="2:10" x14ac:dyDescent="0.45">
      <c r="B12375">
        <v>40061</v>
      </c>
      <c r="C12375" t="s">
        <v>23</v>
      </c>
      <c r="D12375">
        <v>52</v>
      </c>
      <c r="E12375">
        <v>9</v>
      </c>
      <c r="F12375" t="s">
        <v>6</v>
      </c>
      <c r="G12375">
        <v>1</v>
      </c>
      <c r="H12375">
        <v>2</v>
      </c>
      <c r="I12375" t="s">
        <v>1</v>
      </c>
      <c r="J12375">
        <v>-1</v>
      </c>
    </row>
    <row r="12376" spans="2:10" x14ac:dyDescent="0.45">
      <c r="B12376">
        <v>40062</v>
      </c>
      <c r="C12376" t="s">
        <v>23</v>
      </c>
      <c r="D12376">
        <v>52</v>
      </c>
      <c r="E12376">
        <v>9</v>
      </c>
      <c r="F12376" t="s">
        <v>9</v>
      </c>
      <c r="G12376">
        <v>0</v>
      </c>
      <c r="H12376">
        <v>0</v>
      </c>
      <c r="I12376" t="s">
        <v>17</v>
      </c>
      <c r="J12376">
        <v>0</v>
      </c>
    </row>
    <row r="12377" spans="2:10" x14ac:dyDescent="0.45">
      <c r="B12377">
        <v>40063</v>
      </c>
      <c r="C12377" t="s">
        <v>23</v>
      </c>
      <c r="D12377">
        <v>52</v>
      </c>
      <c r="E12377">
        <v>9</v>
      </c>
      <c r="F12377" t="s">
        <v>14</v>
      </c>
      <c r="G12377">
        <v>4</v>
      </c>
      <c r="H12377">
        <v>3</v>
      </c>
      <c r="I12377" t="s">
        <v>0</v>
      </c>
      <c r="J12377">
        <v>1</v>
      </c>
    </row>
    <row r="12378" spans="2:10" x14ac:dyDescent="0.45">
      <c r="B12378">
        <v>40064</v>
      </c>
      <c r="C12378" t="s">
        <v>23</v>
      </c>
      <c r="D12378">
        <v>52</v>
      </c>
      <c r="E12378">
        <v>9</v>
      </c>
      <c r="F12378" t="s">
        <v>3</v>
      </c>
      <c r="G12378">
        <v>2</v>
      </c>
      <c r="H12378">
        <v>0</v>
      </c>
      <c r="I12378" t="s">
        <v>8</v>
      </c>
      <c r="J12378">
        <v>1</v>
      </c>
    </row>
    <row r="12379" spans="2:10" x14ac:dyDescent="0.45">
      <c r="B12379">
        <v>40065</v>
      </c>
      <c r="C12379" t="s">
        <v>23</v>
      </c>
      <c r="D12379">
        <v>52</v>
      </c>
      <c r="E12379">
        <v>9</v>
      </c>
      <c r="F12379" t="s">
        <v>18</v>
      </c>
      <c r="G12379">
        <v>0</v>
      </c>
      <c r="H12379">
        <v>3</v>
      </c>
      <c r="I12379" t="s">
        <v>5</v>
      </c>
      <c r="J12379">
        <v>-1</v>
      </c>
    </row>
    <row r="12380" spans="2:10" x14ac:dyDescent="0.45">
      <c r="B12380">
        <v>40066</v>
      </c>
      <c r="C12380" t="s">
        <v>23</v>
      </c>
      <c r="D12380">
        <v>52</v>
      </c>
      <c r="E12380">
        <v>10</v>
      </c>
      <c r="F12380" t="s">
        <v>16</v>
      </c>
      <c r="G12380">
        <v>1</v>
      </c>
      <c r="H12380">
        <v>1</v>
      </c>
      <c r="I12380" t="s">
        <v>3</v>
      </c>
      <c r="J12380">
        <v>0</v>
      </c>
    </row>
    <row r="12381" spans="2:10" x14ac:dyDescent="0.45">
      <c r="B12381">
        <v>40067</v>
      </c>
      <c r="C12381" t="s">
        <v>23</v>
      </c>
      <c r="D12381">
        <v>52</v>
      </c>
      <c r="E12381">
        <v>10</v>
      </c>
      <c r="F12381" t="s">
        <v>11</v>
      </c>
      <c r="G12381">
        <v>3</v>
      </c>
      <c r="H12381">
        <v>1</v>
      </c>
      <c r="I12381" t="s">
        <v>6</v>
      </c>
      <c r="J12381">
        <v>1</v>
      </c>
    </row>
    <row r="12382" spans="2:10" x14ac:dyDescent="0.45">
      <c r="B12382">
        <v>40068</v>
      </c>
      <c r="C12382" t="s">
        <v>23</v>
      </c>
      <c r="D12382">
        <v>52</v>
      </c>
      <c r="E12382">
        <v>10</v>
      </c>
      <c r="F12382" t="s">
        <v>5</v>
      </c>
      <c r="G12382">
        <v>1</v>
      </c>
      <c r="H12382">
        <v>2</v>
      </c>
      <c r="I12382" t="s">
        <v>4</v>
      </c>
      <c r="J12382">
        <v>-1</v>
      </c>
    </row>
    <row r="12383" spans="2:10" x14ac:dyDescent="0.45">
      <c r="B12383">
        <v>40069</v>
      </c>
      <c r="C12383" t="s">
        <v>23</v>
      </c>
      <c r="D12383">
        <v>52</v>
      </c>
      <c r="E12383">
        <v>10</v>
      </c>
      <c r="F12383" t="s">
        <v>7</v>
      </c>
      <c r="G12383">
        <v>0</v>
      </c>
      <c r="H12383">
        <v>0</v>
      </c>
      <c r="I12383" t="s">
        <v>9</v>
      </c>
      <c r="J12383">
        <v>0</v>
      </c>
    </row>
    <row r="12384" spans="2:10" x14ac:dyDescent="0.45">
      <c r="B12384">
        <v>40070</v>
      </c>
      <c r="C12384" t="s">
        <v>23</v>
      </c>
      <c r="D12384">
        <v>52</v>
      </c>
      <c r="E12384">
        <v>10</v>
      </c>
      <c r="F12384" t="s">
        <v>8</v>
      </c>
      <c r="G12384">
        <v>2</v>
      </c>
      <c r="H12384">
        <v>2</v>
      </c>
      <c r="I12384" t="s">
        <v>10</v>
      </c>
      <c r="J12384">
        <v>0</v>
      </c>
    </row>
    <row r="12385" spans="2:10" x14ac:dyDescent="0.45">
      <c r="B12385">
        <v>40071</v>
      </c>
      <c r="C12385" t="s">
        <v>23</v>
      </c>
      <c r="D12385">
        <v>52</v>
      </c>
      <c r="E12385">
        <v>10</v>
      </c>
      <c r="F12385" t="s">
        <v>21</v>
      </c>
      <c r="G12385">
        <v>0</v>
      </c>
      <c r="H12385">
        <v>0</v>
      </c>
      <c r="I12385" t="s">
        <v>17</v>
      </c>
      <c r="J12385">
        <v>0</v>
      </c>
    </row>
    <row r="12386" spans="2:10" x14ac:dyDescent="0.45">
      <c r="B12386">
        <v>40072</v>
      </c>
      <c r="C12386" t="s">
        <v>23</v>
      </c>
      <c r="D12386">
        <v>52</v>
      </c>
      <c r="E12386">
        <v>10</v>
      </c>
      <c r="F12386" t="s">
        <v>1</v>
      </c>
      <c r="G12386">
        <v>2</v>
      </c>
      <c r="H12386">
        <v>1</v>
      </c>
      <c r="I12386" t="s">
        <v>14</v>
      </c>
      <c r="J12386">
        <v>1</v>
      </c>
    </row>
    <row r="12387" spans="2:10" x14ac:dyDescent="0.45">
      <c r="B12387">
        <v>40073</v>
      </c>
      <c r="C12387" t="s">
        <v>23</v>
      </c>
      <c r="D12387">
        <v>52</v>
      </c>
      <c r="E12387">
        <v>10</v>
      </c>
      <c r="F12387" t="s">
        <v>0</v>
      </c>
      <c r="G12387">
        <v>4</v>
      </c>
      <c r="H12387">
        <v>1</v>
      </c>
      <c r="I12387" t="s">
        <v>18</v>
      </c>
      <c r="J12387">
        <v>1</v>
      </c>
    </row>
    <row r="12388" spans="2:10" x14ac:dyDescent="0.45">
      <c r="B12388">
        <v>40074</v>
      </c>
      <c r="C12388" t="s">
        <v>23</v>
      </c>
      <c r="D12388">
        <v>52</v>
      </c>
      <c r="E12388">
        <v>10</v>
      </c>
      <c r="F12388" t="s">
        <v>13</v>
      </c>
      <c r="G12388">
        <v>0</v>
      </c>
      <c r="H12388">
        <v>0</v>
      </c>
      <c r="I12388" t="s">
        <v>24</v>
      </c>
      <c r="J12388">
        <v>0</v>
      </c>
    </row>
    <row r="12389" spans="2:10" x14ac:dyDescent="0.45">
      <c r="B12389">
        <v>40075</v>
      </c>
      <c r="C12389" t="s">
        <v>23</v>
      </c>
      <c r="D12389">
        <v>52</v>
      </c>
      <c r="E12389">
        <v>11</v>
      </c>
      <c r="F12389" t="s">
        <v>10</v>
      </c>
      <c r="G12389">
        <v>1</v>
      </c>
      <c r="H12389">
        <v>0</v>
      </c>
      <c r="I12389" t="s">
        <v>16</v>
      </c>
      <c r="J12389">
        <v>1</v>
      </c>
    </row>
    <row r="12390" spans="2:10" x14ac:dyDescent="0.45">
      <c r="B12390">
        <v>40076</v>
      </c>
      <c r="C12390" t="s">
        <v>23</v>
      </c>
      <c r="D12390">
        <v>52</v>
      </c>
      <c r="E12390">
        <v>11</v>
      </c>
      <c r="F12390" t="s">
        <v>3</v>
      </c>
      <c r="G12390">
        <v>2</v>
      </c>
      <c r="H12390">
        <v>1</v>
      </c>
      <c r="I12390" t="s">
        <v>13</v>
      </c>
      <c r="J12390">
        <v>1</v>
      </c>
    </row>
    <row r="12391" spans="2:10" x14ac:dyDescent="0.45">
      <c r="B12391">
        <v>40077</v>
      </c>
      <c r="C12391" t="s">
        <v>23</v>
      </c>
      <c r="D12391">
        <v>52</v>
      </c>
      <c r="E12391">
        <v>11</v>
      </c>
      <c r="F12391" t="s">
        <v>6</v>
      </c>
      <c r="G12391">
        <v>0</v>
      </c>
      <c r="H12391">
        <v>1</v>
      </c>
      <c r="I12391" t="s">
        <v>21</v>
      </c>
      <c r="J12391">
        <v>-1</v>
      </c>
    </row>
    <row r="12392" spans="2:10" x14ac:dyDescent="0.45">
      <c r="B12392">
        <v>40078</v>
      </c>
      <c r="C12392" t="s">
        <v>23</v>
      </c>
      <c r="D12392">
        <v>52</v>
      </c>
      <c r="E12392">
        <v>11</v>
      </c>
      <c r="F12392" t="s">
        <v>17</v>
      </c>
      <c r="G12392">
        <v>3</v>
      </c>
      <c r="H12392">
        <v>2</v>
      </c>
      <c r="I12392" t="s">
        <v>7</v>
      </c>
      <c r="J12392">
        <v>1</v>
      </c>
    </row>
    <row r="12393" spans="2:10" x14ac:dyDescent="0.45">
      <c r="B12393">
        <v>40079</v>
      </c>
      <c r="C12393" t="s">
        <v>23</v>
      </c>
      <c r="D12393">
        <v>52</v>
      </c>
      <c r="E12393">
        <v>11</v>
      </c>
      <c r="F12393" t="s">
        <v>14</v>
      </c>
      <c r="G12393">
        <v>0</v>
      </c>
      <c r="H12393">
        <v>1</v>
      </c>
      <c r="I12393" t="s">
        <v>11</v>
      </c>
      <c r="J12393">
        <v>-1</v>
      </c>
    </row>
    <row r="12394" spans="2:10" x14ac:dyDescent="0.45">
      <c r="B12394">
        <v>40080</v>
      </c>
      <c r="C12394" t="s">
        <v>23</v>
      </c>
      <c r="D12394">
        <v>52</v>
      </c>
      <c r="E12394">
        <v>11</v>
      </c>
      <c r="F12394" t="s">
        <v>18</v>
      </c>
      <c r="G12394">
        <v>0</v>
      </c>
      <c r="H12394">
        <v>0</v>
      </c>
      <c r="I12394" t="s">
        <v>1</v>
      </c>
      <c r="J12394">
        <v>0</v>
      </c>
    </row>
    <row r="12395" spans="2:10" x14ac:dyDescent="0.45">
      <c r="B12395">
        <v>40081</v>
      </c>
      <c r="C12395" t="s">
        <v>23</v>
      </c>
      <c r="D12395">
        <v>52</v>
      </c>
      <c r="E12395">
        <v>11</v>
      </c>
      <c r="F12395" t="s">
        <v>4</v>
      </c>
      <c r="G12395">
        <v>1</v>
      </c>
      <c r="H12395">
        <v>1</v>
      </c>
      <c r="I12395" t="s">
        <v>0</v>
      </c>
      <c r="J12395">
        <v>0</v>
      </c>
    </row>
    <row r="12396" spans="2:10" x14ac:dyDescent="0.45">
      <c r="B12396">
        <v>40082</v>
      </c>
      <c r="C12396" t="s">
        <v>23</v>
      </c>
      <c r="D12396">
        <v>52</v>
      </c>
      <c r="E12396">
        <v>11</v>
      </c>
      <c r="F12396" t="s">
        <v>9</v>
      </c>
      <c r="G12396">
        <v>0</v>
      </c>
      <c r="H12396">
        <v>3</v>
      </c>
      <c r="I12396" t="s">
        <v>8</v>
      </c>
      <c r="J12396">
        <v>-1</v>
      </c>
    </row>
    <row r="12397" spans="2:10" x14ac:dyDescent="0.45">
      <c r="B12397">
        <v>40083</v>
      </c>
      <c r="C12397" t="s">
        <v>23</v>
      </c>
      <c r="D12397">
        <v>52</v>
      </c>
      <c r="E12397">
        <v>11</v>
      </c>
      <c r="F12397" t="s">
        <v>24</v>
      </c>
      <c r="G12397">
        <v>1</v>
      </c>
      <c r="H12397">
        <v>2</v>
      </c>
      <c r="I12397" t="s">
        <v>5</v>
      </c>
      <c r="J12397">
        <v>-1</v>
      </c>
    </row>
    <row r="12398" spans="2:10" x14ac:dyDescent="0.45">
      <c r="B12398">
        <v>40084</v>
      </c>
      <c r="C12398" t="s">
        <v>23</v>
      </c>
      <c r="D12398">
        <v>52</v>
      </c>
      <c r="E12398">
        <v>12</v>
      </c>
      <c r="F12398" t="s">
        <v>5</v>
      </c>
      <c r="G12398">
        <v>3</v>
      </c>
      <c r="H12398">
        <v>1</v>
      </c>
      <c r="I12398" t="s">
        <v>3</v>
      </c>
      <c r="J12398">
        <v>1</v>
      </c>
    </row>
    <row r="12399" spans="2:10" x14ac:dyDescent="0.45">
      <c r="B12399">
        <v>40085</v>
      </c>
      <c r="C12399" t="s">
        <v>23</v>
      </c>
      <c r="D12399">
        <v>52</v>
      </c>
      <c r="E12399">
        <v>12</v>
      </c>
      <c r="F12399" t="s">
        <v>1</v>
      </c>
      <c r="G12399">
        <v>2</v>
      </c>
      <c r="H12399">
        <v>0</v>
      </c>
      <c r="I12399" t="s">
        <v>4</v>
      </c>
      <c r="J12399">
        <v>1</v>
      </c>
    </row>
    <row r="12400" spans="2:10" x14ac:dyDescent="0.45">
      <c r="B12400">
        <v>40086</v>
      </c>
      <c r="C12400" t="s">
        <v>23</v>
      </c>
      <c r="D12400">
        <v>52</v>
      </c>
      <c r="E12400">
        <v>12</v>
      </c>
      <c r="F12400" t="s">
        <v>21</v>
      </c>
      <c r="G12400">
        <v>2</v>
      </c>
      <c r="H12400">
        <v>3</v>
      </c>
      <c r="I12400" t="s">
        <v>7</v>
      </c>
      <c r="J12400">
        <v>-1</v>
      </c>
    </row>
    <row r="12401" spans="2:10" x14ac:dyDescent="0.45">
      <c r="B12401">
        <v>40087</v>
      </c>
      <c r="C12401" t="s">
        <v>23</v>
      </c>
      <c r="D12401">
        <v>52</v>
      </c>
      <c r="E12401">
        <v>12</v>
      </c>
      <c r="F12401" t="s">
        <v>16</v>
      </c>
      <c r="G12401">
        <v>2</v>
      </c>
      <c r="H12401">
        <v>0</v>
      </c>
      <c r="I12401" t="s">
        <v>9</v>
      </c>
      <c r="J12401">
        <v>1</v>
      </c>
    </row>
    <row r="12402" spans="2:10" x14ac:dyDescent="0.45">
      <c r="B12402">
        <v>40088</v>
      </c>
      <c r="C12402" t="s">
        <v>23</v>
      </c>
      <c r="D12402">
        <v>52</v>
      </c>
      <c r="E12402">
        <v>12</v>
      </c>
      <c r="F12402" t="s">
        <v>13</v>
      </c>
      <c r="G12402">
        <v>0</v>
      </c>
      <c r="H12402">
        <v>2</v>
      </c>
      <c r="I12402" t="s">
        <v>10</v>
      </c>
      <c r="J12402">
        <v>-1</v>
      </c>
    </row>
    <row r="12403" spans="2:10" x14ac:dyDescent="0.45">
      <c r="B12403">
        <v>40089</v>
      </c>
      <c r="C12403" t="s">
        <v>23</v>
      </c>
      <c r="D12403">
        <v>52</v>
      </c>
      <c r="E12403">
        <v>12</v>
      </c>
      <c r="F12403" t="s">
        <v>8</v>
      </c>
      <c r="G12403">
        <v>3</v>
      </c>
      <c r="H12403">
        <v>2</v>
      </c>
      <c r="I12403" t="s">
        <v>17</v>
      </c>
      <c r="J12403">
        <v>1</v>
      </c>
    </row>
    <row r="12404" spans="2:10" x14ac:dyDescent="0.45">
      <c r="B12404">
        <v>40090</v>
      </c>
      <c r="C12404" t="s">
        <v>23</v>
      </c>
      <c r="D12404">
        <v>52</v>
      </c>
      <c r="E12404">
        <v>12</v>
      </c>
      <c r="F12404" t="s">
        <v>6</v>
      </c>
      <c r="G12404">
        <v>1</v>
      </c>
      <c r="H12404">
        <v>1</v>
      </c>
      <c r="I12404" t="s">
        <v>14</v>
      </c>
      <c r="J12404">
        <v>0</v>
      </c>
    </row>
    <row r="12405" spans="2:10" x14ac:dyDescent="0.45">
      <c r="B12405">
        <v>40091</v>
      </c>
      <c r="C12405" t="s">
        <v>23</v>
      </c>
      <c r="D12405">
        <v>52</v>
      </c>
      <c r="E12405">
        <v>12</v>
      </c>
      <c r="F12405" t="s">
        <v>11</v>
      </c>
      <c r="G12405">
        <v>2</v>
      </c>
      <c r="H12405">
        <v>0</v>
      </c>
      <c r="I12405" t="s">
        <v>18</v>
      </c>
      <c r="J12405">
        <v>1</v>
      </c>
    </row>
    <row r="12406" spans="2:10" x14ac:dyDescent="0.45">
      <c r="B12406">
        <v>40092</v>
      </c>
      <c r="C12406" t="s">
        <v>23</v>
      </c>
      <c r="D12406">
        <v>52</v>
      </c>
      <c r="E12406">
        <v>12</v>
      </c>
      <c r="F12406" t="s">
        <v>0</v>
      </c>
      <c r="G12406">
        <v>4</v>
      </c>
      <c r="H12406">
        <v>0</v>
      </c>
      <c r="I12406" t="s">
        <v>24</v>
      </c>
      <c r="J12406">
        <v>1</v>
      </c>
    </row>
    <row r="12407" spans="2:10" x14ac:dyDescent="0.45">
      <c r="B12407">
        <v>40093</v>
      </c>
      <c r="C12407" t="s">
        <v>23</v>
      </c>
      <c r="D12407">
        <v>52</v>
      </c>
      <c r="E12407">
        <v>13</v>
      </c>
      <c r="F12407" t="s">
        <v>17</v>
      </c>
      <c r="G12407">
        <v>1</v>
      </c>
      <c r="H12407">
        <v>0</v>
      </c>
      <c r="I12407" t="s">
        <v>16</v>
      </c>
      <c r="J12407">
        <v>1</v>
      </c>
    </row>
    <row r="12408" spans="2:10" x14ac:dyDescent="0.45">
      <c r="B12408">
        <v>40094</v>
      </c>
      <c r="C12408" t="s">
        <v>23</v>
      </c>
      <c r="D12408">
        <v>52</v>
      </c>
      <c r="E12408">
        <v>13</v>
      </c>
      <c r="F12408" t="s">
        <v>18</v>
      </c>
      <c r="G12408">
        <v>0</v>
      </c>
      <c r="H12408">
        <v>1</v>
      </c>
      <c r="I12408" t="s">
        <v>6</v>
      </c>
      <c r="J12408">
        <v>-1</v>
      </c>
    </row>
    <row r="12409" spans="2:10" x14ac:dyDescent="0.45">
      <c r="B12409">
        <v>40095</v>
      </c>
      <c r="C12409" t="s">
        <v>23</v>
      </c>
      <c r="D12409">
        <v>52</v>
      </c>
      <c r="E12409">
        <v>13</v>
      </c>
      <c r="F12409" t="s">
        <v>9</v>
      </c>
      <c r="G12409">
        <v>0</v>
      </c>
      <c r="H12409">
        <v>0</v>
      </c>
      <c r="I12409" t="s">
        <v>13</v>
      </c>
      <c r="J12409">
        <v>0</v>
      </c>
    </row>
    <row r="12410" spans="2:10" x14ac:dyDescent="0.45">
      <c r="B12410">
        <v>40096</v>
      </c>
      <c r="C12410" t="s">
        <v>23</v>
      </c>
      <c r="D12410">
        <v>52</v>
      </c>
      <c r="E12410">
        <v>13</v>
      </c>
      <c r="F12410" t="s">
        <v>14</v>
      </c>
      <c r="G12410">
        <v>3</v>
      </c>
      <c r="H12410">
        <v>1</v>
      </c>
      <c r="I12410" t="s">
        <v>21</v>
      </c>
      <c r="J12410">
        <v>1</v>
      </c>
    </row>
    <row r="12411" spans="2:10" x14ac:dyDescent="0.45">
      <c r="B12411">
        <v>40097</v>
      </c>
      <c r="C12411" t="s">
        <v>23</v>
      </c>
      <c r="D12411">
        <v>52</v>
      </c>
      <c r="E12411">
        <v>13</v>
      </c>
      <c r="F12411" t="s">
        <v>4</v>
      </c>
      <c r="G12411">
        <v>1</v>
      </c>
      <c r="H12411">
        <v>3</v>
      </c>
      <c r="I12411" t="s">
        <v>11</v>
      </c>
      <c r="J12411">
        <v>-1</v>
      </c>
    </row>
    <row r="12412" spans="2:10" x14ac:dyDescent="0.45">
      <c r="B12412">
        <v>40098</v>
      </c>
      <c r="C12412" t="s">
        <v>23</v>
      </c>
      <c r="D12412">
        <v>52</v>
      </c>
      <c r="E12412">
        <v>13</v>
      </c>
      <c r="F12412" t="s">
        <v>24</v>
      </c>
      <c r="G12412">
        <v>1</v>
      </c>
      <c r="H12412">
        <v>0</v>
      </c>
      <c r="I12412" t="s">
        <v>1</v>
      </c>
      <c r="J12412">
        <v>1</v>
      </c>
    </row>
    <row r="12413" spans="2:10" x14ac:dyDescent="0.45">
      <c r="B12413">
        <v>40099</v>
      </c>
      <c r="C12413" t="s">
        <v>23</v>
      </c>
      <c r="D12413">
        <v>52</v>
      </c>
      <c r="E12413">
        <v>13</v>
      </c>
      <c r="F12413" t="s">
        <v>3</v>
      </c>
      <c r="G12413">
        <v>2</v>
      </c>
      <c r="H12413">
        <v>3</v>
      </c>
      <c r="I12413" t="s">
        <v>0</v>
      </c>
      <c r="J12413">
        <v>-1</v>
      </c>
    </row>
    <row r="12414" spans="2:10" x14ac:dyDescent="0.45">
      <c r="B12414">
        <v>40100</v>
      </c>
      <c r="C12414" t="s">
        <v>23</v>
      </c>
      <c r="D12414">
        <v>52</v>
      </c>
      <c r="E12414">
        <v>13</v>
      </c>
      <c r="F12414" t="s">
        <v>7</v>
      </c>
      <c r="G12414">
        <v>2</v>
      </c>
      <c r="H12414">
        <v>2</v>
      </c>
      <c r="I12414" t="s">
        <v>8</v>
      </c>
      <c r="J12414">
        <v>0</v>
      </c>
    </row>
    <row r="12415" spans="2:10" x14ac:dyDescent="0.45">
      <c r="B12415">
        <v>40101</v>
      </c>
      <c r="C12415" t="s">
        <v>23</v>
      </c>
      <c r="D12415">
        <v>52</v>
      </c>
      <c r="E12415">
        <v>13</v>
      </c>
      <c r="F12415" t="s">
        <v>10</v>
      </c>
      <c r="G12415">
        <v>4</v>
      </c>
      <c r="H12415">
        <v>1</v>
      </c>
      <c r="I12415" t="s">
        <v>5</v>
      </c>
      <c r="J12415">
        <v>1</v>
      </c>
    </row>
    <row r="12416" spans="2:10" x14ac:dyDescent="0.45">
      <c r="B12416">
        <v>40102</v>
      </c>
      <c r="C12416" t="s">
        <v>23</v>
      </c>
      <c r="D12416">
        <v>52</v>
      </c>
      <c r="E12416">
        <v>14</v>
      </c>
      <c r="F12416" t="s">
        <v>1</v>
      </c>
      <c r="G12416">
        <v>0</v>
      </c>
      <c r="H12416">
        <v>1</v>
      </c>
      <c r="I12416" t="s">
        <v>3</v>
      </c>
      <c r="J12416">
        <v>-1</v>
      </c>
    </row>
    <row r="12417" spans="2:10" x14ac:dyDescent="0.45">
      <c r="B12417">
        <v>40103</v>
      </c>
      <c r="C12417" t="s">
        <v>23</v>
      </c>
      <c r="D12417">
        <v>52</v>
      </c>
      <c r="E12417">
        <v>14</v>
      </c>
      <c r="F12417" t="s">
        <v>6</v>
      </c>
      <c r="G12417">
        <v>2</v>
      </c>
      <c r="H12417">
        <v>1</v>
      </c>
      <c r="I12417" t="s">
        <v>4</v>
      </c>
      <c r="J12417">
        <v>1</v>
      </c>
    </row>
    <row r="12418" spans="2:10" x14ac:dyDescent="0.45">
      <c r="B12418">
        <v>40104</v>
      </c>
      <c r="C12418" t="s">
        <v>23</v>
      </c>
      <c r="D12418">
        <v>52</v>
      </c>
      <c r="E12418">
        <v>14</v>
      </c>
      <c r="F12418" t="s">
        <v>16</v>
      </c>
      <c r="G12418">
        <v>2</v>
      </c>
      <c r="H12418">
        <v>1</v>
      </c>
      <c r="I12418" t="s">
        <v>7</v>
      </c>
      <c r="J12418">
        <v>1</v>
      </c>
    </row>
    <row r="12419" spans="2:10" x14ac:dyDescent="0.45">
      <c r="B12419">
        <v>40105</v>
      </c>
      <c r="C12419" t="s">
        <v>23</v>
      </c>
      <c r="D12419">
        <v>52</v>
      </c>
      <c r="E12419">
        <v>14</v>
      </c>
      <c r="F12419" t="s">
        <v>5</v>
      </c>
      <c r="G12419">
        <v>0</v>
      </c>
      <c r="H12419">
        <v>0</v>
      </c>
      <c r="I12419" t="s">
        <v>9</v>
      </c>
      <c r="J12419">
        <v>0</v>
      </c>
    </row>
    <row r="12420" spans="2:10" x14ac:dyDescent="0.45">
      <c r="B12420">
        <v>40106</v>
      </c>
      <c r="C12420" t="s">
        <v>23</v>
      </c>
      <c r="D12420">
        <v>52</v>
      </c>
      <c r="E12420">
        <v>14</v>
      </c>
      <c r="F12420" t="s">
        <v>0</v>
      </c>
      <c r="G12420">
        <v>2</v>
      </c>
      <c r="H12420">
        <v>0</v>
      </c>
      <c r="I12420" t="s">
        <v>10</v>
      </c>
      <c r="J12420">
        <v>1</v>
      </c>
    </row>
    <row r="12421" spans="2:10" x14ac:dyDescent="0.45">
      <c r="B12421">
        <v>40107</v>
      </c>
      <c r="C12421" t="s">
        <v>23</v>
      </c>
      <c r="D12421">
        <v>52</v>
      </c>
      <c r="E12421">
        <v>14</v>
      </c>
      <c r="F12421" t="s">
        <v>13</v>
      </c>
      <c r="G12421">
        <v>0</v>
      </c>
      <c r="H12421">
        <v>1</v>
      </c>
      <c r="I12421" t="s">
        <v>17</v>
      </c>
      <c r="J12421">
        <v>-1</v>
      </c>
    </row>
    <row r="12422" spans="2:10" x14ac:dyDescent="0.45">
      <c r="B12422">
        <v>40108</v>
      </c>
      <c r="C12422" t="s">
        <v>23</v>
      </c>
      <c r="D12422">
        <v>52</v>
      </c>
      <c r="E12422">
        <v>14</v>
      </c>
      <c r="F12422" t="s">
        <v>14</v>
      </c>
      <c r="G12422">
        <v>1</v>
      </c>
      <c r="H12422">
        <v>2</v>
      </c>
      <c r="I12422" t="s">
        <v>18</v>
      </c>
      <c r="J12422">
        <v>-1</v>
      </c>
    </row>
    <row r="12423" spans="2:10" x14ac:dyDescent="0.45">
      <c r="B12423">
        <v>40109</v>
      </c>
      <c r="C12423" t="s">
        <v>23</v>
      </c>
      <c r="D12423">
        <v>52</v>
      </c>
      <c r="E12423">
        <v>14</v>
      </c>
      <c r="F12423" t="s">
        <v>21</v>
      </c>
      <c r="G12423">
        <v>2</v>
      </c>
      <c r="H12423">
        <v>3</v>
      </c>
      <c r="I12423" t="s">
        <v>8</v>
      </c>
      <c r="J12423">
        <v>-1</v>
      </c>
    </row>
    <row r="12424" spans="2:10" x14ac:dyDescent="0.45">
      <c r="B12424">
        <v>40110</v>
      </c>
      <c r="C12424" t="s">
        <v>23</v>
      </c>
      <c r="D12424">
        <v>52</v>
      </c>
      <c r="E12424">
        <v>14</v>
      </c>
      <c r="F12424" t="s">
        <v>11</v>
      </c>
      <c r="G12424">
        <v>1</v>
      </c>
      <c r="H12424">
        <v>1</v>
      </c>
      <c r="I12424" t="s">
        <v>24</v>
      </c>
      <c r="J12424">
        <v>0</v>
      </c>
    </row>
    <row r="12425" spans="2:10" x14ac:dyDescent="0.45">
      <c r="B12425">
        <v>40111</v>
      </c>
      <c r="C12425" t="s">
        <v>23</v>
      </c>
      <c r="D12425">
        <v>52</v>
      </c>
      <c r="E12425">
        <v>15</v>
      </c>
      <c r="F12425" t="s">
        <v>8</v>
      </c>
      <c r="G12425">
        <v>0</v>
      </c>
      <c r="H12425">
        <v>0</v>
      </c>
      <c r="I12425" t="s">
        <v>16</v>
      </c>
      <c r="J12425">
        <v>0</v>
      </c>
    </row>
    <row r="12426" spans="2:10" x14ac:dyDescent="0.45">
      <c r="B12426">
        <v>40112</v>
      </c>
      <c r="C12426" t="s">
        <v>23</v>
      </c>
      <c r="D12426">
        <v>52</v>
      </c>
      <c r="E12426">
        <v>15</v>
      </c>
      <c r="F12426" t="s">
        <v>24</v>
      </c>
      <c r="G12426">
        <v>1</v>
      </c>
      <c r="H12426">
        <v>1</v>
      </c>
      <c r="I12426" t="s">
        <v>6</v>
      </c>
      <c r="J12426">
        <v>0</v>
      </c>
    </row>
    <row r="12427" spans="2:10" x14ac:dyDescent="0.45">
      <c r="B12427">
        <v>40113</v>
      </c>
      <c r="C12427" t="s">
        <v>23</v>
      </c>
      <c r="D12427">
        <v>52</v>
      </c>
      <c r="E12427">
        <v>15</v>
      </c>
      <c r="F12427" t="s">
        <v>7</v>
      </c>
      <c r="G12427">
        <v>1</v>
      </c>
      <c r="H12427">
        <v>2</v>
      </c>
      <c r="I12427" t="s">
        <v>13</v>
      </c>
      <c r="J12427">
        <v>-1</v>
      </c>
    </row>
    <row r="12428" spans="2:10" x14ac:dyDescent="0.45">
      <c r="B12428">
        <v>40114</v>
      </c>
      <c r="C12428" t="s">
        <v>23</v>
      </c>
      <c r="D12428">
        <v>52</v>
      </c>
      <c r="E12428">
        <v>15</v>
      </c>
      <c r="F12428" t="s">
        <v>18</v>
      </c>
      <c r="G12428">
        <v>2</v>
      </c>
      <c r="H12428">
        <v>2</v>
      </c>
      <c r="I12428" t="s">
        <v>21</v>
      </c>
      <c r="J12428">
        <v>0</v>
      </c>
    </row>
    <row r="12429" spans="2:10" x14ac:dyDescent="0.45">
      <c r="B12429">
        <v>40115</v>
      </c>
      <c r="C12429" t="s">
        <v>23</v>
      </c>
      <c r="D12429">
        <v>52</v>
      </c>
      <c r="E12429">
        <v>15</v>
      </c>
      <c r="F12429" t="s">
        <v>3</v>
      </c>
      <c r="G12429">
        <v>3</v>
      </c>
      <c r="H12429">
        <v>1</v>
      </c>
      <c r="I12429" t="s">
        <v>11</v>
      </c>
      <c r="J12429">
        <v>1</v>
      </c>
    </row>
    <row r="12430" spans="2:10" x14ac:dyDescent="0.45">
      <c r="B12430">
        <v>40116</v>
      </c>
      <c r="C12430" t="s">
        <v>23</v>
      </c>
      <c r="D12430">
        <v>52</v>
      </c>
      <c r="E12430">
        <v>15</v>
      </c>
      <c r="F12430" t="s">
        <v>10</v>
      </c>
      <c r="G12430">
        <v>2</v>
      </c>
      <c r="H12430">
        <v>1</v>
      </c>
      <c r="I12430" t="s">
        <v>1</v>
      </c>
      <c r="J12430">
        <v>1</v>
      </c>
    </row>
    <row r="12431" spans="2:10" x14ac:dyDescent="0.45">
      <c r="B12431">
        <v>40117</v>
      </c>
      <c r="C12431" t="s">
        <v>23</v>
      </c>
      <c r="D12431">
        <v>52</v>
      </c>
      <c r="E12431">
        <v>15</v>
      </c>
      <c r="F12431" t="s">
        <v>4</v>
      </c>
      <c r="G12431">
        <v>0</v>
      </c>
      <c r="H12431">
        <v>3</v>
      </c>
      <c r="I12431" t="s">
        <v>14</v>
      </c>
      <c r="J12431">
        <v>-1</v>
      </c>
    </row>
    <row r="12432" spans="2:10" x14ac:dyDescent="0.45">
      <c r="B12432">
        <v>40118</v>
      </c>
      <c r="C12432" t="s">
        <v>23</v>
      </c>
      <c r="D12432">
        <v>52</v>
      </c>
      <c r="E12432">
        <v>15</v>
      </c>
      <c r="F12432" t="s">
        <v>9</v>
      </c>
      <c r="G12432">
        <v>1</v>
      </c>
      <c r="H12432">
        <v>0</v>
      </c>
      <c r="I12432" t="s">
        <v>0</v>
      </c>
      <c r="J12432">
        <v>1</v>
      </c>
    </row>
    <row r="12433" spans="2:10" x14ac:dyDescent="0.45">
      <c r="B12433">
        <v>40119</v>
      </c>
      <c r="C12433" t="s">
        <v>23</v>
      </c>
      <c r="D12433">
        <v>52</v>
      </c>
      <c r="E12433">
        <v>15</v>
      </c>
      <c r="F12433" t="s">
        <v>17</v>
      </c>
      <c r="G12433">
        <v>1</v>
      </c>
      <c r="H12433">
        <v>2</v>
      </c>
      <c r="I12433" t="s">
        <v>5</v>
      </c>
      <c r="J12433">
        <v>-1</v>
      </c>
    </row>
    <row r="12434" spans="2:10" x14ac:dyDescent="0.45">
      <c r="B12434">
        <v>40120</v>
      </c>
      <c r="C12434" t="s">
        <v>23</v>
      </c>
      <c r="D12434">
        <v>52</v>
      </c>
      <c r="E12434">
        <v>16</v>
      </c>
      <c r="F12434" t="s">
        <v>6</v>
      </c>
      <c r="G12434">
        <v>2</v>
      </c>
      <c r="H12434">
        <v>3</v>
      </c>
      <c r="I12434" t="s">
        <v>3</v>
      </c>
      <c r="J12434">
        <v>-1</v>
      </c>
    </row>
    <row r="12435" spans="2:10" x14ac:dyDescent="0.45">
      <c r="B12435">
        <v>40121</v>
      </c>
      <c r="C12435" t="s">
        <v>23</v>
      </c>
      <c r="D12435">
        <v>52</v>
      </c>
      <c r="E12435">
        <v>16</v>
      </c>
      <c r="F12435" t="s">
        <v>21</v>
      </c>
      <c r="G12435">
        <v>0</v>
      </c>
      <c r="H12435">
        <v>1</v>
      </c>
      <c r="I12435" t="s">
        <v>16</v>
      </c>
      <c r="J12435">
        <v>-1</v>
      </c>
    </row>
    <row r="12436" spans="2:10" x14ac:dyDescent="0.45">
      <c r="B12436">
        <v>40122</v>
      </c>
      <c r="C12436" t="s">
        <v>23</v>
      </c>
      <c r="D12436">
        <v>52</v>
      </c>
      <c r="E12436">
        <v>16</v>
      </c>
      <c r="F12436" t="s">
        <v>18</v>
      </c>
      <c r="G12436">
        <v>2</v>
      </c>
      <c r="H12436">
        <v>2</v>
      </c>
      <c r="I12436" t="s">
        <v>4</v>
      </c>
      <c r="J12436">
        <v>0</v>
      </c>
    </row>
    <row r="12437" spans="2:10" x14ac:dyDescent="0.45">
      <c r="B12437">
        <v>40123</v>
      </c>
      <c r="C12437" t="s">
        <v>23</v>
      </c>
      <c r="D12437">
        <v>52</v>
      </c>
      <c r="E12437">
        <v>16</v>
      </c>
      <c r="F12437" t="s">
        <v>5</v>
      </c>
      <c r="G12437">
        <v>1</v>
      </c>
      <c r="H12437">
        <v>1</v>
      </c>
      <c r="I12437" t="s">
        <v>7</v>
      </c>
      <c r="J12437">
        <v>0</v>
      </c>
    </row>
    <row r="12438" spans="2:10" x14ac:dyDescent="0.45">
      <c r="B12438">
        <v>40124</v>
      </c>
      <c r="C12438" t="s">
        <v>23</v>
      </c>
      <c r="D12438">
        <v>52</v>
      </c>
      <c r="E12438">
        <v>16</v>
      </c>
      <c r="F12438" t="s">
        <v>1</v>
      </c>
      <c r="G12438">
        <v>0</v>
      </c>
      <c r="H12438">
        <v>1</v>
      </c>
      <c r="I12438" t="s">
        <v>9</v>
      </c>
      <c r="J12438">
        <v>-1</v>
      </c>
    </row>
    <row r="12439" spans="2:10" x14ac:dyDescent="0.45">
      <c r="B12439">
        <v>40125</v>
      </c>
      <c r="C12439" t="s">
        <v>23</v>
      </c>
      <c r="D12439">
        <v>52</v>
      </c>
      <c r="E12439">
        <v>16</v>
      </c>
      <c r="F12439" t="s">
        <v>11</v>
      </c>
      <c r="G12439">
        <v>3</v>
      </c>
      <c r="H12439">
        <v>0</v>
      </c>
      <c r="I12439" t="s">
        <v>10</v>
      </c>
      <c r="J12439">
        <v>1</v>
      </c>
    </row>
    <row r="12440" spans="2:10" x14ac:dyDescent="0.45">
      <c r="B12440">
        <v>40126</v>
      </c>
      <c r="C12440" t="s">
        <v>23</v>
      </c>
      <c r="D12440">
        <v>52</v>
      </c>
      <c r="E12440">
        <v>16</v>
      </c>
      <c r="F12440" t="s">
        <v>0</v>
      </c>
      <c r="G12440">
        <v>1</v>
      </c>
      <c r="H12440">
        <v>1</v>
      </c>
      <c r="I12440" t="s">
        <v>17</v>
      </c>
      <c r="J12440">
        <v>0</v>
      </c>
    </row>
    <row r="12441" spans="2:10" x14ac:dyDescent="0.45">
      <c r="B12441">
        <v>40127</v>
      </c>
      <c r="C12441" t="s">
        <v>23</v>
      </c>
      <c r="D12441">
        <v>52</v>
      </c>
      <c r="E12441">
        <v>16</v>
      </c>
      <c r="F12441" t="s">
        <v>13</v>
      </c>
      <c r="G12441">
        <v>0</v>
      </c>
      <c r="H12441">
        <v>3</v>
      </c>
      <c r="I12441" t="s">
        <v>8</v>
      </c>
      <c r="J12441">
        <v>-1</v>
      </c>
    </row>
    <row r="12442" spans="2:10" x14ac:dyDescent="0.45">
      <c r="B12442">
        <v>40128</v>
      </c>
      <c r="C12442" t="s">
        <v>23</v>
      </c>
      <c r="D12442">
        <v>52</v>
      </c>
      <c r="E12442">
        <v>16</v>
      </c>
      <c r="F12442" t="s">
        <v>14</v>
      </c>
      <c r="G12442">
        <v>5</v>
      </c>
      <c r="H12442">
        <v>2</v>
      </c>
      <c r="I12442" t="s">
        <v>24</v>
      </c>
      <c r="J12442">
        <v>1</v>
      </c>
    </row>
    <row r="12443" spans="2:10" x14ac:dyDescent="0.45">
      <c r="B12443">
        <v>40129</v>
      </c>
      <c r="C12443" t="s">
        <v>23</v>
      </c>
      <c r="D12443">
        <v>52</v>
      </c>
      <c r="E12443">
        <v>17</v>
      </c>
      <c r="F12443" t="s">
        <v>10</v>
      </c>
      <c r="G12443">
        <v>1</v>
      </c>
      <c r="H12443">
        <v>2</v>
      </c>
      <c r="I12443" t="s">
        <v>6</v>
      </c>
      <c r="J12443">
        <v>-1</v>
      </c>
    </row>
    <row r="12444" spans="2:10" x14ac:dyDescent="0.45">
      <c r="B12444">
        <v>40130</v>
      </c>
      <c r="C12444" t="s">
        <v>23</v>
      </c>
      <c r="D12444">
        <v>52</v>
      </c>
      <c r="E12444">
        <v>17</v>
      </c>
      <c r="F12444" t="s">
        <v>16</v>
      </c>
      <c r="G12444">
        <v>1</v>
      </c>
      <c r="H12444">
        <v>1</v>
      </c>
      <c r="I12444" t="s">
        <v>13</v>
      </c>
      <c r="J12444">
        <v>0</v>
      </c>
    </row>
    <row r="12445" spans="2:10" x14ac:dyDescent="0.45">
      <c r="B12445">
        <v>40131</v>
      </c>
      <c r="C12445" t="s">
        <v>23</v>
      </c>
      <c r="D12445">
        <v>52</v>
      </c>
      <c r="E12445">
        <v>17</v>
      </c>
      <c r="F12445" t="s">
        <v>4</v>
      </c>
      <c r="G12445">
        <v>2</v>
      </c>
      <c r="H12445">
        <v>1</v>
      </c>
      <c r="I12445" t="s">
        <v>21</v>
      </c>
      <c r="J12445">
        <v>1</v>
      </c>
    </row>
    <row r="12446" spans="2:10" x14ac:dyDescent="0.45">
      <c r="B12446">
        <v>40132</v>
      </c>
      <c r="C12446" t="s">
        <v>23</v>
      </c>
      <c r="D12446">
        <v>52</v>
      </c>
      <c r="E12446">
        <v>17</v>
      </c>
      <c r="F12446" t="s">
        <v>9</v>
      </c>
      <c r="G12446">
        <v>1</v>
      </c>
      <c r="H12446">
        <v>3</v>
      </c>
      <c r="I12446" t="s">
        <v>11</v>
      </c>
      <c r="J12446">
        <v>-1</v>
      </c>
    </row>
    <row r="12447" spans="2:10" x14ac:dyDescent="0.45">
      <c r="B12447">
        <v>40133</v>
      </c>
      <c r="C12447" t="s">
        <v>23</v>
      </c>
      <c r="D12447">
        <v>52</v>
      </c>
      <c r="E12447">
        <v>17</v>
      </c>
      <c r="F12447" t="s">
        <v>17</v>
      </c>
      <c r="G12447">
        <v>3</v>
      </c>
      <c r="H12447">
        <v>1</v>
      </c>
      <c r="I12447" t="s">
        <v>1</v>
      </c>
      <c r="J12447">
        <v>1</v>
      </c>
    </row>
    <row r="12448" spans="2:10" x14ac:dyDescent="0.45">
      <c r="B12448">
        <v>40134</v>
      </c>
      <c r="C12448" t="s">
        <v>23</v>
      </c>
      <c r="D12448">
        <v>52</v>
      </c>
      <c r="E12448">
        <v>17</v>
      </c>
      <c r="F12448" t="s">
        <v>24</v>
      </c>
      <c r="G12448">
        <v>1</v>
      </c>
      <c r="H12448">
        <v>1</v>
      </c>
      <c r="I12448" t="s">
        <v>18</v>
      </c>
      <c r="J12448">
        <v>0</v>
      </c>
    </row>
    <row r="12449" spans="2:10" x14ac:dyDescent="0.45">
      <c r="B12449">
        <v>40135</v>
      </c>
      <c r="C12449" t="s">
        <v>23</v>
      </c>
      <c r="D12449">
        <v>52</v>
      </c>
      <c r="E12449">
        <v>17</v>
      </c>
      <c r="F12449" t="s">
        <v>3</v>
      </c>
      <c r="G12449">
        <v>2</v>
      </c>
      <c r="H12449">
        <v>2</v>
      </c>
      <c r="I12449" t="s">
        <v>14</v>
      </c>
      <c r="J12449">
        <v>0</v>
      </c>
    </row>
    <row r="12450" spans="2:10" x14ac:dyDescent="0.45">
      <c r="B12450">
        <v>40136</v>
      </c>
      <c r="C12450" t="s">
        <v>23</v>
      </c>
      <c r="D12450">
        <v>52</v>
      </c>
      <c r="E12450">
        <v>17</v>
      </c>
      <c r="F12450" t="s">
        <v>7</v>
      </c>
      <c r="G12450">
        <v>0</v>
      </c>
      <c r="H12450">
        <v>3</v>
      </c>
      <c r="I12450" t="s">
        <v>0</v>
      </c>
      <c r="J12450">
        <v>-1</v>
      </c>
    </row>
    <row r="12451" spans="2:10" x14ac:dyDescent="0.45">
      <c r="B12451">
        <v>40137</v>
      </c>
      <c r="C12451" t="s">
        <v>23</v>
      </c>
      <c r="D12451">
        <v>52</v>
      </c>
      <c r="E12451">
        <v>17</v>
      </c>
      <c r="F12451" t="s">
        <v>8</v>
      </c>
      <c r="G12451">
        <v>1</v>
      </c>
      <c r="H12451">
        <v>0</v>
      </c>
      <c r="I12451" t="s">
        <v>5</v>
      </c>
      <c r="J12451">
        <v>1</v>
      </c>
    </row>
    <row r="12452" spans="2:10" x14ac:dyDescent="0.45">
      <c r="B12452">
        <v>41255</v>
      </c>
      <c r="C12452" t="s">
        <v>22</v>
      </c>
      <c r="D12452">
        <v>53</v>
      </c>
      <c r="E12452">
        <v>1</v>
      </c>
      <c r="F12452" t="s">
        <v>7</v>
      </c>
      <c r="G12452">
        <v>0</v>
      </c>
      <c r="H12452">
        <v>0</v>
      </c>
      <c r="I12452" t="s">
        <v>17</v>
      </c>
      <c r="J12452">
        <v>0</v>
      </c>
    </row>
    <row r="12453" spans="2:10" x14ac:dyDescent="0.45">
      <c r="B12453">
        <v>41256</v>
      </c>
      <c r="C12453" t="s">
        <v>22</v>
      </c>
      <c r="D12453">
        <v>53</v>
      </c>
      <c r="E12453">
        <v>1</v>
      </c>
      <c r="F12453" t="s">
        <v>4</v>
      </c>
      <c r="G12453">
        <v>2</v>
      </c>
      <c r="H12453">
        <v>1</v>
      </c>
      <c r="I12453" t="s">
        <v>1</v>
      </c>
      <c r="J12453">
        <v>1</v>
      </c>
    </row>
    <row r="12454" spans="2:10" x14ac:dyDescent="0.45">
      <c r="B12454">
        <v>41257</v>
      </c>
      <c r="C12454" t="s">
        <v>22</v>
      </c>
      <c r="D12454">
        <v>53</v>
      </c>
      <c r="E12454">
        <v>1</v>
      </c>
      <c r="F12454" t="s">
        <v>9</v>
      </c>
      <c r="G12454">
        <v>1</v>
      </c>
      <c r="H12454">
        <v>1</v>
      </c>
      <c r="I12454" t="s">
        <v>13</v>
      </c>
      <c r="J12454">
        <v>0</v>
      </c>
    </row>
    <row r="12455" spans="2:10" x14ac:dyDescent="0.45">
      <c r="B12455">
        <v>41258</v>
      </c>
      <c r="C12455" t="s">
        <v>22</v>
      </c>
      <c r="D12455">
        <v>53</v>
      </c>
      <c r="E12455">
        <v>1</v>
      </c>
      <c r="F12455" t="s">
        <v>0</v>
      </c>
      <c r="G12455">
        <v>0</v>
      </c>
      <c r="H12455">
        <v>0</v>
      </c>
      <c r="I12455" t="s">
        <v>3</v>
      </c>
      <c r="J12455">
        <v>0</v>
      </c>
    </row>
    <row r="12456" spans="2:10" x14ac:dyDescent="0.45">
      <c r="B12456">
        <v>41259</v>
      </c>
      <c r="C12456" t="s">
        <v>22</v>
      </c>
      <c r="D12456">
        <v>53</v>
      </c>
      <c r="E12456">
        <v>1</v>
      </c>
      <c r="F12456" t="s">
        <v>11</v>
      </c>
      <c r="G12456">
        <v>2</v>
      </c>
      <c r="H12456">
        <v>1</v>
      </c>
      <c r="I12456" t="s">
        <v>21</v>
      </c>
      <c r="J12456">
        <v>1</v>
      </c>
    </row>
    <row r="12457" spans="2:10" x14ac:dyDescent="0.45">
      <c r="B12457">
        <v>41260</v>
      </c>
      <c r="C12457" t="s">
        <v>22</v>
      </c>
      <c r="D12457">
        <v>53</v>
      </c>
      <c r="E12457">
        <v>1</v>
      </c>
      <c r="F12457" t="s">
        <v>18</v>
      </c>
      <c r="G12457">
        <v>0</v>
      </c>
      <c r="H12457">
        <v>2</v>
      </c>
      <c r="I12457" t="s">
        <v>15</v>
      </c>
      <c r="J12457">
        <v>-1</v>
      </c>
    </row>
    <row r="12458" spans="2:10" x14ac:dyDescent="0.45">
      <c r="B12458">
        <v>41261</v>
      </c>
      <c r="C12458" t="s">
        <v>22</v>
      </c>
      <c r="D12458">
        <v>53</v>
      </c>
      <c r="E12458">
        <v>1</v>
      </c>
      <c r="F12458" t="s">
        <v>14</v>
      </c>
      <c r="G12458">
        <v>0</v>
      </c>
      <c r="H12458">
        <v>0</v>
      </c>
      <c r="I12458" t="s">
        <v>5</v>
      </c>
      <c r="J12458">
        <v>0</v>
      </c>
    </row>
    <row r="12459" spans="2:10" x14ac:dyDescent="0.45">
      <c r="B12459">
        <v>41262</v>
      </c>
      <c r="C12459" t="s">
        <v>22</v>
      </c>
      <c r="D12459">
        <v>53</v>
      </c>
      <c r="E12459">
        <v>1</v>
      </c>
      <c r="F12459" t="s">
        <v>16</v>
      </c>
      <c r="G12459">
        <v>2</v>
      </c>
      <c r="H12459">
        <v>0</v>
      </c>
      <c r="I12459" t="s">
        <v>6</v>
      </c>
      <c r="J12459">
        <v>1</v>
      </c>
    </row>
    <row r="12460" spans="2:10" x14ac:dyDescent="0.45">
      <c r="B12460">
        <v>41263</v>
      </c>
      <c r="C12460" t="s">
        <v>22</v>
      </c>
      <c r="D12460">
        <v>53</v>
      </c>
      <c r="E12460">
        <v>1</v>
      </c>
      <c r="F12460" t="s">
        <v>8</v>
      </c>
      <c r="G12460">
        <v>0</v>
      </c>
      <c r="H12460">
        <v>4</v>
      </c>
      <c r="I12460" t="s">
        <v>10</v>
      </c>
      <c r="J12460">
        <v>-1</v>
      </c>
    </row>
    <row r="12461" spans="2:10" x14ac:dyDescent="0.45">
      <c r="C12461" t="s">
        <v>22</v>
      </c>
      <c r="D12461">
        <v>53</v>
      </c>
      <c r="E12461">
        <v>2</v>
      </c>
      <c r="F12461" t="s">
        <v>5</v>
      </c>
      <c r="G12461">
        <v>1</v>
      </c>
      <c r="H12461">
        <v>0</v>
      </c>
      <c r="I12461" t="s">
        <v>0</v>
      </c>
      <c r="J12461">
        <v>1</v>
      </c>
    </row>
    <row r="12462" spans="2:10" x14ac:dyDescent="0.45">
      <c r="C12462" t="s">
        <v>22</v>
      </c>
      <c r="D12462">
        <v>53</v>
      </c>
      <c r="E12462">
        <v>2</v>
      </c>
      <c r="F12462" t="s">
        <v>15</v>
      </c>
      <c r="G12462">
        <v>4</v>
      </c>
      <c r="H12462">
        <v>0</v>
      </c>
      <c r="I12462" t="s">
        <v>16</v>
      </c>
      <c r="J12462">
        <v>1</v>
      </c>
    </row>
    <row r="12463" spans="2:10" x14ac:dyDescent="0.45">
      <c r="C12463" t="s">
        <v>22</v>
      </c>
      <c r="D12463">
        <v>53</v>
      </c>
      <c r="E12463">
        <v>2</v>
      </c>
      <c r="F12463" t="s">
        <v>3</v>
      </c>
      <c r="G12463">
        <v>4</v>
      </c>
      <c r="H12463">
        <v>2</v>
      </c>
      <c r="I12463" t="s">
        <v>8</v>
      </c>
      <c r="J12463">
        <v>1</v>
      </c>
    </row>
    <row r="12464" spans="2:10" x14ac:dyDescent="0.45">
      <c r="C12464" t="s">
        <v>22</v>
      </c>
      <c r="D12464">
        <v>53</v>
      </c>
      <c r="E12464">
        <v>2</v>
      </c>
      <c r="F12464" t="s">
        <v>10</v>
      </c>
      <c r="G12464">
        <v>2</v>
      </c>
      <c r="H12464">
        <v>1</v>
      </c>
      <c r="I12464" t="s">
        <v>7</v>
      </c>
      <c r="J12464">
        <v>1</v>
      </c>
    </row>
    <row r="12465" spans="3:10" x14ac:dyDescent="0.45">
      <c r="C12465" t="s">
        <v>22</v>
      </c>
      <c r="D12465">
        <v>53</v>
      </c>
      <c r="E12465">
        <v>2</v>
      </c>
      <c r="F12465" t="s">
        <v>17</v>
      </c>
      <c r="G12465">
        <v>0</v>
      </c>
      <c r="H12465">
        <v>3</v>
      </c>
      <c r="I12465" t="s">
        <v>9</v>
      </c>
      <c r="J12465">
        <v>-1</v>
      </c>
    </row>
    <row r="12466" spans="3:10" x14ac:dyDescent="0.45">
      <c r="C12466" t="s">
        <v>22</v>
      </c>
      <c r="D12466">
        <v>53</v>
      </c>
      <c r="E12466">
        <v>2</v>
      </c>
      <c r="F12466" t="s">
        <v>21</v>
      </c>
      <c r="G12466">
        <v>1</v>
      </c>
      <c r="H12466">
        <v>2</v>
      </c>
      <c r="I12466" t="s">
        <v>14</v>
      </c>
      <c r="J12466">
        <v>-1</v>
      </c>
    </row>
    <row r="12467" spans="3:10" x14ac:dyDescent="0.45">
      <c r="C12467" t="s">
        <v>22</v>
      </c>
      <c r="D12467">
        <v>53</v>
      </c>
      <c r="E12467">
        <v>2</v>
      </c>
      <c r="F12467" t="s">
        <v>13</v>
      </c>
      <c r="G12467">
        <v>3</v>
      </c>
      <c r="H12467">
        <v>0</v>
      </c>
      <c r="I12467" t="s">
        <v>18</v>
      </c>
      <c r="J12467">
        <v>1</v>
      </c>
    </row>
    <row r="12468" spans="3:10" x14ac:dyDescent="0.45">
      <c r="C12468" t="s">
        <v>22</v>
      </c>
      <c r="D12468">
        <v>53</v>
      </c>
      <c r="E12468">
        <v>2</v>
      </c>
      <c r="F12468" t="s">
        <v>6</v>
      </c>
      <c r="G12468">
        <v>1</v>
      </c>
      <c r="H12468">
        <v>3</v>
      </c>
      <c r="I12468" t="s">
        <v>4</v>
      </c>
      <c r="J12468">
        <v>-1</v>
      </c>
    </row>
    <row r="12469" spans="3:10" x14ac:dyDescent="0.45">
      <c r="C12469" t="s">
        <v>22</v>
      </c>
      <c r="D12469">
        <v>53</v>
      </c>
      <c r="E12469">
        <v>2</v>
      </c>
      <c r="F12469" t="s">
        <v>1</v>
      </c>
      <c r="G12469">
        <v>0</v>
      </c>
      <c r="H12469">
        <v>1</v>
      </c>
      <c r="I12469" t="s">
        <v>11</v>
      </c>
      <c r="J12469">
        <v>-1</v>
      </c>
    </row>
    <row r="12470" spans="3:10" x14ac:dyDescent="0.45">
      <c r="C12470" t="s">
        <v>22</v>
      </c>
      <c r="D12470">
        <v>53</v>
      </c>
      <c r="E12470">
        <v>3</v>
      </c>
      <c r="F12470" t="s">
        <v>11</v>
      </c>
      <c r="G12470">
        <v>2</v>
      </c>
      <c r="H12470">
        <v>2</v>
      </c>
      <c r="I12470" t="s">
        <v>6</v>
      </c>
      <c r="J12470">
        <v>0</v>
      </c>
    </row>
    <row r="12471" spans="3:10" x14ac:dyDescent="0.45">
      <c r="C12471" t="s">
        <v>22</v>
      </c>
      <c r="D12471">
        <v>53</v>
      </c>
      <c r="E12471">
        <v>3</v>
      </c>
      <c r="F12471" t="s">
        <v>16</v>
      </c>
      <c r="G12471">
        <v>1</v>
      </c>
      <c r="H12471">
        <v>0</v>
      </c>
      <c r="I12471" t="s">
        <v>13</v>
      </c>
      <c r="J12471">
        <v>1</v>
      </c>
    </row>
    <row r="12472" spans="3:10" x14ac:dyDescent="0.45">
      <c r="C12472" t="s">
        <v>22</v>
      </c>
      <c r="D12472">
        <v>53</v>
      </c>
      <c r="E12472">
        <v>3</v>
      </c>
      <c r="F12472" t="s">
        <v>5</v>
      </c>
      <c r="G12472">
        <v>3</v>
      </c>
      <c r="H12472">
        <v>3</v>
      </c>
      <c r="I12472" t="s">
        <v>21</v>
      </c>
      <c r="J12472">
        <v>0</v>
      </c>
    </row>
    <row r="12473" spans="3:10" x14ac:dyDescent="0.45">
      <c r="C12473" t="s">
        <v>22</v>
      </c>
      <c r="D12473">
        <v>53</v>
      </c>
      <c r="E12473">
        <v>3</v>
      </c>
      <c r="F12473" t="s">
        <v>18</v>
      </c>
      <c r="G12473">
        <v>0</v>
      </c>
      <c r="H12473">
        <v>1</v>
      </c>
      <c r="I12473" t="s">
        <v>17</v>
      </c>
      <c r="J12473">
        <v>-1</v>
      </c>
    </row>
    <row r="12474" spans="3:10" x14ac:dyDescent="0.45">
      <c r="C12474" t="s">
        <v>22</v>
      </c>
      <c r="D12474">
        <v>53</v>
      </c>
      <c r="E12474">
        <v>3</v>
      </c>
      <c r="F12474" t="s">
        <v>14</v>
      </c>
      <c r="G12474">
        <v>0</v>
      </c>
      <c r="H12474">
        <v>0</v>
      </c>
      <c r="I12474" t="s">
        <v>1</v>
      </c>
      <c r="J12474">
        <v>0</v>
      </c>
    </row>
    <row r="12475" spans="3:10" x14ac:dyDescent="0.45">
      <c r="C12475" t="s">
        <v>22</v>
      </c>
      <c r="D12475">
        <v>53</v>
      </c>
      <c r="E12475">
        <v>3</v>
      </c>
      <c r="F12475" t="s">
        <v>0</v>
      </c>
      <c r="G12475">
        <v>2</v>
      </c>
      <c r="H12475">
        <v>1</v>
      </c>
      <c r="I12475" t="s">
        <v>8</v>
      </c>
      <c r="J12475">
        <v>1</v>
      </c>
    </row>
    <row r="12476" spans="3:10" x14ac:dyDescent="0.45">
      <c r="C12476" t="s">
        <v>22</v>
      </c>
      <c r="D12476">
        <v>53</v>
      </c>
      <c r="E12476">
        <v>3</v>
      </c>
      <c r="F12476" t="s">
        <v>9</v>
      </c>
      <c r="G12476">
        <v>0</v>
      </c>
      <c r="H12476">
        <v>0</v>
      </c>
      <c r="I12476" t="s">
        <v>10</v>
      </c>
      <c r="J12476">
        <v>0</v>
      </c>
    </row>
    <row r="12477" spans="3:10" x14ac:dyDescent="0.45">
      <c r="C12477" t="s">
        <v>22</v>
      </c>
      <c r="D12477">
        <v>53</v>
      </c>
      <c r="E12477">
        <v>3</v>
      </c>
      <c r="F12477" t="s">
        <v>4</v>
      </c>
      <c r="G12477">
        <v>2</v>
      </c>
      <c r="H12477">
        <v>1</v>
      </c>
      <c r="I12477" t="s">
        <v>15</v>
      </c>
      <c r="J12477">
        <v>1</v>
      </c>
    </row>
    <row r="12478" spans="3:10" x14ac:dyDescent="0.45">
      <c r="C12478" t="s">
        <v>22</v>
      </c>
      <c r="D12478">
        <v>53</v>
      </c>
      <c r="E12478">
        <v>3</v>
      </c>
      <c r="F12478" t="s">
        <v>7</v>
      </c>
      <c r="G12478">
        <v>2</v>
      </c>
      <c r="H12478">
        <v>2</v>
      </c>
      <c r="I12478" t="s">
        <v>3</v>
      </c>
      <c r="J12478">
        <v>0</v>
      </c>
    </row>
    <row r="12479" spans="3:10" x14ac:dyDescent="0.45">
      <c r="C12479" t="s">
        <v>22</v>
      </c>
      <c r="D12479">
        <v>53</v>
      </c>
      <c r="E12479">
        <v>4</v>
      </c>
      <c r="F12479" t="s">
        <v>8</v>
      </c>
      <c r="G12479">
        <v>1</v>
      </c>
      <c r="H12479">
        <v>2</v>
      </c>
      <c r="I12479" t="s">
        <v>7</v>
      </c>
      <c r="J12479">
        <v>-1</v>
      </c>
    </row>
    <row r="12480" spans="3:10" x14ac:dyDescent="0.45">
      <c r="C12480" t="s">
        <v>22</v>
      </c>
      <c r="D12480">
        <v>53</v>
      </c>
      <c r="E12480">
        <v>4</v>
      </c>
      <c r="F12480" t="s">
        <v>15</v>
      </c>
      <c r="G12480">
        <v>3</v>
      </c>
      <c r="H12480">
        <v>0</v>
      </c>
      <c r="I12480" t="s">
        <v>11</v>
      </c>
      <c r="J12480">
        <v>1</v>
      </c>
    </row>
    <row r="12481" spans="3:10" x14ac:dyDescent="0.45">
      <c r="C12481" t="s">
        <v>22</v>
      </c>
      <c r="D12481">
        <v>53</v>
      </c>
      <c r="E12481">
        <v>4</v>
      </c>
      <c r="F12481" t="s">
        <v>3</v>
      </c>
      <c r="G12481">
        <v>1</v>
      </c>
      <c r="H12481">
        <v>1</v>
      </c>
      <c r="I12481" t="s">
        <v>9</v>
      </c>
      <c r="J12481">
        <v>0</v>
      </c>
    </row>
    <row r="12482" spans="3:10" x14ac:dyDescent="0.45">
      <c r="C12482" t="s">
        <v>22</v>
      </c>
      <c r="D12482">
        <v>53</v>
      </c>
      <c r="E12482">
        <v>4</v>
      </c>
      <c r="F12482" t="s">
        <v>17</v>
      </c>
      <c r="G12482">
        <v>2</v>
      </c>
      <c r="H12482">
        <v>2</v>
      </c>
      <c r="I12482" t="s">
        <v>16</v>
      </c>
      <c r="J12482">
        <v>0</v>
      </c>
    </row>
    <row r="12483" spans="3:10" x14ac:dyDescent="0.45">
      <c r="C12483" t="s">
        <v>22</v>
      </c>
      <c r="D12483">
        <v>53</v>
      </c>
      <c r="E12483">
        <v>4</v>
      </c>
      <c r="F12483" t="s">
        <v>10</v>
      </c>
      <c r="G12483">
        <v>2</v>
      </c>
      <c r="H12483">
        <v>2</v>
      </c>
      <c r="I12483" t="s">
        <v>18</v>
      </c>
      <c r="J12483">
        <v>0</v>
      </c>
    </row>
    <row r="12484" spans="3:10" x14ac:dyDescent="0.45">
      <c r="C12484" t="s">
        <v>22</v>
      </c>
      <c r="D12484">
        <v>53</v>
      </c>
      <c r="E12484">
        <v>4</v>
      </c>
      <c r="F12484" t="s">
        <v>21</v>
      </c>
      <c r="G12484">
        <v>1</v>
      </c>
      <c r="H12484">
        <v>1</v>
      </c>
      <c r="I12484" t="s">
        <v>0</v>
      </c>
      <c r="J12484">
        <v>0</v>
      </c>
    </row>
    <row r="12485" spans="3:10" x14ac:dyDescent="0.45">
      <c r="C12485" t="s">
        <v>22</v>
      </c>
      <c r="D12485">
        <v>53</v>
      </c>
      <c r="E12485">
        <v>4</v>
      </c>
      <c r="F12485" t="s">
        <v>6</v>
      </c>
      <c r="G12485">
        <v>0</v>
      </c>
      <c r="H12485">
        <v>1</v>
      </c>
      <c r="I12485" t="s">
        <v>14</v>
      </c>
      <c r="J12485">
        <v>-1</v>
      </c>
    </row>
    <row r="12486" spans="3:10" x14ac:dyDescent="0.45">
      <c r="C12486" t="s">
        <v>22</v>
      </c>
      <c r="D12486">
        <v>53</v>
      </c>
      <c r="E12486">
        <v>4</v>
      </c>
      <c r="F12486" t="s">
        <v>13</v>
      </c>
      <c r="G12486">
        <v>1</v>
      </c>
      <c r="H12486">
        <v>2</v>
      </c>
      <c r="I12486" t="s">
        <v>4</v>
      </c>
      <c r="J12486">
        <v>-1</v>
      </c>
    </row>
    <row r="12487" spans="3:10" x14ac:dyDescent="0.45">
      <c r="C12487" t="s">
        <v>22</v>
      </c>
      <c r="D12487">
        <v>53</v>
      </c>
      <c r="E12487">
        <v>4</v>
      </c>
      <c r="F12487" t="s">
        <v>1</v>
      </c>
      <c r="G12487">
        <v>1</v>
      </c>
      <c r="H12487">
        <v>1</v>
      </c>
      <c r="I12487" t="s">
        <v>5</v>
      </c>
      <c r="J12487">
        <v>0</v>
      </c>
    </row>
    <row r="12488" spans="3:10" x14ac:dyDescent="0.45">
      <c r="C12488" t="s">
        <v>22</v>
      </c>
      <c r="D12488">
        <v>53</v>
      </c>
      <c r="E12488">
        <v>5</v>
      </c>
      <c r="F12488" t="s">
        <v>16</v>
      </c>
      <c r="G12488">
        <v>2</v>
      </c>
      <c r="H12488">
        <v>1</v>
      </c>
      <c r="I12488" t="s">
        <v>10</v>
      </c>
      <c r="J12488">
        <v>1</v>
      </c>
    </row>
    <row r="12489" spans="3:10" x14ac:dyDescent="0.45">
      <c r="C12489" t="s">
        <v>22</v>
      </c>
      <c r="D12489">
        <v>53</v>
      </c>
      <c r="E12489">
        <v>5</v>
      </c>
      <c r="F12489" t="s">
        <v>5</v>
      </c>
      <c r="G12489">
        <v>3</v>
      </c>
      <c r="H12489">
        <v>0</v>
      </c>
      <c r="I12489" t="s">
        <v>6</v>
      </c>
      <c r="J12489">
        <v>1</v>
      </c>
    </row>
    <row r="12490" spans="3:10" x14ac:dyDescent="0.45">
      <c r="C12490" t="s">
        <v>22</v>
      </c>
      <c r="D12490">
        <v>53</v>
      </c>
      <c r="E12490">
        <v>5</v>
      </c>
      <c r="F12490" t="s">
        <v>14</v>
      </c>
      <c r="G12490">
        <v>1</v>
      </c>
      <c r="H12490">
        <v>1</v>
      </c>
      <c r="I12490" t="s">
        <v>15</v>
      </c>
      <c r="J12490">
        <v>0</v>
      </c>
    </row>
    <row r="12491" spans="3:10" x14ac:dyDescent="0.45">
      <c r="C12491" t="s">
        <v>22</v>
      </c>
      <c r="D12491">
        <v>53</v>
      </c>
      <c r="E12491">
        <v>5</v>
      </c>
      <c r="F12491" t="s">
        <v>18</v>
      </c>
      <c r="G12491">
        <v>0</v>
      </c>
      <c r="H12491">
        <v>4</v>
      </c>
      <c r="I12491" t="s">
        <v>3</v>
      </c>
      <c r="J12491">
        <v>-1</v>
      </c>
    </row>
    <row r="12492" spans="3:10" x14ac:dyDescent="0.45">
      <c r="C12492" t="s">
        <v>22</v>
      </c>
      <c r="D12492">
        <v>53</v>
      </c>
      <c r="E12492">
        <v>5</v>
      </c>
      <c r="F12492" t="s">
        <v>11</v>
      </c>
      <c r="G12492">
        <v>1</v>
      </c>
      <c r="H12492">
        <v>2</v>
      </c>
      <c r="I12492" t="s">
        <v>13</v>
      </c>
      <c r="J12492">
        <v>-1</v>
      </c>
    </row>
    <row r="12493" spans="3:10" x14ac:dyDescent="0.45">
      <c r="C12493" t="s">
        <v>22</v>
      </c>
      <c r="D12493">
        <v>53</v>
      </c>
      <c r="E12493">
        <v>5</v>
      </c>
      <c r="F12493" t="s">
        <v>0</v>
      </c>
      <c r="G12493">
        <v>1</v>
      </c>
      <c r="H12493">
        <v>1</v>
      </c>
      <c r="I12493" t="s">
        <v>7</v>
      </c>
      <c r="J12493">
        <v>0</v>
      </c>
    </row>
    <row r="12494" spans="3:10" x14ac:dyDescent="0.45">
      <c r="C12494" t="s">
        <v>22</v>
      </c>
      <c r="D12494">
        <v>53</v>
      </c>
      <c r="E12494">
        <v>5</v>
      </c>
      <c r="F12494" t="s">
        <v>21</v>
      </c>
      <c r="G12494">
        <v>0</v>
      </c>
      <c r="H12494">
        <v>1</v>
      </c>
      <c r="I12494" t="s">
        <v>1</v>
      </c>
      <c r="J12494">
        <v>-1</v>
      </c>
    </row>
    <row r="12495" spans="3:10" x14ac:dyDescent="0.45">
      <c r="C12495" t="s">
        <v>22</v>
      </c>
      <c r="D12495">
        <v>53</v>
      </c>
      <c r="E12495">
        <v>5</v>
      </c>
      <c r="F12495" t="s">
        <v>9</v>
      </c>
      <c r="G12495">
        <v>1</v>
      </c>
      <c r="H12495">
        <v>1</v>
      </c>
      <c r="I12495" t="s">
        <v>8</v>
      </c>
      <c r="J12495">
        <v>0</v>
      </c>
    </row>
    <row r="12496" spans="3:10" x14ac:dyDescent="0.45">
      <c r="C12496" t="s">
        <v>22</v>
      </c>
      <c r="D12496">
        <v>53</v>
      </c>
      <c r="E12496">
        <v>5</v>
      </c>
      <c r="F12496" t="s">
        <v>4</v>
      </c>
      <c r="G12496">
        <v>1</v>
      </c>
      <c r="H12496">
        <v>0</v>
      </c>
      <c r="I12496" t="s">
        <v>17</v>
      </c>
      <c r="J12496">
        <v>1</v>
      </c>
    </row>
    <row r="12497" spans="3:10" x14ac:dyDescent="0.45">
      <c r="C12497" t="s">
        <v>22</v>
      </c>
      <c r="D12497">
        <v>53</v>
      </c>
      <c r="E12497">
        <v>6</v>
      </c>
      <c r="F12497" t="s">
        <v>8</v>
      </c>
      <c r="G12497">
        <v>2</v>
      </c>
      <c r="H12497">
        <v>1</v>
      </c>
      <c r="I12497" t="s">
        <v>18</v>
      </c>
      <c r="J12497">
        <v>1</v>
      </c>
    </row>
    <row r="12498" spans="3:10" x14ac:dyDescent="0.45">
      <c r="C12498" t="s">
        <v>22</v>
      </c>
      <c r="D12498">
        <v>53</v>
      </c>
      <c r="E12498">
        <v>6</v>
      </c>
      <c r="F12498" t="s">
        <v>15</v>
      </c>
      <c r="G12498">
        <v>1</v>
      </c>
      <c r="H12498">
        <v>3</v>
      </c>
      <c r="I12498" t="s">
        <v>5</v>
      </c>
      <c r="J12498">
        <v>-1</v>
      </c>
    </row>
    <row r="12499" spans="3:10" x14ac:dyDescent="0.45">
      <c r="C12499" t="s">
        <v>22</v>
      </c>
      <c r="D12499">
        <v>53</v>
      </c>
      <c r="E12499">
        <v>6</v>
      </c>
      <c r="F12499" t="s">
        <v>3</v>
      </c>
      <c r="G12499">
        <v>0</v>
      </c>
      <c r="H12499">
        <v>1</v>
      </c>
      <c r="I12499" t="s">
        <v>16</v>
      </c>
      <c r="J12499">
        <v>-1</v>
      </c>
    </row>
    <row r="12500" spans="3:10" x14ac:dyDescent="0.45">
      <c r="C12500" t="s">
        <v>22</v>
      </c>
      <c r="D12500">
        <v>53</v>
      </c>
      <c r="E12500">
        <v>6</v>
      </c>
      <c r="F12500" t="s">
        <v>17</v>
      </c>
      <c r="G12500">
        <v>0</v>
      </c>
      <c r="H12500">
        <v>0</v>
      </c>
      <c r="I12500" t="s">
        <v>11</v>
      </c>
      <c r="J12500">
        <v>0</v>
      </c>
    </row>
    <row r="12501" spans="3:10" x14ac:dyDescent="0.45">
      <c r="C12501" t="s">
        <v>22</v>
      </c>
      <c r="D12501">
        <v>53</v>
      </c>
      <c r="E12501">
        <v>6</v>
      </c>
      <c r="F12501" t="s">
        <v>10</v>
      </c>
      <c r="G12501">
        <v>1</v>
      </c>
      <c r="H12501">
        <v>1</v>
      </c>
      <c r="I12501" t="s">
        <v>4</v>
      </c>
      <c r="J12501">
        <v>0</v>
      </c>
    </row>
    <row r="12502" spans="3:10" x14ac:dyDescent="0.45">
      <c r="C12502" t="s">
        <v>22</v>
      </c>
      <c r="D12502">
        <v>53</v>
      </c>
      <c r="E12502">
        <v>6</v>
      </c>
      <c r="F12502" t="s">
        <v>6</v>
      </c>
      <c r="G12502">
        <v>1</v>
      </c>
      <c r="H12502">
        <v>0</v>
      </c>
      <c r="I12502" t="s">
        <v>21</v>
      </c>
      <c r="J12502">
        <v>1</v>
      </c>
    </row>
    <row r="12503" spans="3:10" x14ac:dyDescent="0.45">
      <c r="C12503" t="s">
        <v>22</v>
      </c>
      <c r="D12503">
        <v>53</v>
      </c>
      <c r="E12503">
        <v>6</v>
      </c>
      <c r="F12503" t="s">
        <v>13</v>
      </c>
      <c r="G12503">
        <v>0</v>
      </c>
      <c r="H12503">
        <v>1</v>
      </c>
      <c r="I12503" t="s">
        <v>14</v>
      </c>
      <c r="J12503">
        <v>-1</v>
      </c>
    </row>
    <row r="12504" spans="3:10" x14ac:dyDescent="0.45">
      <c r="C12504" t="s">
        <v>22</v>
      </c>
      <c r="D12504">
        <v>53</v>
      </c>
      <c r="E12504">
        <v>6</v>
      </c>
      <c r="F12504" t="s">
        <v>1</v>
      </c>
      <c r="G12504">
        <v>1</v>
      </c>
      <c r="H12504">
        <v>2</v>
      </c>
      <c r="I12504" t="s">
        <v>0</v>
      </c>
      <c r="J12504">
        <v>-1</v>
      </c>
    </row>
    <row r="12505" spans="3:10" x14ac:dyDescent="0.45">
      <c r="C12505" t="s">
        <v>22</v>
      </c>
      <c r="D12505">
        <v>53</v>
      </c>
      <c r="E12505">
        <v>6</v>
      </c>
      <c r="F12505" t="s">
        <v>7</v>
      </c>
      <c r="G12505">
        <v>1</v>
      </c>
      <c r="H12505">
        <v>0</v>
      </c>
      <c r="I12505" t="s">
        <v>9</v>
      </c>
      <c r="J12505">
        <v>1</v>
      </c>
    </row>
    <row r="12506" spans="3:10" x14ac:dyDescent="0.45">
      <c r="C12506" t="s">
        <v>22</v>
      </c>
      <c r="D12506">
        <v>53</v>
      </c>
      <c r="E12506">
        <v>7</v>
      </c>
      <c r="F12506" t="s">
        <v>16</v>
      </c>
      <c r="G12506">
        <v>2</v>
      </c>
      <c r="H12506">
        <v>1</v>
      </c>
      <c r="I12506" t="s">
        <v>8</v>
      </c>
      <c r="J12506">
        <v>1</v>
      </c>
    </row>
    <row r="12507" spans="3:10" x14ac:dyDescent="0.45">
      <c r="C12507" t="s">
        <v>22</v>
      </c>
      <c r="D12507">
        <v>53</v>
      </c>
      <c r="E12507">
        <v>7</v>
      </c>
      <c r="F12507" t="s">
        <v>5</v>
      </c>
      <c r="G12507">
        <v>0</v>
      </c>
      <c r="H12507">
        <v>1</v>
      </c>
      <c r="I12507" t="s">
        <v>13</v>
      </c>
      <c r="J12507">
        <v>-1</v>
      </c>
    </row>
    <row r="12508" spans="3:10" x14ac:dyDescent="0.45">
      <c r="C12508" t="s">
        <v>22</v>
      </c>
      <c r="D12508">
        <v>53</v>
      </c>
      <c r="E12508">
        <v>7</v>
      </c>
      <c r="F12508" t="s">
        <v>14</v>
      </c>
      <c r="G12508">
        <v>1</v>
      </c>
      <c r="H12508">
        <v>1</v>
      </c>
      <c r="I12508" t="s">
        <v>17</v>
      </c>
      <c r="J12508">
        <v>0</v>
      </c>
    </row>
    <row r="12509" spans="3:10" x14ac:dyDescent="0.45">
      <c r="C12509" t="s">
        <v>22</v>
      </c>
      <c r="D12509">
        <v>53</v>
      </c>
      <c r="E12509">
        <v>7</v>
      </c>
      <c r="F12509" t="s">
        <v>18</v>
      </c>
      <c r="G12509">
        <v>0</v>
      </c>
      <c r="H12509">
        <v>1</v>
      </c>
      <c r="I12509" t="s">
        <v>7</v>
      </c>
      <c r="J12509">
        <v>-1</v>
      </c>
    </row>
    <row r="12510" spans="3:10" x14ac:dyDescent="0.45">
      <c r="C12510" t="s">
        <v>22</v>
      </c>
      <c r="D12510">
        <v>53</v>
      </c>
      <c r="E12510">
        <v>7</v>
      </c>
      <c r="F12510" t="s">
        <v>11</v>
      </c>
      <c r="G12510">
        <v>3</v>
      </c>
      <c r="H12510">
        <v>1</v>
      </c>
      <c r="I12510" t="s">
        <v>10</v>
      </c>
      <c r="J12510">
        <v>1</v>
      </c>
    </row>
    <row r="12511" spans="3:10" x14ac:dyDescent="0.45">
      <c r="C12511" t="s">
        <v>22</v>
      </c>
      <c r="D12511">
        <v>53</v>
      </c>
      <c r="E12511">
        <v>7</v>
      </c>
      <c r="F12511" t="s">
        <v>0</v>
      </c>
      <c r="G12511">
        <v>1</v>
      </c>
      <c r="H12511">
        <v>1</v>
      </c>
      <c r="I12511" t="s">
        <v>9</v>
      </c>
      <c r="J12511">
        <v>0</v>
      </c>
    </row>
    <row r="12512" spans="3:10" x14ac:dyDescent="0.45">
      <c r="C12512" t="s">
        <v>22</v>
      </c>
      <c r="D12512">
        <v>53</v>
      </c>
      <c r="E12512">
        <v>7</v>
      </c>
      <c r="F12512" t="s">
        <v>21</v>
      </c>
      <c r="G12512">
        <v>0</v>
      </c>
      <c r="H12512">
        <v>2</v>
      </c>
      <c r="I12512" t="s">
        <v>15</v>
      </c>
      <c r="J12512">
        <v>-1</v>
      </c>
    </row>
    <row r="12513" spans="3:10" x14ac:dyDescent="0.45">
      <c r="C12513" t="s">
        <v>22</v>
      </c>
      <c r="D12513">
        <v>53</v>
      </c>
      <c r="E12513">
        <v>7</v>
      </c>
      <c r="F12513" t="s">
        <v>4</v>
      </c>
      <c r="G12513">
        <v>1</v>
      </c>
      <c r="H12513">
        <v>1</v>
      </c>
      <c r="I12513" t="s">
        <v>3</v>
      </c>
      <c r="J12513">
        <v>0</v>
      </c>
    </row>
    <row r="12514" spans="3:10" x14ac:dyDescent="0.45">
      <c r="C12514" t="s">
        <v>22</v>
      </c>
      <c r="D12514">
        <v>53</v>
      </c>
      <c r="E12514">
        <v>7</v>
      </c>
      <c r="F12514" t="s">
        <v>1</v>
      </c>
      <c r="G12514">
        <v>1</v>
      </c>
      <c r="H12514">
        <v>1</v>
      </c>
      <c r="I12514" t="s">
        <v>6</v>
      </c>
      <c r="J12514">
        <v>0</v>
      </c>
    </row>
    <row r="12515" spans="3:10" x14ac:dyDescent="0.45">
      <c r="C12515" t="s">
        <v>22</v>
      </c>
      <c r="D12515">
        <v>53</v>
      </c>
      <c r="E12515">
        <v>8</v>
      </c>
      <c r="F12515" t="s">
        <v>8</v>
      </c>
      <c r="G12515">
        <v>2</v>
      </c>
      <c r="H12515">
        <v>0</v>
      </c>
      <c r="I12515" t="s">
        <v>4</v>
      </c>
      <c r="J12515">
        <v>1</v>
      </c>
    </row>
    <row r="12516" spans="3:10" x14ac:dyDescent="0.45">
      <c r="C12516" t="s">
        <v>22</v>
      </c>
      <c r="D12516">
        <v>53</v>
      </c>
      <c r="E12516">
        <v>8</v>
      </c>
      <c r="F12516" t="s">
        <v>17</v>
      </c>
      <c r="G12516">
        <v>3</v>
      </c>
      <c r="H12516">
        <v>2</v>
      </c>
      <c r="I12516" t="s">
        <v>5</v>
      </c>
      <c r="J12516">
        <v>1</v>
      </c>
    </row>
    <row r="12517" spans="3:10" x14ac:dyDescent="0.45">
      <c r="C12517" t="s">
        <v>22</v>
      </c>
      <c r="D12517">
        <v>53</v>
      </c>
      <c r="E12517">
        <v>8</v>
      </c>
      <c r="F12517" t="s">
        <v>15</v>
      </c>
      <c r="G12517">
        <v>1</v>
      </c>
      <c r="H12517">
        <v>2</v>
      </c>
      <c r="I12517" t="s">
        <v>1</v>
      </c>
      <c r="J12517">
        <v>-1</v>
      </c>
    </row>
    <row r="12518" spans="3:10" x14ac:dyDescent="0.45">
      <c r="C12518" t="s">
        <v>22</v>
      </c>
      <c r="D12518">
        <v>53</v>
      </c>
      <c r="E12518">
        <v>8</v>
      </c>
      <c r="F12518" t="s">
        <v>3</v>
      </c>
      <c r="G12518">
        <v>2</v>
      </c>
      <c r="H12518">
        <v>0</v>
      </c>
      <c r="I12518" t="s">
        <v>11</v>
      </c>
      <c r="J12518">
        <v>1</v>
      </c>
    </row>
    <row r="12519" spans="3:10" x14ac:dyDescent="0.45">
      <c r="C12519" t="s">
        <v>22</v>
      </c>
      <c r="D12519">
        <v>53</v>
      </c>
      <c r="E12519">
        <v>8</v>
      </c>
      <c r="F12519" t="s">
        <v>10</v>
      </c>
      <c r="G12519">
        <v>2</v>
      </c>
      <c r="H12519">
        <v>0</v>
      </c>
      <c r="I12519" t="s">
        <v>14</v>
      </c>
      <c r="J12519">
        <v>1</v>
      </c>
    </row>
    <row r="12520" spans="3:10" x14ac:dyDescent="0.45">
      <c r="C12520" t="s">
        <v>22</v>
      </c>
      <c r="D12520">
        <v>53</v>
      </c>
      <c r="E12520">
        <v>8</v>
      </c>
      <c r="F12520" t="s">
        <v>9</v>
      </c>
      <c r="G12520">
        <v>0</v>
      </c>
      <c r="H12520">
        <v>0</v>
      </c>
      <c r="I12520" t="s">
        <v>18</v>
      </c>
      <c r="J12520">
        <v>0</v>
      </c>
    </row>
    <row r="12521" spans="3:10" x14ac:dyDescent="0.45">
      <c r="C12521" t="s">
        <v>22</v>
      </c>
      <c r="D12521">
        <v>53</v>
      </c>
      <c r="E12521">
        <v>8</v>
      </c>
      <c r="F12521" t="s">
        <v>6</v>
      </c>
      <c r="G12521">
        <v>2</v>
      </c>
      <c r="H12521">
        <v>3</v>
      </c>
      <c r="I12521" t="s">
        <v>0</v>
      </c>
      <c r="J12521">
        <v>-1</v>
      </c>
    </row>
    <row r="12522" spans="3:10" x14ac:dyDescent="0.45">
      <c r="C12522" t="s">
        <v>22</v>
      </c>
      <c r="D12522">
        <v>53</v>
      </c>
      <c r="E12522">
        <v>8</v>
      </c>
      <c r="F12522" t="s">
        <v>13</v>
      </c>
      <c r="G12522">
        <v>0</v>
      </c>
      <c r="H12522">
        <v>1</v>
      </c>
      <c r="I12522" t="s">
        <v>21</v>
      </c>
      <c r="J12522">
        <v>-1</v>
      </c>
    </row>
    <row r="12523" spans="3:10" x14ac:dyDescent="0.45">
      <c r="C12523" t="s">
        <v>22</v>
      </c>
      <c r="D12523">
        <v>53</v>
      </c>
      <c r="E12523">
        <v>8</v>
      </c>
      <c r="F12523" t="s">
        <v>7</v>
      </c>
      <c r="G12523">
        <v>1</v>
      </c>
      <c r="H12523">
        <v>2</v>
      </c>
      <c r="I12523" t="s">
        <v>16</v>
      </c>
      <c r="J12523">
        <v>-1</v>
      </c>
    </row>
    <row r="12524" spans="3:10" x14ac:dyDescent="0.45">
      <c r="C12524" t="s">
        <v>22</v>
      </c>
      <c r="D12524">
        <v>53</v>
      </c>
      <c r="E12524">
        <v>9</v>
      </c>
      <c r="F12524" t="s">
        <v>6</v>
      </c>
      <c r="G12524">
        <v>1</v>
      </c>
      <c r="H12524">
        <v>1</v>
      </c>
      <c r="I12524" t="s">
        <v>15</v>
      </c>
      <c r="J12524">
        <v>0</v>
      </c>
    </row>
    <row r="12525" spans="3:10" x14ac:dyDescent="0.45">
      <c r="C12525" t="s">
        <v>22</v>
      </c>
      <c r="D12525">
        <v>53</v>
      </c>
      <c r="E12525">
        <v>9</v>
      </c>
      <c r="F12525" t="s">
        <v>5</v>
      </c>
      <c r="G12525">
        <v>1</v>
      </c>
      <c r="H12525">
        <v>1</v>
      </c>
      <c r="I12525" t="s">
        <v>10</v>
      </c>
      <c r="J12525">
        <v>0</v>
      </c>
    </row>
    <row r="12526" spans="3:10" x14ac:dyDescent="0.45">
      <c r="C12526" t="s">
        <v>22</v>
      </c>
      <c r="D12526">
        <v>53</v>
      </c>
      <c r="E12526">
        <v>9</v>
      </c>
      <c r="F12526" t="s">
        <v>14</v>
      </c>
      <c r="G12526">
        <v>1</v>
      </c>
      <c r="H12526">
        <v>1</v>
      </c>
      <c r="I12526" t="s">
        <v>3</v>
      </c>
      <c r="J12526">
        <v>0</v>
      </c>
    </row>
    <row r="12527" spans="3:10" x14ac:dyDescent="0.45">
      <c r="C12527" t="s">
        <v>22</v>
      </c>
      <c r="D12527">
        <v>53</v>
      </c>
      <c r="E12527">
        <v>9</v>
      </c>
      <c r="F12527" t="s">
        <v>11</v>
      </c>
      <c r="G12527">
        <v>0</v>
      </c>
      <c r="H12527">
        <v>0</v>
      </c>
      <c r="I12527" t="s">
        <v>8</v>
      </c>
      <c r="J12527">
        <v>0</v>
      </c>
    </row>
    <row r="12528" spans="3:10" x14ac:dyDescent="0.45">
      <c r="C12528" t="s">
        <v>22</v>
      </c>
      <c r="D12528">
        <v>53</v>
      </c>
      <c r="E12528">
        <v>9</v>
      </c>
      <c r="F12528" t="s">
        <v>0</v>
      </c>
      <c r="G12528">
        <v>3</v>
      </c>
      <c r="H12528">
        <v>2</v>
      </c>
      <c r="I12528" t="s">
        <v>18</v>
      </c>
      <c r="J12528">
        <v>1</v>
      </c>
    </row>
    <row r="12529" spans="3:10" x14ac:dyDescent="0.45">
      <c r="C12529" t="s">
        <v>22</v>
      </c>
      <c r="D12529">
        <v>53</v>
      </c>
      <c r="E12529">
        <v>9</v>
      </c>
      <c r="F12529" t="s">
        <v>21</v>
      </c>
      <c r="G12529">
        <v>1</v>
      </c>
      <c r="H12529">
        <v>0</v>
      </c>
      <c r="I12529" t="s">
        <v>17</v>
      </c>
      <c r="J12529">
        <v>1</v>
      </c>
    </row>
    <row r="12530" spans="3:10" x14ac:dyDescent="0.45">
      <c r="C12530" t="s">
        <v>22</v>
      </c>
      <c r="D12530">
        <v>53</v>
      </c>
      <c r="E12530">
        <v>9</v>
      </c>
      <c r="F12530" t="s">
        <v>16</v>
      </c>
      <c r="G12530">
        <v>1</v>
      </c>
      <c r="H12530">
        <v>1</v>
      </c>
      <c r="I12530" t="s">
        <v>9</v>
      </c>
      <c r="J12530">
        <v>0</v>
      </c>
    </row>
    <row r="12531" spans="3:10" x14ac:dyDescent="0.45">
      <c r="C12531" t="s">
        <v>22</v>
      </c>
      <c r="D12531">
        <v>53</v>
      </c>
      <c r="E12531">
        <v>9</v>
      </c>
      <c r="F12531" t="s">
        <v>4</v>
      </c>
      <c r="G12531">
        <v>1</v>
      </c>
      <c r="H12531">
        <v>0</v>
      </c>
      <c r="I12531" t="s">
        <v>7</v>
      </c>
      <c r="J12531">
        <v>1</v>
      </c>
    </row>
    <row r="12532" spans="3:10" x14ac:dyDescent="0.45">
      <c r="C12532" t="s">
        <v>22</v>
      </c>
      <c r="D12532">
        <v>53</v>
      </c>
      <c r="E12532">
        <v>9</v>
      </c>
      <c r="F12532" t="s">
        <v>1</v>
      </c>
      <c r="G12532">
        <v>0</v>
      </c>
      <c r="H12532">
        <v>0</v>
      </c>
      <c r="I12532" t="s">
        <v>13</v>
      </c>
      <c r="J12532">
        <v>0</v>
      </c>
    </row>
    <row r="12533" spans="3:10" x14ac:dyDescent="0.45">
      <c r="C12533" t="s">
        <v>22</v>
      </c>
      <c r="D12533">
        <v>53</v>
      </c>
      <c r="E12533">
        <v>10</v>
      </c>
      <c r="F12533" t="s">
        <v>8</v>
      </c>
      <c r="G12533">
        <v>1</v>
      </c>
      <c r="H12533">
        <v>0</v>
      </c>
      <c r="I12533" t="s">
        <v>14</v>
      </c>
      <c r="J12533">
        <v>1</v>
      </c>
    </row>
    <row r="12534" spans="3:10" x14ac:dyDescent="0.45">
      <c r="C12534" t="s">
        <v>22</v>
      </c>
      <c r="D12534">
        <v>53</v>
      </c>
      <c r="E12534">
        <v>10</v>
      </c>
      <c r="F12534" t="s">
        <v>15</v>
      </c>
      <c r="G12534">
        <v>2</v>
      </c>
      <c r="H12534">
        <v>0</v>
      </c>
      <c r="I12534" t="s">
        <v>0</v>
      </c>
      <c r="J12534">
        <v>1</v>
      </c>
    </row>
    <row r="12535" spans="3:10" x14ac:dyDescent="0.45">
      <c r="C12535" t="s">
        <v>22</v>
      </c>
      <c r="D12535">
        <v>53</v>
      </c>
      <c r="E12535">
        <v>10</v>
      </c>
      <c r="F12535" t="s">
        <v>3</v>
      </c>
      <c r="G12535">
        <v>1</v>
      </c>
      <c r="H12535">
        <v>1</v>
      </c>
      <c r="I12535" t="s">
        <v>5</v>
      </c>
      <c r="J12535">
        <v>0</v>
      </c>
    </row>
    <row r="12536" spans="3:10" x14ac:dyDescent="0.45">
      <c r="C12536" t="s">
        <v>22</v>
      </c>
      <c r="D12536">
        <v>53</v>
      </c>
      <c r="E12536">
        <v>10</v>
      </c>
      <c r="F12536" t="s">
        <v>18</v>
      </c>
      <c r="G12536">
        <v>0</v>
      </c>
      <c r="H12536">
        <v>1</v>
      </c>
      <c r="I12536" t="s">
        <v>16</v>
      </c>
      <c r="J12536">
        <v>-1</v>
      </c>
    </row>
    <row r="12537" spans="3:10" x14ac:dyDescent="0.45">
      <c r="C12537" t="s">
        <v>22</v>
      </c>
      <c r="D12537">
        <v>53</v>
      </c>
      <c r="E12537">
        <v>10</v>
      </c>
      <c r="F12537" t="s">
        <v>17</v>
      </c>
      <c r="G12537">
        <v>1</v>
      </c>
      <c r="H12537">
        <v>0</v>
      </c>
      <c r="I12537" t="s">
        <v>1</v>
      </c>
      <c r="J12537">
        <v>1</v>
      </c>
    </row>
    <row r="12538" spans="3:10" x14ac:dyDescent="0.45">
      <c r="C12538" t="s">
        <v>22</v>
      </c>
      <c r="D12538">
        <v>53</v>
      </c>
      <c r="E12538">
        <v>10</v>
      </c>
      <c r="F12538" t="s">
        <v>10</v>
      </c>
      <c r="G12538">
        <v>0</v>
      </c>
      <c r="H12538">
        <v>0</v>
      </c>
      <c r="I12538" t="s">
        <v>21</v>
      </c>
      <c r="J12538">
        <v>0</v>
      </c>
    </row>
    <row r="12539" spans="3:10" x14ac:dyDescent="0.45">
      <c r="C12539" t="s">
        <v>22</v>
      </c>
      <c r="D12539">
        <v>53</v>
      </c>
      <c r="E12539">
        <v>10</v>
      </c>
      <c r="F12539" t="s">
        <v>9</v>
      </c>
      <c r="G12539">
        <v>1</v>
      </c>
      <c r="H12539">
        <v>3</v>
      </c>
      <c r="I12539" t="s">
        <v>4</v>
      </c>
      <c r="J12539">
        <v>-1</v>
      </c>
    </row>
    <row r="12540" spans="3:10" x14ac:dyDescent="0.45">
      <c r="C12540" t="s">
        <v>22</v>
      </c>
      <c r="D12540">
        <v>53</v>
      </c>
      <c r="E12540">
        <v>10</v>
      </c>
      <c r="F12540" t="s">
        <v>13</v>
      </c>
      <c r="G12540">
        <v>2</v>
      </c>
      <c r="H12540">
        <v>1</v>
      </c>
      <c r="I12540" t="s">
        <v>6</v>
      </c>
      <c r="J12540">
        <v>1</v>
      </c>
    </row>
    <row r="12541" spans="3:10" x14ac:dyDescent="0.45">
      <c r="C12541" t="s">
        <v>22</v>
      </c>
      <c r="D12541">
        <v>53</v>
      </c>
      <c r="E12541">
        <v>10</v>
      </c>
      <c r="F12541" t="s">
        <v>7</v>
      </c>
      <c r="G12541">
        <v>1</v>
      </c>
      <c r="H12541">
        <v>3</v>
      </c>
      <c r="I12541" t="s">
        <v>11</v>
      </c>
      <c r="J12541">
        <v>-1</v>
      </c>
    </row>
    <row r="12542" spans="3:10" x14ac:dyDescent="0.45">
      <c r="C12542" t="s">
        <v>22</v>
      </c>
      <c r="D12542">
        <v>53</v>
      </c>
      <c r="E12542">
        <v>11</v>
      </c>
      <c r="F12542" t="s">
        <v>1</v>
      </c>
      <c r="G12542">
        <v>2</v>
      </c>
      <c r="H12542">
        <v>1</v>
      </c>
      <c r="I12542" t="s">
        <v>10</v>
      </c>
      <c r="J12542">
        <v>1</v>
      </c>
    </row>
    <row r="12543" spans="3:10" x14ac:dyDescent="0.45">
      <c r="C12543" t="s">
        <v>22</v>
      </c>
      <c r="D12543">
        <v>53</v>
      </c>
      <c r="E12543">
        <v>11</v>
      </c>
      <c r="F12543" t="s">
        <v>21</v>
      </c>
      <c r="G12543">
        <v>1</v>
      </c>
      <c r="H12543">
        <v>2</v>
      </c>
      <c r="I12543" t="s">
        <v>3</v>
      </c>
      <c r="J12543">
        <v>-1</v>
      </c>
    </row>
    <row r="12544" spans="3:10" x14ac:dyDescent="0.45">
      <c r="C12544" t="s">
        <v>22</v>
      </c>
      <c r="D12544">
        <v>53</v>
      </c>
      <c r="E12544">
        <v>11</v>
      </c>
      <c r="F12544" t="s">
        <v>14</v>
      </c>
      <c r="G12544">
        <v>4</v>
      </c>
      <c r="H12544">
        <v>0</v>
      </c>
      <c r="I12544" t="s">
        <v>7</v>
      </c>
      <c r="J12544">
        <v>1</v>
      </c>
    </row>
    <row r="12545" spans="3:10" x14ac:dyDescent="0.45">
      <c r="C12545" t="s">
        <v>22</v>
      </c>
      <c r="D12545">
        <v>53</v>
      </c>
      <c r="E12545">
        <v>11</v>
      </c>
      <c r="F12545" t="s">
        <v>4</v>
      </c>
      <c r="G12545">
        <v>4</v>
      </c>
      <c r="H12545">
        <v>1</v>
      </c>
      <c r="I12545" t="s">
        <v>18</v>
      </c>
      <c r="J12545">
        <v>1</v>
      </c>
    </row>
    <row r="12546" spans="3:10" x14ac:dyDescent="0.45">
      <c r="C12546" t="s">
        <v>22</v>
      </c>
      <c r="D12546">
        <v>53</v>
      </c>
      <c r="E12546">
        <v>11</v>
      </c>
      <c r="F12546" t="s">
        <v>6</v>
      </c>
      <c r="G12546">
        <v>2</v>
      </c>
      <c r="H12546">
        <v>0</v>
      </c>
      <c r="I12546" t="s">
        <v>17</v>
      </c>
      <c r="J12546">
        <v>1</v>
      </c>
    </row>
    <row r="12547" spans="3:10" x14ac:dyDescent="0.45">
      <c r="C12547" t="s">
        <v>22</v>
      </c>
      <c r="D12547">
        <v>53</v>
      </c>
      <c r="E12547">
        <v>11</v>
      </c>
      <c r="F12547" t="s">
        <v>11</v>
      </c>
      <c r="G12547">
        <v>2</v>
      </c>
      <c r="H12547">
        <v>1</v>
      </c>
      <c r="I12547" t="s">
        <v>9</v>
      </c>
      <c r="J12547">
        <v>1</v>
      </c>
    </row>
    <row r="12548" spans="3:10" x14ac:dyDescent="0.45">
      <c r="C12548" t="s">
        <v>22</v>
      </c>
      <c r="D12548">
        <v>53</v>
      </c>
      <c r="E12548">
        <v>11</v>
      </c>
      <c r="F12548" t="s">
        <v>15</v>
      </c>
      <c r="G12548">
        <v>2</v>
      </c>
      <c r="H12548">
        <v>1</v>
      </c>
      <c r="I12548" t="s">
        <v>13</v>
      </c>
      <c r="J12548">
        <v>1</v>
      </c>
    </row>
    <row r="12549" spans="3:10" x14ac:dyDescent="0.45">
      <c r="C12549" t="s">
        <v>22</v>
      </c>
      <c r="D12549">
        <v>53</v>
      </c>
      <c r="E12549">
        <v>11</v>
      </c>
      <c r="F12549" t="s">
        <v>0</v>
      </c>
      <c r="G12549">
        <v>1</v>
      </c>
      <c r="H12549">
        <v>1</v>
      </c>
      <c r="I12549" t="s">
        <v>16</v>
      </c>
      <c r="J12549">
        <v>0</v>
      </c>
    </row>
    <row r="12550" spans="3:10" x14ac:dyDescent="0.45">
      <c r="C12550" t="s">
        <v>22</v>
      </c>
      <c r="D12550">
        <v>53</v>
      </c>
      <c r="E12550">
        <v>11</v>
      </c>
      <c r="F12550" t="s">
        <v>5</v>
      </c>
      <c r="G12550">
        <v>1</v>
      </c>
      <c r="H12550">
        <v>1</v>
      </c>
      <c r="I12550" t="s">
        <v>8</v>
      </c>
      <c r="J12550">
        <v>0</v>
      </c>
    </row>
    <row r="12551" spans="3:10" x14ac:dyDescent="0.45">
      <c r="C12551" t="s">
        <v>22</v>
      </c>
      <c r="D12551">
        <v>53</v>
      </c>
      <c r="E12551">
        <v>12</v>
      </c>
      <c r="F12551" t="s">
        <v>3</v>
      </c>
      <c r="G12551">
        <v>1</v>
      </c>
      <c r="H12551">
        <v>3</v>
      </c>
      <c r="I12551" t="s">
        <v>1</v>
      </c>
      <c r="J12551">
        <v>-1</v>
      </c>
    </row>
    <row r="12552" spans="3:10" x14ac:dyDescent="0.45">
      <c r="C12552" t="s">
        <v>22</v>
      </c>
      <c r="D12552">
        <v>53</v>
      </c>
      <c r="E12552">
        <v>12</v>
      </c>
      <c r="F12552" t="s">
        <v>18</v>
      </c>
      <c r="G12552">
        <v>1</v>
      </c>
      <c r="H12552">
        <v>1</v>
      </c>
      <c r="I12552" t="s">
        <v>11</v>
      </c>
      <c r="J12552">
        <v>0</v>
      </c>
    </row>
    <row r="12553" spans="3:10" x14ac:dyDescent="0.45">
      <c r="C12553" t="s">
        <v>22</v>
      </c>
      <c r="D12553">
        <v>53</v>
      </c>
      <c r="E12553">
        <v>12</v>
      </c>
      <c r="F12553" t="s">
        <v>17</v>
      </c>
      <c r="G12553">
        <v>1</v>
      </c>
      <c r="H12553">
        <v>1</v>
      </c>
      <c r="I12553" t="s">
        <v>15</v>
      </c>
      <c r="J12553">
        <v>0</v>
      </c>
    </row>
    <row r="12554" spans="3:10" x14ac:dyDescent="0.45">
      <c r="C12554" t="s">
        <v>22</v>
      </c>
      <c r="D12554">
        <v>53</v>
      </c>
      <c r="E12554">
        <v>12</v>
      </c>
      <c r="F12554" t="s">
        <v>10</v>
      </c>
      <c r="G12554">
        <v>1</v>
      </c>
      <c r="H12554">
        <v>2</v>
      </c>
      <c r="I12554" t="s">
        <v>6</v>
      </c>
      <c r="J12554">
        <v>-1</v>
      </c>
    </row>
    <row r="12555" spans="3:10" x14ac:dyDescent="0.45">
      <c r="C12555" t="s">
        <v>22</v>
      </c>
      <c r="D12555">
        <v>53</v>
      </c>
      <c r="E12555">
        <v>12</v>
      </c>
      <c r="F12555" t="s">
        <v>9</v>
      </c>
      <c r="G12555">
        <v>1</v>
      </c>
      <c r="H12555">
        <v>1</v>
      </c>
      <c r="I12555" t="s">
        <v>14</v>
      </c>
      <c r="J12555">
        <v>0</v>
      </c>
    </row>
    <row r="12556" spans="3:10" x14ac:dyDescent="0.45">
      <c r="C12556" t="s">
        <v>22</v>
      </c>
      <c r="D12556">
        <v>53</v>
      </c>
      <c r="E12556">
        <v>12</v>
      </c>
      <c r="F12556" t="s">
        <v>13</v>
      </c>
      <c r="G12556">
        <v>3</v>
      </c>
      <c r="H12556">
        <v>2</v>
      </c>
      <c r="I12556" t="s">
        <v>0</v>
      </c>
      <c r="J12556">
        <v>1</v>
      </c>
    </row>
    <row r="12557" spans="3:10" x14ac:dyDescent="0.45">
      <c r="C12557" t="s">
        <v>22</v>
      </c>
      <c r="D12557">
        <v>53</v>
      </c>
      <c r="E12557">
        <v>12</v>
      </c>
      <c r="F12557" t="s">
        <v>8</v>
      </c>
      <c r="G12557">
        <v>4</v>
      </c>
      <c r="H12557">
        <v>0</v>
      </c>
      <c r="I12557" t="s">
        <v>21</v>
      </c>
      <c r="J12557">
        <v>1</v>
      </c>
    </row>
    <row r="12558" spans="3:10" x14ac:dyDescent="0.45">
      <c r="C12558" t="s">
        <v>22</v>
      </c>
      <c r="D12558">
        <v>53</v>
      </c>
      <c r="E12558">
        <v>12</v>
      </c>
      <c r="F12558" t="s">
        <v>7</v>
      </c>
      <c r="G12558">
        <v>2</v>
      </c>
      <c r="H12558">
        <v>2</v>
      </c>
      <c r="I12558" t="s">
        <v>5</v>
      </c>
      <c r="J12558">
        <v>0</v>
      </c>
    </row>
    <row r="12559" spans="3:10" x14ac:dyDescent="0.45">
      <c r="C12559" t="s">
        <v>22</v>
      </c>
      <c r="D12559">
        <v>53</v>
      </c>
      <c r="E12559">
        <v>12</v>
      </c>
      <c r="F12559" t="s">
        <v>16</v>
      </c>
      <c r="G12559">
        <v>1</v>
      </c>
      <c r="H12559">
        <v>0</v>
      </c>
      <c r="I12559" t="s">
        <v>4</v>
      </c>
      <c r="J12559">
        <v>1</v>
      </c>
    </row>
    <row r="12560" spans="3:10" x14ac:dyDescent="0.45">
      <c r="C12560" t="s">
        <v>22</v>
      </c>
      <c r="D12560">
        <v>53</v>
      </c>
      <c r="E12560">
        <v>13</v>
      </c>
      <c r="F12560" t="s">
        <v>14</v>
      </c>
      <c r="G12560">
        <v>3</v>
      </c>
      <c r="H12560">
        <v>2</v>
      </c>
      <c r="I12560" t="s">
        <v>18</v>
      </c>
      <c r="J12560">
        <v>1</v>
      </c>
    </row>
    <row r="12561" spans="3:10" x14ac:dyDescent="0.45">
      <c r="C12561" t="s">
        <v>22</v>
      </c>
      <c r="D12561">
        <v>53</v>
      </c>
      <c r="E12561">
        <v>13</v>
      </c>
      <c r="F12561" t="s">
        <v>15</v>
      </c>
      <c r="G12561">
        <v>2</v>
      </c>
      <c r="H12561">
        <v>0</v>
      </c>
      <c r="I12561" t="s">
        <v>10</v>
      </c>
      <c r="J12561">
        <v>1</v>
      </c>
    </row>
    <row r="12562" spans="3:10" x14ac:dyDescent="0.45">
      <c r="C12562" t="s">
        <v>22</v>
      </c>
      <c r="D12562">
        <v>53</v>
      </c>
      <c r="E12562">
        <v>13</v>
      </c>
      <c r="F12562" t="s">
        <v>21</v>
      </c>
      <c r="G12562">
        <v>2</v>
      </c>
      <c r="H12562">
        <v>2</v>
      </c>
      <c r="I12562" t="s">
        <v>7</v>
      </c>
      <c r="J12562">
        <v>0</v>
      </c>
    </row>
    <row r="12563" spans="3:10" x14ac:dyDescent="0.45">
      <c r="C12563" t="s">
        <v>22</v>
      </c>
      <c r="D12563">
        <v>53</v>
      </c>
      <c r="E12563">
        <v>13</v>
      </c>
      <c r="F12563" t="s">
        <v>11</v>
      </c>
      <c r="G12563">
        <v>2</v>
      </c>
      <c r="H12563">
        <v>2</v>
      </c>
      <c r="I12563" t="s">
        <v>16</v>
      </c>
      <c r="J12563">
        <v>0</v>
      </c>
    </row>
    <row r="12564" spans="3:10" x14ac:dyDescent="0.45">
      <c r="C12564" t="s">
        <v>22</v>
      </c>
      <c r="D12564">
        <v>53</v>
      </c>
      <c r="E12564">
        <v>13</v>
      </c>
      <c r="F12564" t="s">
        <v>13</v>
      </c>
      <c r="G12564">
        <v>1</v>
      </c>
      <c r="H12564">
        <v>0</v>
      </c>
      <c r="I12564" t="s">
        <v>17</v>
      </c>
      <c r="J12564">
        <v>1</v>
      </c>
    </row>
    <row r="12565" spans="3:10" x14ac:dyDescent="0.45">
      <c r="C12565" t="s">
        <v>22</v>
      </c>
      <c r="D12565">
        <v>53</v>
      </c>
      <c r="E12565">
        <v>13</v>
      </c>
      <c r="F12565" t="s">
        <v>1</v>
      </c>
      <c r="G12565">
        <v>1</v>
      </c>
      <c r="H12565">
        <v>1</v>
      </c>
      <c r="I12565" t="s">
        <v>8</v>
      </c>
      <c r="J12565">
        <v>0</v>
      </c>
    </row>
    <row r="12566" spans="3:10" x14ac:dyDescent="0.45">
      <c r="C12566" t="s">
        <v>22</v>
      </c>
      <c r="D12566">
        <v>53</v>
      </c>
      <c r="E12566">
        <v>13</v>
      </c>
      <c r="F12566" t="s">
        <v>5</v>
      </c>
      <c r="G12566">
        <v>2</v>
      </c>
      <c r="H12566">
        <v>0</v>
      </c>
      <c r="I12566" t="s">
        <v>9</v>
      </c>
      <c r="J12566">
        <v>1</v>
      </c>
    </row>
    <row r="12567" spans="3:10" x14ac:dyDescent="0.45">
      <c r="C12567" t="s">
        <v>22</v>
      </c>
      <c r="D12567">
        <v>53</v>
      </c>
      <c r="E12567">
        <v>13</v>
      </c>
      <c r="F12567" t="s">
        <v>6</v>
      </c>
      <c r="G12567">
        <v>0</v>
      </c>
      <c r="H12567">
        <v>1</v>
      </c>
      <c r="I12567" t="s">
        <v>3</v>
      </c>
      <c r="J12567">
        <v>-1</v>
      </c>
    </row>
    <row r="12568" spans="3:10" x14ac:dyDescent="0.45">
      <c r="C12568" t="s">
        <v>22</v>
      </c>
      <c r="D12568">
        <v>53</v>
      </c>
      <c r="E12568">
        <v>13</v>
      </c>
      <c r="F12568" t="s">
        <v>0</v>
      </c>
      <c r="G12568">
        <v>2</v>
      </c>
      <c r="H12568">
        <v>2</v>
      </c>
      <c r="I12568" t="s">
        <v>4</v>
      </c>
      <c r="J12568">
        <v>0</v>
      </c>
    </row>
    <row r="12569" spans="3:10" x14ac:dyDescent="0.45">
      <c r="C12569" t="s">
        <v>22</v>
      </c>
      <c r="D12569">
        <v>53</v>
      </c>
      <c r="E12569">
        <v>14</v>
      </c>
      <c r="F12569" t="s">
        <v>8</v>
      </c>
      <c r="G12569">
        <v>2</v>
      </c>
      <c r="H12569">
        <v>0</v>
      </c>
      <c r="I12569" t="s">
        <v>6</v>
      </c>
      <c r="J12569">
        <v>1</v>
      </c>
    </row>
    <row r="12570" spans="3:10" x14ac:dyDescent="0.45">
      <c r="C12570" t="s">
        <v>22</v>
      </c>
      <c r="D12570">
        <v>53</v>
      </c>
      <c r="E12570">
        <v>14</v>
      </c>
      <c r="F12570" t="s">
        <v>16</v>
      </c>
      <c r="G12570">
        <v>2</v>
      </c>
      <c r="H12570">
        <v>2</v>
      </c>
      <c r="I12570" t="s">
        <v>14</v>
      </c>
      <c r="J12570">
        <v>0</v>
      </c>
    </row>
    <row r="12571" spans="3:10" x14ac:dyDescent="0.45">
      <c r="C12571" t="s">
        <v>22</v>
      </c>
      <c r="D12571">
        <v>53</v>
      </c>
      <c r="E12571">
        <v>14</v>
      </c>
      <c r="F12571" t="s">
        <v>3</v>
      </c>
      <c r="G12571">
        <v>2</v>
      </c>
      <c r="H12571">
        <v>1</v>
      </c>
      <c r="I12571" t="s">
        <v>15</v>
      </c>
      <c r="J12571">
        <v>1</v>
      </c>
    </row>
    <row r="12572" spans="3:10" x14ac:dyDescent="0.45">
      <c r="C12572" t="s">
        <v>22</v>
      </c>
      <c r="D12572">
        <v>53</v>
      </c>
      <c r="E12572">
        <v>14</v>
      </c>
      <c r="F12572" t="s">
        <v>18</v>
      </c>
      <c r="G12572">
        <v>1</v>
      </c>
      <c r="H12572">
        <v>2</v>
      </c>
      <c r="I12572" t="s">
        <v>5</v>
      </c>
      <c r="J12572">
        <v>-1</v>
      </c>
    </row>
    <row r="12573" spans="3:10" x14ac:dyDescent="0.45">
      <c r="C12573" t="s">
        <v>22</v>
      </c>
      <c r="D12573">
        <v>53</v>
      </c>
      <c r="E12573">
        <v>14</v>
      </c>
      <c r="F12573" t="s">
        <v>17</v>
      </c>
      <c r="G12573">
        <v>1</v>
      </c>
      <c r="H12573">
        <v>1</v>
      </c>
      <c r="I12573" t="s">
        <v>0</v>
      </c>
      <c r="J12573">
        <v>0</v>
      </c>
    </row>
    <row r="12574" spans="3:10" x14ac:dyDescent="0.45">
      <c r="C12574" t="s">
        <v>22</v>
      </c>
      <c r="D12574">
        <v>53</v>
      </c>
      <c r="E12574">
        <v>14</v>
      </c>
      <c r="F12574" t="s">
        <v>10</v>
      </c>
      <c r="G12574">
        <v>5</v>
      </c>
      <c r="H12574">
        <v>0</v>
      </c>
      <c r="I12574" t="s">
        <v>13</v>
      </c>
      <c r="J12574">
        <v>1</v>
      </c>
    </row>
    <row r="12575" spans="3:10" x14ac:dyDescent="0.45">
      <c r="C12575" t="s">
        <v>22</v>
      </c>
      <c r="D12575">
        <v>53</v>
      </c>
      <c r="E12575">
        <v>14</v>
      </c>
      <c r="F12575" t="s">
        <v>9</v>
      </c>
      <c r="G12575">
        <v>2</v>
      </c>
      <c r="H12575">
        <v>3</v>
      </c>
      <c r="I12575" t="s">
        <v>21</v>
      </c>
      <c r="J12575">
        <v>-1</v>
      </c>
    </row>
    <row r="12576" spans="3:10" x14ac:dyDescent="0.45">
      <c r="C12576" t="s">
        <v>22</v>
      </c>
      <c r="D12576">
        <v>53</v>
      </c>
      <c r="E12576">
        <v>14</v>
      </c>
      <c r="F12576" t="s">
        <v>4</v>
      </c>
      <c r="G12576">
        <v>4</v>
      </c>
      <c r="H12576">
        <v>1</v>
      </c>
      <c r="I12576" t="s">
        <v>11</v>
      </c>
      <c r="J12576">
        <v>1</v>
      </c>
    </row>
    <row r="12577" spans="3:10" x14ac:dyDescent="0.45">
      <c r="C12577" t="s">
        <v>22</v>
      </c>
      <c r="D12577">
        <v>53</v>
      </c>
      <c r="E12577">
        <v>14</v>
      </c>
      <c r="F12577" t="s">
        <v>7</v>
      </c>
      <c r="G12577">
        <v>3</v>
      </c>
      <c r="H12577">
        <v>1</v>
      </c>
      <c r="I12577" t="s">
        <v>1</v>
      </c>
      <c r="J12577">
        <v>1</v>
      </c>
    </row>
    <row r="12578" spans="3:10" x14ac:dyDescent="0.45">
      <c r="C12578" t="s">
        <v>22</v>
      </c>
      <c r="D12578">
        <v>53</v>
      </c>
      <c r="E12578">
        <v>15</v>
      </c>
      <c r="F12578" t="s">
        <v>15</v>
      </c>
      <c r="G12578">
        <v>4</v>
      </c>
      <c r="H12578">
        <v>1</v>
      </c>
      <c r="I12578" t="s">
        <v>8</v>
      </c>
      <c r="J12578">
        <v>1</v>
      </c>
    </row>
    <row r="12579" spans="3:10" x14ac:dyDescent="0.45">
      <c r="C12579" t="s">
        <v>22</v>
      </c>
      <c r="D12579">
        <v>53</v>
      </c>
      <c r="E12579">
        <v>15</v>
      </c>
      <c r="F12579" t="s">
        <v>21</v>
      </c>
      <c r="G12579">
        <v>0</v>
      </c>
      <c r="H12579">
        <v>0</v>
      </c>
      <c r="I12579" t="s">
        <v>18</v>
      </c>
      <c r="J12579">
        <v>0</v>
      </c>
    </row>
    <row r="12580" spans="3:10" x14ac:dyDescent="0.45">
      <c r="C12580" t="s">
        <v>22</v>
      </c>
      <c r="D12580">
        <v>53</v>
      </c>
      <c r="E12580">
        <v>15</v>
      </c>
      <c r="F12580" t="s">
        <v>14</v>
      </c>
      <c r="G12580">
        <v>3</v>
      </c>
      <c r="H12580">
        <v>0</v>
      </c>
      <c r="I12580" t="s">
        <v>4</v>
      </c>
      <c r="J12580">
        <v>1</v>
      </c>
    </row>
    <row r="12581" spans="3:10" x14ac:dyDescent="0.45">
      <c r="C12581" t="s">
        <v>22</v>
      </c>
      <c r="D12581">
        <v>53</v>
      </c>
      <c r="E12581">
        <v>15</v>
      </c>
      <c r="F12581" t="s">
        <v>5</v>
      </c>
      <c r="G12581">
        <v>1</v>
      </c>
      <c r="H12581">
        <v>1</v>
      </c>
      <c r="I12581" t="s">
        <v>16</v>
      </c>
      <c r="J12581">
        <v>0</v>
      </c>
    </row>
    <row r="12582" spans="3:10" x14ac:dyDescent="0.45">
      <c r="C12582" t="s">
        <v>22</v>
      </c>
      <c r="D12582">
        <v>53</v>
      </c>
      <c r="E12582">
        <v>15</v>
      </c>
      <c r="F12582" t="s">
        <v>17</v>
      </c>
      <c r="G12582">
        <v>1</v>
      </c>
      <c r="H12582">
        <v>0</v>
      </c>
      <c r="I12582" t="s">
        <v>10</v>
      </c>
      <c r="J12582">
        <v>1</v>
      </c>
    </row>
    <row r="12583" spans="3:10" x14ac:dyDescent="0.45">
      <c r="C12583" t="s">
        <v>22</v>
      </c>
      <c r="D12583">
        <v>53</v>
      </c>
      <c r="E12583">
        <v>15</v>
      </c>
      <c r="F12583" t="s">
        <v>0</v>
      </c>
      <c r="G12583">
        <v>3</v>
      </c>
      <c r="H12583">
        <v>2</v>
      </c>
      <c r="I12583" t="s">
        <v>11</v>
      </c>
      <c r="J12583">
        <v>1</v>
      </c>
    </row>
    <row r="12584" spans="3:10" x14ac:dyDescent="0.45">
      <c r="C12584" t="s">
        <v>22</v>
      </c>
      <c r="D12584">
        <v>53</v>
      </c>
      <c r="E12584">
        <v>15</v>
      </c>
      <c r="F12584" t="s">
        <v>13</v>
      </c>
      <c r="G12584">
        <v>0</v>
      </c>
      <c r="H12584">
        <v>1</v>
      </c>
      <c r="I12584" t="s">
        <v>3</v>
      </c>
      <c r="J12584">
        <v>-1</v>
      </c>
    </row>
    <row r="12585" spans="3:10" x14ac:dyDescent="0.45">
      <c r="C12585" t="s">
        <v>22</v>
      </c>
      <c r="D12585">
        <v>53</v>
      </c>
      <c r="E12585">
        <v>15</v>
      </c>
      <c r="F12585" t="s">
        <v>6</v>
      </c>
      <c r="G12585">
        <v>1</v>
      </c>
      <c r="H12585">
        <v>2</v>
      </c>
      <c r="I12585" t="s">
        <v>7</v>
      </c>
      <c r="J12585">
        <v>-1</v>
      </c>
    </row>
    <row r="12586" spans="3:10" x14ac:dyDescent="0.45">
      <c r="C12586" t="s">
        <v>22</v>
      </c>
      <c r="D12586">
        <v>53</v>
      </c>
      <c r="E12586">
        <v>15</v>
      </c>
      <c r="F12586" t="s">
        <v>1</v>
      </c>
      <c r="G12586">
        <v>2</v>
      </c>
      <c r="H12586">
        <v>0</v>
      </c>
      <c r="I12586" t="s">
        <v>9</v>
      </c>
      <c r="J12586">
        <v>1</v>
      </c>
    </row>
    <row r="12587" spans="3:10" x14ac:dyDescent="0.45">
      <c r="C12587" t="s">
        <v>22</v>
      </c>
      <c r="D12587">
        <v>53</v>
      </c>
      <c r="E12587">
        <v>16</v>
      </c>
      <c r="F12587" t="s">
        <v>8</v>
      </c>
      <c r="G12587">
        <v>3</v>
      </c>
      <c r="H12587">
        <v>0</v>
      </c>
      <c r="I12587" t="s">
        <v>13</v>
      </c>
      <c r="J12587">
        <v>1</v>
      </c>
    </row>
    <row r="12588" spans="3:10" x14ac:dyDescent="0.45">
      <c r="C12588" t="s">
        <v>22</v>
      </c>
      <c r="D12588">
        <v>53</v>
      </c>
      <c r="E12588">
        <v>16</v>
      </c>
      <c r="F12588" t="s">
        <v>11</v>
      </c>
      <c r="G12588">
        <v>2</v>
      </c>
      <c r="H12588">
        <v>1</v>
      </c>
      <c r="I12588" t="s">
        <v>14</v>
      </c>
      <c r="J12588">
        <v>1</v>
      </c>
    </row>
    <row r="12589" spans="3:10" x14ac:dyDescent="0.45">
      <c r="C12589" t="s">
        <v>22</v>
      </c>
      <c r="D12589">
        <v>53</v>
      </c>
      <c r="E12589">
        <v>16</v>
      </c>
      <c r="F12589" t="s">
        <v>18</v>
      </c>
      <c r="G12589">
        <v>0</v>
      </c>
      <c r="H12589">
        <v>1</v>
      </c>
      <c r="I12589" t="s">
        <v>1</v>
      </c>
      <c r="J12589">
        <v>-1</v>
      </c>
    </row>
    <row r="12590" spans="3:10" x14ac:dyDescent="0.45">
      <c r="C12590" t="s">
        <v>22</v>
      </c>
      <c r="D12590">
        <v>53</v>
      </c>
      <c r="E12590">
        <v>16</v>
      </c>
      <c r="F12590" t="s">
        <v>3</v>
      </c>
      <c r="G12590">
        <v>4</v>
      </c>
      <c r="H12590">
        <v>0</v>
      </c>
      <c r="I12590" t="s">
        <v>17</v>
      </c>
      <c r="J12590">
        <v>1</v>
      </c>
    </row>
    <row r="12591" spans="3:10" x14ac:dyDescent="0.45">
      <c r="C12591" t="s">
        <v>22</v>
      </c>
      <c r="D12591">
        <v>53</v>
      </c>
      <c r="E12591">
        <v>16</v>
      </c>
      <c r="F12591" t="s">
        <v>0</v>
      </c>
      <c r="G12591">
        <v>0</v>
      </c>
      <c r="H12591">
        <v>1</v>
      </c>
      <c r="I12591" t="s">
        <v>10</v>
      </c>
      <c r="J12591">
        <v>-1</v>
      </c>
    </row>
    <row r="12592" spans="3:10" x14ac:dyDescent="0.45">
      <c r="C12592" t="s">
        <v>22</v>
      </c>
      <c r="D12592">
        <v>53</v>
      </c>
      <c r="E12592">
        <v>16</v>
      </c>
      <c r="F12592" t="s">
        <v>16</v>
      </c>
      <c r="G12592">
        <v>0</v>
      </c>
      <c r="H12592">
        <v>0</v>
      </c>
      <c r="I12592" t="s">
        <v>21</v>
      </c>
      <c r="J12592">
        <v>0</v>
      </c>
    </row>
    <row r="12593" spans="3:10" x14ac:dyDescent="0.45">
      <c r="C12593" t="s">
        <v>22</v>
      </c>
      <c r="D12593">
        <v>53</v>
      </c>
      <c r="E12593">
        <v>16</v>
      </c>
      <c r="F12593" t="s">
        <v>4</v>
      </c>
      <c r="G12593">
        <v>0</v>
      </c>
      <c r="H12593">
        <v>0</v>
      </c>
      <c r="I12593" t="s">
        <v>5</v>
      </c>
      <c r="J12593">
        <v>0</v>
      </c>
    </row>
    <row r="12594" spans="3:10" x14ac:dyDescent="0.45">
      <c r="C12594" t="s">
        <v>22</v>
      </c>
      <c r="D12594">
        <v>53</v>
      </c>
      <c r="E12594">
        <v>16</v>
      </c>
      <c r="F12594" t="s">
        <v>9</v>
      </c>
      <c r="G12594">
        <v>2</v>
      </c>
      <c r="H12594">
        <v>2</v>
      </c>
      <c r="I12594" t="s">
        <v>6</v>
      </c>
      <c r="J12594">
        <v>0</v>
      </c>
    </row>
    <row r="12595" spans="3:10" x14ac:dyDescent="0.45">
      <c r="C12595" t="s">
        <v>22</v>
      </c>
      <c r="D12595">
        <v>53</v>
      </c>
      <c r="E12595">
        <v>16</v>
      </c>
      <c r="F12595" t="s">
        <v>7</v>
      </c>
      <c r="G12595">
        <v>2</v>
      </c>
      <c r="H12595">
        <v>3</v>
      </c>
      <c r="I12595" t="s">
        <v>15</v>
      </c>
      <c r="J12595">
        <v>-1</v>
      </c>
    </row>
    <row r="12596" spans="3:10" x14ac:dyDescent="0.45">
      <c r="C12596" t="s">
        <v>22</v>
      </c>
      <c r="D12596">
        <v>53</v>
      </c>
      <c r="E12596">
        <v>17</v>
      </c>
      <c r="F12596" t="s">
        <v>5</v>
      </c>
      <c r="G12596">
        <v>2</v>
      </c>
      <c r="H12596">
        <v>0</v>
      </c>
      <c r="I12596" t="s">
        <v>11</v>
      </c>
      <c r="J12596">
        <v>1</v>
      </c>
    </row>
    <row r="12597" spans="3:10" x14ac:dyDescent="0.45">
      <c r="C12597" t="s">
        <v>22</v>
      </c>
      <c r="D12597">
        <v>53</v>
      </c>
      <c r="E12597">
        <v>17</v>
      </c>
      <c r="F12597" t="s">
        <v>15</v>
      </c>
      <c r="G12597">
        <v>3</v>
      </c>
      <c r="H12597">
        <v>1</v>
      </c>
      <c r="I12597" t="s">
        <v>9</v>
      </c>
      <c r="J12597">
        <v>1</v>
      </c>
    </row>
    <row r="12598" spans="3:10" x14ac:dyDescent="0.45">
      <c r="C12598" t="s">
        <v>22</v>
      </c>
      <c r="D12598">
        <v>53</v>
      </c>
      <c r="E12598">
        <v>17</v>
      </c>
      <c r="F12598" t="s">
        <v>14</v>
      </c>
      <c r="G12598">
        <v>1</v>
      </c>
      <c r="H12598">
        <v>1</v>
      </c>
      <c r="I12598" t="s">
        <v>0</v>
      </c>
      <c r="J12598">
        <v>0</v>
      </c>
    </row>
    <row r="12599" spans="3:10" x14ac:dyDescent="0.45">
      <c r="C12599" t="s">
        <v>22</v>
      </c>
      <c r="D12599">
        <v>53</v>
      </c>
      <c r="E12599">
        <v>17</v>
      </c>
      <c r="F12599" t="s">
        <v>10</v>
      </c>
      <c r="G12599">
        <v>1</v>
      </c>
      <c r="H12599">
        <v>1</v>
      </c>
      <c r="I12599" t="s">
        <v>3</v>
      </c>
      <c r="J12599">
        <v>0</v>
      </c>
    </row>
    <row r="12600" spans="3:10" x14ac:dyDescent="0.45">
      <c r="C12600" t="s">
        <v>22</v>
      </c>
      <c r="D12600">
        <v>53</v>
      </c>
      <c r="E12600">
        <v>17</v>
      </c>
      <c r="F12600" t="s">
        <v>17</v>
      </c>
      <c r="G12600">
        <v>2</v>
      </c>
      <c r="H12600">
        <v>1</v>
      </c>
      <c r="I12600" t="s">
        <v>8</v>
      </c>
      <c r="J12600">
        <v>1</v>
      </c>
    </row>
    <row r="12601" spans="3:10" x14ac:dyDescent="0.45">
      <c r="C12601" t="s">
        <v>22</v>
      </c>
      <c r="D12601">
        <v>53</v>
      </c>
      <c r="E12601">
        <v>17</v>
      </c>
      <c r="F12601" t="s">
        <v>21</v>
      </c>
      <c r="G12601">
        <v>0</v>
      </c>
      <c r="H12601">
        <v>2</v>
      </c>
      <c r="I12601" t="s">
        <v>4</v>
      </c>
      <c r="J12601">
        <v>-1</v>
      </c>
    </row>
    <row r="12602" spans="3:10" x14ac:dyDescent="0.45">
      <c r="C12602" t="s">
        <v>22</v>
      </c>
      <c r="D12602">
        <v>53</v>
      </c>
      <c r="E12602">
        <v>17</v>
      </c>
      <c r="F12602" t="s">
        <v>13</v>
      </c>
      <c r="G12602">
        <v>3</v>
      </c>
      <c r="H12602">
        <v>2</v>
      </c>
      <c r="I12602" t="s">
        <v>7</v>
      </c>
      <c r="J12602">
        <v>1</v>
      </c>
    </row>
    <row r="12603" spans="3:10" x14ac:dyDescent="0.45">
      <c r="C12603" t="s">
        <v>22</v>
      </c>
      <c r="D12603">
        <v>53</v>
      </c>
      <c r="E12603">
        <v>17</v>
      </c>
      <c r="F12603" t="s">
        <v>6</v>
      </c>
      <c r="G12603">
        <v>0</v>
      </c>
      <c r="H12603">
        <v>1</v>
      </c>
      <c r="I12603" t="s">
        <v>18</v>
      </c>
      <c r="J12603">
        <v>-1</v>
      </c>
    </row>
    <row r="12604" spans="3:10" x14ac:dyDescent="0.45">
      <c r="C12604" t="s">
        <v>22</v>
      </c>
      <c r="D12604">
        <v>53</v>
      </c>
      <c r="E12604">
        <v>17</v>
      </c>
      <c r="F12604" t="s">
        <v>1</v>
      </c>
      <c r="G12604">
        <v>0</v>
      </c>
      <c r="H12604">
        <v>2</v>
      </c>
      <c r="I12604" t="s">
        <v>16</v>
      </c>
      <c r="J12604">
        <v>-1</v>
      </c>
    </row>
    <row r="12605" spans="3:10" x14ac:dyDescent="0.45">
      <c r="C12605" t="s">
        <v>20</v>
      </c>
      <c r="D12605">
        <v>54</v>
      </c>
      <c r="E12605">
        <v>1</v>
      </c>
      <c r="F12605" t="s">
        <v>5</v>
      </c>
      <c r="G12605">
        <v>3</v>
      </c>
      <c r="H12605">
        <v>3</v>
      </c>
      <c r="I12605" t="s">
        <v>14</v>
      </c>
      <c r="J12605">
        <v>0</v>
      </c>
    </row>
    <row r="12606" spans="3:10" x14ac:dyDescent="0.45">
      <c r="C12606" t="s">
        <v>20</v>
      </c>
      <c r="D12606">
        <v>54</v>
      </c>
      <c r="E12606">
        <v>1</v>
      </c>
      <c r="F12606" t="s">
        <v>3</v>
      </c>
      <c r="G12606">
        <v>2</v>
      </c>
      <c r="H12606">
        <v>1</v>
      </c>
      <c r="I12606" t="s">
        <v>0</v>
      </c>
      <c r="J12606">
        <v>1</v>
      </c>
    </row>
    <row r="12607" spans="3:10" x14ac:dyDescent="0.45">
      <c r="C12607" t="s">
        <v>20</v>
      </c>
      <c r="D12607">
        <v>54</v>
      </c>
      <c r="E12607">
        <v>1</v>
      </c>
      <c r="F12607" t="s">
        <v>17</v>
      </c>
      <c r="G12607">
        <v>2</v>
      </c>
      <c r="H12607">
        <v>0</v>
      </c>
      <c r="I12607" t="s">
        <v>7</v>
      </c>
      <c r="J12607">
        <v>1</v>
      </c>
    </row>
    <row r="12608" spans="3:10" x14ac:dyDescent="0.45">
      <c r="C12608" t="s">
        <v>20</v>
      </c>
      <c r="D12608">
        <v>54</v>
      </c>
      <c r="E12608">
        <v>1</v>
      </c>
      <c r="F12608" t="s">
        <v>10</v>
      </c>
      <c r="G12608">
        <v>3</v>
      </c>
      <c r="H12608">
        <v>0</v>
      </c>
      <c r="I12608" t="s">
        <v>8</v>
      </c>
      <c r="J12608">
        <v>1</v>
      </c>
    </row>
    <row r="12609" spans="3:10" x14ac:dyDescent="0.45">
      <c r="C12609" t="s">
        <v>20</v>
      </c>
      <c r="D12609">
        <v>54</v>
      </c>
      <c r="E12609">
        <v>1</v>
      </c>
      <c r="F12609" t="s">
        <v>15</v>
      </c>
      <c r="G12609">
        <v>2</v>
      </c>
      <c r="H12609">
        <v>2</v>
      </c>
      <c r="I12609" t="s">
        <v>18</v>
      </c>
      <c r="J12609">
        <v>0</v>
      </c>
    </row>
    <row r="12610" spans="3:10" x14ac:dyDescent="0.45">
      <c r="C12610" t="s">
        <v>20</v>
      </c>
      <c r="D12610">
        <v>54</v>
      </c>
      <c r="E12610">
        <v>1</v>
      </c>
      <c r="F12610" t="s">
        <v>21</v>
      </c>
      <c r="G12610">
        <v>1</v>
      </c>
      <c r="H12610">
        <v>1</v>
      </c>
      <c r="I12610" t="s">
        <v>11</v>
      </c>
      <c r="J12610">
        <v>0</v>
      </c>
    </row>
    <row r="12611" spans="3:10" x14ac:dyDescent="0.45">
      <c r="C12611" t="s">
        <v>20</v>
      </c>
      <c r="D12611">
        <v>54</v>
      </c>
      <c r="E12611">
        <v>1</v>
      </c>
      <c r="F12611" t="s">
        <v>13</v>
      </c>
      <c r="G12611">
        <v>1</v>
      </c>
      <c r="H12611">
        <v>1</v>
      </c>
      <c r="I12611" t="s">
        <v>9</v>
      </c>
      <c r="J12611">
        <v>0</v>
      </c>
    </row>
    <row r="12612" spans="3:10" x14ac:dyDescent="0.45">
      <c r="C12612" t="s">
        <v>20</v>
      </c>
      <c r="D12612">
        <v>54</v>
      </c>
      <c r="E12612">
        <v>1</v>
      </c>
      <c r="F12612" t="s">
        <v>6</v>
      </c>
      <c r="G12612">
        <v>1</v>
      </c>
      <c r="H12612">
        <v>2</v>
      </c>
      <c r="I12612" t="s">
        <v>16</v>
      </c>
      <c r="J12612">
        <v>-1</v>
      </c>
    </row>
    <row r="12613" spans="3:10" x14ac:dyDescent="0.45">
      <c r="C12613" t="s">
        <v>20</v>
      </c>
      <c r="D12613">
        <v>54</v>
      </c>
      <c r="E12613">
        <v>1</v>
      </c>
      <c r="F12613" t="s">
        <v>1</v>
      </c>
      <c r="G12613">
        <v>1</v>
      </c>
      <c r="H12613">
        <v>1</v>
      </c>
      <c r="I12613" t="s">
        <v>4</v>
      </c>
      <c r="J12613">
        <v>0</v>
      </c>
    </row>
    <row r="12614" spans="3:10" x14ac:dyDescent="0.45">
      <c r="C12614" t="s">
        <v>20</v>
      </c>
      <c r="D12614">
        <v>54</v>
      </c>
      <c r="E12614">
        <v>2</v>
      </c>
      <c r="F12614" t="s">
        <v>8</v>
      </c>
      <c r="G12614">
        <v>0</v>
      </c>
      <c r="H12614">
        <v>2</v>
      </c>
      <c r="I12614" t="s">
        <v>3</v>
      </c>
      <c r="J12614">
        <v>-1</v>
      </c>
    </row>
    <row r="12615" spans="3:10" x14ac:dyDescent="0.45">
      <c r="C12615" t="s">
        <v>20</v>
      </c>
      <c r="D12615">
        <v>54</v>
      </c>
      <c r="E12615">
        <v>2</v>
      </c>
      <c r="F12615" t="s">
        <v>11</v>
      </c>
      <c r="G12615">
        <v>2</v>
      </c>
      <c r="H12615">
        <v>0</v>
      </c>
      <c r="I12615" t="s">
        <v>1</v>
      </c>
      <c r="J12615">
        <v>1</v>
      </c>
    </row>
    <row r="12616" spans="3:10" x14ac:dyDescent="0.45">
      <c r="C12616" t="s">
        <v>20</v>
      </c>
      <c r="D12616">
        <v>54</v>
      </c>
      <c r="E12616">
        <v>2</v>
      </c>
      <c r="F12616" t="s">
        <v>18</v>
      </c>
      <c r="G12616">
        <v>2</v>
      </c>
      <c r="H12616">
        <v>1</v>
      </c>
      <c r="I12616" t="s">
        <v>13</v>
      </c>
      <c r="J12616">
        <v>1</v>
      </c>
    </row>
    <row r="12617" spans="3:10" x14ac:dyDescent="0.45">
      <c r="C12617" t="s">
        <v>20</v>
      </c>
      <c r="D12617">
        <v>54</v>
      </c>
      <c r="E12617">
        <v>2</v>
      </c>
      <c r="F12617" t="s">
        <v>14</v>
      </c>
      <c r="G12617">
        <v>2</v>
      </c>
      <c r="H12617">
        <v>1</v>
      </c>
      <c r="I12617" t="s">
        <v>21</v>
      </c>
      <c r="J12617">
        <v>1</v>
      </c>
    </row>
    <row r="12618" spans="3:10" x14ac:dyDescent="0.45">
      <c r="C12618" t="s">
        <v>20</v>
      </c>
      <c r="D12618">
        <v>54</v>
      </c>
      <c r="E12618">
        <v>2</v>
      </c>
      <c r="F12618" t="s">
        <v>16</v>
      </c>
      <c r="G12618">
        <v>1</v>
      </c>
      <c r="H12618">
        <v>0</v>
      </c>
      <c r="I12618" t="s">
        <v>15</v>
      </c>
      <c r="J12618">
        <v>1</v>
      </c>
    </row>
    <row r="12619" spans="3:10" x14ac:dyDescent="0.45">
      <c r="C12619" t="s">
        <v>20</v>
      </c>
      <c r="D12619">
        <v>54</v>
      </c>
      <c r="E12619">
        <v>2</v>
      </c>
      <c r="F12619" t="s">
        <v>0</v>
      </c>
      <c r="G12619">
        <v>1</v>
      </c>
      <c r="H12619">
        <v>0</v>
      </c>
      <c r="I12619" t="s">
        <v>5</v>
      </c>
      <c r="J12619">
        <v>1</v>
      </c>
    </row>
    <row r="12620" spans="3:10" x14ac:dyDescent="0.45">
      <c r="C12620" t="s">
        <v>20</v>
      </c>
      <c r="D12620">
        <v>54</v>
      </c>
      <c r="E12620">
        <v>2</v>
      </c>
      <c r="F12620" t="s">
        <v>9</v>
      </c>
      <c r="G12620">
        <v>2</v>
      </c>
      <c r="H12620">
        <v>0</v>
      </c>
      <c r="I12620" t="s">
        <v>17</v>
      </c>
      <c r="J12620">
        <v>1</v>
      </c>
    </row>
    <row r="12621" spans="3:10" x14ac:dyDescent="0.45">
      <c r="C12621" t="s">
        <v>20</v>
      </c>
      <c r="D12621">
        <v>54</v>
      </c>
      <c r="E12621">
        <v>2</v>
      </c>
      <c r="F12621" t="s">
        <v>4</v>
      </c>
      <c r="G12621">
        <v>1</v>
      </c>
      <c r="H12621">
        <v>1</v>
      </c>
      <c r="I12621" t="s">
        <v>6</v>
      </c>
      <c r="J12621">
        <v>0</v>
      </c>
    </row>
    <row r="12622" spans="3:10" x14ac:dyDescent="0.45">
      <c r="C12622" t="s">
        <v>20</v>
      </c>
      <c r="D12622">
        <v>54</v>
      </c>
      <c r="E12622">
        <v>2</v>
      </c>
      <c r="F12622" t="s">
        <v>7</v>
      </c>
      <c r="G12622">
        <v>1</v>
      </c>
      <c r="H12622">
        <v>3</v>
      </c>
      <c r="I12622" t="s">
        <v>10</v>
      </c>
      <c r="J12622">
        <v>-1</v>
      </c>
    </row>
    <row r="12623" spans="3:10" x14ac:dyDescent="0.45">
      <c r="C12623" t="s">
        <v>20</v>
      </c>
      <c r="D12623">
        <v>54</v>
      </c>
      <c r="E12623">
        <v>3</v>
      </c>
      <c r="F12623" t="s">
        <v>8</v>
      </c>
      <c r="G12623">
        <v>1</v>
      </c>
      <c r="H12623">
        <v>1</v>
      </c>
      <c r="I12623" t="s">
        <v>0</v>
      </c>
      <c r="J12623">
        <v>0</v>
      </c>
    </row>
    <row r="12624" spans="3:10" x14ac:dyDescent="0.45">
      <c r="C12624" t="s">
        <v>20</v>
      </c>
      <c r="D12624">
        <v>54</v>
      </c>
      <c r="E12624">
        <v>3</v>
      </c>
      <c r="F12624" t="s">
        <v>15</v>
      </c>
      <c r="G12624">
        <v>1</v>
      </c>
      <c r="H12624">
        <v>2</v>
      </c>
      <c r="I12624" t="s">
        <v>4</v>
      </c>
      <c r="J12624">
        <v>-1</v>
      </c>
    </row>
    <row r="12625" spans="3:10" x14ac:dyDescent="0.45">
      <c r="C12625" t="s">
        <v>20</v>
      </c>
      <c r="D12625">
        <v>54</v>
      </c>
      <c r="E12625">
        <v>3</v>
      </c>
      <c r="F12625" t="s">
        <v>3</v>
      </c>
      <c r="G12625">
        <v>4</v>
      </c>
      <c r="H12625">
        <v>0</v>
      </c>
      <c r="I12625" t="s">
        <v>7</v>
      </c>
      <c r="J12625">
        <v>1</v>
      </c>
    </row>
    <row r="12626" spans="3:10" x14ac:dyDescent="0.45">
      <c r="C12626" t="s">
        <v>20</v>
      </c>
      <c r="D12626">
        <v>54</v>
      </c>
      <c r="E12626">
        <v>3</v>
      </c>
      <c r="F12626" t="s">
        <v>17</v>
      </c>
      <c r="G12626">
        <v>1</v>
      </c>
      <c r="H12626">
        <v>1</v>
      </c>
      <c r="I12626" t="s">
        <v>18</v>
      </c>
      <c r="J12626">
        <v>0</v>
      </c>
    </row>
    <row r="12627" spans="3:10" x14ac:dyDescent="0.45">
      <c r="C12627" t="s">
        <v>20</v>
      </c>
      <c r="D12627">
        <v>54</v>
      </c>
      <c r="E12627">
        <v>3</v>
      </c>
      <c r="F12627" t="s">
        <v>10</v>
      </c>
      <c r="G12627">
        <v>1</v>
      </c>
      <c r="H12627">
        <v>0</v>
      </c>
      <c r="I12627" t="s">
        <v>9</v>
      </c>
      <c r="J12627">
        <v>1</v>
      </c>
    </row>
    <row r="12628" spans="3:10" x14ac:dyDescent="0.45">
      <c r="C12628" t="s">
        <v>20</v>
      </c>
      <c r="D12628">
        <v>54</v>
      </c>
      <c r="E12628">
        <v>3</v>
      </c>
      <c r="F12628" t="s">
        <v>21</v>
      </c>
      <c r="G12628">
        <v>1</v>
      </c>
      <c r="H12628">
        <v>2</v>
      </c>
      <c r="I12628" t="s">
        <v>5</v>
      </c>
      <c r="J12628">
        <v>-1</v>
      </c>
    </row>
    <row r="12629" spans="3:10" x14ac:dyDescent="0.45">
      <c r="C12629" t="s">
        <v>20</v>
      </c>
      <c r="D12629">
        <v>54</v>
      </c>
      <c r="E12629">
        <v>3</v>
      </c>
      <c r="F12629" t="s">
        <v>6</v>
      </c>
      <c r="G12629">
        <v>2</v>
      </c>
      <c r="H12629">
        <v>1</v>
      </c>
      <c r="I12629" t="s">
        <v>11</v>
      </c>
      <c r="J12629">
        <v>1</v>
      </c>
    </row>
    <row r="12630" spans="3:10" x14ac:dyDescent="0.45">
      <c r="C12630" t="s">
        <v>20</v>
      </c>
      <c r="D12630">
        <v>54</v>
      </c>
      <c r="E12630">
        <v>3</v>
      </c>
      <c r="F12630" t="s">
        <v>13</v>
      </c>
      <c r="G12630">
        <v>1</v>
      </c>
      <c r="H12630">
        <v>2</v>
      </c>
      <c r="I12630" t="s">
        <v>16</v>
      </c>
      <c r="J12630">
        <v>-1</v>
      </c>
    </row>
    <row r="12631" spans="3:10" x14ac:dyDescent="0.45">
      <c r="C12631" t="s">
        <v>20</v>
      </c>
      <c r="D12631">
        <v>54</v>
      </c>
      <c r="E12631">
        <v>3</v>
      </c>
      <c r="F12631" t="s">
        <v>1</v>
      </c>
      <c r="G12631">
        <v>1</v>
      </c>
      <c r="H12631">
        <v>1</v>
      </c>
      <c r="I12631" t="s">
        <v>14</v>
      </c>
      <c r="J12631">
        <v>0</v>
      </c>
    </row>
    <row r="12632" spans="3:10" x14ac:dyDescent="0.45">
      <c r="C12632" t="s">
        <v>20</v>
      </c>
      <c r="D12632">
        <v>54</v>
      </c>
      <c r="E12632">
        <v>4</v>
      </c>
      <c r="F12632" t="s">
        <v>5</v>
      </c>
      <c r="G12632">
        <v>1</v>
      </c>
      <c r="H12632">
        <v>1</v>
      </c>
      <c r="I12632" t="s">
        <v>1</v>
      </c>
      <c r="J12632">
        <v>0</v>
      </c>
    </row>
    <row r="12633" spans="3:10" x14ac:dyDescent="0.45">
      <c r="C12633" t="s">
        <v>20</v>
      </c>
      <c r="D12633">
        <v>54</v>
      </c>
      <c r="E12633">
        <v>4</v>
      </c>
      <c r="F12633" t="s">
        <v>11</v>
      </c>
      <c r="G12633">
        <v>2</v>
      </c>
      <c r="H12633">
        <v>0</v>
      </c>
      <c r="I12633" t="s">
        <v>15</v>
      </c>
      <c r="J12633">
        <v>1</v>
      </c>
    </row>
    <row r="12634" spans="3:10" x14ac:dyDescent="0.45">
      <c r="C12634" t="s">
        <v>20</v>
      </c>
      <c r="D12634">
        <v>54</v>
      </c>
      <c r="E12634">
        <v>4</v>
      </c>
      <c r="F12634" t="s">
        <v>18</v>
      </c>
      <c r="G12634">
        <v>0</v>
      </c>
      <c r="H12634">
        <v>2</v>
      </c>
      <c r="I12634" t="s">
        <v>10</v>
      </c>
      <c r="J12634">
        <v>-1</v>
      </c>
    </row>
    <row r="12635" spans="3:10" x14ac:dyDescent="0.45">
      <c r="C12635" t="s">
        <v>20</v>
      </c>
      <c r="D12635">
        <v>54</v>
      </c>
      <c r="E12635">
        <v>4</v>
      </c>
      <c r="F12635" t="s">
        <v>14</v>
      </c>
      <c r="G12635">
        <v>4</v>
      </c>
      <c r="H12635">
        <v>0</v>
      </c>
      <c r="I12635" t="s">
        <v>6</v>
      </c>
      <c r="J12635">
        <v>1</v>
      </c>
    </row>
    <row r="12636" spans="3:10" x14ac:dyDescent="0.45">
      <c r="C12636" t="s">
        <v>20</v>
      </c>
      <c r="D12636">
        <v>54</v>
      </c>
      <c r="E12636">
        <v>4</v>
      </c>
      <c r="F12636" t="s">
        <v>16</v>
      </c>
      <c r="G12636">
        <v>2</v>
      </c>
      <c r="H12636">
        <v>0</v>
      </c>
      <c r="I12636" t="s">
        <v>17</v>
      </c>
      <c r="J12636">
        <v>1</v>
      </c>
    </row>
    <row r="12637" spans="3:10" x14ac:dyDescent="0.45">
      <c r="C12637" t="s">
        <v>20</v>
      </c>
      <c r="D12637">
        <v>54</v>
      </c>
      <c r="E12637">
        <v>4</v>
      </c>
      <c r="F12637" t="s">
        <v>0</v>
      </c>
      <c r="G12637">
        <v>3</v>
      </c>
      <c r="H12637">
        <v>2</v>
      </c>
      <c r="I12637" t="s">
        <v>21</v>
      </c>
      <c r="J12637">
        <v>1</v>
      </c>
    </row>
    <row r="12638" spans="3:10" x14ac:dyDescent="0.45">
      <c r="C12638" t="s">
        <v>20</v>
      </c>
      <c r="D12638">
        <v>54</v>
      </c>
      <c r="E12638">
        <v>4</v>
      </c>
      <c r="F12638" t="s">
        <v>9</v>
      </c>
      <c r="G12638">
        <v>2</v>
      </c>
      <c r="H12638">
        <v>1</v>
      </c>
      <c r="I12638" t="s">
        <v>3</v>
      </c>
      <c r="J12638">
        <v>1</v>
      </c>
    </row>
    <row r="12639" spans="3:10" x14ac:dyDescent="0.45">
      <c r="C12639" t="s">
        <v>20</v>
      </c>
      <c r="D12639">
        <v>54</v>
      </c>
      <c r="E12639">
        <v>4</v>
      </c>
      <c r="F12639" t="s">
        <v>4</v>
      </c>
      <c r="G12639">
        <v>0</v>
      </c>
      <c r="H12639">
        <v>1</v>
      </c>
      <c r="I12639" t="s">
        <v>13</v>
      </c>
      <c r="J12639">
        <v>-1</v>
      </c>
    </row>
    <row r="12640" spans="3:10" x14ac:dyDescent="0.45">
      <c r="C12640" t="s">
        <v>20</v>
      </c>
      <c r="D12640">
        <v>54</v>
      </c>
      <c r="E12640">
        <v>4</v>
      </c>
      <c r="F12640" t="s">
        <v>7</v>
      </c>
      <c r="G12640">
        <v>4</v>
      </c>
      <c r="H12640">
        <v>3</v>
      </c>
      <c r="I12640" t="s">
        <v>8</v>
      </c>
      <c r="J12640">
        <v>1</v>
      </c>
    </row>
    <row r="12641" spans="3:10" x14ac:dyDescent="0.45">
      <c r="C12641" t="s">
        <v>20</v>
      </c>
      <c r="D12641">
        <v>54</v>
      </c>
      <c r="E12641">
        <v>5</v>
      </c>
      <c r="F12641" t="s">
        <v>8</v>
      </c>
      <c r="G12641">
        <v>1</v>
      </c>
      <c r="H12641">
        <v>2</v>
      </c>
      <c r="I12641" t="s">
        <v>9</v>
      </c>
      <c r="J12641">
        <v>-1</v>
      </c>
    </row>
    <row r="12642" spans="3:10" x14ac:dyDescent="0.45">
      <c r="C12642" t="s">
        <v>20</v>
      </c>
      <c r="D12642">
        <v>54</v>
      </c>
      <c r="E12642">
        <v>5</v>
      </c>
      <c r="F12642" t="s">
        <v>15</v>
      </c>
      <c r="G12642">
        <v>2</v>
      </c>
      <c r="H12642">
        <v>2</v>
      </c>
      <c r="I12642" t="s">
        <v>14</v>
      </c>
      <c r="J12642">
        <v>0</v>
      </c>
    </row>
    <row r="12643" spans="3:10" x14ac:dyDescent="0.45">
      <c r="C12643" t="s">
        <v>20</v>
      </c>
      <c r="D12643">
        <v>54</v>
      </c>
      <c r="E12643">
        <v>5</v>
      </c>
      <c r="F12643" t="s">
        <v>3</v>
      </c>
      <c r="G12643">
        <v>3</v>
      </c>
      <c r="H12643">
        <v>0</v>
      </c>
      <c r="I12643" t="s">
        <v>18</v>
      </c>
      <c r="J12643">
        <v>1</v>
      </c>
    </row>
    <row r="12644" spans="3:10" x14ac:dyDescent="0.45">
      <c r="C12644" t="s">
        <v>20</v>
      </c>
      <c r="D12644">
        <v>54</v>
      </c>
      <c r="E12644">
        <v>5</v>
      </c>
      <c r="F12644" t="s">
        <v>17</v>
      </c>
      <c r="G12644">
        <v>1</v>
      </c>
      <c r="H12644">
        <v>0</v>
      </c>
      <c r="I12644" t="s">
        <v>4</v>
      </c>
      <c r="J12644">
        <v>1</v>
      </c>
    </row>
    <row r="12645" spans="3:10" x14ac:dyDescent="0.45">
      <c r="C12645" t="s">
        <v>20</v>
      </c>
      <c r="D12645">
        <v>54</v>
      </c>
      <c r="E12645">
        <v>5</v>
      </c>
      <c r="F12645" t="s">
        <v>10</v>
      </c>
      <c r="G12645">
        <v>2</v>
      </c>
      <c r="H12645">
        <v>2</v>
      </c>
      <c r="I12645" t="s">
        <v>16</v>
      </c>
      <c r="J12645">
        <v>0</v>
      </c>
    </row>
    <row r="12646" spans="3:10" x14ac:dyDescent="0.45">
      <c r="C12646" t="s">
        <v>20</v>
      </c>
      <c r="D12646">
        <v>54</v>
      </c>
      <c r="E12646">
        <v>5</v>
      </c>
      <c r="F12646" t="s">
        <v>13</v>
      </c>
      <c r="G12646">
        <v>0</v>
      </c>
      <c r="H12646">
        <v>0</v>
      </c>
      <c r="I12646" t="s">
        <v>11</v>
      </c>
      <c r="J12646">
        <v>0</v>
      </c>
    </row>
    <row r="12647" spans="3:10" x14ac:dyDescent="0.45">
      <c r="C12647" t="s">
        <v>20</v>
      </c>
      <c r="D12647">
        <v>54</v>
      </c>
      <c r="E12647">
        <v>5</v>
      </c>
      <c r="F12647" t="s">
        <v>6</v>
      </c>
      <c r="G12647">
        <v>3</v>
      </c>
      <c r="H12647">
        <v>1</v>
      </c>
      <c r="I12647" t="s">
        <v>5</v>
      </c>
      <c r="J12647">
        <v>1</v>
      </c>
    </row>
    <row r="12648" spans="3:10" x14ac:dyDescent="0.45">
      <c r="C12648" t="s">
        <v>20</v>
      </c>
      <c r="D12648">
        <v>54</v>
      </c>
      <c r="E12648">
        <v>5</v>
      </c>
      <c r="F12648" t="s">
        <v>1</v>
      </c>
      <c r="G12648">
        <v>1</v>
      </c>
      <c r="H12648">
        <v>1</v>
      </c>
      <c r="I12648" t="s">
        <v>21</v>
      </c>
      <c r="J12648">
        <v>0</v>
      </c>
    </row>
    <row r="12649" spans="3:10" x14ac:dyDescent="0.45">
      <c r="C12649" t="s">
        <v>20</v>
      </c>
      <c r="D12649">
        <v>54</v>
      </c>
      <c r="E12649">
        <v>5</v>
      </c>
      <c r="F12649" t="s">
        <v>7</v>
      </c>
      <c r="G12649">
        <v>3</v>
      </c>
      <c r="H12649">
        <v>1</v>
      </c>
      <c r="I12649" t="s">
        <v>0</v>
      </c>
      <c r="J12649">
        <v>1</v>
      </c>
    </row>
    <row r="12650" spans="3:10" x14ac:dyDescent="0.45">
      <c r="C12650" t="s">
        <v>20</v>
      </c>
      <c r="D12650">
        <v>54</v>
      </c>
      <c r="E12650">
        <v>6</v>
      </c>
      <c r="F12650" t="s">
        <v>5</v>
      </c>
      <c r="G12650">
        <v>1</v>
      </c>
      <c r="H12650">
        <v>0</v>
      </c>
      <c r="I12650" t="s">
        <v>15</v>
      </c>
      <c r="J12650">
        <v>1</v>
      </c>
    </row>
    <row r="12651" spans="3:10" x14ac:dyDescent="0.45">
      <c r="C12651" t="s">
        <v>20</v>
      </c>
      <c r="D12651">
        <v>54</v>
      </c>
      <c r="E12651">
        <v>6</v>
      </c>
      <c r="F12651" t="s">
        <v>11</v>
      </c>
      <c r="G12651">
        <v>0</v>
      </c>
      <c r="H12651">
        <v>1</v>
      </c>
      <c r="I12651" t="s">
        <v>17</v>
      </c>
      <c r="J12651">
        <v>-1</v>
      </c>
    </row>
    <row r="12652" spans="3:10" x14ac:dyDescent="0.45">
      <c r="C12652" t="s">
        <v>20</v>
      </c>
      <c r="D12652">
        <v>54</v>
      </c>
      <c r="E12652">
        <v>6</v>
      </c>
      <c r="F12652" t="s">
        <v>18</v>
      </c>
      <c r="G12652">
        <v>1</v>
      </c>
      <c r="H12652">
        <v>1</v>
      </c>
      <c r="I12652" t="s">
        <v>8</v>
      </c>
      <c r="J12652">
        <v>0</v>
      </c>
    </row>
    <row r="12653" spans="3:10" x14ac:dyDescent="0.45">
      <c r="C12653" t="s">
        <v>20</v>
      </c>
      <c r="D12653">
        <v>54</v>
      </c>
      <c r="E12653">
        <v>6</v>
      </c>
      <c r="F12653" t="s">
        <v>14</v>
      </c>
      <c r="G12653">
        <v>1</v>
      </c>
      <c r="H12653">
        <v>1</v>
      </c>
      <c r="I12653" t="s">
        <v>13</v>
      </c>
      <c r="J12653">
        <v>0</v>
      </c>
    </row>
    <row r="12654" spans="3:10" x14ac:dyDescent="0.45">
      <c r="C12654" t="s">
        <v>20</v>
      </c>
      <c r="D12654">
        <v>54</v>
      </c>
      <c r="E12654">
        <v>6</v>
      </c>
      <c r="F12654" t="s">
        <v>16</v>
      </c>
      <c r="G12654">
        <v>1</v>
      </c>
      <c r="H12654">
        <v>2</v>
      </c>
      <c r="I12654" t="s">
        <v>3</v>
      </c>
      <c r="J12654">
        <v>-1</v>
      </c>
    </row>
    <row r="12655" spans="3:10" x14ac:dyDescent="0.45">
      <c r="C12655" t="s">
        <v>20</v>
      </c>
      <c r="D12655">
        <v>54</v>
      </c>
      <c r="E12655">
        <v>6</v>
      </c>
      <c r="F12655" t="s">
        <v>0</v>
      </c>
      <c r="G12655">
        <v>0</v>
      </c>
      <c r="H12655">
        <v>1</v>
      </c>
      <c r="I12655" t="s">
        <v>1</v>
      </c>
      <c r="J12655">
        <v>-1</v>
      </c>
    </row>
    <row r="12656" spans="3:10" x14ac:dyDescent="0.45">
      <c r="C12656" t="s">
        <v>20</v>
      </c>
      <c r="D12656">
        <v>54</v>
      </c>
      <c r="E12656">
        <v>6</v>
      </c>
      <c r="F12656" t="s">
        <v>21</v>
      </c>
      <c r="G12656">
        <v>1</v>
      </c>
      <c r="H12656">
        <v>3</v>
      </c>
      <c r="I12656" t="s">
        <v>6</v>
      </c>
      <c r="J12656">
        <v>-1</v>
      </c>
    </row>
    <row r="12657" spans="3:10" x14ac:dyDescent="0.45">
      <c r="C12657" t="s">
        <v>20</v>
      </c>
      <c r="D12657">
        <v>54</v>
      </c>
      <c r="E12657">
        <v>6</v>
      </c>
      <c r="F12657" t="s">
        <v>9</v>
      </c>
      <c r="G12657">
        <v>2</v>
      </c>
      <c r="H12657">
        <v>1</v>
      </c>
      <c r="I12657" t="s">
        <v>7</v>
      </c>
      <c r="J12657">
        <v>1</v>
      </c>
    </row>
    <row r="12658" spans="3:10" x14ac:dyDescent="0.45">
      <c r="C12658" t="s">
        <v>20</v>
      </c>
      <c r="D12658">
        <v>54</v>
      </c>
      <c r="E12658">
        <v>6</v>
      </c>
      <c r="F12658" t="s">
        <v>4</v>
      </c>
      <c r="G12658">
        <v>1</v>
      </c>
      <c r="H12658">
        <v>4</v>
      </c>
      <c r="I12658" t="s">
        <v>10</v>
      </c>
      <c r="J12658">
        <v>-1</v>
      </c>
    </row>
    <row r="12659" spans="3:10" x14ac:dyDescent="0.45">
      <c r="C12659" t="s">
        <v>20</v>
      </c>
      <c r="D12659">
        <v>54</v>
      </c>
      <c r="E12659">
        <v>7</v>
      </c>
      <c r="F12659" t="s">
        <v>8</v>
      </c>
      <c r="G12659">
        <v>2</v>
      </c>
      <c r="H12659">
        <v>0</v>
      </c>
      <c r="I12659" t="s">
        <v>16</v>
      </c>
      <c r="J12659">
        <v>1</v>
      </c>
    </row>
    <row r="12660" spans="3:10" x14ac:dyDescent="0.45">
      <c r="C12660" t="s">
        <v>20</v>
      </c>
      <c r="D12660">
        <v>54</v>
      </c>
      <c r="E12660">
        <v>7</v>
      </c>
      <c r="F12660" t="s">
        <v>15</v>
      </c>
      <c r="G12660">
        <v>2</v>
      </c>
      <c r="H12660">
        <v>0</v>
      </c>
      <c r="I12660" t="s">
        <v>21</v>
      </c>
      <c r="J12660">
        <v>1</v>
      </c>
    </row>
    <row r="12661" spans="3:10" x14ac:dyDescent="0.45">
      <c r="C12661" t="s">
        <v>20</v>
      </c>
      <c r="D12661">
        <v>54</v>
      </c>
      <c r="E12661">
        <v>7</v>
      </c>
      <c r="F12661" t="s">
        <v>3</v>
      </c>
      <c r="G12661">
        <v>2</v>
      </c>
      <c r="H12661">
        <v>2</v>
      </c>
      <c r="I12661" t="s">
        <v>4</v>
      </c>
      <c r="J12661">
        <v>0</v>
      </c>
    </row>
    <row r="12662" spans="3:10" x14ac:dyDescent="0.45">
      <c r="C12662" t="s">
        <v>20</v>
      </c>
      <c r="D12662">
        <v>54</v>
      </c>
      <c r="E12662">
        <v>7</v>
      </c>
      <c r="F12662" t="s">
        <v>17</v>
      </c>
      <c r="G12662">
        <v>2</v>
      </c>
      <c r="H12662">
        <v>1</v>
      </c>
      <c r="I12662" t="s">
        <v>14</v>
      </c>
      <c r="J12662">
        <v>1</v>
      </c>
    </row>
    <row r="12663" spans="3:10" x14ac:dyDescent="0.45">
      <c r="C12663" t="s">
        <v>20</v>
      </c>
      <c r="D12663">
        <v>54</v>
      </c>
      <c r="E12663">
        <v>7</v>
      </c>
      <c r="F12663" t="s">
        <v>10</v>
      </c>
      <c r="G12663">
        <v>1</v>
      </c>
      <c r="H12663">
        <v>1</v>
      </c>
      <c r="I12663" t="s">
        <v>11</v>
      </c>
      <c r="J12663">
        <v>0</v>
      </c>
    </row>
    <row r="12664" spans="3:10" x14ac:dyDescent="0.45">
      <c r="C12664" t="s">
        <v>20</v>
      </c>
      <c r="D12664">
        <v>54</v>
      </c>
      <c r="E12664">
        <v>7</v>
      </c>
      <c r="F12664" t="s">
        <v>9</v>
      </c>
      <c r="G12664">
        <v>2</v>
      </c>
      <c r="H12664">
        <v>1</v>
      </c>
      <c r="I12664" t="s">
        <v>0</v>
      </c>
      <c r="J12664">
        <v>1</v>
      </c>
    </row>
    <row r="12665" spans="3:10" x14ac:dyDescent="0.45">
      <c r="C12665" t="s">
        <v>20</v>
      </c>
      <c r="D12665">
        <v>54</v>
      </c>
      <c r="E12665">
        <v>7</v>
      </c>
      <c r="F12665" t="s">
        <v>13</v>
      </c>
      <c r="G12665">
        <v>1</v>
      </c>
      <c r="H12665">
        <v>0</v>
      </c>
      <c r="I12665" t="s">
        <v>5</v>
      </c>
      <c r="J12665">
        <v>1</v>
      </c>
    </row>
    <row r="12666" spans="3:10" x14ac:dyDescent="0.45">
      <c r="C12666" t="s">
        <v>20</v>
      </c>
      <c r="D12666">
        <v>54</v>
      </c>
      <c r="E12666">
        <v>7</v>
      </c>
      <c r="F12666" t="s">
        <v>6</v>
      </c>
      <c r="G12666">
        <v>1</v>
      </c>
      <c r="H12666">
        <v>1</v>
      </c>
      <c r="I12666" t="s">
        <v>1</v>
      </c>
      <c r="J12666">
        <v>0</v>
      </c>
    </row>
    <row r="12667" spans="3:10" x14ac:dyDescent="0.45">
      <c r="C12667" t="s">
        <v>20</v>
      </c>
      <c r="D12667">
        <v>54</v>
      </c>
      <c r="E12667">
        <v>7</v>
      </c>
      <c r="F12667" t="s">
        <v>7</v>
      </c>
      <c r="G12667">
        <v>1</v>
      </c>
      <c r="H12667">
        <v>1</v>
      </c>
      <c r="I12667" t="s">
        <v>18</v>
      </c>
      <c r="J12667">
        <v>0</v>
      </c>
    </row>
    <row r="12668" spans="3:10" x14ac:dyDescent="0.45">
      <c r="C12668" t="s">
        <v>20</v>
      </c>
      <c r="D12668">
        <v>54</v>
      </c>
      <c r="E12668">
        <v>8</v>
      </c>
      <c r="F12668" t="s">
        <v>5</v>
      </c>
      <c r="G12668">
        <v>3</v>
      </c>
      <c r="H12668">
        <v>2</v>
      </c>
      <c r="I12668" t="s">
        <v>17</v>
      </c>
      <c r="J12668">
        <v>1</v>
      </c>
    </row>
    <row r="12669" spans="3:10" x14ac:dyDescent="0.45">
      <c r="C12669" t="s">
        <v>20</v>
      </c>
      <c r="D12669">
        <v>54</v>
      </c>
      <c r="E12669">
        <v>8</v>
      </c>
      <c r="F12669" t="s">
        <v>11</v>
      </c>
      <c r="G12669">
        <v>1</v>
      </c>
      <c r="H12669">
        <v>0</v>
      </c>
      <c r="I12669" t="s">
        <v>3</v>
      </c>
      <c r="J12669">
        <v>1</v>
      </c>
    </row>
    <row r="12670" spans="3:10" x14ac:dyDescent="0.45">
      <c r="C12670" t="s">
        <v>20</v>
      </c>
      <c r="D12670">
        <v>54</v>
      </c>
      <c r="E12670">
        <v>8</v>
      </c>
      <c r="F12670" t="s">
        <v>18</v>
      </c>
      <c r="G12670">
        <v>0</v>
      </c>
      <c r="H12670">
        <v>0</v>
      </c>
      <c r="I12670" t="s">
        <v>9</v>
      </c>
      <c r="J12670">
        <v>0</v>
      </c>
    </row>
    <row r="12671" spans="3:10" x14ac:dyDescent="0.45">
      <c r="C12671" t="s">
        <v>20</v>
      </c>
      <c r="D12671">
        <v>54</v>
      </c>
      <c r="E12671">
        <v>8</v>
      </c>
      <c r="F12671" t="s">
        <v>14</v>
      </c>
      <c r="G12671">
        <v>1</v>
      </c>
      <c r="H12671">
        <v>2</v>
      </c>
      <c r="I12671" t="s">
        <v>10</v>
      </c>
      <c r="J12671">
        <v>-1</v>
      </c>
    </row>
    <row r="12672" spans="3:10" x14ac:dyDescent="0.45">
      <c r="C12672" t="s">
        <v>20</v>
      </c>
      <c r="D12672">
        <v>54</v>
      </c>
      <c r="E12672">
        <v>8</v>
      </c>
      <c r="F12672" t="s">
        <v>16</v>
      </c>
      <c r="G12672">
        <v>2</v>
      </c>
      <c r="H12672">
        <v>0</v>
      </c>
      <c r="I12672" t="s">
        <v>7</v>
      </c>
      <c r="J12672">
        <v>1</v>
      </c>
    </row>
    <row r="12673" spans="3:10" x14ac:dyDescent="0.45">
      <c r="C12673" t="s">
        <v>20</v>
      </c>
      <c r="D12673">
        <v>54</v>
      </c>
      <c r="E12673">
        <v>8</v>
      </c>
      <c r="F12673" t="s">
        <v>0</v>
      </c>
      <c r="G12673">
        <v>3</v>
      </c>
      <c r="H12673">
        <v>0</v>
      </c>
      <c r="I12673" t="s">
        <v>6</v>
      </c>
      <c r="J12673">
        <v>1</v>
      </c>
    </row>
    <row r="12674" spans="3:10" x14ac:dyDescent="0.45">
      <c r="C12674" t="s">
        <v>20</v>
      </c>
      <c r="D12674">
        <v>54</v>
      </c>
      <c r="E12674">
        <v>8</v>
      </c>
      <c r="F12674" t="s">
        <v>21</v>
      </c>
      <c r="G12674">
        <v>0</v>
      </c>
      <c r="H12674">
        <v>2</v>
      </c>
      <c r="I12674" t="s">
        <v>13</v>
      </c>
      <c r="J12674">
        <v>-1</v>
      </c>
    </row>
    <row r="12675" spans="3:10" x14ac:dyDescent="0.45">
      <c r="C12675" t="s">
        <v>20</v>
      </c>
      <c r="D12675">
        <v>54</v>
      </c>
      <c r="E12675">
        <v>8</v>
      </c>
      <c r="F12675" t="s">
        <v>4</v>
      </c>
      <c r="G12675">
        <v>2</v>
      </c>
      <c r="H12675">
        <v>1</v>
      </c>
      <c r="I12675" t="s">
        <v>8</v>
      </c>
      <c r="J12675">
        <v>1</v>
      </c>
    </row>
    <row r="12676" spans="3:10" x14ac:dyDescent="0.45">
      <c r="C12676" t="s">
        <v>20</v>
      </c>
      <c r="D12676">
        <v>54</v>
      </c>
      <c r="E12676">
        <v>8</v>
      </c>
      <c r="F12676" t="s">
        <v>1</v>
      </c>
      <c r="G12676">
        <v>2</v>
      </c>
      <c r="H12676">
        <v>1</v>
      </c>
      <c r="I12676" t="s">
        <v>15</v>
      </c>
      <c r="J12676">
        <v>1</v>
      </c>
    </row>
    <row r="12677" spans="3:10" x14ac:dyDescent="0.45">
      <c r="C12677" t="s">
        <v>20</v>
      </c>
      <c r="D12677">
        <v>54</v>
      </c>
      <c r="E12677">
        <v>9</v>
      </c>
      <c r="F12677" t="s">
        <v>8</v>
      </c>
      <c r="G12677">
        <v>1</v>
      </c>
      <c r="H12677">
        <v>3</v>
      </c>
      <c r="I12677" t="s">
        <v>11</v>
      </c>
      <c r="J12677">
        <v>-1</v>
      </c>
    </row>
    <row r="12678" spans="3:10" x14ac:dyDescent="0.45">
      <c r="C12678" t="s">
        <v>20</v>
      </c>
      <c r="D12678">
        <v>54</v>
      </c>
      <c r="E12678">
        <v>9</v>
      </c>
      <c r="F12678" t="s">
        <v>3</v>
      </c>
      <c r="G12678">
        <v>3</v>
      </c>
      <c r="H12678">
        <v>0</v>
      </c>
      <c r="I12678" t="s">
        <v>14</v>
      </c>
      <c r="J12678">
        <v>1</v>
      </c>
    </row>
    <row r="12679" spans="3:10" x14ac:dyDescent="0.45">
      <c r="C12679" t="s">
        <v>20</v>
      </c>
      <c r="D12679">
        <v>54</v>
      </c>
      <c r="E12679">
        <v>9</v>
      </c>
      <c r="F12679" t="s">
        <v>18</v>
      </c>
      <c r="G12679">
        <v>1</v>
      </c>
      <c r="H12679">
        <v>0</v>
      </c>
      <c r="I12679" t="s">
        <v>0</v>
      </c>
      <c r="J12679">
        <v>1</v>
      </c>
    </row>
    <row r="12680" spans="3:10" x14ac:dyDescent="0.45">
      <c r="C12680" t="s">
        <v>20</v>
      </c>
      <c r="D12680">
        <v>54</v>
      </c>
      <c r="E12680">
        <v>9</v>
      </c>
      <c r="F12680" t="s">
        <v>17</v>
      </c>
      <c r="G12680">
        <v>2</v>
      </c>
      <c r="H12680">
        <v>1</v>
      </c>
      <c r="I12680" t="s">
        <v>21</v>
      </c>
      <c r="J12680">
        <v>1</v>
      </c>
    </row>
    <row r="12681" spans="3:10" x14ac:dyDescent="0.45">
      <c r="C12681" t="s">
        <v>20</v>
      </c>
      <c r="D12681">
        <v>54</v>
      </c>
      <c r="E12681">
        <v>9</v>
      </c>
      <c r="F12681" t="s">
        <v>10</v>
      </c>
      <c r="G12681">
        <v>1</v>
      </c>
      <c r="H12681">
        <v>1</v>
      </c>
      <c r="I12681" t="s">
        <v>5</v>
      </c>
      <c r="J12681">
        <v>0</v>
      </c>
    </row>
    <row r="12682" spans="3:10" x14ac:dyDescent="0.45">
      <c r="C12682" t="s">
        <v>20</v>
      </c>
      <c r="D12682">
        <v>54</v>
      </c>
      <c r="E12682">
        <v>9</v>
      </c>
      <c r="F12682" t="s">
        <v>15</v>
      </c>
      <c r="G12682">
        <v>0</v>
      </c>
      <c r="H12682">
        <v>1</v>
      </c>
      <c r="I12682" t="s">
        <v>6</v>
      </c>
      <c r="J12682">
        <v>-1</v>
      </c>
    </row>
    <row r="12683" spans="3:10" x14ac:dyDescent="0.45">
      <c r="C12683" t="s">
        <v>20</v>
      </c>
      <c r="D12683">
        <v>54</v>
      </c>
      <c r="E12683">
        <v>9</v>
      </c>
      <c r="F12683" t="s">
        <v>9</v>
      </c>
      <c r="G12683">
        <v>1</v>
      </c>
      <c r="H12683">
        <v>0</v>
      </c>
      <c r="I12683" t="s">
        <v>16</v>
      </c>
      <c r="J12683">
        <v>1</v>
      </c>
    </row>
    <row r="12684" spans="3:10" x14ac:dyDescent="0.45">
      <c r="C12684" t="s">
        <v>20</v>
      </c>
      <c r="D12684">
        <v>54</v>
      </c>
      <c r="E12684">
        <v>9</v>
      </c>
      <c r="F12684" t="s">
        <v>13</v>
      </c>
      <c r="G12684">
        <v>1</v>
      </c>
      <c r="H12684">
        <v>1</v>
      </c>
      <c r="I12684" t="s">
        <v>1</v>
      </c>
      <c r="J12684">
        <v>0</v>
      </c>
    </row>
    <row r="12685" spans="3:10" x14ac:dyDescent="0.45">
      <c r="C12685" t="s">
        <v>20</v>
      </c>
      <c r="D12685">
        <v>54</v>
      </c>
      <c r="E12685">
        <v>9</v>
      </c>
      <c r="F12685" t="s">
        <v>7</v>
      </c>
      <c r="G12685">
        <v>0</v>
      </c>
      <c r="H12685">
        <v>1</v>
      </c>
      <c r="I12685" t="s">
        <v>4</v>
      </c>
      <c r="J12685">
        <v>-1</v>
      </c>
    </row>
    <row r="12686" spans="3:10" x14ac:dyDescent="0.45">
      <c r="C12686" t="s">
        <v>20</v>
      </c>
      <c r="D12686">
        <v>54</v>
      </c>
      <c r="E12686">
        <v>10</v>
      </c>
      <c r="F12686" t="s">
        <v>5</v>
      </c>
      <c r="G12686">
        <v>1</v>
      </c>
      <c r="H12686">
        <v>1</v>
      </c>
      <c r="I12686" t="s">
        <v>3</v>
      </c>
      <c r="J12686">
        <v>0</v>
      </c>
    </row>
    <row r="12687" spans="3:10" x14ac:dyDescent="0.45">
      <c r="C12687" t="s">
        <v>20</v>
      </c>
      <c r="D12687">
        <v>54</v>
      </c>
      <c r="E12687">
        <v>10</v>
      </c>
      <c r="F12687" t="s">
        <v>14</v>
      </c>
      <c r="G12687">
        <v>1</v>
      </c>
      <c r="H12687">
        <v>1</v>
      </c>
      <c r="I12687" t="s">
        <v>8</v>
      </c>
      <c r="J12687">
        <v>0</v>
      </c>
    </row>
    <row r="12688" spans="3:10" x14ac:dyDescent="0.45">
      <c r="C12688" t="s">
        <v>20</v>
      </c>
      <c r="D12688">
        <v>54</v>
      </c>
      <c r="E12688">
        <v>10</v>
      </c>
      <c r="F12688" t="s">
        <v>16</v>
      </c>
      <c r="G12688">
        <v>0</v>
      </c>
      <c r="H12688">
        <v>1</v>
      </c>
      <c r="I12688" t="s">
        <v>18</v>
      </c>
      <c r="J12688">
        <v>-1</v>
      </c>
    </row>
    <row r="12689" spans="3:10" x14ac:dyDescent="0.45">
      <c r="C12689" t="s">
        <v>20</v>
      </c>
      <c r="D12689">
        <v>54</v>
      </c>
      <c r="E12689">
        <v>10</v>
      </c>
      <c r="F12689" t="s">
        <v>0</v>
      </c>
      <c r="G12689">
        <v>2</v>
      </c>
      <c r="H12689">
        <v>1</v>
      </c>
      <c r="I12689" t="s">
        <v>15</v>
      </c>
      <c r="J12689">
        <v>1</v>
      </c>
    </row>
    <row r="12690" spans="3:10" x14ac:dyDescent="0.45">
      <c r="C12690" t="s">
        <v>20</v>
      </c>
      <c r="D12690">
        <v>54</v>
      </c>
      <c r="E12690">
        <v>10</v>
      </c>
      <c r="F12690" t="s">
        <v>11</v>
      </c>
      <c r="G12690">
        <v>2</v>
      </c>
      <c r="H12690">
        <v>1</v>
      </c>
      <c r="I12690" t="s">
        <v>7</v>
      </c>
      <c r="J12690">
        <v>1</v>
      </c>
    </row>
    <row r="12691" spans="3:10" x14ac:dyDescent="0.45">
      <c r="C12691" t="s">
        <v>20</v>
      </c>
      <c r="D12691">
        <v>54</v>
      </c>
      <c r="E12691">
        <v>10</v>
      </c>
      <c r="F12691" t="s">
        <v>21</v>
      </c>
      <c r="G12691">
        <v>1</v>
      </c>
      <c r="H12691">
        <v>2</v>
      </c>
      <c r="I12691" t="s">
        <v>10</v>
      </c>
      <c r="J12691">
        <v>-1</v>
      </c>
    </row>
    <row r="12692" spans="3:10" x14ac:dyDescent="0.45">
      <c r="C12692" t="s">
        <v>20</v>
      </c>
      <c r="D12692">
        <v>54</v>
      </c>
      <c r="E12692">
        <v>10</v>
      </c>
      <c r="F12692" t="s">
        <v>4</v>
      </c>
      <c r="G12692">
        <v>0</v>
      </c>
      <c r="H12692">
        <v>1</v>
      </c>
      <c r="I12692" t="s">
        <v>9</v>
      </c>
      <c r="J12692">
        <v>-1</v>
      </c>
    </row>
    <row r="12693" spans="3:10" x14ac:dyDescent="0.45">
      <c r="C12693" t="s">
        <v>20</v>
      </c>
      <c r="D12693">
        <v>54</v>
      </c>
      <c r="E12693">
        <v>10</v>
      </c>
      <c r="F12693" t="s">
        <v>6</v>
      </c>
      <c r="G12693">
        <v>0</v>
      </c>
      <c r="H12693">
        <v>1</v>
      </c>
      <c r="I12693" t="s">
        <v>13</v>
      </c>
      <c r="J12693">
        <v>-1</v>
      </c>
    </row>
    <row r="12694" spans="3:10" x14ac:dyDescent="0.45">
      <c r="C12694" t="s">
        <v>20</v>
      </c>
      <c r="D12694">
        <v>54</v>
      </c>
      <c r="E12694">
        <v>10</v>
      </c>
      <c r="F12694" t="s">
        <v>1</v>
      </c>
      <c r="G12694">
        <v>1</v>
      </c>
      <c r="H12694">
        <v>0</v>
      </c>
      <c r="I12694" t="s">
        <v>17</v>
      </c>
      <c r="J12694">
        <v>1</v>
      </c>
    </row>
    <row r="12695" spans="3:10" x14ac:dyDescent="0.45">
      <c r="C12695" t="s">
        <v>20</v>
      </c>
      <c r="D12695">
        <v>54</v>
      </c>
      <c r="E12695">
        <v>11</v>
      </c>
      <c r="F12695" t="s">
        <v>8</v>
      </c>
      <c r="G12695">
        <v>1</v>
      </c>
      <c r="H12695">
        <v>1</v>
      </c>
      <c r="I12695" t="s">
        <v>5</v>
      </c>
      <c r="J12695">
        <v>0</v>
      </c>
    </row>
    <row r="12696" spans="3:10" x14ac:dyDescent="0.45">
      <c r="C12696" t="s">
        <v>20</v>
      </c>
      <c r="D12696">
        <v>54</v>
      </c>
      <c r="E12696">
        <v>11</v>
      </c>
      <c r="F12696" t="s">
        <v>3</v>
      </c>
      <c r="G12696">
        <v>1</v>
      </c>
      <c r="H12696">
        <v>1</v>
      </c>
      <c r="I12696" t="s">
        <v>21</v>
      </c>
      <c r="J12696">
        <v>0</v>
      </c>
    </row>
    <row r="12697" spans="3:10" x14ac:dyDescent="0.45">
      <c r="C12697" t="s">
        <v>20</v>
      </c>
      <c r="D12697">
        <v>54</v>
      </c>
      <c r="E12697">
        <v>11</v>
      </c>
      <c r="F12697" t="s">
        <v>18</v>
      </c>
      <c r="G12697">
        <v>1</v>
      </c>
      <c r="H12697">
        <v>0</v>
      </c>
      <c r="I12697" t="s">
        <v>4</v>
      </c>
      <c r="J12697">
        <v>1</v>
      </c>
    </row>
    <row r="12698" spans="3:10" x14ac:dyDescent="0.45">
      <c r="C12698" t="s">
        <v>20</v>
      </c>
      <c r="D12698">
        <v>54</v>
      </c>
      <c r="E12698">
        <v>11</v>
      </c>
      <c r="F12698" t="s">
        <v>16</v>
      </c>
      <c r="G12698">
        <v>2</v>
      </c>
      <c r="H12698">
        <v>2</v>
      </c>
      <c r="I12698" t="s">
        <v>0</v>
      </c>
      <c r="J12698">
        <v>0</v>
      </c>
    </row>
    <row r="12699" spans="3:10" x14ac:dyDescent="0.45">
      <c r="C12699" t="s">
        <v>20</v>
      </c>
      <c r="D12699">
        <v>54</v>
      </c>
      <c r="E12699">
        <v>11</v>
      </c>
      <c r="F12699" t="s">
        <v>17</v>
      </c>
      <c r="G12699">
        <v>2</v>
      </c>
      <c r="H12699">
        <v>1</v>
      </c>
      <c r="I12699" t="s">
        <v>6</v>
      </c>
      <c r="J12699">
        <v>1</v>
      </c>
    </row>
    <row r="12700" spans="3:10" x14ac:dyDescent="0.45">
      <c r="C12700" t="s">
        <v>20</v>
      </c>
      <c r="D12700">
        <v>54</v>
      </c>
      <c r="E12700">
        <v>11</v>
      </c>
      <c r="F12700" t="s">
        <v>10</v>
      </c>
      <c r="G12700">
        <v>1</v>
      </c>
      <c r="H12700">
        <v>1</v>
      </c>
      <c r="I12700" t="s">
        <v>1</v>
      </c>
      <c r="J12700">
        <v>0</v>
      </c>
    </row>
    <row r="12701" spans="3:10" x14ac:dyDescent="0.45">
      <c r="C12701" t="s">
        <v>20</v>
      </c>
      <c r="D12701">
        <v>54</v>
      </c>
      <c r="E12701">
        <v>11</v>
      </c>
      <c r="F12701" t="s">
        <v>9</v>
      </c>
      <c r="G12701">
        <v>1</v>
      </c>
      <c r="H12701">
        <v>2</v>
      </c>
      <c r="I12701" t="s">
        <v>11</v>
      </c>
      <c r="J12701">
        <v>-1</v>
      </c>
    </row>
    <row r="12702" spans="3:10" x14ac:dyDescent="0.45">
      <c r="C12702" t="s">
        <v>20</v>
      </c>
      <c r="D12702">
        <v>54</v>
      </c>
      <c r="E12702">
        <v>11</v>
      </c>
      <c r="F12702" t="s">
        <v>13</v>
      </c>
      <c r="G12702">
        <v>0</v>
      </c>
      <c r="H12702">
        <v>0</v>
      </c>
      <c r="I12702" t="s">
        <v>15</v>
      </c>
      <c r="J12702">
        <v>0</v>
      </c>
    </row>
    <row r="12703" spans="3:10" x14ac:dyDescent="0.45">
      <c r="C12703" t="s">
        <v>20</v>
      </c>
      <c r="D12703">
        <v>54</v>
      </c>
      <c r="E12703">
        <v>11</v>
      </c>
      <c r="F12703" t="s">
        <v>7</v>
      </c>
      <c r="G12703">
        <v>0</v>
      </c>
      <c r="H12703">
        <v>3</v>
      </c>
      <c r="I12703" t="s">
        <v>14</v>
      </c>
      <c r="J12703">
        <v>-1</v>
      </c>
    </row>
    <row r="12704" spans="3:10" x14ac:dyDescent="0.45">
      <c r="C12704" t="s">
        <v>20</v>
      </c>
      <c r="D12704">
        <v>54</v>
      </c>
      <c r="E12704">
        <v>12</v>
      </c>
      <c r="F12704" t="s">
        <v>14</v>
      </c>
      <c r="G12704">
        <v>1</v>
      </c>
      <c r="H12704">
        <v>2</v>
      </c>
      <c r="I12704" t="s">
        <v>9</v>
      </c>
      <c r="J12704">
        <v>-1</v>
      </c>
    </row>
    <row r="12705" spans="3:10" x14ac:dyDescent="0.45">
      <c r="C12705" t="s">
        <v>20</v>
      </c>
      <c r="D12705">
        <v>54</v>
      </c>
      <c r="E12705">
        <v>12</v>
      </c>
      <c r="F12705" t="s">
        <v>4</v>
      </c>
      <c r="G12705">
        <v>1</v>
      </c>
      <c r="H12705">
        <v>0</v>
      </c>
      <c r="I12705" t="s">
        <v>16</v>
      </c>
      <c r="J12705">
        <v>1</v>
      </c>
    </row>
    <row r="12706" spans="3:10" x14ac:dyDescent="0.45">
      <c r="C12706" t="s">
        <v>20</v>
      </c>
      <c r="D12706">
        <v>54</v>
      </c>
      <c r="E12706">
        <v>12</v>
      </c>
      <c r="F12706" t="s">
        <v>5</v>
      </c>
      <c r="G12706">
        <v>4</v>
      </c>
      <c r="H12706">
        <v>0</v>
      </c>
      <c r="I12706" t="s">
        <v>7</v>
      </c>
      <c r="J12706">
        <v>1</v>
      </c>
    </row>
    <row r="12707" spans="3:10" x14ac:dyDescent="0.45">
      <c r="C12707" t="s">
        <v>20</v>
      </c>
      <c r="D12707">
        <v>54</v>
      </c>
      <c r="E12707">
        <v>12</v>
      </c>
      <c r="F12707" t="s">
        <v>0</v>
      </c>
      <c r="G12707">
        <v>3</v>
      </c>
      <c r="H12707">
        <v>0</v>
      </c>
      <c r="I12707" t="s">
        <v>13</v>
      </c>
      <c r="J12707">
        <v>1</v>
      </c>
    </row>
    <row r="12708" spans="3:10" x14ac:dyDescent="0.45">
      <c r="C12708" t="s">
        <v>20</v>
      </c>
      <c r="D12708">
        <v>54</v>
      </c>
      <c r="E12708">
        <v>12</v>
      </c>
      <c r="F12708" t="s">
        <v>11</v>
      </c>
      <c r="G12708">
        <v>1</v>
      </c>
      <c r="H12708">
        <v>1</v>
      </c>
      <c r="I12708" t="s">
        <v>18</v>
      </c>
      <c r="J12708">
        <v>0</v>
      </c>
    </row>
    <row r="12709" spans="3:10" x14ac:dyDescent="0.45">
      <c r="C12709" t="s">
        <v>20</v>
      </c>
      <c r="D12709">
        <v>54</v>
      </c>
      <c r="E12709">
        <v>12</v>
      </c>
      <c r="F12709" t="s">
        <v>15</v>
      </c>
      <c r="G12709">
        <v>0</v>
      </c>
      <c r="H12709">
        <v>0</v>
      </c>
      <c r="I12709" t="s">
        <v>17</v>
      </c>
      <c r="J12709">
        <v>0</v>
      </c>
    </row>
    <row r="12710" spans="3:10" x14ac:dyDescent="0.45">
      <c r="C12710" t="s">
        <v>20</v>
      </c>
      <c r="D12710">
        <v>54</v>
      </c>
      <c r="E12710">
        <v>12</v>
      </c>
      <c r="F12710" t="s">
        <v>21</v>
      </c>
      <c r="G12710">
        <v>3</v>
      </c>
      <c r="H12710">
        <v>0</v>
      </c>
      <c r="I12710" t="s">
        <v>8</v>
      </c>
      <c r="J12710">
        <v>1</v>
      </c>
    </row>
    <row r="12711" spans="3:10" x14ac:dyDescent="0.45">
      <c r="C12711" t="s">
        <v>20</v>
      </c>
      <c r="D12711">
        <v>54</v>
      </c>
      <c r="E12711">
        <v>12</v>
      </c>
      <c r="F12711" t="s">
        <v>6</v>
      </c>
      <c r="G12711">
        <v>1</v>
      </c>
      <c r="H12711">
        <v>2</v>
      </c>
      <c r="I12711" t="s">
        <v>10</v>
      </c>
      <c r="J12711">
        <v>-1</v>
      </c>
    </row>
    <row r="12712" spans="3:10" x14ac:dyDescent="0.45">
      <c r="C12712" t="s">
        <v>20</v>
      </c>
      <c r="D12712">
        <v>54</v>
      </c>
      <c r="E12712">
        <v>12</v>
      </c>
      <c r="F12712" t="s">
        <v>1</v>
      </c>
      <c r="G12712">
        <v>0</v>
      </c>
      <c r="H12712">
        <v>2</v>
      </c>
      <c r="I12712" t="s">
        <v>3</v>
      </c>
      <c r="J12712">
        <v>-1</v>
      </c>
    </row>
    <row r="12713" spans="3:10" x14ac:dyDescent="0.45">
      <c r="C12713" t="s">
        <v>20</v>
      </c>
      <c r="D12713">
        <v>54</v>
      </c>
      <c r="E12713">
        <v>13</v>
      </c>
      <c r="F12713" t="s">
        <v>8</v>
      </c>
      <c r="G12713">
        <v>3</v>
      </c>
      <c r="H12713">
        <v>2</v>
      </c>
      <c r="I12713" t="s">
        <v>1</v>
      </c>
      <c r="J12713">
        <v>1</v>
      </c>
    </row>
    <row r="12714" spans="3:10" x14ac:dyDescent="0.45">
      <c r="C12714" t="s">
        <v>20</v>
      </c>
      <c r="D12714">
        <v>54</v>
      </c>
      <c r="E12714">
        <v>13</v>
      </c>
      <c r="F12714" t="s">
        <v>3</v>
      </c>
      <c r="G12714">
        <v>1</v>
      </c>
      <c r="H12714">
        <v>1</v>
      </c>
      <c r="I12714" t="s">
        <v>6</v>
      </c>
      <c r="J12714">
        <v>0</v>
      </c>
    </row>
    <row r="12715" spans="3:10" x14ac:dyDescent="0.45">
      <c r="C12715" t="s">
        <v>20</v>
      </c>
      <c r="D12715">
        <v>54</v>
      </c>
      <c r="E12715">
        <v>13</v>
      </c>
      <c r="F12715" t="s">
        <v>18</v>
      </c>
      <c r="G12715">
        <v>1</v>
      </c>
      <c r="H12715">
        <v>2</v>
      </c>
      <c r="I12715" t="s">
        <v>14</v>
      </c>
      <c r="J12715">
        <v>-1</v>
      </c>
    </row>
    <row r="12716" spans="3:10" x14ac:dyDescent="0.45">
      <c r="C12716" t="s">
        <v>20</v>
      </c>
      <c r="D12716">
        <v>54</v>
      </c>
      <c r="E12716">
        <v>13</v>
      </c>
      <c r="F12716" t="s">
        <v>16</v>
      </c>
      <c r="G12716">
        <v>0</v>
      </c>
      <c r="H12716">
        <v>0</v>
      </c>
      <c r="I12716" t="s">
        <v>11</v>
      </c>
      <c r="J12716">
        <v>0</v>
      </c>
    </row>
    <row r="12717" spans="3:10" x14ac:dyDescent="0.45">
      <c r="C12717" t="s">
        <v>20</v>
      </c>
      <c r="D12717">
        <v>54</v>
      </c>
      <c r="E12717">
        <v>13</v>
      </c>
      <c r="F12717" t="s">
        <v>17</v>
      </c>
      <c r="G12717">
        <v>1</v>
      </c>
      <c r="H12717">
        <v>2</v>
      </c>
      <c r="I12717" t="s">
        <v>13</v>
      </c>
      <c r="J12717">
        <v>-1</v>
      </c>
    </row>
    <row r="12718" spans="3:10" x14ac:dyDescent="0.45">
      <c r="C12718" t="s">
        <v>20</v>
      </c>
      <c r="D12718">
        <v>54</v>
      </c>
      <c r="E12718">
        <v>13</v>
      </c>
      <c r="F12718" t="s">
        <v>10</v>
      </c>
      <c r="G12718">
        <v>0</v>
      </c>
      <c r="H12718">
        <v>0</v>
      </c>
      <c r="I12718" t="s">
        <v>15</v>
      </c>
      <c r="J12718">
        <v>0</v>
      </c>
    </row>
    <row r="12719" spans="3:10" x14ac:dyDescent="0.45">
      <c r="C12719" t="s">
        <v>20</v>
      </c>
      <c r="D12719">
        <v>54</v>
      </c>
      <c r="E12719">
        <v>13</v>
      </c>
      <c r="F12719" t="s">
        <v>9</v>
      </c>
      <c r="G12719">
        <v>0</v>
      </c>
      <c r="H12719">
        <v>0</v>
      </c>
      <c r="I12719" t="s">
        <v>5</v>
      </c>
      <c r="J12719">
        <v>0</v>
      </c>
    </row>
    <row r="12720" spans="3:10" x14ac:dyDescent="0.45">
      <c r="C12720" t="s">
        <v>20</v>
      </c>
      <c r="D12720">
        <v>54</v>
      </c>
      <c r="E12720">
        <v>13</v>
      </c>
      <c r="F12720" t="s">
        <v>4</v>
      </c>
      <c r="G12720">
        <v>1</v>
      </c>
      <c r="H12720">
        <v>0</v>
      </c>
      <c r="I12720" t="s">
        <v>0</v>
      </c>
      <c r="J12720">
        <v>1</v>
      </c>
    </row>
    <row r="12721" spans="3:10" x14ac:dyDescent="0.45">
      <c r="C12721" t="s">
        <v>20</v>
      </c>
      <c r="D12721">
        <v>54</v>
      </c>
      <c r="E12721">
        <v>13</v>
      </c>
      <c r="F12721" t="s">
        <v>7</v>
      </c>
      <c r="G12721">
        <v>0</v>
      </c>
      <c r="H12721">
        <v>1</v>
      </c>
      <c r="I12721" t="s">
        <v>21</v>
      </c>
      <c r="J12721">
        <v>-1</v>
      </c>
    </row>
    <row r="12722" spans="3:10" x14ac:dyDescent="0.45">
      <c r="C12722" t="s">
        <v>20</v>
      </c>
      <c r="D12722">
        <v>54</v>
      </c>
      <c r="E12722">
        <v>14</v>
      </c>
      <c r="F12722" t="s">
        <v>11</v>
      </c>
      <c r="G12722">
        <v>2</v>
      </c>
      <c r="H12722">
        <v>1</v>
      </c>
      <c r="I12722" t="s">
        <v>4</v>
      </c>
      <c r="J12722">
        <v>1</v>
      </c>
    </row>
    <row r="12723" spans="3:10" x14ac:dyDescent="0.45">
      <c r="C12723" t="s">
        <v>20</v>
      </c>
      <c r="D12723">
        <v>54</v>
      </c>
      <c r="E12723">
        <v>14</v>
      </c>
      <c r="F12723" t="s">
        <v>5</v>
      </c>
      <c r="G12723">
        <v>1</v>
      </c>
      <c r="H12723">
        <v>0</v>
      </c>
      <c r="I12723" t="s">
        <v>18</v>
      </c>
      <c r="J12723">
        <v>1</v>
      </c>
    </row>
    <row r="12724" spans="3:10" x14ac:dyDescent="0.45">
      <c r="C12724" t="s">
        <v>20</v>
      </c>
      <c r="D12724">
        <v>54</v>
      </c>
      <c r="E12724">
        <v>14</v>
      </c>
      <c r="F12724" t="s">
        <v>14</v>
      </c>
      <c r="G12724">
        <v>5</v>
      </c>
      <c r="H12724">
        <v>0</v>
      </c>
      <c r="I12724" t="s">
        <v>16</v>
      </c>
      <c r="J12724">
        <v>1</v>
      </c>
    </row>
    <row r="12725" spans="3:10" x14ac:dyDescent="0.45">
      <c r="C12725" t="s">
        <v>20</v>
      </c>
      <c r="D12725">
        <v>54</v>
      </c>
      <c r="E12725">
        <v>14</v>
      </c>
      <c r="F12725" t="s">
        <v>0</v>
      </c>
      <c r="G12725">
        <v>2</v>
      </c>
      <c r="H12725">
        <v>0</v>
      </c>
      <c r="I12725" t="s">
        <v>17</v>
      </c>
      <c r="J12725">
        <v>1</v>
      </c>
    </row>
    <row r="12726" spans="3:10" x14ac:dyDescent="0.45">
      <c r="C12726" t="s">
        <v>20</v>
      </c>
      <c r="D12726">
        <v>54</v>
      </c>
      <c r="E12726">
        <v>14</v>
      </c>
      <c r="F12726" t="s">
        <v>15</v>
      </c>
      <c r="G12726">
        <v>1</v>
      </c>
      <c r="H12726">
        <v>1</v>
      </c>
      <c r="I12726" t="s">
        <v>3</v>
      </c>
      <c r="J12726">
        <v>0</v>
      </c>
    </row>
    <row r="12727" spans="3:10" x14ac:dyDescent="0.45">
      <c r="C12727" t="s">
        <v>20</v>
      </c>
      <c r="D12727">
        <v>54</v>
      </c>
      <c r="E12727">
        <v>14</v>
      </c>
      <c r="F12727" t="s">
        <v>21</v>
      </c>
      <c r="G12727">
        <v>2</v>
      </c>
      <c r="H12727">
        <v>2</v>
      </c>
      <c r="I12727" t="s">
        <v>9</v>
      </c>
      <c r="J12727">
        <v>0</v>
      </c>
    </row>
    <row r="12728" spans="3:10" x14ac:dyDescent="0.45">
      <c r="C12728" t="s">
        <v>20</v>
      </c>
      <c r="D12728">
        <v>54</v>
      </c>
      <c r="E12728">
        <v>14</v>
      </c>
      <c r="F12728" t="s">
        <v>13</v>
      </c>
      <c r="G12728">
        <v>2</v>
      </c>
      <c r="H12728">
        <v>1</v>
      </c>
      <c r="I12728" t="s">
        <v>10</v>
      </c>
      <c r="J12728">
        <v>1</v>
      </c>
    </row>
    <row r="12729" spans="3:10" x14ac:dyDescent="0.45">
      <c r="C12729" t="s">
        <v>20</v>
      </c>
      <c r="D12729">
        <v>54</v>
      </c>
      <c r="E12729">
        <v>14</v>
      </c>
      <c r="F12729" t="s">
        <v>6</v>
      </c>
      <c r="G12729">
        <v>1</v>
      </c>
      <c r="H12729">
        <v>2</v>
      </c>
      <c r="I12729" t="s">
        <v>8</v>
      </c>
      <c r="J12729">
        <v>-1</v>
      </c>
    </row>
    <row r="12730" spans="3:10" x14ac:dyDescent="0.45">
      <c r="C12730" t="s">
        <v>20</v>
      </c>
      <c r="D12730">
        <v>54</v>
      </c>
      <c r="E12730">
        <v>14</v>
      </c>
      <c r="F12730" t="s">
        <v>1</v>
      </c>
      <c r="G12730">
        <v>1</v>
      </c>
      <c r="H12730">
        <v>2</v>
      </c>
      <c r="I12730" t="s">
        <v>7</v>
      </c>
      <c r="J12730">
        <v>-1</v>
      </c>
    </row>
    <row r="12731" spans="3:10" x14ac:dyDescent="0.45">
      <c r="C12731" t="s">
        <v>20</v>
      </c>
      <c r="D12731">
        <v>54</v>
      </c>
      <c r="E12731">
        <v>15</v>
      </c>
      <c r="F12731" t="s">
        <v>8</v>
      </c>
      <c r="G12731">
        <v>2</v>
      </c>
      <c r="H12731">
        <v>2</v>
      </c>
      <c r="I12731" t="s">
        <v>15</v>
      </c>
      <c r="J12731">
        <v>0</v>
      </c>
    </row>
    <row r="12732" spans="3:10" x14ac:dyDescent="0.45">
      <c r="C12732" t="s">
        <v>20</v>
      </c>
      <c r="D12732">
        <v>54</v>
      </c>
      <c r="E12732">
        <v>15</v>
      </c>
      <c r="F12732" t="s">
        <v>11</v>
      </c>
      <c r="G12732">
        <v>1</v>
      </c>
      <c r="H12732">
        <v>0</v>
      </c>
      <c r="I12732" t="s">
        <v>0</v>
      </c>
      <c r="J12732">
        <v>1</v>
      </c>
    </row>
    <row r="12733" spans="3:10" x14ac:dyDescent="0.45">
      <c r="C12733" t="s">
        <v>20</v>
      </c>
      <c r="D12733">
        <v>54</v>
      </c>
      <c r="E12733">
        <v>15</v>
      </c>
      <c r="F12733" t="s">
        <v>18</v>
      </c>
      <c r="G12733">
        <v>2</v>
      </c>
      <c r="H12733">
        <v>1</v>
      </c>
      <c r="I12733" t="s">
        <v>21</v>
      </c>
      <c r="J12733">
        <v>1</v>
      </c>
    </row>
    <row r="12734" spans="3:10" x14ac:dyDescent="0.45">
      <c r="C12734" t="s">
        <v>20</v>
      </c>
      <c r="D12734">
        <v>54</v>
      </c>
      <c r="E12734">
        <v>15</v>
      </c>
      <c r="F12734" t="s">
        <v>9</v>
      </c>
      <c r="G12734">
        <v>1</v>
      </c>
      <c r="H12734">
        <v>0</v>
      </c>
      <c r="I12734" t="s">
        <v>1</v>
      </c>
      <c r="J12734">
        <v>1</v>
      </c>
    </row>
    <row r="12735" spans="3:10" x14ac:dyDescent="0.45">
      <c r="C12735" t="s">
        <v>20</v>
      </c>
      <c r="D12735">
        <v>54</v>
      </c>
      <c r="E12735">
        <v>15</v>
      </c>
      <c r="F12735" t="s">
        <v>10</v>
      </c>
      <c r="G12735">
        <v>3</v>
      </c>
      <c r="H12735">
        <v>1</v>
      </c>
      <c r="I12735" t="s">
        <v>17</v>
      </c>
      <c r="J12735">
        <v>1</v>
      </c>
    </row>
    <row r="12736" spans="3:10" x14ac:dyDescent="0.45">
      <c r="C12736" t="s">
        <v>20</v>
      </c>
      <c r="D12736">
        <v>54</v>
      </c>
      <c r="E12736">
        <v>15</v>
      </c>
      <c r="F12736" t="s">
        <v>16</v>
      </c>
      <c r="G12736">
        <v>1</v>
      </c>
      <c r="H12736">
        <v>2</v>
      </c>
      <c r="I12736" t="s">
        <v>5</v>
      </c>
      <c r="J12736">
        <v>-1</v>
      </c>
    </row>
    <row r="12737" spans="3:10" x14ac:dyDescent="0.45">
      <c r="C12737" t="s">
        <v>20</v>
      </c>
      <c r="D12737">
        <v>54</v>
      </c>
      <c r="E12737">
        <v>15</v>
      </c>
      <c r="F12737" t="s">
        <v>3</v>
      </c>
      <c r="G12737">
        <v>1</v>
      </c>
      <c r="H12737">
        <v>0</v>
      </c>
      <c r="I12737" t="s">
        <v>13</v>
      </c>
      <c r="J12737">
        <v>1</v>
      </c>
    </row>
    <row r="12738" spans="3:10" x14ac:dyDescent="0.45">
      <c r="C12738" t="s">
        <v>20</v>
      </c>
      <c r="D12738">
        <v>54</v>
      </c>
      <c r="E12738">
        <v>15</v>
      </c>
      <c r="F12738" t="s">
        <v>4</v>
      </c>
      <c r="G12738">
        <v>0</v>
      </c>
      <c r="H12738">
        <v>2</v>
      </c>
      <c r="I12738" t="s">
        <v>14</v>
      </c>
      <c r="J12738">
        <v>-1</v>
      </c>
    </row>
    <row r="12739" spans="3:10" x14ac:dyDescent="0.45">
      <c r="C12739" t="s">
        <v>20</v>
      </c>
      <c r="D12739">
        <v>54</v>
      </c>
      <c r="E12739">
        <v>15</v>
      </c>
      <c r="F12739" t="s">
        <v>7</v>
      </c>
      <c r="G12739">
        <v>2</v>
      </c>
      <c r="H12739">
        <v>0</v>
      </c>
      <c r="I12739" t="s">
        <v>6</v>
      </c>
      <c r="J12739">
        <v>1</v>
      </c>
    </row>
    <row r="12740" spans="3:10" x14ac:dyDescent="0.45">
      <c r="C12740" t="s">
        <v>20</v>
      </c>
      <c r="D12740">
        <v>54</v>
      </c>
      <c r="E12740">
        <v>16</v>
      </c>
      <c r="F12740" t="s">
        <v>5</v>
      </c>
      <c r="G12740">
        <v>2</v>
      </c>
      <c r="H12740">
        <v>1</v>
      </c>
      <c r="I12740" t="s">
        <v>4</v>
      </c>
      <c r="J12740">
        <v>1</v>
      </c>
    </row>
    <row r="12741" spans="3:10" x14ac:dyDescent="0.45">
      <c r="C12741" t="s">
        <v>20</v>
      </c>
      <c r="D12741">
        <v>54</v>
      </c>
      <c r="E12741">
        <v>16</v>
      </c>
      <c r="F12741" t="s">
        <v>14</v>
      </c>
      <c r="G12741">
        <v>1</v>
      </c>
      <c r="H12741">
        <v>0</v>
      </c>
      <c r="I12741" t="s">
        <v>11</v>
      </c>
      <c r="J12741">
        <v>1</v>
      </c>
    </row>
    <row r="12742" spans="3:10" x14ac:dyDescent="0.45">
      <c r="C12742" t="s">
        <v>20</v>
      </c>
      <c r="D12742">
        <v>54</v>
      </c>
      <c r="E12742">
        <v>16</v>
      </c>
      <c r="F12742" t="s">
        <v>17</v>
      </c>
      <c r="G12742">
        <v>2</v>
      </c>
      <c r="H12742">
        <v>4</v>
      </c>
      <c r="I12742" t="s">
        <v>3</v>
      </c>
      <c r="J12742">
        <v>-1</v>
      </c>
    </row>
    <row r="12743" spans="3:10" x14ac:dyDescent="0.45">
      <c r="C12743" t="s">
        <v>20</v>
      </c>
      <c r="D12743">
        <v>54</v>
      </c>
      <c r="E12743">
        <v>16</v>
      </c>
      <c r="F12743" t="s">
        <v>10</v>
      </c>
      <c r="G12743">
        <v>0</v>
      </c>
      <c r="H12743">
        <v>1</v>
      </c>
      <c r="I12743" t="s">
        <v>0</v>
      </c>
      <c r="J12743">
        <v>-1</v>
      </c>
    </row>
    <row r="12744" spans="3:10" x14ac:dyDescent="0.45">
      <c r="C12744" t="s">
        <v>20</v>
      </c>
      <c r="D12744">
        <v>54</v>
      </c>
      <c r="E12744">
        <v>16</v>
      </c>
      <c r="F12744" t="s">
        <v>15</v>
      </c>
      <c r="G12744">
        <v>1</v>
      </c>
      <c r="H12744">
        <v>0</v>
      </c>
      <c r="I12744" t="s">
        <v>7</v>
      </c>
      <c r="J12744">
        <v>1</v>
      </c>
    </row>
    <row r="12745" spans="3:10" x14ac:dyDescent="0.45">
      <c r="C12745" t="s">
        <v>20</v>
      </c>
      <c r="D12745">
        <v>54</v>
      </c>
      <c r="E12745">
        <v>16</v>
      </c>
      <c r="F12745" t="s">
        <v>21</v>
      </c>
      <c r="G12745">
        <v>1</v>
      </c>
      <c r="H12745">
        <v>0</v>
      </c>
      <c r="I12745" t="s">
        <v>16</v>
      </c>
      <c r="J12745">
        <v>1</v>
      </c>
    </row>
    <row r="12746" spans="3:10" x14ac:dyDescent="0.45">
      <c r="C12746" t="s">
        <v>20</v>
      </c>
      <c r="D12746">
        <v>54</v>
      </c>
      <c r="E12746">
        <v>16</v>
      </c>
      <c r="F12746" t="s">
        <v>13</v>
      </c>
      <c r="G12746">
        <v>3</v>
      </c>
      <c r="H12746">
        <v>0</v>
      </c>
      <c r="I12746" t="s">
        <v>8</v>
      </c>
      <c r="J12746">
        <v>1</v>
      </c>
    </row>
    <row r="12747" spans="3:10" x14ac:dyDescent="0.45">
      <c r="C12747" t="s">
        <v>20</v>
      </c>
      <c r="D12747">
        <v>54</v>
      </c>
      <c r="E12747">
        <v>16</v>
      </c>
      <c r="F12747" t="s">
        <v>6</v>
      </c>
      <c r="G12747">
        <v>1</v>
      </c>
      <c r="H12747">
        <v>1</v>
      </c>
      <c r="I12747" t="s">
        <v>9</v>
      </c>
      <c r="J12747">
        <v>0</v>
      </c>
    </row>
    <row r="12748" spans="3:10" x14ac:dyDescent="0.45">
      <c r="C12748" t="s">
        <v>20</v>
      </c>
      <c r="D12748">
        <v>54</v>
      </c>
      <c r="E12748">
        <v>16</v>
      </c>
      <c r="F12748" t="s">
        <v>1</v>
      </c>
      <c r="G12748">
        <v>1</v>
      </c>
      <c r="H12748">
        <v>2</v>
      </c>
      <c r="I12748" t="s">
        <v>18</v>
      </c>
      <c r="J12748">
        <v>-1</v>
      </c>
    </row>
    <row r="12749" spans="3:10" x14ac:dyDescent="0.45">
      <c r="C12749" t="s">
        <v>20</v>
      </c>
      <c r="D12749">
        <v>54</v>
      </c>
      <c r="E12749">
        <v>17</v>
      </c>
      <c r="F12749" t="s">
        <v>8</v>
      </c>
      <c r="G12749">
        <v>2</v>
      </c>
      <c r="H12749">
        <v>1</v>
      </c>
      <c r="I12749" t="s">
        <v>17</v>
      </c>
      <c r="J12749">
        <v>1</v>
      </c>
    </row>
    <row r="12750" spans="3:10" x14ac:dyDescent="0.45">
      <c r="C12750" t="s">
        <v>20</v>
      </c>
      <c r="D12750">
        <v>54</v>
      </c>
      <c r="E12750">
        <v>17</v>
      </c>
      <c r="F12750" t="s">
        <v>16</v>
      </c>
      <c r="G12750">
        <v>4</v>
      </c>
      <c r="H12750">
        <v>0</v>
      </c>
      <c r="I12750" t="s">
        <v>1</v>
      </c>
      <c r="J12750">
        <v>1</v>
      </c>
    </row>
    <row r="12751" spans="3:10" x14ac:dyDescent="0.45">
      <c r="C12751" t="s">
        <v>20</v>
      </c>
      <c r="D12751">
        <v>54</v>
      </c>
      <c r="E12751">
        <v>17</v>
      </c>
      <c r="F12751" t="s">
        <v>3</v>
      </c>
      <c r="G12751">
        <v>0</v>
      </c>
      <c r="H12751">
        <v>2</v>
      </c>
      <c r="I12751" t="s">
        <v>10</v>
      </c>
      <c r="J12751">
        <v>-1</v>
      </c>
    </row>
    <row r="12752" spans="3:10" x14ac:dyDescent="0.45">
      <c r="C12752" t="s">
        <v>20</v>
      </c>
      <c r="D12752">
        <v>54</v>
      </c>
      <c r="E12752">
        <v>17</v>
      </c>
      <c r="F12752" t="s">
        <v>0</v>
      </c>
      <c r="G12752">
        <v>1</v>
      </c>
      <c r="H12752">
        <v>5</v>
      </c>
      <c r="I12752" t="s">
        <v>14</v>
      </c>
      <c r="J12752">
        <v>-1</v>
      </c>
    </row>
    <row r="12753" spans="3:10" x14ac:dyDescent="0.45">
      <c r="C12753" t="s">
        <v>20</v>
      </c>
      <c r="D12753">
        <v>54</v>
      </c>
      <c r="E12753">
        <v>17</v>
      </c>
      <c r="F12753" t="s">
        <v>11</v>
      </c>
      <c r="G12753">
        <v>1</v>
      </c>
      <c r="H12753">
        <v>2</v>
      </c>
      <c r="I12753" t="s">
        <v>5</v>
      </c>
      <c r="J12753">
        <v>-1</v>
      </c>
    </row>
    <row r="12754" spans="3:10" x14ac:dyDescent="0.45">
      <c r="C12754" t="s">
        <v>20</v>
      </c>
      <c r="D12754">
        <v>54</v>
      </c>
      <c r="E12754">
        <v>17</v>
      </c>
      <c r="F12754" t="s">
        <v>18</v>
      </c>
      <c r="G12754">
        <v>2</v>
      </c>
      <c r="H12754">
        <v>3</v>
      </c>
      <c r="I12754" t="s">
        <v>6</v>
      </c>
      <c r="J12754">
        <v>-1</v>
      </c>
    </row>
    <row r="12755" spans="3:10" x14ac:dyDescent="0.45">
      <c r="C12755" t="s">
        <v>20</v>
      </c>
      <c r="D12755">
        <v>54</v>
      </c>
      <c r="E12755">
        <v>17</v>
      </c>
      <c r="F12755" t="s">
        <v>9</v>
      </c>
      <c r="G12755">
        <v>0</v>
      </c>
      <c r="H12755">
        <v>1</v>
      </c>
      <c r="I12755" t="s">
        <v>15</v>
      </c>
      <c r="J12755">
        <v>-1</v>
      </c>
    </row>
    <row r="12756" spans="3:10" x14ac:dyDescent="0.45">
      <c r="C12756" t="s">
        <v>20</v>
      </c>
      <c r="D12756">
        <v>54</v>
      </c>
      <c r="E12756">
        <v>17</v>
      </c>
      <c r="F12756" t="s">
        <v>4</v>
      </c>
      <c r="G12756">
        <v>0</v>
      </c>
      <c r="H12756">
        <v>1</v>
      </c>
      <c r="I12756" t="s">
        <v>21</v>
      </c>
      <c r="J12756">
        <v>-1</v>
      </c>
    </row>
    <row r="12757" spans="3:10" x14ac:dyDescent="0.45">
      <c r="C12757" t="s">
        <v>20</v>
      </c>
      <c r="D12757">
        <v>54</v>
      </c>
      <c r="E12757">
        <v>17</v>
      </c>
      <c r="F12757" t="s">
        <v>7</v>
      </c>
      <c r="G12757">
        <v>1</v>
      </c>
      <c r="H12757">
        <v>2</v>
      </c>
      <c r="I12757" t="s">
        <v>13</v>
      </c>
      <c r="J12757">
        <v>-1</v>
      </c>
    </row>
    <row r="12758" spans="3:10" x14ac:dyDescent="0.45">
      <c r="C12758" t="s">
        <v>19</v>
      </c>
      <c r="D12758">
        <v>55</v>
      </c>
      <c r="E12758">
        <v>1</v>
      </c>
      <c r="F12758" t="s">
        <v>18</v>
      </c>
      <c r="G12758">
        <v>1</v>
      </c>
      <c r="H12758">
        <v>3</v>
      </c>
      <c r="I12758" t="s">
        <v>5</v>
      </c>
      <c r="J12758">
        <v>-1</v>
      </c>
    </row>
    <row r="12759" spans="3:10" x14ac:dyDescent="0.45">
      <c r="C12759" t="s">
        <v>19</v>
      </c>
      <c r="D12759">
        <v>55</v>
      </c>
      <c r="E12759">
        <v>1</v>
      </c>
      <c r="F12759" t="s">
        <v>16</v>
      </c>
      <c r="G12759">
        <v>3</v>
      </c>
      <c r="H12759">
        <v>3</v>
      </c>
      <c r="I12759" t="s">
        <v>9</v>
      </c>
      <c r="J12759">
        <v>0</v>
      </c>
    </row>
    <row r="12760" spans="3:10" x14ac:dyDescent="0.45">
      <c r="C12760" t="s">
        <v>19</v>
      </c>
      <c r="D12760">
        <v>55</v>
      </c>
      <c r="E12760">
        <v>1</v>
      </c>
      <c r="F12760" t="s">
        <v>12</v>
      </c>
      <c r="G12760">
        <v>2</v>
      </c>
      <c r="H12760">
        <v>2</v>
      </c>
      <c r="I12760" t="s">
        <v>8</v>
      </c>
      <c r="J12760">
        <v>0</v>
      </c>
    </row>
    <row r="12761" spans="3:10" x14ac:dyDescent="0.45">
      <c r="C12761" t="s">
        <v>19</v>
      </c>
      <c r="D12761">
        <v>55</v>
      </c>
      <c r="E12761">
        <v>1</v>
      </c>
      <c r="F12761" t="s">
        <v>14</v>
      </c>
      <c r="G12761">
        <v>1</v>
      </c>
      <c r="H12761">
        <v>0</v>
      </c>
      <c r="I12761" t="s">
        <v>0</v>
      </c>
      <c r="J12761">
        <v>1</v>
      </c>
    </row>
    <row r="12762" spans="3:10" x14ac:dyDescent="0.45">
      <c r="C12762" t="s">
        <v>19</v>
      </c>
      <c r="D12762">
        <v>55</v>
      </c>
      <c r="E12762">
        <v>1</v>
      </c>
      <c r="F12762" t="s">
        <v>15</v>
      </c>
      <c r="G12762">
        <v>1</v>
      </c>
      <c r="H12762">
        <v>0</v>
      </c>
      <c r="I12762" t="s">
        <v>7</v>
      </c>
      <c r="J12762">
        <v>1</v>
      </c>
    </row>
    <row r="12763" spans="3:10" x14ac:dyDescent="0.45">
      <c r="C12763" t="s">
        <v>19</v>
      </c>
      <c r="D12763">
        <v>55</v>
      </c>
      <c r="E12763">
        <v>1</v>
      </c>
      <c r="F12763" t="s">
        <v>6</v>
      </c>
      <c r="G12763">
        <v>1</v>
      </c>
      <c r="H12763">
        <v>1</v>
      </c>
      <c r="I12763" t="s">
        <v>13</v>
      </c>
      <c r="J12763">
        <v>0</v>
      </c>
    </row>
    <row r="12764" spans="3:10" x14ac:dyDescent="0.45">
      <c r="C12764" t="s">
        <v>19</v>
      </c>
      <c r="D12764">
        <v>55</v>
      </c>
      <c r="E12764">
        <v>1</v>
      </c>
      <c r="F12764" t="s">
        <v>4</v>
      </c>
      <c r="G12764">
        <v>0</v>
      </c>
      <c r="H12764">
        <v>1</v>
      </c>
      <c r="I12764" t="s">
        <v>17</v>
      </c>
      <c r="J12764">
        <v>-1</v>
      </c>
    </row>
    <row r="12765" spans="3:10" x14ac:dyDescent="0.45">
      <c r="C12765" t="s">
        <v>19</v>
      </c>
      <c r="D12765">
        <v>55</v>
      </c>
      <c r="E12765">
        <v>1</v>
      </c>
      <c r="F12765" t="s">
        <v>10</v>
      </c>
      <c r="G12765">
        <v>1</v>
      </c>
      <c r="H12765">
        <v>0</v>
      </c>
      <c r="I12765" t="s">
        <v>3</v>
      </c>
      <c r="J12765">
        <v>1</v>
      </c>
    </row>
    <row r="12766" spans="3:10" x14ac:dyDescent="0.45">
      <c r="C12766" t="s">
        <v>19</v>
      </c>
      <c r="D12766">
        <v>55</v>
      </c>
      <c r="E12766">
        <v>1</v>
      </c>
      <c r="F12766" t="s">
        <v>1</v>
      </c>
      <c r="G12766">
        <v>0</v>
      </c>
      <c r="H12766">
        <v>2</v>
      </c>
      <c r="I12766" t="s">
        <v>11</v>
      </c>
      <c r="J12766">
        <v>-1</v>
      </c>
    </row>
    <row r="12767" spans="3:10" x14ac:dyDescent="0.45">
      <c r="C12767" t="s">
        <v>19</v>
      </c>
      <c r="D12767">
        <v>55</v>
      </c>
      <c r="E12767">
        <v>2</v>
      </c>
      <c r="F12767" t="s">
        <v>5</v>
      </c>
      <c r="G12767">
        <v>3</v>
      </c>
      <c r="H12767">
        <v>4</v>
      </c>
      <c r="I12767" t="s">
        <v>4</v>
      </c>
      <c r="J12767">
        <v>-1</v>
      </c>
    </row>
    <row r="12768" spans="3:10" x14ac:dyDescent="0.45">
      <c r="C12768" t="s">
        <v>19</v>
      </c>
      <c r="D12768">
        <v>55</v>
      </c>
      <c r="E12768">
        <v>2</v>
      </c>
      <c r="F12768" t="s">
        <v>11</v>
      </c>
      <c r="G12768">
        <v>3</v>
      </c>
      <c r="H12768">
        <v>2</v>
      </c>
      <c r="I12768" t="s">
        <v>14</v>
      </c>
      <c r="J12768">
        <v>1</v>
      </c>
    </row>
    <row r="12769" spans="3:10" x14ac:dyDescent="0.45">
      <c r="C12769" t="s">
        <v>19</v>
      </c>
      <c r="D12769">
        <v>55</v>
      </c>
      <c r="E12769">
        <v>2</v>
      </c>
      <c r="F12769" t="s">
        <v>0</v>
      </c>
      <c r="G12769">
        <v>1</v>
      </c>
      <c r="H12769">
        <v>1</v>
      </c>
      <c r="I12769" t="s">
        <v>6</v>
      </c>
      <c r="J12769">
        <v>0</v>
      </c>
    </row>
    <row r="12770" spans="3:10" x14ac:dyDescent="0.45">
      <c r="C12770" t="s">
        <v>19</v>
      </c>
      <c r="D12770">
        <v>55</v>
      </c>
      <c r="E12770">
        <v>2</v>
      </c>
      <c r="F12770" t="s">
        <v>17</v>
      </c>
      <c r="G12770">
        <v>2</v>
      </c>
      <c r="H12770">
        <v>1</v>
      </c>
      <c r="I12770" t="s">
        <v>10</v>
      </c>
      <c r="J12770">
        <v>1</v>
      </c>
    </row>
    <row r="12771" spans="3:10" x14ac:dyDescent="0.45">
      <c r="C12771" t="s">
        <v>19</v>
      </c>
      <c r="D12771">
        <v>55</v>
      </c>
      <c r="E12771">
        <v>2</v>
      </c>
      <c r="F12771" t="s">
        <v>7</v>
      </c>
      <c r="G12771">
        <v>2</v>
      </c>
      <c r="H12771">
        <v>4</v>
      </c>
      <c r="I12771" t="s">
        <v>12</v>
      </c>
      <c r="J12771">
        <v>-1</v>
      </c>
    </row>
    <row r="12772" spans="3:10" x14ac:dyDescent="0.45">
      <c r="C12772" t="s">
        <v>19</v>
      </c>
      <c r="D12772">
        <v>55</v>
      </c>
      <c r="E12772">
        <v>2</v>
      </c>
      <c r="F12772" t="s">
        <v>9</v>
      </c>
      <c r="G12772">
        <v>1</v>
      </c>
      <c r="H12772">
        <v>2</v>
      </c>
      <c r="I12772" t="s">
        <v>15</v>
      </c>
      <c r="J12772">
        <v>-1</v>
      </c>
    </row>
    <row r="12773" spans="3:10" x14ac:dyDescent="0.45">
      <c r="C12773" t="s">
        <v>19</v>
      </c>
      <c r="D12773">
        <v>55</v>
      </c>
      <c r="E12773">
        <v>2</v>
      </c>
      <c r="F12773" t="s">
        <v>8</v>
      </c>
      <c r="G12773">
        <v>1</v>
      </c>
      <c r="H12773">
        <v>1</v>
      </c>
      <c r="I12773" t="s">
        <v>1</v>
      </c>
      <c r="J12773">
        <v>0</v>
      </c>
    </row>
    <row r="12774" spans="3:10" x14ac:dyDescent="0.45">
      <c r="C12774" t="s">
        <v>19</v>
      </c>
      <c r="D12774">
        <v>55</v>
      </c>
      <c r="E12774">
        <v>2</v>
      </c>
      <c r="F12774" t="s">
        <v>13</v>
      </c>
      <c r="G12774">
        <v>0</v>
      </c>
      <c r="H12774">
        <v>3</v>
      </c>
      <c r="I12774" t="s">
        <v>18</v>
      </c>
      <c r="J12774">
        <v>-1</v>
      </c>
    </row>
    <row r="12775" spans="3:10" x14ac:dyDescent="0.45">
      <c r="C12775" t="s">
        <v>19</v>
      </c>
      <c r="D12775">
        <v>55</v>
      </c>
      <c r="E12775">
        <v>2</v>
      </c>
      <c r="F12775" t="s">
        <v>3</v>
      </c>
      <c r="G12775">
        <v>2</v>
      </c>
      <c r="H12775">
        <v>0</v>
      </c>
      <c r="I12775" t="s">
        <v>16</v>
      </c>
      <c r="J12775">
        <v>1</v>
      </c>
    </row>
    <row r="12776" spans="3:10" x14ac:dyDescent="0.45">
      <c r="C12776" t="s">
        <v>19</v>
      </c>
      <c r="D12776">
        <v>55</v>
      </c>
      <c r="E12776">
        <v>3</v>
      </c>
      <c r="F12776" t="s">
        <v>14</v>
      </c>
      <c r="G12776">
        <v>1</v>
      </c>
      <c r="H12776">
        <v>1</v>
      </c>
      <c r="I12776" t="s">
        <v>8</v>
      </c>
      <c r="J12776">
        <v>0</v>
      </c>
    </row>
    <row r="12777" spans="3:10" x14ac:dyDescent="0.45">
      <c r="C12777" t="s">
        <v>19</v>
      </c>
      <c r="D12777">
        <v>55</v>
      </c>
      <c r="E12777">
        <v>3</v>
      </c>
      <c r="F12777" t="s">
        <v>16</v>
      </c>
      <c r="G12777">
        <v>1</v>
      </c>
      <c r="H12777">
        <v>0</v>
      </c>
      <c r="I12777" t="s">
        <v>17</v>
      </c>
      <c r="J12777">
        <v>1</v>
      </c>
    </row>
    <row r="12778" spans="3:10" x14ac:dyDescent="0.45">
      <c r="C12778" t="s">
        <v>19</v>
      </c>
      <c r="D12778">
        <v>55</v>
      </c>
      <c r="E12778">
        <v>3</v>
      </c>
      <c r="F12778" t="s">
        <v>7</v>
      </c>
      <c r="G12778">
        <v>1</v>
      </c>
      <c r="H12778">
        <v>1</v>
      </c>
      <c r="I12778" t="s">
        <v>9</v>
      </c>
      <c r="J12778">
        <v>0</v>
      </c>
    </row>
    <row r="12779" spans="3:10" x14ac:dyDescent="0.45">
      <c r="C12779" t="s">
        <v>19</v>
      </c>
      <c r="D12779">
        <v>55</v>
      </c>
      <c r="E12779">
        <v>3</v>
      </c>
      <c r="F12779" t="s">
        <v>1</v>
      </c>
      <c r="G12779">
        <v>0</v>
      </c>
      <c r="H12779">
        <v>2</v>
      </c>
      <c r="I12779" t="s">
        <v>12</v>
      </c>
      <c r="J12779">
        <v>-1</v>
      </c>
    </row>
    <row r="12780" spans="3:10" x14ac:dyDescent="0.45">
      <c r="C12780" t="s">
        <v>19</v>
      </c>
      <c r="D12780">
        <v>55</v>
      </c>
      <c r="E12780">
        <v>3</v>
      </c>
      <c r="F12780" t="s">
        <v>18</v>
      </c>
      <c r="G12780">
        <v>3</v>
      </c>
      <c r="H12780">
        <v>3</v>
      </c>
      <c r="I12780" t="s">
        <v>0</v>
      </c>
      <c r="J12780">
        <v>0</v>
      </c>
    </row>
    <row r="12781" spans="3:10" x14ac:dyDescent="0.45">
      <c r="C12781" t="s">
        <v>19</v>
      </c>
      <c r="D12781">
        <v>55</v>
      </c>
      <c r="E12781">
        <v>3</v>
      </c>
      <c r="F12781" t="s">
        <v>6</v>
      </c>
      <c r="G12781">
        <v>1</v>
      </c>
      <c r="H12781">
        <v>1</v>
      </c>
      <c r="I12781" t="s">
        <v>11</v>
      </c>
      <c r="J12781">
        <v>0</v>
      </c>
    </row>
    <row r="12782" spans="3:10" x14ac:dyDescent="0.45">
      <c r="C12782" t="s">
        <v>19</v>
      </c>
      <c r="D12782">
        <v>55</v>
      </c>
      <c r="E12782">
        <v>3</v>
      </c>
      <c r="F12782" t="s">
        <v>4</v>
      </c>
      <c r="G12782">
        <v>0</v>
      </c>
      <c r="H12782">
        <v>0</v>
      </c>
      <c r="I12782" t="s">
        <v>13</v>
      </c>
      <c r="J12782">
        <v>0</v>
      </c>
    </row>
    <row r="12783" spans="3:10" x14ac:dyDescent="0.45">
      <c r="C12783" t="s">
        <v>19</v>
      </c>
      <c r="D12783">
        <v>55</v>
      </c>
      <c r="E12783">
        <v>3</v>
      </c>
      <c r="F12783" t="s">
        <v>10</v>
      </c>
      <c r="G12783">
        <v>1</v>
      </c>
      <c r="H12783">
        <v>2</v>
      </c>
      <c r="I12783" t="s">
        <v>5</v>
      </c>
      <c r="J12783">
        <v>-1</v>
      </c>
    </row>
    <row r="12784" spans="3:10" x14ac:dyDescent="0.45">
      <c r="C12784" t="s">
        <v>19</v>
      </c>
      <c r="D12784">
        <v>55</v>
      </c>
      <c r="E12784">
        <v>3</v>
      </c>
      <c r="F12784" t="s">
        <v>15</v>
      </c>
      <c r="G12784">
        <v>1</v>
      </c>
      <c r="H12784">
        <v>1</v>
      </c>
      <c r="I12784" t="s">
        <v>3</v>
      </c>
      <c r="J12784">
        <v>0</v>
      </c>
    </row>
    <row r="12785" spans="3:10" x14ac:dyDescent="0.45">
      <c r="C12785" t="s">
        <v>19</v>
      </c>
      <c r="D12785">
        <v>55</v>
      </c>
      <c r="E12785">
        <v>4</v>
      </c>
      <c r="F12785" t="s">
        <v>12</v>
      </c>
      <c r="G12785">
        <v>3</v>
      </c>
      <c r="H12785">
        <v>2</v>
      </c>
      <c r="I12785" t="s">
        <v>14</v>
      </c>
      <c r="J12785">
        <v>1</v>
      </c>
    </row>
    <row r="12786" spans="3:10" x14ac:dyDescent="0.45">
      <c r="C12786" t="s">
        <v>19</v>
      </c>
      <c r="D12786">
        <v>55</v>
      </c>
      <c r="E12786">
        <v>4</v>
      </c>
      <c r="F12786" t="s">
        <v>3</v>
      </c>
      <c r="G12786">
        <v>3</v>
      </c>
      <c r="H12786">
        <v>0</v>
      </c>
      <c r="I12786" t="s">
        <v>9</v>
      </c>
      <c r="J12786">
        <v>1</v>
      </c>
    </row>
    <row r="12787" spans="3:10" x14ac:dyDescent="0.45">
      <c r="C12787" t="s">
        <v>19</v>
      </c>
      <c r="D12787">
        <v>55</v>
      </c>
      <c r="E12787">
        <v>4</v>
      </c>
      <c r="F12787" t="s">
        <v>0</v>
      </c>
      <c r="G12787">
        <v>1</v>
      </c>
      <c r="H12787">
        <v>1</v>
      </c>
      <c r="I12787" t="s">
        <v>4</v>
      </c>
      <c r="J12787">
        <v>0</v>
      </c>
    </row>
    <row r="12788" spans="3:10" x14ac:dyDescent="0.45">
      <c r="C12788" t="s">
        <v>19</v>
      </c>
      <c r="D12788">
        <v>55</v>
      </c>
      <c r="E12788">
        <v>4</v>
      </c>
      <c r="F12788" t="s">
        <v>17</v>
      </c>
      <c r="G12788">
        <v>1</v>
      </c>
      <c r="H12788">
        <v>1</v>
      </c>
      <c r="I12788" t="s">
        <v>15</v>
      </c>
      <c r="J12788">
        <v>0</v>
      </c>
    </row>
    <row r="12789" spans="3:10" x14ac:dyDescent="0.45">
      <c r="C12789" t="s">
        <v>19</v>
      </c>
      <c r="D12789">
        <v>55</v>
      </c>
      <c r="E12789">
        <v>4</v>
      </c>
      <c r="F12789" t="s">
        <v>5</v>
      </c>
      <c r="G12789">
        <v>2</v>
      </c>
      <c r="H12789">
        <v>1</v>
      </c>
      <c r="I12789" t="s">
        <v>16</v>
      </c>
      <c r="J12789">
        <v>1</v>
      </c>
    </row>
    <row r="12790" spans="3:10" x14ac:dyDescent="0.45">
      <c r="C12790" t="s">
        <v>19</v>
      </c>
      <c r="D12790">
        <v>55</v>
      </c>
      <c r="E12790">
        <v>4</v>
      </c>
      <c r="F12790" t="s">
        <v>11</v>
      </c>
      <c r="G12790">
        <v>2</v>
      </c>
      <c r="H12790">
        <v>0</v>
      </c>
      <c r="I12790" t="s">
        <v>18</v>
      </c>
      <c r="J12790">
        <v>1</v>
      </c>
    </row>
    <row r="12791" spans="3:10" x14ac:dyDescent="0.45">
      <c r="C12791" t="s">
        <v>19</v>
      </c>
      <c r="D12791">
        <v>55</v>
      </c>
      <c r="E12791">
        <v>4</v>
      </c>
      <c r="F12791" t="s">
        <v>8</v>
      </c>
      <c r="G12791">
        <v>4</v>
      </c>
      <c r="H12791">
        <v>2</v>
      </c>
      <c r="I12791" t="s">
        <v>6</v>
      </c>
      <c r="J12791">
        <v>1</v>
      </c>
    </row>
    <row r="12792" spans="3:10" x14ac:dyDescent="0.45">
      <c r="C12792" t="s">
        <v>19</v>
      </c>
      <c r="D12792">
        <v>55</v>
      </c>
      <c r="E12792">
        <v>4</v>
      </c>
      <c r="F12792" t="s">
        <v>13</v>
      </c>
      <c r="G12792">
        <v>0</v>
      </c>
      <c r="H12792">
        <v>2</v>
      </c>
      <c r="I12792" t="s">
        <v>10</v>
      </c>
      <c r="J12792">
        <v>-1</v>
      </c>
    </row>
    <row r="12793" spans="3:10" x14ac:dyDescent="0.45">
      <c r="C12793" t="s">
        <v>19</v>
      </c>
      <c r="D12793">
        <v>55</v>
      </c>
      <c r="E12793">
        <v>4</v>
      </c>
      <c r="F12793" t="s">
        <v>1</v>
      </c>
      <c r="G12793">
        <v>1</v>
      </c>
      <c r="H12793">
        <v>0</v>
      </c>
      <c r="I12793" t="s">
        <v>7</v>
      </c>
      <c r="J12793">
        <v>1</v>
      </c>
    </row>
    <row r="12794" spans="3:10" x14ac:dyDescent="0.45">
      <c r="C12794" t="s">
        <v>19</v>
      </c>
      <c r="D12794">
        <v>55</v>
      </c>
      <c r="E12794">
        <v>5</v>
      </c>
      <c r="F12794" t="s">
        <v>18</v>
      </c>
      <c r="G12794">
        <v>1</v>
      </c>
      <c r="H12794">
        <v>1</v>
      </c>
      <c r="I12794" t="s">
        <v>8</v>
      </c>
      <c r="J12794">
        <v>0</v>
      </c>
    </row>
    <row r="12795" spans="3:10" x14ac:dyDescent="0.45">
      <c r="C12795" t="s">
        <v>19</v>
      </c>
      <c r="D12795">
        <v>55</v>
      </c>
      <c r="E12795">
        <v>5</v>
      </c>
      <c r="F12795" t="s">
        <v>16</v>
      </c>
      <c r="G12795">
        <v>2</v>
      </c>
      <c r="H12795">
        <v>0</v>
      </c>
      <c r="I12795" t="s">
        <v>13</v>
      </c>
      <c r="J12795">
        <v>1</v>
      </c>
    </row>
    <row r="12796" spans="3:10" x14ac:dyDescent="0.45">
      <c r="C12796" t="s">
        <v>19</v>
      </c>
      <c r="D12796">
        <v>55</v>
      </c>
      <c r="E12796">
        <v>5</v>
      </c>
      <c r="F12796" t="s">
        <v>14</v>
      </c>
      <c r="G12796">
        <v>3</v>
      </c>
      <c r="H12796">
        <v>1</v>
      </c>
      <c r="I12796" t="s">
        <v>1</v>
      </c>
      <c r="J12796">
        <v>1</v>
      </c>
    </row>
    <row r="12797" spans="3:10" x14ac:dyDescent="0.45">
      <c r="C12797" t="s">
        <v>19</v>
      </c>
      <c r="D12797">
        <v>55</v>
      </c>
      <c r="E12797">
        <v>5</v>
      </c>
      <c r="F12797" t="s">
        <v>10</v>
      </c>
      <c r="G12797">
        <v>3</v>
      </c>
      <c r="H12797">
        <v>1</v>
      </c>
      <c r="I12797" t="s">
        <v>0</v>
      </c>
      <c r="J12797">
        <v>1</v>
      </c>
    </row>
    <row r="12798" spans="3:10" x14ac:dyDescent="0.45">
      <c r="C12798" t="s">
        <v>19</v>
      </c>
      <c r="D12798">
        <v>55</v>
      </c>
      <c r="E12798">
        <v>5</v>
      </c>
      <c r="F12798" t="s">
        <v>7</v>
      </c>
      <c r="G12798">
        <v>2</v>
      </c>
      <c r="H12798">
        <v>4</v>
      </c>
      <c r="I12798" t="s">
        <v>3</v>
      </c>
      <c r="J12798">
        <v>-1</v>
      </c>
    </row>
    <row r="12799" spans="3:10" x14ac:dyDescent="0.45">
      <c r="C12799" t="s">
        <v>19</v>
      </c>
      <c r="D12799">
        <v>55</v>
      </c>
      <c r="E12799">
        <v>5</v>
      </c>
      <c r="F12799" t="s">
        <v>15</v>
      </c>
      <c r="G12799">
        <v>0</v>
      </c>
      <c r="H12799">
        <v>0</v>
      </c>
      <c r="I12799" t="s">
        <v>5</v>
      </c>
      <c r="J12799">
        <v>0</v>
      </c>
    </row>
    <row r="12800" spans="3:10" x14ac:dyDescent="0.45">
      <c r="C12800" t="s">
        <v>19</v>
      </c>
      <c r="D12800">
        <v>55</v>
      </c>
      <c r="E12800">
        <v>5</v>
      </c>
      <c r="F12800" t="s">
        <v>9</v>
      </c>
      <c r="G12800">
        <v>1</v>
      </c>
      <c r="H12800">
        <v>1</v>
      </c>
      <c r="I12800" t="s">
        <v>17</v>
      </c>
      <c r="J12800">
        <v>0</v>
      </c>
    </row>
    <row r="12801" spans="3:10" x14ac:dyDescent="0.45">
      <c r="C12801" t="s">
        <v>19</v>
      </c>
      <c r="D12801">
        <v>55</v>
      </c>
      <c r="E12801">
        <v>5</v>
      </c>
      <c r="F12801" t="s">
        <v>6</v>
      </c>
      <c r="G12801">
        <v>0</v>
      </c>
      <c r="H12801">
        <v>0</v>
      </c>
      <c r="I12801" t="s">
        <v>12</v>
      </c>
      <c r="J12801">
        <v>0</v>
      </c>
    </row>
    <row r="12802" spans="3:10" x14ac:dyDescent="0.45">
      <c r="C12802" t="s">
        <v>19</v>
      </c>
      <c r="D12802">
        <v>55</v>
      </c>
      <c r="E12802">
        <v>5</v>
      </c>
      <c r="F12802" t="s">
        <v>4</v>
      </c>
      <c r="G12802">
        <v>2</v>
      </c>
      <c r="H12802">
        <v>2</v>
      </c>
      <c r="I12802" t="s">
        <v>11</v>
      </c>
      <c r="J12802">
        <v>0</v>
      </c>
    </row>
    <row r="12803" spans="3:10" x14ac:dyDescent="0.45">
      <c r="C12803" t="s">
        <v>19</v>
      </c>
      <c r="D12803">
        <v>55</v>
      </c>
      <c r="E12803">
        <v>6</v>
      </c>
      <c r="F12803" t="s">
        <v>5</v>
      </c>
      <c r="G12803">
        <v>2</v>
      </c>
      <c r="H12803">
        <v>0</v>
      </c>
      <c r="I12803" t="s">
        <v>9</v>
      </c>
      <c r="J12803">
        <v>1</v>
      </c>
    </row>
    <row r="12804" spans="3:10" x14ac:dyDescent="0.45">
      <c r="C12804" t="s">
        <v>19</v>
      </c>
      <c r="D12804">
        <v>55</v>
      </c>
      <c r="E12804">
        <v>6</v>
      </c>
      <c r="F12804" t="s">
        <v>11</v>
      </c>
      <c r="G12804">
        <v>3</v>
      </c>
      <c r="H12804">
        <v>0</v>
      </c>
      <c r="I12804" t="s">
        <v>10</v>
      </c>
      <c r="J12804">
        <v>1</v>
      </c>
    </row>
    <row r="12805" spans="3:10" x14ac:dyDescent="0.45">
      <c r="C12805" t="s">
        <v>19</v>
      </c>
      <c r="D12805">
        <v>55</v>
      </c>
      <c r="E12805">
        <v>6</v>
      </c>
      <c r="F12805" t="s">
        <v>12</v>
      </c>
      <c r="G12805">
        <v>0</v>
      </c>
      <c r="H12805">
        <v>0</v>
      </c>
      <c r="I12805" t="s">
        <v>18</v>
      </c>
      <c r="J12805">
        <v>0</v>
      </c>
    </row>
    <row r="12806" spans="3:10" x14ac:dyDescent="0.45">
      <c r="C12806" t="s">
        <v>19</v>
      </c>
      <c r="D12806">
        <v>55</v>
      </c>
      <c r="E12806">
        <v>6</v>
      </c>
      <c r="F12806" t="s">
        <v>14</v>
      </c>
      <c r="G12806">
        <v>1</v>
      </c>
      <c r="H12806">
        <v>0</v>
      </c>
      <c r="I12806" t="s">
        <v>7</v>
      </c>
      <c r="J12806">
        <v>1</v>
      </c>
    </row>
    <row r="12807" spans="3:10" x14ac:dyDescent="0.45">
      <c r="C12807" t="s">
        <v>19</v>
      </c>
      <c r="D12807">
        <v>55</v>
      </c>
      <c r="E12807">
        <v>6</v>
      </c>
      <c r="F12807" t="s">
        <v>0</v>
      </c>
      <c r="G12807">
        <v>2</v>
      </c>
      <c r="H12807">
        <v>1</v>
      </c>
      <c r="I12807" t="s">
        <v>16</v>
      </c>
      <c r="J12807">
        <v>1</v>
      </c>
    </row>
    <row r="12808" spans="3:10" x14ac:dyDescent="0.45">
      <c r="C12808" t="s">
        <v>19</v>
      </c>
      <c r="D12808">
        <v>55</v>
      </c>
      <c r="E12808">
        <v>6</v>
      </c>
      <c r="F12808" t="s">
        <v>17</v>
      </c>
      <c r="G12808">
        <v>0</v>
      </c>
      <c r="H12808">
        <v>1</v>
      </c>
      <c r="I12808" t="s">
        <v>3</v>
      </c>
      <c r="J12808">
        <v>-1</v>
      </c>
    </row>
    <row r="12809" spans="3:10" x14ac:dyDescent="0.45">
      <c r="C12809" t="s">
        <v>19</v>
      </c>
      <c r="D12809">
        <v>55</v>
      </c>
      <c r="E12809">
        <v>6</v>
      </c>
      <c r="F12809" t="s">
        <v>8</v>
      </c>
      <c r="G12809">
        <v>0</v>
      </c>
      <c r="H12809">
        <v>4</v>
      </c>
      <c r="I12809" t="s">
        <v>4</v>
      </c>
      <c r="J12809">
        <v>-1</v>
      </c>
    </row>
    <row r="12810" spans="3:10" x14ac:dyDescent="0.45">
      <c r="C12810" t="s">
        <v>19</v>
      </c>
      <c r="D12810">
        <v>55</v>
      </c>
      <c r="E12810">
        <v>6</v>
      </c>
      <c r="F12810" t="s">
        <v>13</v>
      </c>
      <c r="G12810">
        <v>1</v>
      </c>
      <c r="H12810">
        <v>1</v>
      </c>
      <c r="I12810" t="s">
        <v>15</v>
      </c>
      <c r="J12810">
        <v>0</v>
      </c>
    </row>
    <row r="12811" spans="3:10" x14ac:dyDescent="0.45">
      <c r="C12811" t="s">
        <v>19</v>
      </c>
      <c r="D12811">
        <v>55</v>
      </c>
      <c r="E12811">
        <v>6</v>
      </c>
      <c r="F12811" t="s">
        <v>1</v>
      </c>
      <c r="G12811">
        <v>2</v>
      </c>
      <c r="H12811">
        <v>4</v>
      </c>
      <c r="I12811" t="s">
        <v>6</v>
      </c>
      <c r="J12811">
        <v>-1</v>
      </c>
    </row>
    <row r="12812" spans="3:10" x14ac:dyDescent="0.45">
      <c r="C12812" t="s">
        <v>19</v>
      </c>
      <c r="D12812">
        <v>55</v>
      </c>
      <c r="E12812">
        <v>7</v>
      </c>
      <c r="F12812" t="s">
        <v>18</v>
      </c>
      <c r="G12812">
        <v>2</v>
      </c>
      <c r="H12812">
        <v>0</v>
      </c>
      <c r="I12812" t="s">
        <v>1</v>
      </c>
      <c r="J12812">
        <v>1</v>
      </c>
    </row>
    <row r="12813" spans="3:10" x14ac:dyDescent="0.45">
      <c r="C12813" t="s">
        <v>19</v>
      </c>
      <c r="D12813">
        <v>55</v>
      </c>
      <c r="E12813">
        <v>7</v>
      </c>
      <c r="F12813" t="s">
        <v>16</v>
      </c>
      <c r="G12813">
        <v>1</v>
      </c>
      <c r="H12813">
        <v>1</v>
      </c>
      <c r="I12813" t="s">
        <v>11</v>
      </c>
      <c r="J12813">
        <v>0</v>
      </c>
    </row>
    <row r="12814" spans="3:10" x14ac:dyDescent="0.45">
      <c r="C12814" t="s">
        <v>19</v>
      </c>
      <c r="D12814">
        <v>55</v>
      </c>
      <c r="E12814">
        <v>7</v>
      </c>
      <c r="F12814" t="s">
        <v>3</v>
      </c>
      <c r="G12814">
        <v>3</v>
      </c>
      <c r="H12814">
        <v>1</v>
      </c>
      <c r="I12814" t="s">
        <v>5</v>
      </c>
      <c r="J12814">
        <v>1</v>
      </c>
    </row>
    <row r="12815" spans="3:10" x14ac:dyDescent="0.45">
      <c r="C12815" t="s">
        <v>19</v>
      </c>
      <c r="D12815">
        <v>55</v>
      </c>
      <c r="E12815">
        <v>7</v>
      </c>
      <c r="F12815" t="s">
        <v>10</v>
      </c>
      <c r="G12815">
        <v>2</v>
      </c>
      <c r="H12815">
        <v>2</v>
      </c>
      <c r="I12815" t="s">
        <v>8</v>
      </c>
      <c r="J12815">
        <v>0</v>
      </c>
    </row>
    <row r="12816" spans="3:10" x14ac:dyDescent="0.45">
      <c r="C12816" t="s">
        <v>19</v>
      </c>
      <c r="D12816">
        <v>55</v>
      </c>
      <c r="E12816">
        <v>7</v>
      </c>
      <c r="F12816" t="s">
        <v>7</v>
      </c>
      <c r="G12816">
        <v>1</v>
      </c>
      <c r="H12816">
        <v>1</v>
      </c>
      <c r="I12816" t="s">
        <v>17</v>
      </c>
      <c r="J12816">
        <v>0</v>
      </c>
    </row>
    <row r="12817" spans="3:10" x14ac:dyDescent="0.45">
      <c r="C12817" t="s">
        <v>19</v>
      </c>
      <c r="D12817">
        <v>55</v>
      </c>
      <c r="E12817">
        <v>7</v>
      </c>
      <c r="F12817" t="s">
        <v>15</v>
      </c>
      <c r="G12817">
        <v>3</v>
      </c>
      <c r="H12817">
        <v>1</v>
      </c>
      <c r="I12817" t="s">
        <v>0</v>
      </c>
      <c r="J12817">
        <v>1</v>
      </c>
    </row>
    <row r="12818" spans="3:10" x14ac:dyDescent="0.45">
      <c r="C12818" t="s">
        <v>19</v>
      </c>
      <c r="D12818">
        <v>55</v>
      </c>
      <c r="E12818">
        <v>7</v>
      </c>
      <c r="F12818" t="s">
        <v>9</v>
      </c>
      <c r="G12818">
        <v>1</v>
      </c>
      <c r="H12818">
        <v>1</v>
      </c>
      <c r="I12818" t="s">
        <v>13</v>
      </c>
      <c r="J12818">
        <v>0</v>
      </c>
    </row>
    <row r="12819" spans="3:10" x14ac:dyDescent="0.45">
      <c r="C12819" t="s">
        <v>19</v>
      </c>
      <c r="D12819">
        <v>55</v>
      </c>
      <c r="E12819">
        <v>7</v>
      </c>
      <c r="F12819" t="s">
        <v>6</v>
      </c>
      <c r="G12819">
        <v>1</v>
      </c>
      <c r="H12819">
        <v>2</v>
      </c>
      <c r="I12819" t="s">
        <v>14</v>
      </c>
      <c r="J12819">
        <v>-1</v>
      </c>
    </row>
    <row r="12820" spans="3:10" x14ac:dyDescent="0.45">
      <c r="C12820" t="s">
        <v>19</v>
      </c>
      <c r="D12820">
        <v>55</v>
      </c>
      <c r="E12820">
        <v>7</v>
      </c>
      <c r="F12820" t="s">
        <v>4</v>
      </c>
      <c r="G12820">
        <v>3</v>
      </c>
      <c r="H12820">
        <v>1</v>
      </c>
      <c r="I12820" t="s">
        <v>12</v>
      </c>
      <c r="J12820">
        <v>1</v>
      </c>
    </row>
    <row r="12821" spans="3:10" x14ac:dyDescent="0.45">
      <c r="C12821" t="s">
        <v>19</v>
      </c>
      <c r="D12821">
        <v>55</v>
      </c>
      <c r="E12821">
        <v>8</v>
      </c>
      <c r="F12821" t="s">
        <v>5</v>
      </c>
      <c r="G12821">
        <v>4</v>
      </c>
      <c r="H12821">
        <v>1</v>
      </c>
      <c r="I12821" t="s">
        <v>17</v>
      </c>
      <c r="J12821">
        <v>1</v>
      </c>
    </row>
    <row r="12822" spans="3:10" x14ac:dyDescent="0.45">
      <c r="C12822" t="s">
        <v>19</v>
      </c>
      <c r="D12822">
        <v>55</v>
      </c>
      <c r="E12822">
        <v>8</v>
      </c>
      <c r="F12822" t="s">
        <v>11</v>
      </c>
      <c r="G12822">
        <v>0</v>
      </c>
      <c r="H12822">
        <v>2</v>
      </c>
      <c r="I12822" t="s">
        <v>15</v>
      </c>
      <c r="J12822">
        <v>-1</v>
      </c>
    </row>
    <row r="12823" spans="3:10" x14ac:dyDescent="0.45">
      <c r="C12823" t="s">
        <v>19</v>
      </c>
      <c r="D12823">
        <v>55</v>
      </c>
      <c r="E12823">
        <v>8</v>
      </c>
      <c r="F12823" t="s">
        <v>14</v>
      </c>
      <c r="G12823">
        <v>0</v>
      </c>
      <c r="H12823">
        <v>2</v>
      </c>
      <c r="I12823" t="s">
        <v>18</v>
      </c>
      <c r="J12823">
        <v>-1</v>
      </c>
    </row>
    <row r="12824" spans="3:10" x14ac:dyDescent="0.45">
      <c r="C12824" t="s">
        <v>19</v>
      </c>
      <c r="D12824">
        <v>55</v>
      </c>
      <c r="E12824">
        <v>8</v>
      </c>
      <c r="F12824" t="s">
        <v>12</v>
      </c>
      <c r="G12824">
        <v>1</v>
      </c>
      <c r="H12824">
        <v>1</v>
      </c>
      <c r="I12824" t="s">
        <v>10</v>
      </c>
      <c r="J12824">
        <v>0</v>
      </c>
    </row>
    <row r="12825" spans="3:10" x14ac:dyDescent="0.45">
      <c r="C12825" t="s">
        <v>19</v>
      </c>
      <c r="D12825">
        <v>55</v>
      </c>
      <c r="E12825">
        <v>8</v>
      </c>
      <c r="F12825" t="s">
        <v>0</v>
      </c>
      <c r="G12825">
        <v>0</v>
      </c>
      <c r="H12825">
        <v>0</v>
      </c>
      <c r="I12825" t="s">
        <v>9</v>
      </c>
      <c r="J12825">
        <v>0</v>
      </c>
    </row>
    <row r="12826" spans="3:10" x14ac:dyDescent="0.45">
      <c r="C12826" t="s">
        <v>19</v>
      </c>
      <c r="D12826">
        <v>55</v>
      </c>
      <c r="E12826">
        <v>8</v>
      </c>
      <c r="F12826" t="s">
        <v>8</v>
      </c>
      <c r="G12826">
        <v>3</v>
      </c>
      <c r="H12826">
        <v>1</v>
      </c>
      <c r="I12826" t="s">
        <v>16</v>
      </c>
      <c r="J12826">
        <v>1</v>
      </c>
    </row>
    <row r="12827" spans="3:10" x14ac:dyDescent="0.45">
      <c r="C12827" t="s">
        <v>19</v>
      </c>
      <c r="D12827">
        <v>55</v>
      </c>
      <c r="E12827">
        <v>8</v>
      </c>
      <c r="F12827" t="s">
        <v>6</v>
      </c>
      <c r="G12827">
        <v>1</v>
      </c>
      <c r="H12827">
        <v>0</v>
      </c>
      <c r="I12827" t="s">
        <v>7</v>
      </c>
      <c r="J12827">
        <v>1</v>
      </c>
    </row>
    <row r="12828" spans="3:10" x14ac:dyDescent="0.45">
      <c r="C12828" t="s">
        <v>19</v>
      </c>
      <c r="D12828">
        <v>55</v>
      </c>
      <c r="E12828">
        <v>8</v>
      </c>
      <c r="F12828" t="s">
        <v>1</v>
      </c>
      <c r="G12828">
        <v>0</v>
      </c>
      <c r="H12828">
        <v>0</v>
      </c>
      <c r="I12828" t="s">
        <v>4</v>
      </c>
      <c r="J12828">
        <v>0</v>
      </c>
    </row>
    <row r="12829" spans="3:10" x14ac:dyDescent="0.45">
      <c r="C12829" t="s">
        <v>19</v>
      </c>
      <c r="D12829">
        <v>55</v>
      </c>
      <c r="E12829">
        <v>8</v>
      </c>
      <c r="F12829" t="s">
        <v>13</v>
      </c>
      <c r="G12829">
        <v>1</v>
      </c>
      <c r="H12829">
        <v>4</v>
      </c>
      <c r="I12829" t="s">
        <v>3</v>
      </c>
      <c r="J12829">
        <v>-1</v>
      </c>
    </row>
    <row r="12830" spans="3:10" x14ac:dyDescent="0.45">
      <c r="C12830" t="s">
        <v>19</v>
      </c>
      <c r="D12830">
        <v>55</v>
      </c>
      <c r="E12830">
        <v>9</v>
      </c>
      <c r="F12830" t="s">
        <v>18</v>
      </c>
      <c r="G12830">
        <v>1</v>
      </c>
      <c r="H12830">
        <v>0</v>
      </c>
      <c r="I12830" t="s">
        <v>6</v>
      </c>
      <c r="J12830">
        <v>1</v>
      </c>
    </row>
    <row r="12831" spans="3:10" x14ac:dyDescent="0.45">
      <c r="C12831" t="s">
        <v>19</v>
      </c>
      <c r="D12831">
        <v>55</v>
      </c>
      <c r="E12831">
        <v>9</v>
      </c>
      <c r="F12831" t="s">
        <v>16</v>
      </c>
      <c r="G12831">
        <v>3</v>
      </c>
      <c r="H12831">
        <v>0</v>
      </c>
      <c r="I12831" t="s">
        <v>12</v>
      </c>
      <c r="J12831">
        <v>1</v>
      </c>
    </row>
    <row r="12832" spans="3:10" x14ac:dyDescent="0.45">
      <c r="C12832" t="s">
        <v>19</v>
      </c>
      <c r="D12832">
        <v>55</v>
      </c>
      <c r="E12832">
        <v>9</v>
      </c>
      <c r="F12832" t="s">
        <v>3</v>
      </c>
      <c r="G12832">
        <v>1</v>
      </c>
      <c r="H12832">
        <v>0</v>
      </c>
      <c r="I12832" t="s">
        <v>0</v>
      </c>
      <c r="J12832">
        <v>1</v>
      </c>
    </row>
    <row r="12833" spans="3:10" x14ac:dyDescent="0.45">
      <c r="C12833" t="s">
        <v>19</v>
      </c>
      <c r="D12833">
        <v>55</v>
      </c>
      <c r="E12833">
        <v>9</v>
      </c>
      <c r="F12833" t="s">
        <v>10</v>
      </c>
      <c r="G12833">
        <v>3</v>
      </c>
      <c r="H12833">
        <v>3</v>
      </c>
      <c r="I12833" t="s">
        <v>1</v>
      </c>
      <c r="J12833">
        <v>0</v>
      </c>
    </row>
    <row r="12834" spans="3:10" x14ac:dyDescent="0.45">
      <c r="C12834" t="s">
        <v>19</v>
      </c>
      <c r="D12834">
        <v>55</v>
      </c>
      <c r="E12834">
        <v>9</v>
      </c>
      <c r="F12834" t="s">
        <v>17</v>
      </c>
      <c r="G12834">
        <v>0</v>
      </c>
      <c r="H12834">
        <v>0</v>
      </c>
      <c r="I12834" t="s">
        <v>13</v>
      </c>
      <c r="J12834">
        <v>0</v>
      </c>
    </row>
    <row r="12835" spans="3:10" x14ac:dyDescent="0.45">
      <c r="C12835" t="s">
        <v>19</v>
      </c>
      <c r="D12835">
        <v>55</v>
      </c>
      <c r="E12835">
        <v>9</v>
      </c>
      <c r="F12835" t="s">
        <v>7</v>
      </c>
      <c r="G12835">
        <v>2</v>
      </c>
      <c r="H12835">
        <v>2</v>
      </c>
      <c r="I12835" t="s">
        <v>5</v>
      </c>
      <c r="J12835">
        <v>0</v>
      </c>
    </row>
    <row r="12836" spans="3:10" x14ac:dyDescent="0.45">
      <c r="C12836" t="s">
        <v>19</v>
      </c>
      <c r="D12836">
        <v>55</v>
      </c>
      <c r="E12836">
        <v>9</v>
      </c>
      <c r="F12836" t="s">
        <v>15</v>
      </c>
      <c r="G12836">
        <v>0</v>
      </c>
      <c r="H12836">
        <v>1</v>
      </c>
      <c r="I12836" t="s">
        <v>8</v>
      </c>
      <c r="J12836">
        <v>-1</v>
      </c>
    </row>
    <row r="12837" spans="3:10" x14ac:dyDescent="0.45">
      <c r="C12837" t="s">
        <v>19</v>
      </c>
      <c r="D12837">
        <v>55</v>
      </c>
      <c r="E12837">
        <v>9</v>
      </c>
      <c r="F12837" t="s">
        <v>9</v>
      </c>
      <c r="G12837">
        <v>2</v>
      </c>
      <c r="H12837">
        <v>2</v>
      </c>
      <c r="I12837" t="s">
        <v>11</v>
      </c>
      <c r="J12837">
        <v>0</v>
      </c>
    </row>
    <row r="12838" spans="3:10" x14ac:dyDescent="0.45">
      <c r="C12838" t="s">
        <v>19</v>
      </c>
      <c r="D12838">
        <v>55</v>
      </c>
      <c r="E12838">
        <v>9</v>
      </c>
      <c r="F12838" t="s">
        <v>4</v>
      </c>
      <c r="G12838">
        <v>1</v>
      </c>
      <c r="H12838">
        <v>2</v>
      </c>
      <c r="I12838" t="s">
        <v>14</v>
      </c>
      <c r="J12838">
        <v>-1</v>
      </c>
    </row>
    <row r="12839" spans="3:10" x14ac:dyDescent="0.45">
      <c r="C12839" t="s">
        <v>19</v>
      </c>
      <c r="D12839">
        <v>55</v>
      </c>
      <c r="E12839">
        <v>10</v>
      </c>
      <c r="F12839" t="s">
        <v>18</v>
      </c>
      <c r="G12839">
        <v>1</v>
      </c>
      <c r="H12839">
        <v>0</v>
      </c>
      <c r="I12839" t="s">
        <v>7</v>
      </c>
      <c r="J12839">
        <v>1</v>
      </c>
    </row>
    <row r="12840" spans="3:10" x14ac:dyDescent="0.45">
      <c r="C12840" t="s">
        <v>19</v>
      </c>
      <c r="D12840">
        <v>55</v>
      </c>
      <c r="E12840">
        <v>10</v>
      </c>
      <c r="F12840" t="s">
        <v>11</v>
      </c>
      <c r="G12840">
        <v>2</v>
      </c>
      <c r="H12840">
        <v>1</v>
      </c>
      <c r="I12840" t="s">
        <v>3</v>
      </c>
      <c r="J12840">
        <v>1</v>
      </c>
    </row>
    <row r="12841" spans="3:10" x14ac:dyDescent="0.45">
      <c r="C12841" t="s">
        <v>19</v>
      </c>
      <c r="D12841">
        <v>55</v>
      </c>
      <c r="E12841">
        <v>10</v>
      </c>
      <c r="F12841" t="s">
        <v>12</v>
      </c>
      <c r="G12841">
        <v>0</v>
      </c>
      <c r="H12841">
        <v>1</v>
      </c>
      <c r="I12841" t="s">
        <v>15</v>
      </c>
      <c r="J12841">
        <v>-1</v>
      </c>
    </row>
    <row r="12842" spans="3:10" x14ac:dyDescent="0.45">
      <c r="C12842" t="s">
        <v>19</v>
      </c>
      <c r="D12842">
        <v>55</v>
      </c>
      <c r="E12842">
        <v>10</v>
      </c>
      <c r="F12842" t="s">
        <v>14</v>
      </c>
      <c r="G12842">
        <v>0</v>
      </c>
      <c r="H12842">
        <v>1</v>
      </c>
      <c r="I12842" t="s">
        <v>10</v>
      </c>
      <c r="J12842">
        <v>-1</v>
      </c>
    </row>
    <row r="12843" spans="3:10" x14ac:dyDescent="0.45">
      <c r="C12843" t="s">
        <v>19</v>
      </c>
      <c r="D12843">
        <v>55</v>
      </c>
      <c r="E12843">
        <v>10</v>
      </c>
      <c r="F12843" t="s">
        <v>0</v>
      </c>
      <c r="G12843">
        <v>1</v>
      </c>
      <c r="H12843">
        <v>0</v>
      </c>
      <c r="I12843" t="s">
        <v>17</v>
      </c>
      <c r="J12843">
        <v>1</v>
      </c>
    </row>
    <row r="12844" spans="3:10" x14ac:dyDescent="0.45">
      <c r="C12844" t="s">
        <v>19</v>
      </c>
      <c r="D12844">
        <v>55</v>
      </c>
      <c r="E12844">
        <v>10</v>
      </c>
      <c r="F12844" t="s">
        <v>8</v>
      </c>
      <c r="G12844">
        <v>3</v>
      </c>
      <c r="H12844">
        <v>0</v>
      </c>
      <c r="I12844" t="s">
        <v>9</v>
      </c>
      <c r="J12844">
        <v>1</v>
      </c>
    </row>
    <row r="12845" spans="3:10" x14ac:dyDescent="0.45">
      <c r="C12845" t="s">
        <v>19</v>
      </c>
      <c r="D12845">
        <v>55</v>
      </c>
      <c r="E12845">
        <v>10</v>
      </c>
      <c r="F12845" t="s">
        <v>6</v>
      </c>
      <c r="G12845">
        <v>1</v>
      </c>
      <c r="H12845">
        <v>1</v>
      </c>
      <c r="I12845" t="s">
        <v>4</v>
      </c>
      <c r="J12845">
        <v>0</v>
      </c>
    </row>
    <row r="12846" spans="3:10" x14ac:dyDescent="0.45">
      <c r="C12846" t="s">
        <v>19</v>
      </c>
      <c r="D12846">
        <v>55</v>
      </c>
      <c r="E12846">
        <v>10</v>
      </c>
      <c r="F12846" t="s">
        <v>13</v>
      </c>
      <c r="G12846">
        <v>0</v>
      </c>
      <c r="H12846">
        <v>1</v>
      </c>
      <c r="I12846" t="s">
        <v>5</v>
      </c>
      <c r="J12846">
        <v>-1</v>
      </c>
    </row>
    <row r="12847" spans="3:10" x14ac:dyDescent="0.45">
      <c r="C12847" t="s">
        <v>19</v>
      </c>
      <c r="D12847">
        <v>55</v>
      </c>
      <c r="E12847">
        <v>10</v>
      </c>
      <c r="F12847" t="s">
        <v>1</v>
      </c>
      <c r="G12847">
        <v>2</v>
      </c>
      <c r="H12847">
        <v>2</v>
      </c>
      <c r="I12847" t="s">
        <v>16</v>
      </c>
      <c r="J12847">
        <v>0</v>
      </c>
    </row>
    <row r="12848" spans="3:10" x14ac:dyDescent="0.45">
      <c r="C12848" t="s">
        <v>19</v>
      </c>
      <c r="D12848">
        <v>55</v>
      </c>
      <c r="E12848">
        <v>11</v>
      </c>
      <c r="F12848" t="s">
        <v>5</v>
      </c>
      <c r="G12848">
        <v>1</v>
      </c>
      <c r="H12848">
        <v>3</v>
      </c>
      <c r="I12848" t="s">
        <v>0</v>
      </c>
      <c r="J12848">
        <v>-1</v>
      </c>
    </row>
    <row r="12849" spans="3:10" x14ac:dyDescent="0.45">
      <c r="C12849" t="s">
        <v>19</v>
      </c>
      <c r="D12849">
        <v>55</v>
      </c>
      <c r="E12849">
        <v>11</v>
      </c>
      <c r="F12849" t="s">
        <v>16</v>
      </c>
      <c r="G12849">
        <v>0</v>
      </c>
      <c r="H12849">
        <v>0</v>
      </c>
      <c r="I12849" t="s">
        <v>14</v>
      </c>
      <c r="J12849">
        <v>0</v>
      </c>
    </row>
    <row r="12850" spans="3:10" x14ac:dyDescent="0.45">
      <c r="C12850" t="s">
        <v>19</v>
      </c>
      <c r="D12850">
        <v>55</v>
      </c>
      <c r="E12850">
        <v>11</v>
      </c>
      <c r="F12850" t="s">
        <v>3</v>
      </c>
      <c r="G12850">
        <v>3</v>
      </c>
      <c r="H12850">
        <v>1</v>
      </c>
      <c r="I12850" t="s">
        <v>8</v>
      </c>
      <c r="J12850">
        <v>1</v>
      </c>
    </row>
    <row r="12851" spans="3:10" x14ac:dyDescent="0.45">
      <c r="C12851" t="s">
        <v>19</v>
      </c>
      <c r="D12851">
        <v>55</v>
      </c>
      <c r="E12851">
        <v>11</v>
      </c>
      <c r="F12851" t="s">
        <v>10</v>
      </c>
      <c r="G12851">
        <v>0</v>
      </c>
      <c r="H12851">
        <v>0</v>
      </c>
      <c r="I12851" t="s">
        <v>6</v>
      </c>
      <c r="J12851">
        <v>0</v>
      </c>
    </row>
    <row r="12852" spans="3:10" x14ac:dyDescent="0.45">
      <c r="C12852" t="s">
        <v>19</v>
      </c>
      <c r="D12852">
        <v>55</v>
      </c>
      <c r="E12852">
        <v>11</v>
      </c>
      <c r="F12852" t="s">
        <v>17</v>
      </c>
      <c r="G12852">
        <v>1</v>
      </c>
      <c r="H12852">
        <v>1</v>
      </c>
      <c r="I12852" t="s">
        <v>11</v>
      </c>
      <c r="J12852">
        <v>0</v>
      </c>
    </row>
    <row r="12853" spans="3:10" x14ac:dyDescent="0.45">
      <c r="C12853" t="s">
        <v>19</v>
      </c>
      <c r="D12853">
        <v>55</v>
      </c>
      <c r="E12853">
        <v>11</v>
      </c>
      <c r="F12853" t="s">
        <v>7</v>
      </c>
      <c r="G12853">
        <v>1</v>
      </c>
      <c r="H12853">
        <v>0</v>
      </c>
      <c r="I12853" t="s">
        <v>13</v>
      </c>
      <c r="J12853">
        <v>1</v>
      </c>
    </row>
    <row r="12854" spans="3:10" x14ac:dyDescent="0.45">
      <c r="C12854" t="s">
        <v>19</v>
      </c>
      <c r="D12854">
        <v>55</v>
      </c>
      <c r="E12854">
        <v>11</v>
      </c>
      <c r="F12854" t="s">
        <v>15</v>
      </c>
      <c r="G12854">
        <v>2</v>
      </c>
      <c r="H12854">
        <v>1</v>
      </c>
      <c r="I12854" t="s">
        <v>1</v>
      </c>
      <c r="J12854">
        <v>1</v>
      </c>
    </row>
    <row r="12855" spans="3:10" x14ac:dyDescent="0.45">
      <c r="C12855" t="s">
        <v>19</v>
      </c>
      <c r="D12855">
        <v>55</v>
      </c>
      <c r="E12855">
        <v>11</v>
      </c>
      <c r="F12855" t="s">
        <v>9</v>
      </c>
      <c r="G12855">
        <v>3</v>
      </c>
      <c r="H12855">
        <v>3</v>
      </c>
      <c r="I12855" t="s">
        <v>12</v>
      </c>
      <c r="J12855">
        <v>0</v>
      </c>
    </row>
    <row r="12856" spans="3:10" x14ac:dyDescent="0.45">
      <c r="C12856" t="s">
        <v>19</v>
      </c>
      <c r="D12856">
        <v>55</v>
      </c>
      <c r="E12856">
        <v>11</v>
      </c>
      <c r="F12856" t="s">
        <v>4</v>
      </c>
      <c r="G12856">
        <v>4</v>
      </c>
      <c r="H12856">
        <v>0</v>
      </c>
      <c r="I12856" t="s">
        <v>18</v>
      </c>
      <c r="J12856">
        <v>1</v>
      </c>
    </row>
    <row r="12857" spans="3:10" x14ac:dyDescent="0.45">
      <c r="C12857" t="s">
        <v>19</v>
      </c>
      <c r="D12857">
        <v>55</v>
      </c>
      <c r="E12857">
        <v>12</v>
      </c>
      <c r="F12857" t="s">
        <v>18</v>
      </c>
      <c r="G12857">
        <v>2</v>
      </c>
      <c r="H12857">
        <v>2</v>
      </c>
      <c r="I12857" t="s">
        <v>10</v>
      </c>
      <c r="J12857">
        <v>0</v>
      </c>
    </row>
    <row r="12858" spans="3:10" x14ac:dyDescent="0.45">
      <c r="C12858" t="s">
        <v>19</v>
      </c>
      <c r="D12858">
        <v>55</v>
      </c>
      <c r="E12858">
        <v>12</v>
      </c>
      <c r="F12858" t="s">
        <v>11</v>
      </c>
      <c r="G12858">
        <v>3</v>
      </c>
      <c r="H12858">
        <v>1</v>
      </c>
      <c r="I12858" t="s">
        <v>5</v>
      </c>
      <c r="J12858">
        <v>1</v>
      </c>
    </row>
    <row r="12859" spans="3:10" x14ac:dyDescent="0.45">
      <c r="C12859" t="s">
        <v>19</v>
      </c>
      <c r="D12859">
        <v>55</v>
      </c>
      <c r="E12859">
        <v>12</v>
      </c>
      <c r="F12859" t="s">
        <v>12</v>
      </c>
      <c r="G12859">
        <v>0</v>
      </c>
      <c r="H12859">
        <v>1</v>
      </c>
      <c r="I12859" t="s">
        <v>3</v>
      </c>
      <c r="J12859">
        <v>-1</v>
      </c>
    </row>
    <row r="12860" spans="3:10" x14ac:dyDescent="0.45">
      <c r="C12860" t="s">
        <v>19</v>
      </c>
      <c r="D12860">
        <v>55</v>
      </c>
      <c r="E12860">
        <v>12</v>
      </c>
      <c r="F12860" t="s">
        <v>14</v>
      </c>
      <c r="G12860">
        <v>1</v>
      </c>
      <c r="H12860">
        <v>0</v>
      </c>
      <c r="I12860" t="s">
        <v>15</v>
      </c>
      <c r="J12860">
        <v>1</v>
      </c>
    </row>
    <row r="12861" spans="3:10" x14ac:dyDescent="0.45">
      <c r="C12861" t="s">
        <v>19</v>
      </c>
      <c r="D12861">
        <v>55</v>
      </c>
      <c r="E12861">
        <v>12</v>
      </c>
      <c r="F12861" t="s">
        <v>0</v>
      </c>
      <c r="G12861">
        <v>0</v>
      </c>
      <c r="H12861">
        <v>1</v>
      </c>
      <c r="I12861" t="s">
        <v>13</v>
      </c>
      <c r="J12861">
        <v>-1</v>
      </c>
    </row>
    <row r="12862" spans="3:10" x14ac:dyDescent="0.45">
      <c r="C12862" t="s">
        <v>19</v>
      </c>
      <c r="D12862">
        <v>55</v>
      </c>
      <c r="E12862">
        <v>12</v>
      </c>
      <c r="F12862" t="s">
        <v>8</v>
      </c>
      <c r="G12862">
        <v>2</v>
      </c>
      <c r="H12862">
        <v>1</v>
      </c>
      <c r="I12862" t="s">
        <v>17</v>
      </c>
      <c r="J12862">
        <v>1</v>
      </c>
    </row>
    <row r="12863" spans="3:10" x14ac:dyDescent="0.45">
      <c r="C12863" t="s">
        <v>19</v>
      </c>
      <c r="D12863">
        <v>55</v>
      </c>
      <c r="E12863">
        <v>12</v>
      </c>
      <c r="F12863" t="s">
        <v>4</v>
      </c>
      <c r="G12863">
        <v>7</v>
      </c>
      <c r="H12863">
        <v>1</v>
      </c>
      <c r="I12863" t="s">
        <v>7</v>
      </c>
      <c r="J12863">
        <v>1</v>
      </c>
    </row>
    <row r="12864" spans="3:10" x14ac:dyDescent="0.45">
      <c r="C12864" t="s">
        <v>19</v>
      </c>
      <c r="D12864">
        <v>55</v>
      </c>
      <c r="E12864">
        <v>12</v>
      </c>
      <c r="F12864" t="s">
        <v>6</v>
      </c>
      <c r="G12864">
        <v>2</v>
      </c>
      <c r="H12864">
        <v>0</v>
      </c>
      <c r="I12864" t="s">
        <v>16</v>
      </c>
      <c r="J12864">
        <v>1</v>
      </c>
    </row>
    <row r="12865" spans="3:10" x14ac:dyDescent="0.45">
      <c r="C12865" t="s">
        <v>19</v>
      </c>
      <c r="D12865">
        <v>55</v>
      </c>
      <c r="E12865">
        <v>12</v>
      </c>
      <c r="F12865" t="s">
        <v>1</v>
      </c>
      <c r="G12865">
        <v>1</v>
      </c>
      <c r="H12865">
        <v>1</v>
      </c>
      <c r="I12865" t="s">
        <v>9</v>
      </c>
      <c r="J12865">
        <v>0</v>
      </c>
    </row>
    <row r="12866" spans="3:10" x14ac:dyDescent="0.45">
      <c r="C12866" t="s">
        <v>19</v>
      </c>
      <c r="D12866">
        <v>55</v>
      </c>
      <c r="E12866">
        <v>13</v>
      </c>
      <c r="F12866" t="s">
        <v>5</v>
      </c>
      <c r="G12866">
        <v>2</v>
      </c>
      <c r="H12866">
        <v>1</v>
      </c>
      <c r="I12866" t="s">
        <v>8</v>
      </c>
      <c r="J12866">
        <v>1</v>
      </c>
    </row>
    <row r="12867" spans="3:10" x14ac:dyDescent="0.45">
      <c r="C12867" t="s">
        <v>19</v>
      </c>
      <c r="D12867">
        <v>55</v>
      </c>
      <c r="E12867">
        <v>13</v>
      </c>
      <c r="F12867" t="s">
        <v>16</v>
      </c>
      <c r="G12867">
        <v>1</v>
      </c>
      <c r="H12867">
        <v>0</v>
      </c>
      <c r="I12867" t="s">
        <v>18</v>
      </c>
      <c r="J12867">
        <v>1</v>
      </c>
    </row>
    <row r="12868" spans="3:10" x14ac:dyDescent="0.45">
      <c r="C12868" t="s">
        <v>19</v>
      </c>
      <c r="D12868">
        <v>55</v>
      </c>
      <c r="E12868">
        <v>13</v>
      </c>
      <c r="F12868" t="s">
        <v>3</v>
      </c>
      <c r="G12868">
        <v>2</v>
      </c>
      <c r="H12868">
        <v>0</v>
      </c>
      <c r="I12868" t="s">
        <v>1</v>
      </c>
      <c r="J12868">
        <v>1</v>
      </c>
    </row>
    <row r="12869" spans="3:10" x14ac:dyDescent="0.45">
      <c r="C12869" t="s">
        <v>19</v>
      </c>
      <c r="D12869">
        <v>55</v>
      </c>
      <c r="E12869">
        <v>13</v>
      </c>
      <c r="F12869" t="s">
        <v>10</v>
      </c>
      <c r="G12869">
        <v>1</v>
      </c>
      <c r="H12869">
        <v>2</v>
      </c>
      <c r="I12869" t="s">
        <v>4</v>
      </c>
      <c r="J12869">
        <v>-1</v>
      </c>
    </row>
    <row r="12870" spans="3:10" x14ac:dyDescent="0.45">
      <c r="C12870" t="s">
        <v>19</v>
      </c>
      <c r="D12870">
        <v>55</v>
      </c>
      <c r="E12870">
        <v>13</v>
      </c>
      <c r="F12870" t="s">
        <v>17</v>
      </c>
      <c r="G12870">
        <v>1</v>
      </c>
      <c r="H12870">
        <v>1</v>
      </c>
      <c r="I12870" t="s">
        <v>12</v>
      </c>
      <c r="J12870">
        <v>0</v>
      </c>
    </row>
    <row r="12871" spans="3:10" x14ac:dyDescent="0.45">
      <c r="C12871" t="s">
        <v>19</v>
      </c>
      <c r="D12871">
        <v>55</v>
      </c>
      <c r="E12871">
        <v>13</v>
      </c>
      <c r="F12871" t="s">
        <v>7</v>
      </c>
      <c r="G12871">
        <v>2</v>
      </c>
      <c r="H12871">
        <v>1</v>
      </c>
      <c r="I12871" t="s">
        <v>0</v>
      </c>
      <c r="J12871">
        <v>1</v>
      </c>
    </row>
    <row r="12872" spans="3:10" x14ac:dyDescent="0.45">
      <c r="C12872" t="s">
        <v>19</v>
      </c>
      <c r="D12872">
        <v>55</v>
      </c>
      <c r="E12872">
        <v>13</v>
      </c>
      <c r="F12872" t="s">
        <v>15</v>
      </c>
      <c r="G12872">
        <v>3</v>
      </c>
      <c r="H12872">
        <v>1</v>
      </c>
      <c r="I12872" t="s">
        <v>6</v>
      </c>
      <c r="J12872">
        <v>1</v>
      </c>
    </row>
    <row r="12873" spans="3:10" x14ac:dyDescent="0.45">
      <c r="C12873" t="s">
        <v>19</v>
      </c>
      <c r="D12873">
        <v>55</v>
      </c>
      <c r="E12873">
        <v>13</v>
      </c>
      <c r="F12873" t="s">
        <v>9</v>
      </c>
      <c r="G12873">
        <v>1</v>
      </c>
      <c r="H12873">
        <v>2</v>
      </c>
      <c r="I12873" t="s">
        <v>14</v>
      </c>
      <c r="J12873">
        <v>-1</v>
      </c>
    </row>
    <row r="12874" spans="3:10" x14ac:dyDescent="0.45">
      <c r="C12874" t="s">
        <v>19</v>
      </c>
      <c r="D12874">
        <v>55</v>
      </c>
      <c r="E12874">
        <v>13</v>
      </c>
      <c r="F12874" t="s">
        <v>13</v>
      </c>
      <c r="G12874">
        <v>0</v>
      </c>
      <c r="H12874">
        <v>1</v>
      </c>
      <c r="I12874" t="s">
        <v>11</v>
      </c>
      <c r="J12874">
        <v>-1</v>
      </c>
    </row>
    <row r="12875" spans="3:10" x14ac:dyDescent="0.45">
      <c r="C12875" t="s">
        <v>19</v>
      </c>
      <c r="D12875">
        <v>55</v>
      </c>
      <c r="E12875">
        <v>14</v>
      </c>
      <c r="F12875" t="s">
        <v>18</v>
      </c>
      <c r="G12875">
        <v>2</v>
      </c>
      <c r="H12875">
        <v>0</v>
      </c>
      <c r="I12875" t="s">
        <v>15</v>
      </c>
      <c r="J12875">
        <v>1</v>
      </c>
    </row>
    <row r="12876" spans="3:10" x14ac:dyDescent="0.45">
      <c r="C12876" t="s">
        <v>19</v>
      </c>
      <c r="D12876">
        <v>55</v>
      </c>
      <c r="E12876">
        <v>14</v>
      </c>
      <c r="F12876" t="s">
        <v>11</v>
      </c>
      <c r="G12876">
        <v>3</v>
      </c>
      <c r="H12876">
        <v>2</v>
      </c>
      <c r="I12876" t="s">
        <v>0</v>
      </c>
      <c r="J12876">
        <v>1</v>
      </c>
    </row>
    <row r="12877" spans="3:10" x14ac:dyDescent="0.45">
      <c r="C12877" t="s">
        <v>19</v>
      </c>
      <c r="D12877">
        <v>55</v>
      </c>
      <c r="E12877">
        <v>14</v>
      </c>
      <c r="F12877" t="s">
        <v>12</v>
      </c>
      <c r="G12877">
        <v>1</v>
      </c>
      <c r="H12877">
        <v>0</v>
      </c>
      <c r="I12877" t="s">
        <v>5</v>
      </c>
      <c r="J12877">
        <v>1</v>
      </c>
    </row>
    <row r="12878" spans="3:10" x14ac:dyDescent="0.45">
      <c r="C12878" t="s">
        <v>19</v>
      </c>
      <c r="D12878">
        <v>55</v>
      </c>
      <c r="E12878">
        <v>14</v>
      </c>
      <c r="F12878" t="s">
        <v>14</v>
      </c>
      <c r="G12878">
        <v>1</v>
      </c>
      <c r="H12878">
        <v>1</v>
      </c>
      <c r="I12878" t="s">
        <v>3</v>
      </c>
      <c r="J12878">
        <v>0</v>
      </c>
    </row>
    <row r="12879" spans="3:10" x14ac:dyDescent="0.45">
      <c r="C12879" t="s">
        <v>19</v>
      </c>
      <c r="D12879">
        <v>55</v>
      </c>
      <c r="E12879">
        <v>14</v>
      </c>
      <c r="F12879" t="s">
        <v>10</v>
      </c>
      <c r="G12879">
        <v>3</v>
      </c>
      <c r="H12879">
        <v>1</v>
      </c>
      <c r="I12879" t="s">
        <v>7</v>
      </c>
      <c r="J12879">
        <v>1</v>
      </c>
    </row>
    <row r="12880" spans="3:10" x14ac:dyDescent="0.45">
      <c r="C12880" t="s">
        <v>19</v>
      </c>
      <c r="D12880">
        <v>55</v>
      </c>
      <c r="E12880">
        <v>14</v>
      </c>
      <c r="F12880" t="s">
        <v>8</v>
      </c>
      <c r="G12880">
        <v>1</v>
      </c>
      <c r="H12880">
        <v>1</v>
      </c>
      <c r="I12880" t="s">
        <v>13</v>
      </c>
      <c r="J12880">
        <v>0</v>
      </c>
    </row>
    <row r="12881" spans="3:10" x14ac:dyDescent="0.45">
      <c r="C12881" t="s">
        <v>19</v>
      </c>
      <c r="D12881">
        <v>55</v>
      </c>
      <c r="E12881">
        <v>14</v>
      </c>
      <c r="F12881" t="s">
        <v>4</v>
      </c>
      <c r="G12881">
        <v>0</v>
      </c>
      <c r="H12881">
        <v>0</v>
      </c>
      <c r="I12881" t="s">
        <v>16</v>
      </c>
      <c r="J12881">
        <v>0</v>
      </c>
    </row>
    <row r="12882" spans="3:10" x14ac:dyDescent="0.45">
      <c r="C12882" t="s">
        <v>19</v>
      </c>
      <c r="D12882">
        <v>55</v>
      </c>
      <c r="E12882">
        <v>14</v>
      </c>
      <c r="F12882" t="s">
        <v>6</v>
      </c>
      <c r="G12882">
        <v>2</v>
      </c>
      <c r="H12882">
        <v>0</v>
      </c>
      <c r="I12882" t="s">
        <v>9</v>
      </c>
      <c r="J12882">
        <v>1</v>
      </c>
    </row>
    <row r="12883" spans="3:10" x14ac:dyDescent="0.45">
      <c r="C12883" t="s">
        <v>19</v>
      </c>
      <c r="D12883">
        <v>55</v>
      </c>
      <c r="E12883">
        <v>14</v>
      </c>
      <c r="F12883" t="s">
        <v>1</v>
      </c>
      <c r="G12883">
        <v>1</v>
      </c>
      <c r="H12883">
        <v>3</v>
      </c>
      <c r="I12883" t="s">
        <v>17</v>
      </c>
      <c r="J12883">
        <v>-1</v>
      </c>
    </row>
    <row r="12884" spans="3:10" x14ac:dyDescent="0.45">
      <c r="C12884" t="s">
        <v>19</v>
      </c>
      <c r="D12884">
        <v>55</v>
      </c>
      <c r="E12884">
        <v>15</v>
      </c>
      <c r="F12884" t="s">
        <v>5</v>
      </c>
      <c r="G12884">
        <v>1</v>
      </c>
      <c r="H12884">
        <v>1</v>
      </c>
      <c r="I12884" t="s">
        <v>1</v>
      </c>
      <c r="J12884">
        <v>0</v>
      </c>
    </row>
    <row r="12885" spans="3:10" x14ac:dyDescent="0.45">
      <c r="C12885" t="s">
        <v>19</v>
      </c>
      <c r="D12885">
        <v>55</v>
      </c>
      <c r="E12885">
        <v>15</v>
      </c>
      <c r="F12885" t="s">
        <v>16</v>
      </c>
      <c r="G12885">
        <v>0</v>
      </c>
      <c r="H12885">
        <v>0</v>
      </c>
      <c r="I12885" t="s">
        <v>10</v>
      </c>
      <c r="J12885">
        <v>0</v>
      </c>
    </row>
    <row r="12886" spans="3:10" x14ac:dyDescent="0.45">
      <c r="C12886" t="s">
        <v>19</v>
      </c>
      <c r="D12886">
        <v>55</v>
      </c>
      <c r="E12886">
        <v>15</v>
      </c>
      <c r="F12886" t="s">
        <v>3</v>
      </c>
      <c r="G12886">
        <v>3</v>
      </c>
      <c r="H12886">
        <v>1</v>
      </c>
      <c r="I12886" t="s">
        <v>6</v>
      </c>
      <c r="J12886">
        <v>1</v>
      </c>
    </row>
    <row r="12887" spans="3:10" x14ac:dyDescent="0.45">
      <c r="C12887" t="s">
        <v>19</v>
      </c>
      <c r="D12887">
        <v>55</v>
      </c>
      <c r="E12887">
        <v>15</v>
      </c>
      <c r="F12887" t="s">
        <v>17</v>
      </c>
      <c r="G12887">
        <v>0</v>
      </c>
      <c r="H12887">
        <v>0</v>
      </c>
      <c r="I12887" t="s">
        <v>14</v>
      </c>
      <c r="J12887">
        <v>0</v>
      </c>
    </row>
    <row r="12888" spans="3:10" x14ac:dyDescent="0.45">
      <c r="C12888" t="s">
        <v>19</v>
      </c>
      <c r="D12888">
        <v>55</v>
      </c>
      <c r="E12888">
        <v>15</v>
      </c>
      <c r="F12888" t="s">
        <v>0</v>
      </c>
      <c r="G12888">
        <v>1</v>
      </c>
      <c r="H12888">
        <v>1</v>
      </c>
      <c r="I12888" t="s">
        <v>8</v>
      </c>
      <c r="J12888">
        <v>0</v>
      </c>
    </row>
    <row r="12889" spans="3:10" x14ac:dyDescent="0.45">
      <c r="C12889" t="s">
        <v>19</v>
      </c>
      <c r="D12889">
        <v>55</v>
      </c>
      <c r="E12889">
        <v>15</v>
      </c>
      <c r="F12889" t="s">
        <v>7</v>
      </c>
      <c r="G12889">
        <v>1</v>
      </c>
      <c r="H12889">
        <v>3</v>
      </c>
      <c r="I12889" t="s">
        <v>11</v>
      </c>
      <c r="J12889">
        <v>-1</v>
      </c>
    </row>
    <row r="12890" spans="3:10" x14ac:dyDescent="0.45">
      <c r="C12890" t="s">
        <v>19</v>
      </c>
      <c r="D12890">
        <v>55</v>
      </c>
      <c r="E12890">
        <v>15</v>
      </c>
      <c r="F12890" t="s">
        <v>15</v>
      </c>
      <c r="G12890">
        <v>2</v>
      </c>
      <c r="H12890">
        <v>2</v>
      </c>
      <c r="I12890" t="s">
        <v>4</v>
      </c>
      <c r="J12890">
        <v>0</v>
      </c>
    </row>
    <row r="12891" spans="3:10" x14ac:dyDescent="0.45">
      <c r="C12891" t="s">
        <v>19</v>
      </c>
      <c r="D12891">
        <v>55</v>
      </c>
      <c r="E12891">
        <v>15</v>
      </c>
      <c r="F12891" t="s">
        <v>9</v>
      </c>
      <c r="G12891">
        <v>3</v>
      </c>
      <c r="H12891">
        <v>1</v>
      </c>
      <c r="I12891" t="s">
        <v>18</v>
      </c>
      <c r="J12891">
        <v>1</v>
      </c>
    </row>
    <row r="12892" spans="3:10" x14ac:dyDescent="0.45">
      <c r="C12892" t="s">
        <v>19</v>
      </c>
      <c r="D12892">
        <v>55</v>
      </c>
      <c r="E12892">
        <v>15</v>
      </c>
      <c r="F12892" t="s">
        <v>13</v>
      </c>
      <c r="G12892">
        <v>0</v>
      </c>
      <c r="H12892">
        <v>0</v>
      </c>
      <c r="I12892" t="s">
        <v>12</v>
      </c>
      <c r="J12892">
        <v>0</v>
      </c>
    </row>
    <row r="12893" spans="3:10" x14ac:dyDescent="0.45">
      <c r="C12893" t="s">
        <v>19</v>
      </c>
      <c r="D12893">
        <v>55</v>
      </c>
      <c r="E12893">
        <v>16</v>
      </c>
      <c r="F12893" t="s">
        <v>18</v>
      </c>
      <c r="G12893">
        <v>0</v>
      </c>
      <c r="H12893">
        <v>0</v>
      </c>
      <c r="I12893" t="s">
        <v>3</v>
      </c>
      <c r="J12893">
        <v>0</v>
      </c>
    </row>
    <row r="12894" spans="3:10" x14ac:dyDescent="0.45">
      <c r="C12894" t="s">
        <v>19</v>
      </c>
      <c r="D12894">
        <v>55</v>
      </c>
      <c r="E12894">
        <v>16</v>
      </c>
      <c r="F12894" t="s">
        <v>16</v>
      </c>
      <c r="G12894">
        <v>4</v>
      </c>
      <c r="H12894">
        <v>1</v>
      </c>
      <c r="I12894" t="s">
        <v>7</v>
      </c>
      <c r="J12894">
        <v>1</v>
      </c>
    </row>
    <row r="12895" spans="3:10" x14ac:dyDescent="0.45">
      <c r="C12895" t="s">
        <v>19</v>
      </c>
      <c r="D12895">
        <v>55</v>
      </c>
      <c r="E12895">
        <v>16</v>
      </c>
      <c r="F12895" t="s">
        <v>12</v>
      </c>
      <c r="G12895">
        <v>0</v>
      </c>
      <c r="H12895">
        <v>3</v>
      </c>
      <c r="I12895" t="s">
        <v>0</v>
      </c>
      <c r="J12895">
        <v>-1</v>
      </c>
    </row>
    <row r="12896" spans="3:10" x14ac:dyDescent="0.45">
      <c r="C12896" t="s">
        <v>19</v>
      </c>
      <c r="D12896">
        <v>55</v>
      </c>
      <c r="E12896">
        <v>16</v>
      </c>
      <c r="F12896" t="s">
        <v>14</v>
      </c>
      <c r="G12896">
        <v>1</v>
      </c>
      <c r="H12896">
        <v>0</v>
      </c>
      <c r="I12896" t="s">
        <v>5</v>
      </c>
      <c r="J12896">
        <v>1</v>
      </c>
    </row>
    <row r="12897" spans="3:10" x14ac:dyDescent="0.45">
      <c r="C12897" t="s">
        <v>19</v>
      </c>
      <c r="D12897">
        <v>55</v>
      </c>
      <c r="E12897">
        <v>16</v>
      </c>
      <c r="F12897" t="s">
        <v>10</v>
      </c>
      <c r="G12897">
        <v>1</v>
      </c>
      <c r="H12897">
        <v>1</v>
      </c>
      <c r="I12897" t="s">
        <v>15</v>
      </c>
      <c r="J12897">
        <v>0</v>
      </c>
    </row>
    <row r="12898" spans="3:10" x14ac:dyDescent="0.45">
      <c r="C12898" t="s">
        <v>19</v>
      </c>
      <c r="D12898">
        <v>55</v>
      </c>
      <c r="E12898">
        <v>16</v>
      </c>
      <c r="F12898" t="s">
        <v>8</v>
      </c>
      <c r="G12898">
        <v>2</v>
      </c>
      <c r="H12898">
        <v>1</v>
      </c>
      <c r="I12898" t="s">
        <v>11</v>
      </c>
      <c r="J12898">
        <v>1</v>
      </c>
    </row>
    <row r="12899" spans="3:10" x14ac:dyDescent="0.45">
      <c r="C12899" t="s">
        <v>19</v>
      </c>
      <c r="D12899">
        <v>55</v>
      </c>
      <c r="E12899">
        <v>16</v>
      </c>
      <c r="F12899" t="s">
        <v>4</v>
      </c>
      <c r="G12899">
        <v>1</v>
      </c>
      <c r="H12899">
        <v>1</v>
      </c>
      <c r="I12899" t="s">
        <v>9</v>
      </c>
      <c r="J12899">
        <v>0</v>
      </c>
    </row>
    <row r="12900" spans="3:10" x14ac:dyDescent="0.45">
      <c r="C12900" t="s">
        <v>19</v>
      </c>
      <c r="D12900">
        <v>55</v>
      </c>
      <c r="E12900">
        <v>16</v>
      </c>
      <c r="F12900" t="s">
        <v>6</v>
      </c>
      <c r="G12900">
        <v>1</v>
      </c>
      <c r="H12900">
        <v>1</v>
      </c>
      <c r="I12900" t="s">
        <v>17</v>
      </c>
      <c r="J12900">
        <v>0</v>
      </c>
    </row>
    <row r="12901" spans="3:10" x14ac:dyDescent="0.45">
      <c r="C12901" t="s">
        <v>19</v>
      </c>
      <c r="D12901">
        <v>55</v>
      </c>
      <c r="E12901">
        <v>16</v>
      </c>
      <c r="F12901" t="s">
        <v>1</v>
      </c>
      <c r="G12901">
        <v>1</v>
      </c>
      <c r="H12901">
        <v>0</v>
      </c>
      <c r="I12901" t="s">
        <v>13</v>
      </c>
      <c r="J12901">
        <v>1</v>
      </c>
    </row>
    <row r="12902" spans="3:10" x14ac:dyDescent="0.45">
      <c r="C12902" t="s">
        <v>19</v>
      </c>
      <c r="D12902">
        <v>55</v>
      </c>
      <c r="E12902">
        <v>17</v>
      </c>
      <c r="F12902" t="s">
        <v>5</v>
      </c>
      <c r="G12902">
        <v>1</v>
      </c>
      <c r="H12902">
        <v>0</v>
      </c>
      <c r="I12902" t="s">
        <v>6</v>
      </c>
      <c r="J12902">
        <v>1</v>
      </c>
    </row>
    <row r="12903" spans="3:10" x14ac:dyDescent="0.45">
      <c r="C12903" t="s">
        <v>19</v>
      </c>
      <c r="D12903">
        <v>55</v>
      </c>
      <c r="E12903">
        <v>17</v>
      </c>
      <c r="F12903" t="s">
        <v>11</v>
      </c>
      <c r="G12903">
        <v>2</v>
      </c>
      <c r="H12903">
        <v>2</v>
      </c>
      <c r="I12903" t="s">
        <v>12</v>
      </c>
      <c r="J12903">
        <v>0</v>
      </c>
    </row>
    <row r="12904" spans="3:10" x14ac:dyDescent="0.45">
      <c r="C12904" t="s">
        <v>19</v>
      </c>
      <c r="D12904">
        <v>55</v>
      </c>
      <c r="E12904">
        <v>17</v>
      </c>
      <c r="F12904" t="s">
        <v>3</v>
      </c>
      <c r="G12904">
        <v>1</v>
      </c>
      <c r="H12904">
        <v>1</v>
      </c>
      <c r="I12904" t="s">
        <v>4</v>
      </c>
      <c r="J12904">
        <v>0</v>
      </c>
    </row>
    <row r="12905" spans="3:10" x14ac:dyDescent="0.45">
      <c r="C12905" t="s">
        <v>19</v>
      </c>
      <c r="D12905">
        <v>55</v>
      </c>
      <c r="E12905">
        <v>17</v>
      </c>
      <c r="F12905" t="s">
        <v>17</v>
      </c>
      <c r="G12905">
        <v>0</v>
      </c>
      <c r="H12905">
        <v>1</v>
      </c>
      <c r="I12905" t="s">
        <v>18</v>
      </c>
      <c r="J12905">
        <v>-1</v>
      </c>
    </row>
    <row r="12906" spans="3:10" x14ac:dyDescent="0.45">
      <c r="C12906" t="s">
        <v>19</v>
      </c>
      <c r="D12906">
        <v>55</v>
      </c>
      <c r="E12906">
        <v>17</v>
      </c>
      <c r="F12906" t="s">
        <v>0</v>
      </c>
      <c r="G12906">
        <v>2</v>
      </c>
      <c r="H12906">
        <v>1</v>
      </c>
      <c r="I12906" t="s">
        <v>1</v>
      </c>
      <c r="J12906">
        <v>1</v>
      </c>
    </row>
    <row r="12907" spans="3:10" x14ac:dyDescent="0.45">
      <c r="C12907" t="s">
        <v>19</v>
      </c>
      <c r="D12907">
        <v>55</v>
      </c>
      <c r="E12907">
        <v>17</v>
      </c>
      <c r="F12907" t="s">
        <v>7</v>
      </c>
      <c r="G12907">
        <v>2</v>
      </c>
      <c r="H12907">
        <v>0</v>
      </c>
      <c r="I12907" t="s">
        <v>8</v>
      </c>
      <c r="J12907">
        <v>1</v>
      </c>
    </row>
    <row r="12908" spans="3:10" x14ac:dyDescent="0.45">
      <c r="C12908" t="s">
        <v>19</v>
      </c>
      <c r="D12908">
        <v>55</v>
      </c>
      <c r="E12908">
        <v>17</v>
      </c>
      <c r="F12908" t="s">
        <v>15</v>
      </c>
      <c r="G12908">
        <v>5</v>
      </c>
      <c r="H12908">
        <v>0</v>
      </c>
      <c r="I12908" t="s">
        <v>16</v>
      </c>
      <c r="J12908">
        <v>1</v>
      </c>
    </row>
    <row r="12909" spans="3:10" x14ac:dyDescent="0.45">
      <c r="C12909" t="s">
        <v>19</v>
      </c>
      <c r="D12909">
        <v>55</v>
      </c>
      <c r="E12909">
        <v>17</v>
      </c>
      <c r="F12909" t="s">
        <v>9</v>
      </c>
      <c r="G12909">
        <v>0</v>
      </c>
      <c r="H12909">
        <v>1</v>
      </c>
      <c r="I12909" t="s">
        <v>10</v>
      </c>
      <c r="J12909">
        <v>-1</v>
      </c>
    </row>
    <row r="12910" spans="3:10" x14ac:dyDescent="0.45">
      <c r="C12910" t="s">
        <v>19</v>
      </c>
      <c r="D12910">
        <v>55</v>
      </c>
      <c r="E12910">
        <v>17</v>
      </c>
      <c r="F12910" t="s">
        <v>13</v>
      </c>
      <c r="G12910">
        <v>2</v>
      </c>
      <c r="H12910">
        <v>2</v>
      </c>
      <c r="I12910" t="s">
        <v>14</v>
      </c>
      <c r="J12910">
        <v>0</v>
      </c>
    </row>
    <row r="12911" spans="3:10" x14ac:dyDescent="0.45">
      <c r="C12911" t="s">
        <v>2</v>
      </c>
      <c r="D12911">
        <v>56</v>
      </c>
      <c r="E12911">
        <v>1</v>
      </c>
      <c r="F12911" t="s">
        <v>5</v>
      </c>
      <c r="G12911">
        <v>0</v>
      </c>
      <c r="H12911">
        <v>1</v>
      </c>
      <c r="I12911" t="s">
        <v>18</v>
      </c>
      <c r="J12911">
        <v>-1</v>
      </c>
    </row>
    <row r="12912" spans="3:10" x14ac:dyDescent="0.45">
      <c r="C12912" t="s">
        <v>2</v>
      </c>
      <c r="D12912">
        <v>56</v>
      </c>
      <c r="E12912">
        <v>1</v>
      </c>
      <c r="F12912" t="s">
        <v>11</v>
      </c>
      <c r="G12912">
        <v>1</v>
      </c>
      <c r="H12912">
        <v>1</v>
      </c>
      <c r="I12912" t="s">
        <v>1</v>
      </c>
      <c r="J12912">
        <v>0</v>
      </c>
    </row>
    <row r="12913" spans="3:10" x14ac:dyDescent="0.45">
      <c r="C12913" t="s">
        <v>2</v>
      </c>
      <c r="D12913">
        <v>56</v>
      </c>
      <c r="E12913">
        <v>1</v>
      </c>
      <c r="F12913" t="s">
        <v>3</v>
      </c>
      <c r="G12913">
        <v>3</v>
      </c>
      <c r="H12913">
        <v>0</v>
      </c>
      <c r="I12913" t="s">
        <v>10</v>
      </c>
      <c r="J12913">
        <v>1</v>
      </c>
    </row>
    <row r="12914" spans="3:10" x14ac:dyDescent="0.45">
      <c r="C12914" t="s">
        <v>2</v>
      </c>
      <c r="D12914">
        <v>56</v>
      </c>
      <c r="E12914">
        <v>1</v>
      </c>
      <c r="F12914" t="s">
        <v>17</v>
      </c>
      <c r="G12914">
        <v>0</v>
      </c>
      <c r="H12914">
        <v>1</v>
      </c>
      <c r="I12914" t="s">
        <v>4</v>
      </c>
      <c r="J12914">
        <v>-1</v>
      </c>
    </row>
    <row r="12915" spans="3:10" x14ac:dyDescent="0.45">
      <c r="C12915" t="s">
        <v>2</v>
      </c>
      <c r="D12915">
        <v>56</v>
      </c>
      <c r="E12915">
        <v>1</v>
      </c>
      <c r="F12915" t="s">
        <v>0</v>
      </c>
      <c r="G12915">
        <v>0</v>
      </c>
      <c r="H12915">
        <v>0</v>
      </c>
      <c r="I12915" t="s">
        <v>14</v>
      </c>
      <c r="J12915">
        <v>0</v>
      </c>
    </row>
    <row r="12916" spans="3:10" x14ac:dyDescent="0.45">
      <c r="C12916" t="s">
        <v>2</v>
      </c>
      <c r="D12916">
        <v>56</v>
      </c>
      <c r="E12916">
        <v>1</v>
      </c>
      <c r="F12916" t="s">
        <v>9</v>
      </c>
      <c r="G12916">
        <v>0</v>
      </c>
      <c r="H12916">
        <v>0</v>
      </c>
      <c r="I12916" t="s">
        <v>16</v>
      </c>
      <c r="J12916">
        <v>0</v>
      </c>
    </row>
    <row r="12917" spans="3:10" x14ac:dyDescent="0.45">
      <c r="C12917" t="s">
        <v>2</v>
      </c>
      <c r="D12917">
        <v>56</v>
      </c>
      <c r="E12917">
        <v>1</v>
      </c>
      <c r="F12917" t="s">
        <v>8</v>
      </c>
      <c r="G12917">
        <v>1</v>
      </c>
      <c r="H12917">
        <v>1</v>
      </c>
      <c r="I12917" t="s">
        <v>12</v>
      </c>
      <c r="J12917">
        <v>0</v>
      </c>
    </row>
    <row r="12918" spans="3:10" x14ac:dyDescent="0.45">
      <c r="C12918" t="s">
        <v>2</v>
      </c>
      <c r="D12918">
        <v>56</v>
      </c>
      <c r="E12918">
        <v>1</v>
      </c>
      <c r="F12918" t="s">
        <v>13</v>
      </c>
      <c r="G12918">
        <v>2</v>
      </c>
      <c r="H12918">
        <v>2</v>
      </c>
      <c r="I12918" t="s">
        <v>6</v>
      </c>
      <c r="J12918">
        <v>0</v>
      </c>
    </row>
    <row r="12919" spans="3:10" x14ac:dyDescent="0.45">
      <c r="C12919" t="s">
        <v>2</v>
      </c>
      <c r="D12919">
        <v>56</v>
      </c>
      <c r="E12919">
        <v>1</v>
      </c>
      <c r="F12919" t="s">
        <v>7</v>
      </c>
      <c r="G12919">
        <v>1</v>
      </c>
      <c r="H12919">
        <v>1</v>
      </c>
      <c r="I12919" t="s">
        <v>15</v>
      </c>
      <c r="J12919">
        <v>0</v>
      </c>
    </row>
    <row r="12920" spans="3:10" x14ac:dyDescent="0.45">
      <c r="C12920" t="s">
        <v>2</v>
      </c>
      <c r="D12920">
        <v>56</v>
      </c>
      <c r="E12920">
        <v>2</v>
      </c>
      <c r="F12920" t="s">
        <v>18</v>
      </c>
      <c r="G12920">
        <v>1</v>
      </c>
      <c r="H12920">
        <v>0</v>
      </c>
      <c r="I12920" t="s">
        <v>13</v>
      </c>
      <c r="J12920">
        <v>1</v>
      </c>
    </row>
    <row r="12921" spans="3:10" x14ac:dyDescent="0.45">
      <c r="C12921" t="s">
        <v>2</v>
      </c>
      <c r="D12921">
        <v>56</v>
      </c>
      <c r="E12921">
        <v>2</v>
      </c>
      <c r="F12921" t="s">
        <v>16</v>
      </c>
      <c r="G12921">
        <v>1</v>
      </c>
      <c r="H12921">
        <v>0</v>
      </c>
      <c r="I12921" t="s">
        <v>3</v>
      </c>
      <c r="J12921">
        <v>1</v>
      </c>
    </row>
    <row r="12922" spans="3:10" x14ac:dyDescent="0.45">
      <c r="C12922" t="s">
        <v>2</v>
      </c>
      <c r="D12922">
        <v>56</v>
      </c>
      <c r="E12922">
        <v>2</v>
      </c>
      <c r="F12922" t="s">
        <v>12</v>
      </c>
      <c r="G12922">
        <v>2</v>
      </c>
      <c r="H12922">
        <v>1</v>
      </c>
      <c r="I12922" t="s">
        <v>7</v>
      </c>
      <c r="J12922">
        <v>1</v>
      </c>
    </row>
    <row r="12923" spans="3:10" x14ac:dyDescent="0.45">
      <c r="C12923" t="s">
        <v>2</v>
      </c>
      <c r="D12923">
        <v>56</v>
      </c>
      <c r="E12923">
        <v>2</v>
      </c>
      <c r="F12923" t="s">
        <v>14</v>
      </c>
      <c r="G12923">
        <v>2</v>
      </c>
      <c r="H12923">
        <v>1</v>
      </c>
      <c r="I12923" t="s">
        <v>11</v>
      </c>
      <c r="J12923">
        <v>1</v>
      </c>
    </row>
    <row r="12924" spans="3:10" x14ac:dyDescent="0.45">
      <c r="C12924" t="s">
        <v>2</v>
      </c>
      <c r="D12924">
        <v>56</v>
      </c>
      <c r="E12924">
        <v>2</v>
      </c>
      <c r="F12924" t="s">
        <v>10</v>
      </c>
      <c r="G12924">
        <v>0</v>
      </c>
      <c r="H12924">
        <v>0</v>
      </c>
      <c r="I12924" t="s">
        <v>17</v>
      </c>
      <c r="J12924">
        <v>0</v>
      </c>
    </row>
    <row r="12925" spans="3:10" x14ac:dyDescent="0.45">
      <c r="C12925" t="s">
        <v>2</v>
      </c>
      <c r="D12925">
        <v>56</v>
      </c>
      <c r="E12925">
        <v>2</v>
      </c>
      <c r="F12925" t="s">
        <v>15</v>
      </c>
      <c r="G12925">
        <v>3</v>
      </c>
      <c r="H12925">
        <v>1</v>
      </c>
      <c r="I12925" t="s">
        <v>9</v>
      </c>
      <c r="J12925">
        <v>1</v>
      </c>
    </row>
    <row r="12926" spans="3:10" x14ac:dyDescent="0.45">
      <c r="C12926" t="s">
        <v>2</v>
      </c>
      <c r="D12926">
        <v>56</v>
      </c>
      <c r="E12926">
        <v>2</v>
      </c>
      <c r="F12926" t="s">
        <v>6</v>
      </c>
      <c r="G12926">
        <v>1</v>
      </c>
      <c r="H12926">
        <v>1</v>
      </c>
      <c r="I12926" t="s">
        <v>0</v>
      </c>
      <c r="J12926">
        <v>0</v>
      </c>
    </row>
    <row r="12927" spans="3:10" x14ac:dyDescent="0.45">
      <c r="C12927" t="s">
        <v>2</v>
      </c>
      <c r="D12927">
        <v>56</v>
      </c>
      <c r="E12927">
        <v>2</v>
      </c>
      <c r="F12927" t="s">
        <v>4</v>
      </c>
      <c r="G12927">
        <v>2</v>
      </c>
      <c r="H12927">
        <v>2</v>
      </c>
      <c r="I12927" t="s">
        <v>5</v>
      </c>
      <c r="J12927">
        <v>0</v>
      </c>
    </row>
    <row r="12928" spans="3:10" x14ac:dyDescent="0.45">
      <c r="C12928" t="s">
        <v>2</v>
      </c>
      <c r="D12928">
        <v>56</v>
      </c>
      <c r="E12928">
        <v>2</v>
      </c>
      <c r="F12928" t="s">
        <v>1</v>
      </c>
      <c r="G12928">
        <v>1</v>
      </c>
      <c r="H12928">
        <v>0</v>
      </c>
      <c r="I12928" t="s">
        <v>8</v>
      </c>
      <c r="J12928">
        <v>1</v>
      </c>
    </row>
    <row r="12929" spans="3:10" x14ac:dyDescent="0.45">
      <c r="C12929" t="s">
        <v>2</v>
      </c>
      <c r="D12929">
        <v>56</v>
      </c>
      <c r="E12929">
        <v>3</v>
      </c>
      <c r="F12929" t="s">
        <v>5</v>
      </c>
      <c r="G12929">
        <v>2</v>
      </c>
      <c r="H12929">
        <v>0</v>
      </c>
      <c r="I12929" t="s">
        <v>10</v>
      </c>
      <c r="J12929">
        <v>1</v>
      </c>
    </row>
    <row r="12930" spans="3:10" x14ac:dyDescent="0.45">
      <c r="C12930" t="s">
        <v>2</v>
      </c>
      <c r="D12930">
        <v>56</v>
      </c>
      <c r="E12930">
        <v>3</v>
      </c>
      <c r="F12930" t="s">
        <v>11</v>
      </c>
      <c r="G12930">
        <v>0</v>
      </c>
      <c r="H12930">
        <v>0</v>
      </c>
      <c r="I12930" t="s">
        <v>6</v>
      </c>
      <c r="J12930">
        <v>0</v>
      </c>
    </row>
    <row r="12931" spans="3:10" x14ac:dyDescent="0.45">
      <c r="C12931" t="s">
        <v>2</v>
      </c>
      <c r="D12931">
        <v>56</v>
      </c>
      <c r="E12931">
        <v>3</v>
      </c>
      <c r="F12931" t="s">
        <v>12</v>
      </c>
      <c r="G12931">
        <v>1</v>
      </c>
      <c r="H12931">
        <v>1</v>
      </c>
      <c r="I12931" t="s">
        <v>1</v>
      </c>
      <c r="J12931">
        <v>0</v>
      </c>
    </row>
    <row r="12932" spans="3:10" x14ac:dyDescent="0.45">
      <c r="C12932" t="s">
        <v>2</v>
      </c>
      <c r="D12932">
        <v>56</v>
      </c>
      <c r="E12932">
        <v>3</v>
      </c>
      <c r="F12932" t="s">
        <v>3</v>
      </c>
      <c r="G12932">
        <v>1</v>
      </c>
      <c r="H12932">
        <v>0</v>
      </c>
      <c r="I12932" t="s">
        <v>15</v>
      </c>
      <c r="J12932">
        <v>1</v>
      </c>
    </row>
    <row r="12933" spans="3:10" x14ac:dyDescent="0.45">
      <c r="C12933" t="s">
        <v>2</v>
      </c>
      <c r="D12933">
        <v>56</v>
      </c>
      <c r="E12933">
        <v>3</v>
      </c>
      <c r="F12933" t="s">
        <v>0</v>
      </c>
      <c r="G12933">
        <v>3</v>
      </c>
      <c r="H12933">
        <v>1</v>
      </c>
      <c r="I12933" t="s">
        <v>18</v>
      </c>
      <c r="J12933">
        <v>1</v>
      </c>
    </row>
    <row r="12934" spans="3:10" x14ac:dyDescent="0.45">
      <c r="C12934" t="s">
        <v>2</v>
      </c>
      <c r="D12934">
        <v>56</v>
      </c>
      <c r="E12934">
        <v>3</v>
      </c>
      <c r="F12934" t="s">
        <v>17</v>
      </c>
      <c r="G12934">
        <v>2</v>
      </c>
      <c r="H12934">
        <v>1</v>
      </c>
      <c r="I12934" t="s">
        <v>16</v>
      </c>
      <c r="J12934">
        <v>1</v>
      </c>
    </row>
    <row r="12935" spans="3:10" x14ac:dyDescent="0.45">
      <c r="C12935" t="s">
        <v>2</v>
      </c>
      <c r="D12935">
        <v>56</v>
      </c>
      <c r="E12935">
        <v>3</v>
      </c>
      <c r="F12935" t="s">
        <v>8</v>
      </c>
      <c r="G12935">
        <v>0</v>
      </c>
      <c r="H12935">
        <v>1</v>
      </c>
      <c r="I12935" t="s">
        <v>14</v>
      </c>
      <c r="J12935">
        <v>-1</v>
      </c>
    </row>
    <row r="12936" spans="3:10" x14ac:dyDescent="0.45">
      <c r="C12936" t="s">
        <v>2</v>
      </c>
      <c r="D12936">
        <v>56</v>
      </c>
      <c r="E12936">
        <v>3</v>
      </c>
      <c r="F12936" t="s">
        <v>9</v>
      </c>
      <c r="G12936">
        <v>0</v>
      </c>
      <c r="H12936">
        <v>1</v>
      </c>
      <c r="I12936" t="s">
        <v>7</v>
      </c>
      <c r="J12936">
        <v>-1</v>
      </c>
    </row>
    <row r="12937" spans="3:10" x14ac:dyDescent="0.45">
      <c r="C12937" t="s">
        <v>2</v>
      </c>
      <c r="D12937">
        <v>56</v>
      </c>
      <c r="E12937">
        <v>3</v>
      </c>
      <c r="F12937" t="s">
        <v>13</v>
      </c>
      <c r="G12937">
        <v>0</v>
      </c>
      <c r="H12937">
        <v>2</v>
      </c>
      <c r="I12937" t="s">
        <v>4</v>
      </c>
      <c r="J12937">
        <v>-1</v>
      </c>
    </row>
    <row r="12938" spans="3:10" x14ac:dyDescent="0.45">
      <c r="C12938" t="s">
        <v>2</v>
      </c>
      <c r="D12938">
        <v>56</v>
      </c>
      <c r="E12938">
        <v>4</v>
      </c>
      <c r="F12938" t="s">
        <v>18</v>
      </c>
      <c r="G12938">
        <v>0</v>
      </c>
      <c r="H12938">
        <v>0</v>
      </c>
      <c r="I12938" t="s">
        <v>11</v>
      </c>
      <c r="J12938">
        <v>0</v>
      </c>
    </row>
    <row r="12939" spans="3:10" x14ac:dyDescent="0.45">
      <c r="C12939" t="s">
        <v>2</v>
      </c>
      <c r="D12939">
        <v>56</v>
      </c>
      <c r="E12939">
        <v>4</v>
      </c>
      <c r="F12939" t="s">
        <v>16</v>
      </c>
      <c r="G12939">
        <v>1</v>
      </c>
      <c r="H12939">
        <v>0</v>
      </c>
      <c r="I12939" t="s">
        <v>5</v>
      </c>
      <c r="J12939">
        <v>1</v>
      </c>
    </row>
    <row r="12940" spans="3:10" x14ac:dyDescent="0.45">
      <c r="C12940" t="s">
        <v>2</v>
      </c>
      <c r="D12940">
        <v>56</v>
      </c>
      <c r="E12940">
        <v>4</v>
      </c>
      <c r="F12940" t="s">
        <v>14</v>
      </c>
      <c r="G12940">
        <v>4</v>
      </c>
      <c r="H12940">
        <v>0</v>
      </c>
      <c r="I12940" t="s">
        <v>12</v>
      </c>
      <c r="J12940">
        <v>1</v>
      </c>
    </row>
    <row r="12941" spans="3:10" x14ac:dyDescent="0.45">
      <c r="C12941" t="s">
        <v>2</v>
      </c>
      <c r="D12941">
        <v>56</v>
      </c>
      <c r="E12941">
        <v>4</v>
      </c>
      <c r="F12941" t="s">
        <v>10</v>
      </c>
      <c r="G12941">
        <v>1</v>
      </c>
      <c r="H12941">
        <v>2</v>
      </c>
      <c r="I12941" t="s">
        <v>13</v>
      </c>
      <c r="J12941">
        <v>-1</v>
      </c>
    </row>
    <row r="12942" spans="3:10" x14ac:dyDescent="0.45">
      <c r="C12942" t="s">
        <v>2</v>
      </c>
      <c r="D12942">
        <v>56</v>
      </c>
      <c r="E12942">
        <v>4</v>
      </c>
      <c r="F12942" t="s">
        <v>15</v>
      </c>
      <c r="G12942">
        <v>1</v>
      </c>
      <c r="H12942">
        <v>3</v>
      </c>
      <c r="I12942" t="s">
        <v>17</v>
      </c>
      <c r="J12942">
        <v>-1</v>
      </c>
    </row>
    <row r="12943" spans="3:10" x14ac:dyDescent="0.45">
      <c r="C12943" t="s">
        <v>2</v>
      </c>
      <c r="D12943">
        <v>56</v>
      </c>
      <c r="E12943">
        <v>4</v>
      </c>
      <c r="F12943" t="s">
        <v>9</v>
      </c>
      <c r="G12943">
        <v>1</v>
      </c>
      <c r="H12943">
        <v>2</v>
      </c>
      <c r="I12943" t="s">
        <v>3</v>
      </c>
      <c r="J12943">
        <v>-1</v>
      </c>
    </row>
    <row r="12944" spans="3:10" x14ac:dyDescent="0.45">
      <c r="C12944" t="s">
        <v>2</v>
      </c>
      <c r="D12944">
        <v>56</v>
      </c>
      <c r="E12944">
        <v>4</v>
      </c>
      <c r="F12944" t="s">
        <v>4</v>
      </c>
      <c r="G12944">
        <v>2</v>
      </c>
      <c r="H12944">
        <v>0</v>
      </c>
      <c r="I12944" t="s">
        <v>0</v>
      </c>
      <c r="J12944">
        <v>1</v>
      </c>
    </row>
    <row r="12945" spans="3:10" x14ac:dyDescent="0.45">
      <c r="C12945" t="s">
        <v>2</v>
      </c>
      <c r="D12945">
        <v>56</v>
      </c>
      <c r="E12945">
        <v>4</v>
      </c>
      <c r="F12945" t="s">
        <v>6</v>
      </c>
      <c r="G12945">
        <v>2</v>
      </c>
      <c r="H12945">
        <v>3</v>
      </c>
      <c r="I12945" t="s">
        <v>8</v>
      </c>
      <c r="J12945">
        <v>-1</v>
      </c>
    </row>
    <row r="12946" spans="3:10" x14ac:dyDescent="0.45">
      <c r="C12946" t="s">
        <v>2</v>
      </c>
      <c r="D12946">
        <v>56</v>
      </c>
      <c r="E12946">
        <v>4</v>
      </c>
      <c r="F12946" t="s">
        <v>7</v>
      </c>
      <c r="G12946">
        <v>1</v>
      </c>
      <c r="H12946">
        <v>1</v>
      </c>
      <c r="I12946" t="s">
        <v>1</v>
      </c>
      <c r="J12946">
        <v>0</v>
      </c>
    </row>
    <row r="12947" spans="3:10" x14ac:dyDescent="0.45">
      <c r="C12947" t="s">
        <v>2</v>
      </c>
      <c r="D12947">
        <v>56</v>
      </c>
      <c r="E12947">
        <v>5</v>
      </c>
      <c r="F12947" t="s">
        <v>5</v>
      </c>
      <c r="G12947">
        <v>0</v>
      </c>
      <c r="H12947">
        <v>0</v>
      </c>
      <c r="I12947" t="s">
        <v>15</v>
      </c>
      <c r="J12947">
        <v>0</v>
      </c>
    </row>
    <row r="12948" spans="3:10" x14ac:dyDescent="0.45">
      <c r="C12948" t="s">
        <v>2</v>
      </c>
      <c r="D12948">
        <v>56</v>
      </c>
      <c r="E12948">
        <v>5</v>
      </c>
      <c r="F12948" t="s">
        <v>11</v>
      </c>
      <c r="G12948">
        <v>2</v>
      </c>
      <c r="H12948">
        <v>0</v>
      </c>
      <c r="I12948" t="s">
        <v>4</v>
      </c>
      <c r="J12948">
        <v>1</v>
      </c>
    </row>
    <row r="12949" spans="3:10" x14ac:dyDescent="0.45">
      <c r="C12949" t="s">
        <v>2</v>
      </c>
      <c r="D12949">
        <v>56</v>
      </c>
      <c r="E12949">
        <v>5</v>
      </c>
      <c r="F12949" t="s">
        <v>12</v>
      </c>
      <c r="G12949">
        <v>0</v>
      </c>
      <c r="H12949">
        <v>1</v>
      </c>
      <c r="I12949" t="s">
        <v>6</v>
      </c>
      <c r="J12949">
        <v>-1</v>
      </c>
    </row>
    <row r="12950" spans="3:10" x14ac:dyDescent="0.45">
      <c r="C12950" t="s">
        <v>2</v>
      </c>
      <c r="D12950">
        <v>56</v>
      </c>
      <c r="E12950">
        <v>5</v>
      </c>
      <c r="F12950" t="s">
        <v>3</v>
      </c>
      <c r="G12950">
        <v>1</v>
      </c>
      <c r="H12950">
        <v>0</v>
      </c>
      <c r="I12950" t="s">
        <v>7</v>
      </c>
      <c r="J12950">
        <v>1</v>
      </c>
    </row>
    <row r="12951" spans="3:10" x14ac:dyDescent="0.45">
      <c r="C12951" t="s">
        <v>2</v>
      </c>
      <c r="D12951">
        <v>56</v>
      </c>
      <c r="E12951">
        <v>5</v>
      </c>
      <c r="F12951" t="s">
        <v>17</v>
      </c>
      <c r="G12951">
        <v>0</v>
      </c>
      <c r="H12951">
        <v>1</v>
      </c>
      <c r="I12951" t="s">
        <v>9</v>
      </c>
      <c r="J12951">
        <v>-1</v>
      </c>
    </row>
    <row r="12952" spans="3:10" x14ac:dyDescent="0.45">
      <c r="C12952" t="s">
        <v>2</v>
      </c>
      <c r="D12952">
        <v>56</v>
      </c>
      <c r="E12952">
        <v>5</v>
      </c>
      <c r="F12952" t="s">
        <v>0</v>
      </c>
      <c r="G12952">
        <v>0</v>
      </c>
      <c r="H12952">
        <v>0</v>
      </c>
      <c r="I12952" t="s">
        <v>10</v>
      </c>
      <c r="J12952">
        <v>0</v>
      </c>
    </row>
    <row r="12953" spans="3:10" x14ac:dyDescent="0.45">
      <c r="C12953" t="s">
        <v>2</v>
      </c>
      <c r="D12953">
        <v>56</v>
      </c>
      <c r="E12953">
        <v>5</v>
      </c>
      <c r="F12953" t="s">
        <v>8</v>
      </c>
      <c r="G12953">
        <v>1</v>
      </c>
      <c r="H12953">
        <v>0</v>
      </c>
      <c r="I12953" t="s">
        <v>18</v>
      </c>
      <c r="J12953">
        <v>1</v>
      </c>
    </row>
    <row r="12954" spans="3:10" x14ac:dyDescent="0.45">
      <c r="C12954" t="s">
        <v>2</v>
      </c>
      <c r="D12954">
        <v>56</v>
      </c>
      <c r="E12954">
        <v>5</v>
      </c>
      <c r="F12954" t="s">
        <v>13</v>
      </c>
      <c r="G12954">
        <v>3</v>
      </c>
      <c r="H12954">
        <v>0</v>
      </c>
      <c r="I12954" t="s">
        <v>16</v>
      </c>
      <c r="J12954">
        <v>1</v>
      </c>
    </row>
    <row r="12955" spans="3:10" x14ac:dyDescent="0.45">
      <c r="C12955" t="s">
        <v>2</v>
      </c>
      <c r="D12955">
        <v>56</v>
      </c>
      <c r="E12955">
        <v>5</v>
      </c>
      <c r="F12955" t="s">
        <v>1</v>
      </c>
      <c r="G12955">
        <v>0</v>
      </c>
      <c r="H12955">
        <v>2</v>
      </c>
      <c r="I12955" t="s">
        <v>14</v>
      </c>
      <c r="J12955">
        <v>-1</v>
      </c>
    </row>
    <row r="12956" spans="3:10" x14ac:dyDescent="0.45">
      <c r="C12956" t="s">
        <v>2</v>
      </c>
      <c r="D12956">
        <v>56</v>
      </c>
      <c r="E12956">
        <v>6</v>
      </c>
      <c r="F12956" t="s">
        <v>16</v>
      </c>
      <c r="G12956">
        <v>2</v>
      </c>
      <c r="H12956">
        <v>1</v>
      </c>
      <c r="I12956" t="s">
        <v>0</v>
      </c>
      <c r="J12956">
        <v>1</v>
      </c>
    </row>
    <row r="12957" spans="3:10" x14ac:dyDescent="0.45">
      <c r="C12957" t="s">
        <v>2</v>
      </c>
      <c r="D12957">
        <v>56</v>
      </c>
      <c r="E12957">
        <v>6</v>
      </c>
      <c r="F12957" t="s">
        <v>3</v>
      </c>
      <c r="G12957">
        <v>0</v>
      </c>
      <c r="H12957">
        <v>1</v>
      </c>
      <c r="I12957" t="s">
        <v>17</v>
      </c>
      <c r="J12957">
        <v>-1</v>
      </c>
    </row>
    <row r="12958" spans="3:10" x14ac:dyDescent="0.45">
      <c r="C12958" t="s">
        <v>2</v>
      </c>
      <c r="D12958">
        <v>56</v>
      </c>
      <c r="E12958">
        <v>6</v>
      </c>
      <c r="F12958" t="s">
        <v>10</v>
      </c>
      <c r="G12958">
        <v>1</v>
      </c>
      <c r="H12958">
        <v>1</v>
      </c>
      <c r="I12958" t="s">
        <v>11</v>
      </c>
      <c r="J12958">
        <v>0</v>
      </c>
    </row>
    <row r="12959" spans="3:10" x14ac:dyDescent="0.45">
      <c r="C12959" t="s">
        <v>2</v>
      </c>
      <c r="D12959">
        <v>56</v>
      </c>
      <c r="E12959">
        <v>6</v>
      </c>
      <c r="F12959" t="s">
        <v>15</v>
      </c>
      <c r="G12959">
        <v>1</v>
      </c>
      <c r="H12959">
        <v>2</v>
      </c>
      <c r="I12959" t="s">
        <v>13</v>
      </c>
      <c r="J12959">
        <v>-1</v>
      </c>
    </row>
    <row r="12960" spans="3:10" x14ac:dyDescent="0.45">
      <c r="C12960" t="s">
        <v>2</v>
      </c>
      <c r="D12960">
        <v>56</v>
      </c>
      <c r="E12960">
        <v>6</v>
      </c>
      <c r="F12960" t="s">
        <v>9</v>
      </c>
      <c r="G12960">
        <v>1</v>
      </c>
      <c r="H12960">
        <v>1</v>
      </c>
      <c r="I12960" t="s">
        <v>5</v>
      </c>
      <c r="J12960">
        <v>0</v>
      </c>
    </row>
    <row r="12961" spans="3:10" x14ac:dyDescent="0.45">
      <c r="C12961" t="s">
        <v>2</v>
      </c>
      <c r="D12961">
        <v>56</v>
      </c>
      <c r="E12961">
        <v>6</v>
      </c>
      <c r="F12961" t="s">
        <v>6</v>
      </c>
      <c r="G12961">
        <v>0</v>
      </c>
      <c r="H12961">
        <v>1</v>
      </c>
      <c r="I12961" t="s">
        <v>1</v>
      </c>
      <c r="J12961">
        <v>-1</v>
      </c>
    </row>
    <row r="12962" spans="3:10" x14ac:dyDescent="0.45">
      <c r="C12962" t="s">
        <v>2</v>
      </c>
      <c r="D12962">
        <v>56</v>
      </c>
      <c r="E12962">
        <v>6</v>
      </c>
      <c r="F12962" t="s">
        <v>4</v>
      </c>
      <c r="G12962">
        <v>2</v>
      </c>
      <c r="H12962">
        <v>0</v>
      </c>
      <c r="I12962" t="s">
        <v>8</v>
      </c>
      <c r="J12962">
        <v>1</v>
      </c>
    </row>
    <row r="12963" spans="3:10" x14ac:dyDescent="0.45">
      <c r="C12963" t="s">
        <v>2</v>
      </c>
      <c r="D12963">
        <v>56</v>
      </c>
      <c r="E12963">
        <v>6</v>
      </c>
      <c r="F12963" t="s">
        <v>18</v>
      </c>
      <c r="G12963">
        <v>2</v>
      </c>
      <c r="H12963">
        <v>0</v>
      </c>
      <c r="I12963" t="s">
        <v>12</v>
      </c>
      <c r="J12963">
        <v>1</v>
      </c>
    </row>
    <row r="12964" spans="3:10" x14ac:dyDescent="0.45">
      <c r="C12964" t="s">
        <v>2</v>
      </c>
      <c r="D12964">
        <v>56</v>
      </c>
      <c r="E12964">
        <v>6</v>
      </c>
      <c r="F12964" t="s">
        <v>7</v>
      </c>
      <c r="G12964">
        <v>1</v>
      </c>
      <c r="H12964">
        <v>4</v>
      </c>
      <c r="I12964" t="s">
        <v>14</v>
      </c>
      <c r="J12964">
        <v>-1</v>
      </c>
    </row>
    <row r="12965" spans="3:10" x14ac:dyDescent="0.45">
      <c r="C12965" t="s">
        <v>2</v>
      </c>
      <c r="D12965">
        <v>56</v>
      </c>
      <c r="E12965">
        <v>7</v>
      </c>
      <c r="F12965" t="s">
        <v>5</v>
      </c>
      <c r="G12965">
        <v>1</v>
      </c>
      <c r="H12965">
        <v>0</v>
      </c>
      <c r="I12965" t="s">
        <v>3</v>
      </c>
      <c r="J12965">
        <v>1</v>
      </c>
    </row>
    <row r="12966" spans="3:10" x14ac:dyDescent="0.45">
      <c r="C12966" t="s">
        <v>2</v>
      </c>
      <c r="D12966">
        <v>56</v>
      </c>
      <c r="E12966">
        <v>7</v>
      </c>
      <c r="F12966" t="s">
        <v>11</v>
      </c>
      <c r="G12966">
        <v>3</v>
      </c>
      <c r="H12966">
        <v>2</v>
      </c>
      <c r="I12966" t="s">
        <v>16</v>
      </c>
      <c r="J12966">
        <v>1</v>
      </c>
    </row>
    <row r="12967" spans="3:10" x14ac:dyDescent="0.45">
      <c r="C12967" t="s">
        <v>2</v>
      </c>
      <c r="D12967">
        <v>56</v>
      </c>
      <c r="E12967">
        <v>7</v>
      </c>
      <c r="F12967" t="s">
        <v>12</v>
      </c>
      <c r="G12967">
        <v>0</v>
      </c>
      <c r="H12967">
        <v>3</v>
      </c>
      <c r="I12967" t="s">
        <v>4</v>
      </c>
      <c r="J12967">
        <v>-1</v>
      </c>
    </row>
    <row r="12968" spans="3:10" x14ac:dyDescent="0.45">
      <c r="C12968" t="s">
        <v>2</v>
      </c>
      <c r="D12968">
        <v>56</v>
      </c>
      <c r="E12968">
        <v>7</v>
      </c>
      <c r="F12968" t="s">
        <v>14</v>
      </c>
      <c r="G12968">
        <v>1</v>
      </c>
      <c r="H12968">
        <v>0</v>
      </c>
      <c r="I12968" t="s">
        <v>6</v>
      </c>
      <c r="J12968">
        <v>1</v>
      </c>
    </row>
    <row r="12969" spans="3:10" x14ac:dyDescent="0.45">
      <c r="C12969" t="s">
        <v>2</v>
      </c>
      <c r="D12969">
        <v>56</v>
      </c>
      <c r="E12969">
        <v>7</v>
      </c>
      <c r="F12969" t="s">
        <v>0</v>
      </c>
      <c r="G12969">
        <v>0</v>
      </c>
      <c r="H12969">
        <v>2</v>
      </c>
      <c r="I12969" t="s">
        <v>15</v>
      </c>
      <c r="J12969">
        <v>-1</v>
      </c>
    </row>
    <row r="12970" spans="3:10" x14ac:dyDescent="0.45">
      <c r="C12970" t="s">
        <v>2</v>
      </c>
      <c r="D12970">
        <v>56</v>
      </c>
      <c r="E12970">
        <v>7</v>
      </c>
      <c r="F12970" t="s">
        <v>17</v>
      </c>
      <c r="G12970">
        <v>0</v>
      </c>
      <c r="H12970">
        <v>1</v>
      </c>
      <c r="I12970" t="s">
        <v>7</v>
      </c>
      <c r="J12970">
        <v>-1</v>
      </c>
    </row>
    <row r="12971" spans="3:10" x14ac:dyDescent="0.45">
      <c r="C12971" t="s">
        <v>2</v>
      </c>
      <c r="D12971">
        <v>56</v>
      </c>
      <c r="E12971">
        <v>7</v>
      </c>
      <c r="F12971" t="s">
        <v>8</v>
      </c>
      <c r="G12971">
        <v>0</v>
      </c>
      <c r="H12971">
        <v>0</v>
      </c>
      <c r="I12971" t="s">
        <v>10</v>
      </c>
      <c r="J12971">
        <v>0</v>
      </c>
    </row>
    <row r="12972" spans="3:10" x14ac:dyDescent="0.45">
      <c r="C12972" t="s">
        <v>2</v>
      </c>
      <c r="D12972">
        <v>56</v>
      </c>
      <c r="E12972">
        <v>7</v>
      </c>
      <c r="F12972" t="s">
        <v>13</v>
      </c>
      <c r="G12972">
        <v>1</v>
      </c>
      <c r="H12972">
        <v>1</v>
      </c>
      <c r="I12972" t="s">
        <v>9</v>
      </c>
      <c r="J12972">
        <v>0</v>
      </c>
    </row>
    <row r="12973" spans="3:10" x14ac:dyDescent="0.45">
      <c r="C12973" t="s">
        <v>2</v>
      </c>
      <c r="D12973">
        <v>56</v>
      </c>
      <c r="E12973">
        <v>7</v>
      </c>
      <c r="F12973" t="s">
        <v>1</v>
      </c>
      <c r="G12973">
        <v>2</v>
      </c>
      <c r="H12973">
        <v>1</v>
      </c>
      <c r="I12973" t="s">
        <v>18</v>
      </c>
      <c r="J12973">
        <v>1</v>
      </c>
    </row>
    <row r="12974" spans="3:10" x14ac:dyDescent="0.45">
      <c r="C12974" t="s">
        <v>2</v>
      </c>
      <c r="D12974">
        <v>56</v>
      </c>
      <c r="E12974">
        <v>8</v>
      </c>
      <c r="F12974" t="s">
        <v>18</v>
      </c>
      <c r="G12974">
        <v>1</v>
      </c>
      <c r="H12974">
        <v>3</v>
      </c>
      <c r="I12974" t="s">
        <v>14</v>
      </c>
      <c r="J12974">
        <v>-1</v>
      </c>
    </row>
    <row r="12975" spans="3:10" x14ac:dyDescent="0.45">
      <c r="C12975" t="s">
        <v>2</v>
      </c>
      <c r="D12975">
        <v>56</v>
      </c>
      <c r="E12975">
        <v>8</v>
      </c>
      <c r="F12975" t="s">
        <v>16</v>
      </c>
      <c r="G12975">
        <v>0</v>
      </c>
      <c r="H12975">
        <v>3</v>
      </c>
      <c r="I12975" t="s">
        <v>8</v>
      </c>
      <c r="J12975">
        <v>-1</v>
      </c>
    </row>
    <row r="12976" spans="3:10" x14ac:dyDescent="0.45">
      <c r="C12976" t="s">
        <v>2</v>
      </c>
      <c r="D12976">
        <v>56</v>
      </c>
      <c r="E12976">
        <v>8</v>
      </c>
      <c r="F12976" t="s">
        <v>3</v>
      </c>
      <c r="G12976">
        <v>1</v>
      </c>
      <c r="H12976">
        <v>3</v>
      </c>
      <c r="I12976" t="s">
        <v>13</v>
      </c>
      <c r="J12976">
        <v>-1</v>
      </c>
    </row>
    <row r="12977" spans="3:10" x14ac:dyDescent="0.45">
      <c r="C12977" t="s">
        <v>2</v>
      </c>
      <c r="D12977">
        <v>56</v>
      </c>
      <c r="E12977">
        <v>8</v>
      </c>
      <c r="F12977" t="s">
        <v>17</v>
      </c>
      <c r="G12977">
        <v>3</v>
      </c>
      <c r="H12977">
        <v>0</v>
      </c>
      <c r="I12977" t="s">
        <v>5</v>
      </c>
      <c r="J12977">
        <v>1</v>
      </c>
    </row>
    <row r="12978" spans="3:10" x14ac:dyDescent="0.45">
      <c r="C12978" t="s">
        <v>2</v>
      </c>
      <c r="D12978">
        <v>56</v>
      </c>
      <c r="E12978">
        <v>8</v>
      </c>
      <c r="F12978" t="s">
        <v>10</v>
      </c>
      <c r="G12978">
        <v>1</v>
      </c>
      <c r="H12978">
        <v>0</v>
      </c>
      <c r="I12978" t="s">
        <v>12</v>
      </c>
      <c r="J12978">
        <v>1</v>
      </c>
    </row>
    <row r="12979" spans="3:10" x14ac:dyDescent="0.45">
      <c r="C12979" t="s">
        <v>2</v>
      </c>
      <c r="D12979">
        <v>56</v>
      </c>
      <c r="E12979">
        <v>8</v>
      </c>
      <c r="F12979" t="s">
        <v>15</v>
      </c>
      <c r="G12979">
        <v>4</v>
      </c>
      <c r="H12979">
        <v>2</v>
      </c>
      <c r="I12979" t="s">
        <v>11</v>
      </c>
      <c r="J12979">
        <v>1</v>
      </c>
    </row>
    <row r="12980" spans="3:10" x14ac:dyDescent="0.45">
      <c r="C12980" t="s">
        <v>2</v>
      </c>
      <c r="D12980">
        <v>56</v>
      </c>
      <c r="E12980">
        <v>8</v>
      </c>
      <c r="F12980" t="s">
        <v>9</v>
      </c>
      <c r="G12980">
        <v>0</v>
      </c>
      <c r="H12980">
        <v>1</v>
      </c>
      <c r="I12980" t="s">
        <v>0</v>
      </c>
      <c r="J12980">
        <v>-1</v>
      </c>
    </row>
    <row r="12981" spans="3:10" x14ac:dyDescent="0.45">
      <c r="C12981" t="s">
        <v>2</v>
      </c>
      <c r="D12981">
        <v>56</v>
      </c>
      <c r="E12981">
        <v>8</v>
      </c>
      <c r="F12981" t="s">
        <v>4</v>
      </c>
      <c r="G12981">
        <v>1</v>
      </c>
      <c r="H12981">
        <v>0</v>
      </c>
      <c r="I12981" t="s">
        <v>1</v>
      </c>
      <c r="J12981">
        <v>1</v>
      </c>
    </row>
    <row r="12982" spans="3:10" x14ac:dyDescent="0.45">
      <c r="C12982" t="s">
        <v>2</v>
      </c>
      <c r="D12982">
        <v>56</v>
      </c>
      <c r="E12982">
        <v>8</v>
      </c>
      <c r="F12982" t="s">
        <v>7</v>
      </c>
      <c r="G12982">
        <v>0</v>
      </c>
      <c r="H12982">
        <v>0</v>
      </c>
      <c r="I12982" t="s">
        <v>6</v>
      </c>
      <c r="J12982">
        <v>0</v>
      </c>
    </row>
    <row r="12983" spans="3:10" x14ac:dyDescent="0.45">
      <c r="C12983" t="s">
        <v>2</v>
      </c>
      <c r="D12983">
        <v>56</v>
      </c>
      <c r="E12983">
        <v>9</v>
      </c>
      <c r="F12983" t="s">
        <v>5</v>
      </c>
      <c r="G12983">
        <v>1</v>
      </c>
      <c r="H12983">
        <v>2</v>
      </c>
      <c r="I12983" t="s">
        <v>7</v>
      </c>
      <c r="J12983">
        <v>-1</v>
      </c>
    </row>
    <row r="12984" spans="3:10" x14ac:dyDescent="0.45">
      <c r="C12984" t="s">
        <v>2</v>
      </c>
      <c r="D12984">
        <v>56</v>
      </c>
      <c r="E12984">
        <v>9</v>
      </c>
      <c r="F12984" t="s">
        <v>11</v>
      </c>
      <c r="G12984">
        <v>2</v>
      </c>
      <c r="H12984">
        <v>3</v>
      </c>
      <c r="I12984" t="s">
        <v>9</v>
      </c>
      <c r="J12984">
        <v>-1</v>
      </c>
    </row>
    <row r="12985" spans="3:10" x14ac:dyDescent="0.45">
      <c r="C12985" t="s">
        <v>2</v>
      </c>
      <c r="D12985">
        <v>56</v>
      </c>
      <c r="E12985">
        <v>9</v>
      </c>
      <c r="F12985" t="s">
        <v>14</v>
      </c>
      <c r="G12985">
        <v>1</v>
      </c>
      <c r="H12985">
        <v>0</v>
      </c>
      <c r="I12985" t="s">
        <v>4</v>
      </c>
      <c r="J12985">
        <v>1</v>
      </c>
    </row>
    <row r="12986" spans="3:10" x14ac:dyDescent="0.45">
      <c r="C12986" t="s">
        <v>2</v>
      </c>
      <c r="D12986">
        <v>56</v>
      </c>
      <c r="E12986">
        <v>9</v>
      </c>
      <c r="F12986" t="s">
        <v>12</v>
      </c>
      <c r="G12986">
        <v>1</v>
      </c>
      <c r="H12986">
        <v>1</v>
      </c>
      <c r="I12986" t="s">
        <v>16</v>
      </c>
      <c r="J12986">
        <v>0</v>
      </c>
    </row>
    <row r="12987" spans="3:10" x14ac:dyDescent="0.45">
      <c r="C12987" t="s">
        <v>2</v>
      </c>
      <c r="D12987">
        <v>56</v>
      </c>
      <c r="E12987">
        <v>9</v>
      </c>
      <c r="F12987" t="s">
        <v>0</v>
      </c>
      <c r="G12987">
        <v>1</v>
      </c>
      <c r="H12987">
        <v>2</v>
      </c>
      <c r="I12987" t="s">
        <v>3</v>
      </c>
      <c r="J12987">
        <v>-1</v>
      </c>
    </row>
    <row r="12988" spans="3:10" x14ac:dyDescent="0.45">
      <c r="C12988" t="s">
        <v>2</v>
      </c>
      <c r="D12988">
        <v>56</v>
      </c>
      <c r="E12988">
        <v>9</v>
      </c>
      <c r="F12988" t="s">
        <v>8</v>
      </c>
      <c r="G12988">
        <v>0</v>
      </c>
      <c r="H12988">
        <v>3</v>
      </c>
      <c r="I12988" t="s">
        <v>15</v>
      </c>
      <c r="J12988">
        <v>-1</v>
      </c>
    </row>
    <row r="12989" spans="3:10" x14ac:dyDescent="0.45">
      <c r="C12989" t="s">
        <v>2</v>
      </c>
      <c r="D12989">
        <v>56</v>
      </c>
      <c r="E12989">
        <v>9</v>
      </c>
      <c r="F12989" t="s">
        <v>6</v>
      </c>
      <c r="G12989">
        <v>1</v>
      </c>
      <c r="H12989">
        <v>0</v>
      </c>
      <c r="I12989" t="s">
        <v>18</v>
      </c>
      <c r="J12989">
        <v>1</v>
      </c>
    </row>
    <row r="12990" spans="3:10" x14ac:dyDescent="0.45">
      <c r="C12990" t="s">
        <v>2</v>
      </c>
      <c r="D12990">
        <v>56</v>
      </c>
      <c r="E12990">
        <v>9</v>
      </c>
      <c r="F12990" t="s">
        <v>13</v>
      </c>
      <c r="G12990">
        <v>0</v>
      </c>
      <c r="H12990">
        <v>0</v>
      </c>
      <c r="I12990" t="s">
        <v>17</v>
      </c>
      <c r="J12990">
        <v>0</v>
      </c>
    </row>
    <row r="12991" spans="3:10" x14ac:dyDescent="0.45">
      <c r="C12991" t="s">
        <v>2</v>
      </c>
      <c r="D12991">
        <v>56</v>
      </c>
      <c r="E12991">
        <v>9</v>
      </c>
      <c r="F12991" t="s">
        <v>1</v>
      </c>
      <c r="G12991">
        <v>0</v>
      </c>
      <c r="H12991">
        <v>0</v>
      </c>
      <c r="I12991" t="s">
        <v>10</v>
      </c>
      <c r="J12991">
        <v>0</v>
      </c>
    </row>
    <row r="12992" spans="3:10" x14ac:dyDescent="0.45">
      <c r="C12992" t="s">
        <v>2</v>
      </c>
      <c r="D12992">
        <v>56</v>
      </c>
      <c r="E12992">
        <v>10</v>
      </c>
      <c r="F12992" t="s">
        <v>5</v>
      </c>
      <c r="G12992">
        <v>3</v>
      </c>
      <c r="H12992">
        <v>1</v>
      </c>
      <c r="I12992" t="s">
        <v>13</v>
      </c>
      <c r="J12992">
        <v>1</v>
      </c>
    </row>
    <row r="12993" spans="3:10" x14ac:dyDescent="0.45">
      <c r="C12993" t="s">
        <v>2</v>
      </c>
      <c r="D12993">
        <v>56</v>
      </c>
      <c r="E12993">
        <v>10</v>
      </c>
      <c r="F12993" t="s">
        <v>15</v>
      </c>
      <c r="G12993">
        <v>0</v>
      </c>
      <c r="H12993">
        <v>1</v>
      </c>
      <c r="I12993" t="s">
        <v>12</v>
      </c>
      <c r="J12993">
        <v>-1</v>
      </c>
    </row>
    <row r="12994" spans="3:10" x14ac:dyDescent="0.45">
      <c r="C12994" t="s">
        <v>2</v>
      </c>
      <c r="D12994">
        <v>56</v>
      </c>
      <c r="E12994">
        <v>10</v>
      </c>
      <c r="F12994" t="s">
        <v>4</v>
      </c>
      <c r="G12994">
        <v>3</v>
      </c>
      <c r="H12994">
        <v>0</v>
      </c>
      <c r="I12994" t="s">
        <v>6</v>
      </c>
      <c r="J12994">
        <v>1</v>
      </c>
    </row>
    <row r="12995" spans="3:10" x14ac:dyDescent="0.45">
      <c r="C12995" t="s">
        <v>2</v>
      </c>
      <c r="D12995">
        <v>56</v>
      </c>
      <c r="E12995">
        <v>10</v>
      </c>
      <c r="F12995" t="s">
        <v>16</v>
      </c>
      <c r="G12995">
        <v>2</v>
      </c>
      <c r="H12995">
        <v>0</v>
      </c>
      <c r="I12995" t="s">
        <v>1</v>
      </c>
      <c r="J12995">
        <v>1</v>
      </c>
    </row>
    <row r="12996" spans="3:10" x14ac:dyDescent="0.45">
      <c r="C12996" t="s">
        <v>2</v>
      </c>
      <c r="D12996">
        <v>56</v>
      </c>
      <c r="E12996">
        <v>10</v>
      </c>
      <c r="F12996" t="s">
        <v>3</v>
      </c>
      <c r="G12996">
        <v>2</v>
      </c>
      <c r="H12996">
        <v>4</v>
      </c>
      <c r="I12996" t="s">
        <v>11</v>
      </c>
      <c r="J12996">
        <v>-1</v>
      </c>
    </row>
    <row r="12997" spans="3:10" x14ac:dyDescent="0.45">
      <c r="C12997" t="s">
        <v>2</v>
      </c>
      <c r="D12997">
        <v>56</v>
      </c>
      <c r="E12997">
        <v>10</v>
      </c>
      <c r="F12997" t="s">
        <v>10</v>
      </c>
      <c r="G12997">
        <v>3</v>
      </c>
      <c r="H12997">
        <v>0</v>
      </c>
      <c r="I12997" t="s">
        <v>14</v>
      </c>
      <c r="J12997">
        <v>1</v>
      </c>
    </row>
    <row r="12998" spans="3:10" x14ac:dyDescent="0.45">
      <c r="C12998" t="s">
        <v>2</v>
      </c>
      <c r="D12998">
        <v>56</v>
      </c>
      <c r="E12998">
        <v>10</v>
      </c>
      <c r="F12998" t="s">
        <v>17</v>
      </c>
      <c r="G12998">
        <v>2</v>
      </c>
      <c r="H12998">
        <v>0</v>
      </c>
      <c r="I12998" t="s">
        <v>0</v>
      </c>
      <c r="J12998">
        <v>1</v>
      </c>
    </row>
    <row r="12999" spans="3:10" x14ac:dyDescent="0.45">
      <c r="C12999" t="s">
        <v>2</v>
      </c>
      <c r="D12999">
        <v>56</v>
      </c>
      <c r="E12999">
        <v>10</v>
      </c>
      <c r="F12999" t="s">
        <v>9</v>
      </c>
      <c r="G12999">
        <v>2</v>
      </c>
      <c r="H12999">
        <v>2</v>
      </c>
      <c r="I12999" t="s">
        <v>8</v>
      </c>
      <c r="J12999">
        <v>0</v>
      </c>
    </row>
    <row r="13000" spans="3:10" x14ac:dyDescent="0.45">
      <c r="C13000" t="s">
        <v>2</v>
      </c>
      <c r="D13000">
        <v>56</v>
      </c>
      <c r="E13000">
        <v>10</v>
      </c>
      <c r="F13000" t="s">
        <v>7</v>
      </c>
      <c r="G13000">
        <v>4</v>
      </c>
      <c r="H13000">
        <v>2</v>
      </c>
      <c r="I13000" t="s">
        <v>18</v>
      </c>
      <c r="J13000">
        <v>1</v>
      </c>
    </row>
    <row r="13001" spans="3:10" x14ac:dyDescent="0.45">
      <c r="C13001" t="s">
        <v>2</v>
      </c>
      <c r="D13001">
        <v>56</v>
      </c>
      <c r="E13001">
        <v>11</v>
      </c>
      <c r="F13001" t="s">
        <v>18</v>
      </c>
      <c r="G13001">
        <v>0</v>
      </c>
      <c r="H13001">
        <v>2</v>
      </c>
      <c r="I13001" t="s">
        <v>4</v>
      </c>
      <c r="J13001">
        <v>-1</v>
      </c>
    </row>
    <row r="13002" spans="3:10" x14ac:dyDescent="0.45">
      <c r="C13002" t="s">
        <v>2</v>
      </c>
      <c r="D13002">
        <v>56</v>
      </c>
      <c r="E13002">
        <v>11</v>
      </c>
      <c r="F13002" t="s">
        <v>14</v>
      </c>
      <c r="G13002">
        <v>2</v>
      </c>
      <c r="H13002">
        <v>1</v>
      </c>
      <c r="I13002" t="s">
        <v>16</v>
      </c>
      <c r="J13002">
        <v>1</v>
      </c>
    </row>
    <row r="13003" spans="3:10" x14ac:dyDescent="0.45">
      <c r="C13003" t="s">
        <v>2</v>
      </c>
      <c r="D13003">
        <v>56</v>
      </c>
      <c r="E13003">
        <v>11</v>
      </c>
      <c r="F13003" t="s">
        <v>12</v>
      </c>
      <c r="G13003">
        <v>0</v>
      </c>
      <c r="H13003">
        <v>1</v>
      </c>
      <c r="I13003" t="s">
        <v>9</v>
      </c>
      <c r="J13003">
        <v>-1</v>
      </c>
    </row>
    <row r="13004" spans="3:10" x14ac:dyDescent="0.45">
      <c r="C13004" t="s">
        <v>2</v>
      </c>
      <c r="D13004">
        <v>56</v>
      </c>
      <c r="E13004">
        <v>11</v>
      </c>
      <c r="F13004" t="s">
        <v>0</v>
      </c>
      <c r="G13004">
        <v>0</v>
      </c>
      <c r="H13004">
        <v>1</v>
      </c>
      <c r="I13004" t="s">
        <v>5</v>
      </c>
      <c r="J13004">
        <v>-1</v>
      </c>
    </row>
    <row r="13005" spans="3:10" x14ac:dyDescent="0.45">
      <c r="C13005" t="s">
        <v>2</v>
      </c>
      <c r="D13005">
        <v>56</v>
      </c>
      <c r="E13005">
        <v>11</v>
      </c>
      <c r="F13005" t="s">
        <v>11</v>
      </c>
      <c r="G13005">
        <v>3</v>
      </c>
      <c r="H13005">
        <v>1</v>
      </c>
      <c r="I13005" t="s">
        <v>17</v>
      </c>
      <c r="J13005">
        <v>1</v>
      </c>
    </row>
    <row r="13006" spans="3:10" x14ac:dyDescent="0.45">
      <c r="C13006" t="s">
        <v>2</v>
      </c>
      <c r="D13006">
        <v>56</v>
      </c>
      <c r="E13006">
        <v>11</v>
      </c>
      <c r="F13006" t="s">
        <v>8</v>
      </c>
      <c r="G13006">
        <v>2</v>
      </c>
      <c r="H13006">
        <v>2</v>
      </c>
      <c r="I13006" t="s">
        <v>3</v>
      </c>
      <c r="J13006">
        <v>0</v>
      </c>
    </row>
    <row r="13007" spans="3:10" x14ac:dyDescent="0.45">
      <c r="C13007" t="s">
        <v>2</v>
      </c>
      <c r="D13007">
        <v>56</v>
      </c>
      <c r="E13007">
        <v>11</v>
      </c>
      <c r="F13007" t="s">
        <v>6</v>
      </c>
      <c r="G13007">
        <v>0</v>
      </c>
      <c r="H13007">
        <v>1</v>
      </c>
      <c r="I13007" t="s">
        <v>10</v>
      </c>
      <c r="J13007">
        <v>-1</v>
      </c>
    </row>
    <row r="13008" spans="3:10" x14ac:dyDescent="0.45">
      <c r="C13008" t="s">
        <v>2</v>
      </c>
      <c r="D13008">
        <v>56</v>
      </c>
      <c r="E13008">
        <v>11</v>
      </c>
      <c r="F13008" t="s">
        <v>13</v>
      </c>
      <c r="G13008">
        <v>5</v>
      </c>
      <c r="H13008">
        <v>0</v>
      </c>
      <c r="I13008" t="s">
        <v>7</v>
      </c>
      <c r="J13008">
        <v>1</v>
      </c>
    </row>
    <row r="13009" spans="3:10" x14ac:dyDescent="0.45">
      <c r="C13009" t="s">
        <v>2</v>
      </c>
      <c r="D13009">
        <v>56</v>
      </c>
      <c r="E13009">
        <v>11</v>
      </c>
      <c r="F13009" t="s">
        <v>1</v>
      </c>
      <c r="G13009">
        <v>1</v>
      </c>
      <c r="H13009">
        <v>0</v>
      </c>
      <c r="I13009" t="s">
        <v>15</v>
      </c>
      <c r="J13009">
        <v>1</v>
      </c>
    </row>
    <row r="13010" spans="3:10" x14ac:dyDescent="0.45">
      <c r="C13010" t="s">
        <v>2</v>
      </c>
      <c r="D13010">
        <v>56</v>
      </c>
      <c r="E13010">
        <v>12</v>
      </c>
      <c r="F13010" t="s">
        <v>5</v>
      </c>
      <c r="G13010">
        <v>2</v>
      </c>
      <c r="H13010">
        <v>2</v>
      </c>
      <c r="I13010" t="s">
        <v>11</v>
      </c>
      <c r="J13010">
        <v>0</v>
      </c>
    </row>
    <row r="13011" spans="3:10" x14ac:dyDescent="0.45">
      <c r="C13011" t="s">
        <v>2</v>
      </c>
      <c r="D13011">
        <v>56</v>
      </c>
      <c r="E13011">
        <v>12</v>
      </c>
      <c r="F13011" t="s">
        <v>16</v>
      </c>
      <c r="G13011">
        <v>3</v>
      </c>
      <c r="H13011">
        <v>1</v>
      </c>
      <c r="I13011" t="s">
        <v>6</v>
      </c>
      <c r="J13011">
        <v>1</v>
      </c>
    </row>
    <row r="13012" spans="3:10" x14ac:dyDescent="0.45">
      <c r="C13012" t="s">
        <v>2</v>
      </c>
      <c r="D13012">
        <v>56</v>
      </c>
      <c r="E13012">
        <v>12</v>
      </c>
      <c r="F13012" t="s">
        <v>3</v>
      </c>
      <c r="G13012">
        <v>0</v>
      </c>
      <c r="H13012">
        <v>0</v>
      </c>
      <c r="I13012" t="s">
        <v>12</v>
      </c>
      <c r="J13012">
        <v>0</v>
      </c>
    </row>
    <row r="13013" spans="3:10" x14ac:dyDescent="0.45">
      <c r="C13013" t="s">
        <v>2</v>
      </c>
      <c r="D13013">
        <v>56</v>
      </c>
      <c r="E13013">
        <v>12</v>
      </c>
      <c r="F13013" t="s">
        <v>17</v>
      </c>
      <c r="G13013">
        <v>2</v>
      </c>
      <c r="H13013">
        <v>0</v>
      </c>
      <c r="I13013" t="s">
        <v>8</v>
      </c>
      <c r="J13013">
        <v>1</v>
      </c>
    </row>
    <row r="13014" spans="3:10" x14ac:dyDescent="0.45">
      <c r="C13014" t="s">
        <v>2</v>
      </c>
      <c r="D13014">
        <v>56</v>
      </c>
      <c r="E13014">
        <v>12</v>
      </c>
      <c r="F13014" t="s">
        <v>10</v>
      </c>
      <c r="G13014">
        <v>0</v>
      </c>
      <c r="H13014">
        <v>3</v>
      </c>
      <c r="I13014" t="s">
        <v>18</v>
      </c>
      <c r="J13014">
        <v>-1</v>
      </c>
    </row>
    <row r="13015" spans="3:10" x14ac:dyDescent="0.45">
      <c r="C13015" t="s">
        <v>2</v>
      </c>
      <c r="D13015">
        <v>56</v>
      </c>
      <c r="E13015">
        <v>12</v>
      </c>
      <c r="F13015" t="s">
        <v>15</v>
      </c>
      <c r="G13015">
        <v>0</v>
      </c>
      <c r="H13015">
        <v>0</v>
      </c>
      <c r="I13015" t="s">
        <v>14</v>
      </c>
      <c r="J13015">
        <v>0</v>
      </c>
    </row>
    <row r="13016" spans="3:10" x14ac:dyDescent="0.45">
      <c r="C13016" t="s">
        <v>2</v>
      </c>
      <c r="D13016">
        <v>56</v>
      </c>
      <c r="E13016">
        <v>12</v>
      </c>
      <c r="F13016" t="s">
        <v>9</v>
      </c>
      <c r="G13016">
        <v>1</v>
      </c>
      <c r="H13016">
        <v>1</v>
      </c>
      <c r="I13016" t="s">
        <v>1</v>
      </c>
      <c r="J13016">
        <v>0</v>
      </c>
    </row>
    <row r="13017" spans="3:10" x14ac:dyDescent="0.45">
      <c r="C13017" t="s">
        <v>2</v>
      </c>
      <c r="D13017">
        <v>56</v>
      </c>
      <c r="E13017">
        <v>12</v>
      </c>
      <c r="F13017" t="s">
        <v>13</v>
      </c>
      <c r="G13017">
        <v>1</v>
      </c>
      <c r="H13017">
        <v>2</v>
      </c>
      <c r="I13017" t="s">
        <v>0</v>
      </c>
      <c r="J13017">
        <v>-1</v>
      </c>
    </row>
    <row r="13018" spans="3:10" x14ac:dyDescent="0.45">
      <c r="C13018" t="s">
        <v>2</v>
      </c>
      <c r="D13018">
        <v>56</v>
      </c>
      <c r="E13018">
        <v>12</v>
      </c>
      <c r="F13018" t="s">
        <v>7</v>
      </c>
      <c r="G13018">
        <v>2</v>
      </c>
      <c r="H13018">
        <v>1</v>
      </c>
      <c r="I13018" t="s">
        <v>4</v>
      </c>
      <c r="J13018">
        <v>1</v>
      </c>
    </row>
    <row r="13019" spans="3:10" x14ac:dyDescent="0.45">
      <c r="C13019" t="s">
        <v>2</v>
      </c>
      <c r="D13019">
        <v>56</v>
      </c>
      <c r="E13019">
        <v>13</v>
      </c>
      <c r="F13019" t="s">
        <v>18</v>
      </c>
      <c r="G13019">
        <v>2</v>
      </c>
      <c r="H13019">
        <v>1</v>
      </c>
      <c r="I13019" t="s">
        <v>16</v>
      </c>
      <c r="J13019">
        <v>1</v>
      </c>
    </row>
    <row r="13020" spans="3:10" x14ac:dyDescent="0.45">
      <c r="C13020" t="s">
        <v>2</v>
      </c>
      <c r="D13020">
        <v>56</v>
      </c>
      <c r="E13020">
        <v>13</v>
      </c>
      <c r="F13020" t="s">
        <v>11</v>
      </c>
      <c r="G13020">
        <v>2</v>
      </c>
      <c r="H13020">
        <v>1</v>
      </c>
      <c r="I13020" t="s">
        <v>13</v>
      </c>
      <c r="J13020">
        <v>1</v>
      </c>
    </row>
    <row r="13021" spans="3:10" x14ac:dyDescent="0.45">
      <c r="C13021" t="s">
        <v>2</v>
      </c>
      <c r="D13021">
        <v>56</v>
      </c>
      <c r="E13021">
        <v>13</v>
      </c>
      <c r="F13021" t="s">
        <v>14</v>
      </c>
      <c r="G13021">
        <v>1</v>
      </c>
      <c r="H13021">
        <v>3</v>
      </c>
      <c r="I13021" t="s">
        <v>9</v>
      </c>
      <c r="J13021">
        <v>-1</v>
      </c>
    </row>
    <row r="13022" spans="3:10" x14ac:dyDescent="0.45">
      <c r="C13022" t="s">
        <v>2</v>
      </c>
      <c r="D13022">
        <v>56</v>
      </c>
      <c r="E13022">
        <v>13</v>
      </c>
      <c r="F13022" t="s">
        <v>12</v>
      </c>
      <c r="G13022">
        <v>3</v>
      </c>
      <c r="H13022">
        <v>1</v>
      </c>
      <c r="I13022" t="s">
        <v>17</v>
      </c>
      <c r="J13022">
        <v>1</v>
      </c>
    </row>
    <row r="13023" spans="3:10" x14ac:dyDescent="0.45">
      <c r="C13023" t="s">
        <v>2</v>
      </c>
      <c r="D13023">
        <v>56</v>
      </c>
      <c r="E13023">
        <v>13</v>
      </c>
      <c r="F13023" t="s">
        <v>0</v>
      </c>
      <c r="G13023">
        <v>3</v>
      </c>
      <c r="H13023">
        <v>2</v>
      </c>
      <c r="I13023" t="s">
        <v>7</v>
      </c>
      <c r="J13023">
        <v>1</v>
      </c>
    </row>
    <row r="13024" spans="3:10" x14ac:dyDescent="0.45">
      <c r="C13024" t="s">
        <v>2</v>
      </c>
      <c r="D13024">
        <v>56</v>
      </c>
      <c r="E13024">
        <v>13</v>
      </c>
      <c r="F13024" t="s">
        <v>8</v>
      </c>
      <c r="G13024">
        <v>1</v>
      </c>
      <c r="H13024">
        <v>0</v>
      </c>
      <c r="I13024" t="s">
        <v>5</v>
      </c>
      <c r="J13024">
        <v>1</v>
      </c>
    </row>
    <row r="13025" spans="3:10" x14ac:dyDescent="0.45">
      <c r="C13025" t="s">
        <v>2</v>
      </c>
      <c r="D13025">
        <v>56</v>
      </c>
      <c r="E13025">
        <v>13</v>
      </c>
      <c r="F13025" t="s">
        <v>6</v>
      </c>
      <c r="G13025">
        <v>1</v>
      </c>
      <c r="H13025">
        <v>1</v>
      </c>
      <c r="I13025" t="s">
        <v>15</v>
      </c>
      <c r="J13025">
        <v>0</v>
      </c>
    </row>
    <row r="13026" spans="3:10" x14ac:dyDescent="0.45">
      <c r="C13026" t="s">
        <v>2</v>
      </c>
      <c r="D13026">
        <v>56</v>
      </c>
      <c r="E13026">
        <v>13</v>
      </c>
      <c r="F13026" t="s">
        <v>4</v>
      </c>
      <c r="G13026">
        <v>2</v>
      </c>
      <c r="H13026">
        <v>1</v>
      </c>
      <c r="I13026" t="s">
        <v>10</v>
      </c>
      <c r="J13026">
        <v>1</v>
      </c>
    </row>
    <row r="13027" spans="3:10" x14ac:dyDescent="0.45">
      <c r="C13027" t="s">
        <v>2</v>
      </c>
      <c r="D13027">
        <v>56</v>
      </c>
      <c r="E13027">
        <v>13</v>
      </c>
      <c r="F13027" t="s">
        <v>1</v>
      </c>
      <c r="G13027">
        <v>0</v>
      </c>
      <c r="H13027">
        <v>4</v>
      </c>
      <c r="I13027" t="s">
        <v>3</v>
      </c>
      <c r="J13027">
        <v>-1</v>
      </c>
    </row>
    <row r="13028" spans="3:10" x14ac:dyDescent="0.45">
      <c r="C13028" t="s">
        <v>2</v>
      </c>
      <c r="D13028">
        <v>56</v>
      </c>
      <c r="E13028">
        <v>14</v>
      </c>
      <c r="F13028" t="s">
        <v>5</v>
      </c>
      <c r="G13028">
        <v>1</v>
      </c>
      <c r="H13028">
        <v>1</v>
      </c>
      <c r="I13028" t="s">
        <v>12</v>
      </c>
      <c r="J13028">
        <v>0</v>
      </c>
    </row>
    <row r="13029" spans="3:10" x14ac:dyDescent="0.45">
      <c r="C13029" t="s">
        <v>2</v>
      </c>
      <c r="D13029">
        <v>56</v>
      </c>
      <c r="E13029">
        <v>14</v>
      </c>
      <c r="F13029" t="s">
        <v>16</v>
      </c>
      <c r="G13029">
        <v>3</v>
      </c>
      <c r="H13029">
        <v>1</v>
      </c>
      <c r="I13029" t="s">
        <v>4</v>
      </c>
      <c r="J13029">
        <v>1</v>
      </c>
    </row>
    <row r="13030" spans="3:10" x14ac:dyDescent="0.45">
      <c r="C13030" t="s">
        <v>2</v>
      </c>
      <c r="D13030">
        <v>56</v>
      </c>
      <c r="E13030">
        <v>14</v>
      </c>
      <c r="F13030" t="s">
        <v>3</v>
      </c>
      <c r="G13030">
        <v>1</v>
      </c>
      <c r="H13030">
        <v>2</v>
      </c>
      <c r="I13030" t="s">
        <v>14</v>
      </c>
      <c r="J13030">
        <v>-1</v>
      </c>
    </row>
    <row r="13031" spans="3:10" x14ac:dyDescent="0.45">
      <c r="C13031" t="s">
        <v>2</v>
      </c>
      <c r="D13031">
        <v>56</v>
      </c>
      <c r="E13031">
        <v>14</v>
      </c>
      <c r="F13031" t="s">
        <v>0</v>
      </c>
      <c r="G13031">
        <v>2</v>
      </c>
      <c r="H13031">
        <v>2</v>
      </c>
      <c r="I13031" t="s">
        <v>11</v>
      </c>
      <c r="J13031">
        <v>0</v>
      </c>
    </row>
    <row r="13032" spans="3:10" x14ac:dyDescent="0.45">
      <c r="C13032" t="s">
        <v>2</v>
      </c>
      <c r="D13032">
        <v>56</v>
      </c>
      <c r="E13032">
        <v>14</v>
      </c>
      <c r="F13032" t="s">
        <v>17</v>
      </c>
      <c r="G13032">
        <v>1</v>
      </c>
      <c r="H13032">
        <v>3</v>
      </c>
      <c r="I13032" t="s">
        <v>1</v>
      </c>
      <c r="J13032">
        <v>-1</v>
      </c>
    </row>
    <row r="13033" spans="3:10" x14ac:dyDescent="0.45">
      <c r="C13033" t="s">
        <v>2</v>
      </c>
      <c r="D13033">
        <v>56</v>
      </c>
      <c r="E13033">
        <v>14</v>
      </c>
      <c r="F13033" t="s">
        <v>15</v>
      </c>
      <c r="G13033">
        <v>1</v>
      </c>
      <c r="H13033">
        <v>1</v>
      </c>
      <c r="I13033" t="s">
        <v>18</v>
      </c>
      <c r="J13033">
        <v>0</v>
      </c>
    </row>
    <row r="13034" spans="3:10" x14ac:dyDescent="0.45">
      <c r="C13034" t="s">
        <v>2</v>
      </c>
      <c r="D13034">
        <v>56</v>
      </c>
      <c r="E13034">
        <v>14</v>
      </c>
      <c r="F13034" t="s">
        <v>9</v>
      </c>
      <c r="G13034">
        <v>0</v>
      </c>
      <c r="H13034">
        <v>0</v>
      </c>
      <c r="I13034" t="s">
        <v>6</v>
      </c>
      <c r="J13034">
        <v>0</v>
      </c>
    </row>
    <row r="13035" spans="3:10" x14ac:dyDescent="0.45">
      <c r="C13035" t="s">
        <v>2</v>
      </c>
      <c r="D13035">
        <v>56</v>
      </c>
      <c r="E13035">
        <v>14</v>
      </c>
      <c r="F13035" t="s">
        <v>13</v>
      </c>
      <c r="G13035">
        <v>2</v>
      </c>
      <c r="H13035">
        <v>1</v>
      </c>
      <c r="I13035" t="s">
        <v>8</v>
      </c>
      <c r="J13035">
        <v>1</v>
      </c>
    </row>
    <row r="13036" spans="3:10" x14ac:dyDescent="0.45">
      <c r="C13036" t="s">
        <v>2</v>
      </c>
      <c r="D13036">
        <v>56</v>
      </c>
      <c r="E13036">
        <v>14</v>
      </c>
      <c r="F13036" t="s">
        <v>7</v>
      </c>
      <c r="G13036">
        <v>0</v>
      </c>
      <c r="H13036">
        <v>2</v>
      </c>
      <c r="I13036" t="s">
        <v>10</v>
      </c>
      <c r="J13036">
        <v>-1</v>
      </c>
    </row>
    <row r="13037" spans="3:10" x14ac:dyDescent="0.45">
      <c r="C13037" t="s">
        <v>2</v>
      </c>
      <c r="D13037">
        <v>56</v>
      </c>
      <c r="E13037">
        <v>15</v>
      </c>
      <c r="F13037" t="s">
        <v>18</v>
      </c>
      <c r="G13037">
        <v>1</v>
      </c>
      <c r="H13037">
        <v>0</v>
      </c>
      <c r="I13037" t="s">
        <v>9</v>
      </c>
      <c r="J13037">
        <v>1</v>
      </c>
    </row>
    <row r="13038" spans="3:10" x14ac:dyDescent="0.45">
      <c r="C13038" t="s">
        <v>2</v>
      </c>
      <c r="D13038">
        <v>56</v>
      </c>
      <c r="E13038">
        <v>15</v>
      </c>
      <c r="F13038" t="s">
        <v>14</v>
      </c>
      <c r="G13038">
        <v>2</v>
      </c>
      <c r="H13038">
        <v>2</v>
      </c>
      <c r="I13038" t="s">
        <v>17</v>
      </c>
      <c r="J13038">
        <v>0</v>
      </c>
    </row>
    <row r="13039" spans="3:10" x14ac:dyDescent="0.45">
      <c r="C13039" t="s">
        <v>2</v>
      </c>
      <c r="D13039">
        <v>56</v>
      </c>
      <c r="E13039">
        <v>15</v>
      </c>
      <c r="F13039" t="s">
        <v>12</v>
      </c>
      <c r="G13039">
        <v>1</v>
      </c>
      <c r="H13039">
        <v>1</v>
      </c>
      <c r="I13039" t="s">
        <v>13</v>
      </c>
      <c r="J13039">
        <v>0</v>
      </c>
    </row>
    <row r="13040" spans="3:10" x14ac:dyDescent="0.45">
      <c r="C13040" t="s">
        <v>2</v>
      </c>
      <c r="D13040">
        <v>56</v>
      </c>
      <c r="E13040">
        <v>15</v>
      </c>
      <c r="F13040" t="s">
        <v>10</v>
      </c>
      <c r="G13040">
        <v>1</v>
      </c>
      <c r="H13040">
        <v>1</v>
      </c>
      <c r="I13040" t="s">
        <v>16</v>
      </c>
      <c r="J13040">
        <v>0</v>
      </c>
    </row>
    <row r="13041" spans="3:10" x14ac:dyDescent="0.45">
      <c r="C13041" t="s">
        <v>2</v>
      </c>
      <c r="D13041">
        <v>56</v>
      </c>
      <c r="E13041">
        <v>15</v>
      </c>
      <c r="F13041" t="s">
        <v>8</v>
      </c>
      <c r="G13041">
        <v>1</v>
      </c>
      <c r="H13041">
        <v>1</v>
      </c>
      <c r="I13041" t="s">
        <v>0</v>
      </c>
      <c r="J13041">
        <v>0</v>
      </c>
    </row>
    <row r="13042" spans="3:10" x14ac:dyDescent="0.45">
      <c r="C13042" t="s">
        <v>2</v>
      </c>
      <c r="D13042">
        <v>56</v>
      </c>
      <c r="E13042">
        <v>15</v>
      </c>
      <c r="F13042" t="s">
        <v>6</v>
      </c>
      <c r="G13042">
        <v>0</v>
      </c>
      <c r="H13042">
        <v>1</v>
      </c>
      <c r="I13042" t="s">
        <v>3</v>
      </c>
      <c r="J13042">
        <v>-1</v>
      </c>
    </row>
    <row r="13043" spans="3:10" x14ac:dyDescent="0.45">
      <c r="C13043" t="s">
        <v>2</v>
      </c>
      <c r="D13043">
        <v>56</v>
      </c>
      <c r="E13043">
        <v>15</v>
      </c>
      <c r="F13043" t="s">
        <v>4</v>
      </c>
      <c r="G13043">
        <v>2</v>
      </c>
      <c r="H13043">
        <v>1</v>
      </c>
      <c r="I13043" t="s">
        <v>15</v>
      </c>
      <c r="J13043">
        <v>1</v>
      </c>
    </row>
    <row r="13044" spans="3:10" x14ac:dyDescent="0.45">
      <c r="C13044" t="s">
        <v>2</v>
      </c>
      <c r="D13044">
        <v>56</v>
      </c>
      <c r="E13044">
        <v>15</v>
      </c>
      <c r="F13044" t="s">
        <v>1</v>
      </c>
      <c r="G13044">
        <v>1</v>
      </c>
      <c r="H13044">
        <v>1</v>
      </c>
      <c r="I13044" t="s">
        <v>5</v>
      </c>
      <c r="J13044">
        <v>0</v>
      </c>
    </row>
    <row r="13045" spans="3:10" x14ac:dyDescent="0.45">
      <c r="C13045" t="s">
        <v>2</v>
      </c>
      <c r="D13045">
        <v>56</v>
      </c>
      <c r="E13045">
        <v>15</v>
      </c>
      <c r="F13045" t="s">
        <v>11</v>
      </c>
      <c r="G13045">
        <v>4</v>
      </c>
      <c r="H13045">
        <v>3</v>
      </c>
      <c r="I13045" t="s">
        <v>7</v>
      </c>
      <c r="J13045">
        <v>1</v>
      </c>
    </row>
    <row r="13046" spans="3:10" x14ac:dyDescent="0.45">
      <c r="C13046" t="s">
        <v>2</v>
      </c>
      <c r="D13046">
        <v>56</v>
      </c>
      <c r="E13046">
        <v>16</v>
      </c>
      <c r="F13046" t="s">
        <v>5</v>
      </c>
      <c r="G13046">
        <v>5</v>
      </c>
      <c r="H13046">
        <v>1</v>
      </c>
      <c r="I13046" t="s">
        <v>14</v>
      </c>
      <c r="J13046">
        <v>1</v>
      </c>
    </row>
    <row r="13047" spans="3:10" x14ac:dyDescent="0.45">
      <c r="C13047" t="s">
        <v>2</v>
      </c>
      <c r="D13047">
        <v>56</v>
      </c>
      <c r="E13047">
        <v>16</v>
      </c>
      <c r="F13047" t="s">
        <v>3</v>
      </c>
      <c r="G13047">
        <v>0</v>
      </c>
      <c r="H13047">
        <v>0</v>
      </c>
      <c r="I13047" t="s">
        <v>18</v>
      </c>
      <c r="J13047">
        <v>0</v>
      </c>
    </row>
    <row r="13048" spans="3:10" x14ac:dyDescent="0.45">
      <c r="C13048" t="s">
        <v>2</v>
      </c>
      <c r="D13048">
        <v>56</v>
      </c>
      <c r="E13048">
        <v>16</v>
      </c>
      <c r="F13048" t="s">
        <v>0</v>
      </c>
      <c r="G13048">
        <v>4</v>
      </c>
      <c r="H13048">
        <v>1</v>
      </c>
      <c r="I13048" t="s">
        <v>12</v>
      </c>
      <c r="J13048">
        <v>1</v>
      </c>
    </row>
    <row r="13049" spans="3:10" x14ac:dyDescent="0.45">
      <c r="C13049" t="s">
        <v>2</v>
      </c>
      <c r="D13049">
        <v>56</v>
      </c>
      <c r="E13049">
        <v>16</v>
      </c>
      <c r="F13049" t="s">
        <v>17</v>
      </c>
      <c r="G13049">
        <v>1</v>
      </c>
      <c r="H13049">
        <v>2</v>
      </c>
      <c r="I13049" t="s">
        <v>6</v>
      </c>
      <c r="J13049">
        <v>-1</v>
      </c>
    </row>
    <row r="13050" spans="3:10" x14ac:dyDescent="0.45">
      <c r="C13050" t="s">
        <v>2</v>
      </c>
      <c r="D13050">
        <v>56</v>
      </c>
      <c r="E13050">
        <v>16</v>
      </c>
      <c r="F13050" t="s">
        <v>11</v>
      </c>
      <c r="G13050">
        <v>2</v>
      </c>
      <c r="H13050">
        <v>3</v>
      </c>
      <c r="I13050" t="s">
        <v>8</v>
      </c>
      <c r="J13050">
        <v>-1</v>
      </c>
    </row>
    <row r="13051" spans="3:10" x14ac:dyDescent="0.45">
      <c r="C13051" t="s">
        <v>2</v>
      </c>
      <c r="D13051">
        <v>56</v>
      </c>
      <c r="E13051">
        <v>16</v>
      </c>
      <c r="F13051" t="s">
        <v>15</v>
      </c>
      <c r="G13051">
        <v>3</v>
      </c>
      <c r="H13051">
        <v>0</v>
      </c>
      <c r="I13051" t="s">
        <v>10</v>
      </c>
      <c r="J13051">
        <v>1</v>
      </c>
    </row>
    <row r="13052" spans="3:10" x14ac:dyDescent="0.45">
      <c r="C13052" t="s">
        <v>2</v>
      </c>
      <c r="D13052">
        <v>56</v>
      </c>
      <c r="E13052">
        <v>16</v>
      </c>
      <c r="F13052" t="s">
        <v>9</v>
      </c>
      <c r="G13052">
        <v>1</v>
      </c>
      <c r="H13052">
        <v>0</v>
      </c>
      <c r="I13052" t="s">
        <v>4</v>
      </c>
      <c r="J13052">
        <v>1</v>
      </c>
    </row>
    <row r="13053" spans="3:10" x14ac:dyDescent="0.45">
      <c r="C13053" t="s">
        <v>2</v>
      </c>
      <c r="D13053">
        <v>56</v>
      </c>
      <c r="E13053">
        <v>16</v>
      </c>
      <c r="F13053" t="s">
        <v>13</v>
      </c>
      <c r="G13053">
        <v>1</v>
      </c>
      <c r="H13053">
        <v>0</v>
      </c>
      <c r="I13053" t="s">
        <v>1</v>
      </c>
      <c r="J13053">
        <v>1</v>
      </c>
    </row>
    <row r="13054" spans="3:10" x14ac:dyDescent="0.45">
      <c r="C13054" t="s">
        <v>2</v>
      </c>
      <c r="D13054">
        <v>56</v>
      </c>
      <c r="E13054">
        <v>16</v>
      </c>
      <c r="F13054" t="s">
        <v>7</v>
      </c>
      <c r="G13054">
        <v>1</v>
      </c>
      <c r="H13054">
        <v>2</v>
      </c>
      <c r="I13054" t="s">
        <v>16</v>
      </c>
      <c r="J13054">
        <v>-1</v>
      </c>
    </row>
    <row r="13055" spans="3:10" x14ac:dyDescent="0.45">
      <c r="C13055" t="s">
        <v>2</v>
      </c>
      <c r="D13055">
        <v>56</v>
      </c>
      <c r="E13055">
        <v>17</v>
      </c>
      <c r="F13055" t="s">
        <v>18</v>
      </c>
      <c r="G13055">
        <v>3</v>
      </c>
      <c r="H13055">
        <v>4</v>
      </c>
      <c r="I13055" t="s">
        <v>17</v>
      </c>
      <c r="J13055">
        <v>-1</v>
      </c>
    </row>
    <row r="13056" spans="3:10" x14ac:dyDescent="0.45">
      <c r="C13056" t="s">
        <v>2</v>
      </c>
      <c r="D13056">
        <v>56</v>
      </c>
      <c r="E13056">
        <v>17</v>
      </c>
      <c r="F13056" t="s">
        <v>16</v>
      </c>
      <c r="G13056">
        <v>1</v>
      </c>
      <c r="H13056">
        <v>2</v>
      </c>
      <c r="I13056" t="s">
        <v>15</v>
      </c>
      <c r="J13056">
        <v>-1</v>
      </c>
    </row>
    <row r="13057" spans="3:10" x14ac:dyDescent="0.45">
      <c r="C13057" t="s">
        <v>2</v>
      </c>
      <c r="D13057">
        <v>56</v>
      </c>
      <c r="E13057">
        <v>17</v>
      </c>
      <c r="F13057" t="s">
        <v>14</v>
      </c>
      <c r="G13057">
        <v>3</v>
      </c>
      <c r="H13057">
        <v>1</v>
      </c>
      <c r="I13057" t="s">
        <v>13</v>
      </c>
      <c r="J13057">
        <v>1</v>
      </c>
    </row>
    <row r="13058" spans="3:10" x14ac:dyDescent="0.45">
      <c r="C13058" t="s">
        <v>2</v>
      </c>
      <c r="D13058">
        <v>56</v>
      </c>
      <c r="E13058">
        <v>17</v>
      </c>
      <c r="F13058" t="s">
        <v>12</v>
      </c>
      <c r="G13058">
        <v>2</v>
      </c>
      <c r="H13058">
        <v>2</v>
      </c>
      <c r="I13058" t="s">
        <v>11</v>
      </c>
      <c r="J13058">
        <v>0</v>
      </c>
    </row>
    <row r="13059" spans="3:10" x14ac:dyDescent="0.45">
      <c r="C13059" t="s">
        <v>2</v>
      </c>
      <c r="D13059">
        <v>56</v>
      </c>
      <c r="E13059">
        <v>17</v>
      </c>
      <c r="F13059" t="s">
        <v>10</v>
      </c>
      <c r="G13059">
        <v>2</v>
      </c>
      <c r="H13059">
        <v>1</v>
      </c>
      <c r="I13059" t="s">
        <v>9</v>
      </c>
      <c r="J13059">
        <v>1</v>
      </c>
    </row>
    <row r="13060" spans="3:10" x14ac:dyDescent="0.45">
      <c r="C13060" t="s">
        <v>2</v>
      </c>
      <c r="D13060">
        <v>56</v>
      </c>
      <c r="E13060">
        <v>17</v>
      </c>
      <c r="F13060" t="s">
        <v>8</v>
      </c>
      <c r="G13060">
        <v>5</v>
      </c>
      <c r="H13060">
        <v>2</v>
      </c>
      <c r="I13060" t="s">
        <v>7</v>
      </c>
      <c r="J13060">
        <v>1</v>
      </c>
    </row>
    <row r="13061" spans="3:10" x14ac:dyDescent="0.45">
      <c r="C13061" t="s">
        <v>2</v>
      </c>
      <c r="D13061">
        <v>56</v>
      </c>
      <c r="E13061">
        <v>17</v>
      </c>
      <c r="F13061" t="s">
        <v>6</v>
      </c>
      <c r="G13061">
        <v>3</v>
      </c>
      <c r="H13061">
        <v>1</v>
      </c>
      <c r="I13061" t="s">
        <v>5</v>
      </c>
      <c r="J13061">
        <v>1</v>
      </c>
    </row>
    <row r="13062" spans="3:10" x14ac:dyDescent="0.45">
      <c r="C13062" t="s">
        <v>2</v>
      </c>
      <c r="D13062">
        <v>56</v>
      </c>
      <c r="E13062">
        <v>17</v>
      </c>
      <c r="F13062" t="s">
        <v>4</v>
      </c>
      <c r="G13062">
        <v>1</v>
      </c>
      <c r="H13062">
        <v>1</v>
      </c>
      <c r="I13062" t="s">
        <v>3</v>
      </c>
      <c r="J13062">
        <v>0</v>
      </c>
    </row>
    <row r="13063" spans="3:10" x14ac:dyDescent="0.45">
      <c r="C13063" t="s">
        <v>2</v>
      </c>
      <c r="D13063">
        <v>56</v>
      </c>
      <c r="E13063">
        <v>17</v>
      </c>
      <c r="F13063" t="s">
        <v>1</v>
      </c>
      <c r="G13063">
        <v>0</v>
      </c>
      <c r="H13063">
        <v>1</v>
      </c>
      <c r="I13063" t="s">
        <v>0</v>
      </c>
      <c r="J13063">
        <v>-1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W273"/>
  <sheetViews>
    <sheetView topLeftCell="J120" zoomScale="110" zoomScaleNormal="110" workbookViewId="0">
      <selection activeCell="T152" sqref="T152"/>
    </sheetView>
  </sheetViews>
  <sheetFormatPr defaultColWidth="10.6640625" defaultRowHeight="14.25" x14ac:dyDescent="0.45"/>
  <cols>
    <col min="1" max="1" width="3.86328125" customWidth="1"/>
    <col min="2" max="2" width="9.73046875" bestFit="1" customWidth="1"/>
    <col min="3" max="3" width="16.3984375" bestFit="1" customWidth="1"/>
    <col min="5" max="5" width="11.1328125" customWidth="1"/>
    <col min="6" max="6" width="9.265625" customWidth="1"/>
    <col min="7" max="7" width="12" bestFit="1" customWidth="1"/>
    <col min="9" max="9" width="9.1328125" bestFit="1" customWidth="1"/>
    <col min="10" max="10" width="13.59765625" bestFit="1" customWidth="1"/>
    <col min="11" max="11" width="9.1328125" bestFit="1" customWidth="1"/>
    <col min="12" max="12" width="11.59765625" customWidth="1"/>
    <col min="14" max="14" width="12" customWidth="1"/>
    <col min="15" max="15" width="11.86328125" customWidth="1"/>
    <col min="16" max="17" width="11.86328125" bestFit="1" customWidth="1"/>
    <col min="18" max="18" width="12.1328125" bestFit="1" customWidth="1"/>
    <col min="19" max="19" width="13.59765625" bestFit="1" customWidth="1"/>
    <col min="20" max="20" width="23.265625" bestFit="1" customWidth="1"/>
    <col min="21" max="21" width="6.1328125" customWidth="1"/>
    <col min="22" max="22" width="11.86328125" bestFit="1" customWidth="1"/>
  </cols>
  <sheetData>
    <row r="2" spans="2:23" x14ac:dyDescent="0.45">
      <c r="B2" t="s">
        <v>113</v>
      </c>
      <c r="C2" t="s">
        <v>110</v>
      </c>
      <c r="D2" t="s">
        <v>106</v>
      </c>
      <c r="E2" t="s">
        <v>112</v>
      </c>
      <c r="F2" t="s">
        <v>119</v>
      </c>
      <c r="G2" t="s">
        <v>145</v>
      </c>
      <c r="H2" t="s">
        <v>121</v>
      </c>
      <c r="I2" t="s">
        <v>123</v>
      </c>
      <c r="J2" t="s">
        <v>122</v>
      </c>
      <c r="K2" t="s">
        <v>124</v>
      </c>
      <c r="L2" t="s">
        <v>115</v>
      </c>
      <c r="M2" t="s">
        <v>114</v>
      </c>
      <c r="N2" t="s">
        <v>116</v>
      </c>
      <c r="O2" t="s">
        <v>117</v>
      </c>
      <c r="P2" t="s">
        <v>125</v>
      </c>
      <c r="Q2" t="s">
        <v>126</v>
      </c>
      <c r="R2" t="s">
        <v>107</v>
      </c>
      <c r="S2" t="s">
        <v>128</v>
      </c>
      <c r="T2" t="s">
        <v>140</v>
      </c>
    </row>
    <row r="3" spans="2:23" x14ac:dyDescent="0.45">
      <c r="B3">
        <v>1</v>
      </c>
      <c r="C3" t="s">
        <v>142</v>
      </c>
      <c r="D3">
        <v>21</v>
      </c>
      <c r="E3" t="s">
        <v>118</v>
      </c>
      <c r="F3" t="s">
        <v>120</v>
      </c>
      <c r="G3" t="s">
        <v>120</v>
      </c>
      <c r="H3" t="s">
        <v>7</v>
      </c>
      <c r="I3">
        <v>1</v>
      </c>
      <c r="J3" t="s">
        <v>56</v>
      </c>
      <c r="K3">
        <v>8</v>
      </c>
      <c r="L3">
        <v>0</v>
      </c>
      <c r="M3">
        <v>4</v>
      </c>
      <c r="N3">
        <v>2</v>
      </c>
      <c r="O3">
        <v>5</v>
      </c>
      <c r="P3">
        <f>Tabla4[[#This Row],[mVis-IDA]]+Tabla4[[#This Row],[mLoc-VUE]]</f>
        <v>2</v>
      </c>
      <c r="Q3">
        <f>Tabla4[[#This Row],[mLoc-IDA]]+Tabla4[[#This Row],[mVis-VUE]]</f>
        <v>9</v>
      </c>
      <c r="R3">
        <f>IF(Tabla4[[#This Row],[Global-S1]]&gt;Tabla4[[#This Row],[Global-S2]],1,IF(Tabla4[[#This Row],[Global-S1]]=Tabla4[[#This Row],[Global-S2]],0,-1))</f>
        <v>-1</v>
      </c>
      <c r="S3" t="s">
        <v>56</v>
      </c>
      <c r="V3">
        <f>COUNTIF(E227:E265,"Semifinal")</f>
        <v>10</v>
      </c>
    </row>
    <row r="4" spans="2:23" x14ac:dyDescent="0.45">
      <c r="B4">
        <v>2</v>
      </c>
      <c r="C4" t="s">
        <v>142</v>
      </c>
      <c r="D4">
        <v>21</v>
      </c>
      <c r="E4" t="s">
        <v>118</v>
      </c>
      <c r="F4" t="s">
        <v>127</v>
      </c>
      <c r="G4" t="s">
        <v>127</v>
      </c>
      <c r="H4" t="s">
        <v>11</v>
      </c>
      <c r="I4">
        <v>2</v>
      </c>
      <c r="J4" t="s">
        <v>9</v>
      </c>
      <c r="K4">
        <v>7</v>
      </c>
      <c r="L4">
        <v>1</v>
      </c>
      <c r="M4">
        <v>1</v>
      </c>
      <c r="N4">
        <v>3</v>
      </c>
      <c r="O4">
        <v>1</v>
      </c>
      <c r="P4">
        <f>Tabla4[[#This Row],[mVis-IDA]]+Tabla4[[#This Row],[mLoc-VUE]]</f>
        <v>4</v>
      </c>
      <c r="Q4">
        <f>Tabla4[[#This Row],[mLoc-IDA]]+Tabla4[[#This Row],[mVis-VUE]]</f>
        <v>2</v>
      </c>
      <c r="R4">
        <f>IF(Tabla4[[#This Row],[Global-S1]]&gt;Tabla4[[#This Row],[Global-S2]],1,IF(Tabla4[[#This Row],[Global-S1]]=Tabla4[[#This Row],[Global-S2]],0,-1))</f>
        <v>1</v>
      </c>
      <c r="S4" t="s">
        <v>11</v>
      </c>
    </row>
    <row r="5" spans="2:23" x14ac:dyDescent="0.45">
      <c r="B5">
        <v>3</v>
      </c>
      <c r="C5" t="s">
        <v>142</v>
      </c>
      <c r="D5">
        <v>21</v>
      </c>
      <c r="E5" t="s">
        <v>118</v>
      </c>
      <c r="F5" t="s">
        <v>129</v>
      </c>
      <c r="G5" t="s">
        <v>129</v>
      </c>
      <c r="H5" t="s">
        <v>1</v>
      </c>
      <c r="I5">
        <v>3</v>
      </c>
      <c r="J5" t="s">
        <v>27</v>
      </c>
      <c r="K5">
        <v>6</v>
      </c>
      <c r="L5">
        <v>0</v>
      </c>
      <c r="M5">
        <v>2</v>
      </c>
      <c r="N5">
        <v>2</v>
      </c>
      <c r="O5">
        <v>1</v>
      </c>
      <c r="P5">
        <f>Tabla4[[#This Row],[mVis-IDA]]+Tabla4[[#This Row],[mLoc-VUE]]</f>
        <v>2</v>
      </c>
      <c r="Q5">
        <f>Tabla4[[#This Row],[mLoc-IDA]]+Tabla4[[#This Row],[mVis-VUE]]</f>
        <v>3</v>
      </c>
      <c r="R5">
        <f>IF(Tabla4[[#This Row],[Global-S1]]&gt;Tabla4[[#This Row],[Global-S2]],1,IF(Tabla4[[#This Row],[Global-S1]]=Tabla4[[#This Row],[Global-S2]],0,-1))</f>
        <v>-1</v>
      </c>
      <c r="S5" t="s">
        <v>27</v>
      </c>
      <c r="V5">
        <f>SUMIF(E3:E226,"=Cuartos",L3:L226)</f>
        <v>159</v>
      </c>
      <c r="W5">
        <f>COUNTIFS(E3:E226,"=Cuartos",R3:R226,1)</f>
        <v>61</v>
      </c>
    </row>
    <row r="6" spans="2:23" x14ac:dyDescent="0.45">
      <c r="B6">
        <v>4</v>
      </c>
      <c r="C6" t="s">
        <v>142</v>
      </c>
      <c r="D6">
        <v>21</v>
      </c>
      <c r="E6" t="s">
        <v>118</v>
      </c>
      <c r="F6" t="s">
        <v>130</v>
      </c>
      <c r="G6" t="s">
        <v>130</v>
      </c>
      <c r="H6" t="s">
        <v>6</v>
      </c>
      <c r="I6">
        <v>4</v>
      </c>
      <c r="J6" t="s">
        <v>4</v>
      </c>
      <c r="K6">
        <v>5</v>
      </c>
      <c r="L6">
        <v>2</v>
      </c>
      <c r="M6">
        <v>1</v>
      </c>
      <c r="N6">
        <v>0</v>
      </c>
      <c r="O6">
        <v>0</v>
      </c>
      <c r="P6">
        <f>Tabla4[[#This Row],[mVis-IDA]]+Tabla4[[#This Row],[mLoc-VUE]]</f>
        <v>2</v>
      </c>
      <c r="Q6">
        <f>Tabla4[[#This Row],[mLoc-IDA]]+Tabla4[[#This Row],[mVis-VUE]]</f>
        <v>1</v>
      </c>
      <c r="R6">
        <f>IF(Tabla4[[#This Row],[Global-S1]]&gt;Tabla4[[#This Row],[Global-S2]],1,IF(Tabla4[[#This Row],[Global-S1]]=Tabla4[[#This Row],[Global-S2]],0,-1))</f>
        <v>1</v>
      </c>
      <c r="S6" t="s">
        <v>6</v>
      </c>
      <c r="V6">
        <f>SUMIF(E3:E226,"=Cuartos",M3:M226)</f>
        <v>185</v>
      </c>
      <c r="W6">
        <f>COUNTIFS(E3:E226,"=Cuartos",R3:R226,0)</f>
        <v>20</v>
      </c>
    </row>
    <row r="7" spans="2:23" x14ac:dyDescent="0.45">
      <c r="B7">
        <v>5</v>
      </c>
      <c r="C7" t="s">
        <v>142</v>
      </c>
      <c r="D7">
        <v>21</v>
      </c>
      <c r="E7" t="s">
        <v>131</v>
      </c>
      <c r="F7" t="s">
        <v>132</v>
      </c>
      <c r="G7" t="s">
        <v>146</v>
      </c>
      <c r="H7" t="s">
        <v>11</v>
      </c>
      <c r="I7">
        <v>2</v>
      </c>
      <c r="J7" t="s">
        <v>56</v>
      </c>
      <c r="K7">
        <v>8</v>
      </c>
      <c r="L7">
        <v>2</v>
      </c>
      <c r="M7">
        <v>0</v>
      </c>
      <c r="N7">
        <v>3</v>
      </c>
      <c r="O7">
        <v>2</v>
      </c>
      <c r="P7">
        <f>Tabla4[[#This Row],[mVis-IDA]]+Tabla4[[#This Row],[mLoc-VUE]]</f>
        <v>5</v>
      </c>
      <c r="Q7">
        <f>Tabla4[[#This Row],[mLoc-IDA]]+Tabla4[[#This Row],[mVis-VUE]]</f>
        <v>2</v>
      </c>
      <c r="R7">
        <f>IF(Tabla4[[#This Row],[Global-S1]]&gt;Tabla4[[#This Row],[Global-S2]],1,IF(Tabla4[[#This Row],[Global-S1]]=Tabla4[[#This Row],[Global-S2]],0,-1))</f>
        <v>1</v>
      </c>
      <c r="S7" t="s">
        <v>11</v>
      </c>
      <c r="V7">
        <f>SUMIF(E3:E226,"=Cuartos",N3:N226)</f>
        <v>246</v>
      </c>
      <c r="W7">
        <f>COUNTIFS(E3:E226,"=Cuartos",R3:R226,-1)</f>
        <v>47</v>
      </c>
    </row>
    <row r="8" spans="2:23" x14ac:dyDescent="0.45">
      <c r="B8">
        <v>6</v>
      </c>
      <c r="C8" t="s">
        <v>142</v>
      </c>
      <c r="D8">
        <v>21</v>
      </c>
      <c r="E8" t="s">
        <v>131</v>
      </c>
      <c r="F8" t="s">
        <v>133</v>
      </c>
      <c r="G8" t="s">
        <v>147</v>
      </c>
      <c r="H8" t="s">
        <v>6</v>
      </c>
      <c r="I8">
        <v>4</v>
      </c>
      <c r="J8" t="s">
        <v>27</v>
      </c>
      <c r="K8">
        <v>6</v>
      </c>
      <c r="L8">
        <v>2</v>
      </c>
      <c r="M8">
        <v>3</v>
      </c>
      <c r="N8">
        <v>1</v>
      </c>
      <c r="O8">
        <v>4</v>
      </c>
      <c r="P8">
        <f>Tabla4[[#This Row],[mVis-IDA]]+Tabla4[[#This Row],[mLoc-VUE]]</f>
        <v>3</v>
      </c>
      <c r="Q8">
        <f>Tabla4[[#This Row],[mLoc-IDA]]+Tabla4[[#This Row],[mVis-VUE]]</f>
        <v>7</v>
      </c>
      <c r="R8">
        <f>IF(Tabla4[[#This Row],[Global-S1]]&gt;Tabla4[[#This Row],[Global-S2]],1,IF(Tabla4[[#This Row],[Global-S1]]=Tabla4[[#This Row],[Global-S2]],0,-1))</f>
        <v>-1</v>
      </c>
      <c r="S8" t="s">
        <v>27</v>
      </c>
      <c r="V8">
        <f>SUMIF(E3:E226,"=Cuartos",O3:O226)</f>
        <v>170</v>
      </c>
    </row>
    <row r="9" spans="2:23" x14ac:dyDescent="0.45">
      <c r="B9">
        <v>7</v>
      </c>
      <c r="C9" t="s">
        <v>142</v>
      </c>
      <c r="D9">
        <v>21</v>
      </c>
      <c r="E9" t="s">
        <v>134</v>
      </c>
      <c r="F9" t="s">
        <v>135</v>
      </c>
      <c r="G9" t="s">
        <v>148</v>
      </c>
      <c r="H9" t="s">
        <v>11</v>
      </c>
      <c r="I9">
        <v>2</v>
      </c>
      <c r="J9" t="s">
        <v>27</v>
      </c>
      <c r="K9">
        <v>6</v>
      </c>
      <c r="L9">
        <v>0</v>
      </c>
      <c r="M9">
        <v>1</v>
      </c>
      <c r="N9">
        <v>4</v>
      </c>
      <c r="O9">
        <v>2</v>
      </c>
      <c r="P9">
        <f>Tabla4[[#This Row],[mVis-IDA]]+Tabla4[[#This Row],[mLoc-VUE]]</f>
        <v>4</v>
      </c>
      <c r="Q9">
        <f>Tabla4[[#This Row],[mLoc-IDA]]+Tabla4[[#This Row],[mVis-VUE]]</f>
        <v>3</v>
      </c>
      <c r="R9">
        <f>IF(Tabla4[[#This Row],[Global-S1]]&gt;Tabla4[[#This Row],[Global-S2]],1,IF(Tabla4[[#This Row],[Global-S1]]=Tabla4[[#This Row],[Global-S2]],0,-1))</f>
        <v>1</v>
      </c>
      <c r="S9" t="s">
        <v>11</v>
      </c>
    </row>
    <row r="10" spans="2:23" x14ac:dyDescent="0.45">
      <c r="B10">
        <v>8</v>
      </c>
      <c r="C10" t="s">
        <v>136</v>
      </c>
      <c r="D10">
        <v>22</v>
      </c>
      <c r="E10" t="s">
        <v>118</v>
      </c>
      <c r="F10" t="s">
        <v>120</v>
      </c>
      <c r="G10" t="s">
        <v>120</v>
      </c>
      <c r="H10" t="s">
        <v>3</v>
      </c>
      <c r="I10">
        <v>1</v>
      </c>
      <c r="J10" t="s">
        <v>5</v>
      </c>
      <c r="K10">
        <v>8</v>
      </c>
      <c r="L10">
        <v>0</v>
      </c>
      <c r="M10">
        <v>1</v>
      </c>
      <c r="N10">
        <v>1</v>
      </c>
      <c r="O10">
        <v>3</v>
      </c>
      <c r="P10">
        <f>Tabla4[[#This Row],[mVis-IDA]]+Tabla4[[#This Row],[mLoc-VUE]]</f>
        <v>1</v>
      </c>
      <c r="Q10">
        <f>Tabla4[[#This Row],[mLoc-IDA]]+Tabla4[[#This Row],[mVis-VUE]]</f>
        <v>4</v>
      </c>
      <c r="R10">
        <f>IF(Tabla4[[#This Row],[Global-S1]]&gt;Tabla4[[#This Row],[Global-S2]],1,IF(Tabla4[[#This Row],[Global-S1]]=Tabla4[[#This Row],[Global-S2]],0,-1))</f>
        <v>-1</v>
      </c>
      <c r="S10" t="s">
        <v>5</v>
      </c>
      <c r="V10">
        <f>SUMIF(E3:E226,"=Semifinal",L3:L226)</f>
        <v>71</v>
      </c>
      <c r="W10">
        <f>COUNTIFS(E3:E226,"=Semifinal",R3:R226,1)</f>
        <v>39</v>
      </c>
    </row>
    <row r="11" spans="2:23" x14ac:dyDescent="0.45">
      <c r="B11">
        <v>9</v>
      </c>
      <c r="C11" t="s">
        <v>136</v>
      </c>
      <c r="D11">
        <v>22</v>
      </c>
      <c r="E11" t="s">
        <v>118</v>
      </c>
      <c r="F11" t="s">
        <v>127</v>
      </c>
      <c r="G11" t="s">
        <v>127</v>
      </c>
      <c r="H11" t="s">
        <v>1</v>
      </c>
      <c r="I11">
        <v>2</v>
      </c>
      <c r="J11" t="s">
        <v>11</v>
      </c>
      <c r="K11">
        <v>7</v>
      </c>
      <c r="L11">
        <v>1</v>
      </c>
      <c r="M11">
        <v>1</v>
      </c>
      <c r="N11">
        <v>5</v>
      </c>
      <c r="O11">
        <v>0</v>
      </c>
      <c r="P11">
        <f>Tabla4[[#This Row],[mVis-IDA]]+Tabla4[[#This Row],[mLoc-VUE]]</f>
        <v>6</v>
      </c>
      <c r="Q11">
        <f>Tabla4[[#This Row],[mLoc-IDA]]+Tabla4[[#This Row],[mVis-VUE]]</f>
        <v>1</v>
      </c>
      <c r="R11">
        <f>IF(Tabla4[[#This Row],[Global-S1]]&gt;Tabla4[[#This Row],[Global-S2]],1,IF(Tabla4[[#This Row],[Global-S1]]=Tabla4[[#This Row],[Global-S2]],0,-1))</f>
        <v>1</v>
      </c>
      <c r="S11" t="s">
        <v>1</v>
      </c>
      <c r="V11">
        <f>SUMIF(E3:E226,"=Semifinal",M3:M226)</f>
        <v>79</v>
      </c>
      <c r="W11">
        <f>COUNTIFS(E3:E226,"=Semifinal",R3:R226,0)</f>
        <v>10</v>
      </c>
    </row>
    <row r="12" spans="2:23" x14ac:dyDescent="0.45">
      <c r="B12">
        <v>10</v>
      </c>
      <c r="C12" t="s">
        <v>136</v>
      </c>
      <c r="D12">
        <v>22</v>
      </c>
      <c r="E12" t="s">
        <v>118</v>
      </c>
      <c r="F12" t="s">
        <v>129</v>
      </c>
      <c r="G12" t="s">
        <v>129</v>
      </c>
      <c r="H12" t="s">
        <v>56</v>
      </c>
      <c r="I12">
        <v>3</v>
      </c>
      <c r="J12" t="s">
        <v>13</v>
      </c>
      <c r="K12">
        <v>6</v>
      </c>
      <c r="L12">
        <v>3</v>
      </c>
      <c r="M12">
        <v>1</v>
      </c>
      <c r="N12">
        <v>1</v>
      </c>
      <c r="O12">
        <v>2</v>
      </c>
      <c r="P12">
        <f>Tabla4[[#This Row],[mVis-IDA]]+Tabla4[[#This Row],[mLoc-VUE]]</f>
        <v>4</v>
      </c>
      <c r="Q12">
        <f>Tabla4[[#This Row],[mLoc-IDA]]+Tabla4[[#This Row],[mVis-VUE]]</f>
        <v>3</v>
      </c>
      <c r="R12">
        <f>IF(Tabla4[[#This Row],[Global-S1]]&gt;Tabla4[[#This Row],[Global-S2]],1,IF(Tabla4[[#This Row],[Global-S1]]=Tabla4[[#This Row],[Global-S2]],0,-1))</f>
        <v>1</v>
      </c>
      <c r="S12" t="s">
        <v>56</v>
      </c>
      <c r="V12">
        <f>SUMIF(E3:E226,"=Semifinal",N3:N226)</f>
        <v>119</v>
      </c>
      <c r="W12">
        <f>COUNTIFS(E3:E226,"=Semifinal",R3:R226,-1)</f>
        <v>15</v>
      </c>
    </row>
    <row r="13" spans="2:23" x14ac:dyDescent="0.45">
      <c r="B13">
        <v>11</v>
      </c>
      <c r="C13" t="s">
        <v>136</v>
      </c>
      <c r="D13">
        <v>22</v>
      </c>
      <c r="E13" t="s">
        <v>118</v>
      </c>
      <c r="F13" t="s">
        <v>130</v>
      </c>
      <c r="G13" t="s">
        <v>130</v>
      </c>
      <c r="H13" t="s">
        <v>27</v>
      </c>
      <c r="I13">
        <v>4</v>
      </c>
      <c r="J13" t="s">
        <v>7</v>
      </c>
      <c r="K13">
        <v>5</v>
      </c>
      <c r="L13">
        <v>0</v>
      </c>
      <c r="M13">
        <v>2</v>
      </c>
      <c r="N13">
        <v>3</v>
      </c>
      <c r="O13">
        <v>1</v>
      </c>
      <c r="P13">
        <f>Tabla4[[#This Row],[mVis-IDA]]+Tabla4[[#This Row],[mLoc-VUE]]</f>
        <v>3</v>
      </c>
      <c r="Q13">
        <f>Tabla4[[#This Row],[mLoc-IDA]]+Tabla4[[#This Row],[mVis-VUE]]</f>
        <v>3</v>
      </c>
      <c r="R13">
        <f>IF(Tabla4[[#This Row],[Global-S1]]&gt;Tabla4[[#This Row],[Global-S2]],1,IF(Tabla4[[#This Row],[Global-S1]]=Tabla4[[#This Row],[Global-S2]],0,-1))</f>
        <v>0</v>
      </c>
      <c r="S13" t="s">
        <v>27</v>
      </c>
      <c r="T13" t="s">
        <v>137</v>
      </c>
      <c r="V13">
        <f>SUMIF(E3:E226,"=Semifinal",O3:O226)</f>
        <v>71</v>
      </c>
    </row>
    <row r="14" spans="2:23" x14ac:dyDescent="0.45">
      <c r="B14">
        <v>12</v>
      </c>
      <c r="C14" t="s">
        <v>136</v>
      </c>
      <c r="D14">
        <v>22</v>
      </c>
      <c r="E14" t="s">
        <v>131</v>
      </c>
      <c r="F14" t="s">
        <v>132</v>
      </c>
      <c r="G14" t="s">
        <v>146</v>
      </c>
      <c r="H14" t="s">
        <v>1</v>
      </c>
      <c r="I14">
        <v>2</v>
      </c>
      <c r="J14" t="s">
        <v>5</v>
      </c>
      <c r="K14">
        <v>8</v>
      </c>
      <c r="L14">
        <v>0</v>
      </c>
      <c r="M14">
        <v>1</v>
      </c>
      <c r="N14">
        <v>1</v>
      </c>
      <c r="O14">
        <v>0</v>
      </c>
      <c r="P14">
        <f>Tabla4[[#This Row],[mVis-IDA]]+Tabla4[[#This Row],[mLoc-VUE]]</f>
        <v>1</v>
      </c>
      <c r="Q14">
        <f>Tabla4[[#This Row],[mLoc-IDA]]+Tabla4[[#This Row],[mVis-VUE]]</f>
        <v>1</v>
      </c>
      <c r="R14">
        <f>IF(Tabla4[[#This Row],[Global-S1]]&gt;Tabla4[[#This Row],[Global-S2]],1,IF(Tabla4[[#This Row],[Global-S1]]=Tabla4[[#This Row],[Global-S2]],0,-1))</f>
        <v>0</v>
      </c>
      <c r="S14" t="s">
        <v>1</v>
      </c>
      <c r="T14" t="s">
        <v>137</v>
      </c>
    </row>
    <row r="15" spans="2:23" x14ac:dyDescent="0.45">
      <c r="B15">
        <v>13</v>
      </c>
      <c r="C15" t="s">
        <v>136</v>
      </c>
      <c r="D15">
        <v>22</v>
      </c>
      <c r="E15" t="s">
        <v>131</v>
      </c>
      <c r="F15" t="s">
        <v>133</v>
      </c>
      <c r="G15" t="s">
        <v>150</v>
      </c>
      <c r="H15" t="s">
        <v>56</v>
      </c>
      <c r="I15">
        <v>3</v>
      </c>
      <c r="J15" t="s">
        <v>27</v>
      </c>
      <c r="K15">
        <v>4</v>
      </c>
      <c r="L15">
        <v>1</v>
      </c>
      <c r="M15">
        <v>2</v>
      </c>
      <c r="N15">
        <v>3</v>
      </c>
      <c r="O15">
        <v>1</v>
      </c>
      <c r="P15">
        <f>Tabla4[[#This Row],[mVis-IDA]]+Tabla4[[#This Row],[mLoc-VUE]]</f>
        <v>4</v>
      </c>
      <c r="Q15">
        <f>Tabla4[[#This Row],[mLoc-IDA]]+Tabla4[[#This Row],[mVis-VUE]]</f>
        <v>3</v>
      </c>
      <c r="R15">
        <f>IF(Tabla4[[#This Row],[Global-S1]]&gt;Tabla4[[#This Row],[Global-S2]],1,IF(Tabla4[[#This Row],[Global-S1]]=Tabla4[[#This Row],[Global-S2]],0,-1))</f>
        <v>1</v>
      </c>
      <c r="S15" t="s">
        <v>56</v>
      </c>
      <c r="V15">
        <f>SUMIF(E3:E226,"=Final",L3:L226)</f>
        <v>38</v>
      </c>
      <c r="W15">
        <f>COUNTIFS(E3:E226,"=Final",R3:R226,1)</f>
        <v>15</v>
      </c>
    </row>
    <row r="16" spans="2:23" x14ac:dyDescent="0.45">
      <c r="B16">
        <v>14</v>
      </c>
      <c r="C16" t="s">
        <v>136</v>
      </c>
      <c r="D16">
        <v>22</v>
      </c>
      <c r="E16" t="s">
        <v>134</v>
      </c>
      <c r="F16" t="s">
        <v>135</v>
      </c>
      <c r="G16" t="s">
        <v>133</v>
      </c>
      <c r="H16" t="s">
        <v>1</v>
      </c>
      <c r="I16">
        <v>2</v>
      </c>
      <c r="J16" t="s">
        <v>56</v>
      </c>
      <c r="K16">
        <v>3</v>
      </c>
      <c r="L16">
        <v>1</v>
      </c>
      <c r="M16">
        <v>1</v>
      </c>
      <c r="N16">
        <v>6</v>
      </c>
      <c r="O16">
        <v>1</v>
      </c>
      <c r="P16">
        <f>Tabla4[[#This Row],[mVis-IDA]]+Tabla4[[#This Row],[mLoc-VUE]]</f>
        <v>7</v>
      </c>
      <c r="Q16">
        <f>Tabla4[[#This Row],[mLoc-IDA]]+Tabla4[[#This Row],[mVis-VUE]]</f>
        <v>2</v>
      </c>
      <c r="R16">
        <f>IF(Tabla4[[#This Row],[Global-S1]]&gt;Tabla4[[#This Row],[Global-S2]],1,IF(Tabla4[[#This Row],[Global-S1]]=Tabla4[[#This Row],[Global-S2]],0,-1))</f>
        <v>1</v>
      </c>
      <c r="S16" t="s">
        <v>1</v>
      </c>
      <c r="V16">
        <f>SUMIF(E3:E226,"=Final",M3:M226)</f>
        <v>46</v>
      </c>
      <c r="W16">
        <f>COUNTIFS(E3:E226,"=Final",R3:R226,0)</f>
        <v>6</v>
      </c>
    </row>
    <row r="17" spans="2:23" x14ac:dyDescent="0.45">
      <c r="B17">
        <v>15</v>
      </c>
      <c r="C17" t="s">
        <v>138</v>
      </c>
      <c r="D17">
        <v>23</v>
      </c>
      <c r="E17" t="s">
        <v>118</v>
      </c>
      <c r="F17" t="s">
        <v>120</v>
      </c>
      <c r="G17" t="s">
        <v>120</v>
      </c>
      <c r="H17" t="s">
        <v>15</v>
      </c>
      <c r="I17">
        <v>1</v>
      </c>
      <c r="J17" t="s">
        <v>56</v>
      </c>
      <c r="K17">
        <v>8</v>
      </c>
      <c r="L17">
        <v>0</v>
      </c>
      <c r="M17">
        <v>1</v>
      </c>
      <c r="N17">
        <v>6</v>
      </c>
      <c r="O17">
        <v>3</v>
      </c>
      <c r="P17">
        <f>Tabla4[[#This Row],[mVis-IDA]]+Tabla4[[#This Row],[mLoc-VUE]]</f>
        <v>6</v>
      </c>
      <c r="Q17">
        <f>Tabla4[[#This Row],[mLoc-IDA]]+Tabla4[[#This Row],[mVis-VUE]]</f>
        <v>4</v>
      </c>
      <c r="R17">
        <f>IF(Tabla4[[#This Row],[Global-S1]]&gt;Tabla4[[#This Row],[Global-S2]],1,IF(Tabla4[[#This Row],[Global-S1]]=Tabla4[[#This Row],[Global-S2]],0,-1))</f>
        <v>1</v>
      </c>
      <c r="S17" t="s">
        <v>15</v>
      </c>
      <c r="V17">
        <f>SUMIF(E3:E226,"=Final",O3:O226)</f>
        <v>38</v>
      </c>
      <c r="W17">
        <f>COUNTIFS(E3:E226,"=Final",R3:R226,-1)</f>
        <v>11</v>
      </c>
    </row>
    <row r="18" spans="2:23" x14ac:dyDescent="0.45">
      <c r="B18">
        <v>16</v>
      </c>
      <c r="C18" t="s">
        <v>138</v>
      </c>
      <c r="D18">
        <v>23</v>
      </c>
      <c r="E18" t="s">
        <v>118</v>
      </c>
      <c r="F18" t="s">
        <v>127</v>
      </c>
      <c r="G18" t="s">
        <v>127</v>
      </c>
      <c r="H18" t="s">
        <v>14</v>
      </c>
      <c r="I18">
        <v>2</v>
      </c>
      <c r="J18" t="s">
        <v>9</v>
      </c>
      <c r="K18">
        <v>7</v>
      </c>
      <c r="L18">
        <v>1</v>
      </c>
      <c r="M18">
        <v>0</v>
      </c>
      <c r="N18">
        <v>4</v>
      </c>
      <c r="O18">
        <v>1</v>
      </c>
      <c r="P18">
        <f>Tabla4[[#This Row],[mVis-IDA]]+Tabla4[[#This Row],[mLoc-VUE]]</f>
        <v>5</v>
      </c>
      <c r="Q18">
        <f>Tabla4[[#This Row],[mLoc-IDA]]+Tabla4[[#This Row],[mVis-VUE]]</f>
        <v>1</v>
      </c>
      <c r="R18">
        <f>IF(Tabla4[[#This Row],[Global-S1]]&gt;Tabla4[[#This Row],[Global-S2]],1,IF(Tabla4[[#This Row],[Global-S1]]=Tabla4[[#This Row],[Global-S2]],0,-1))</f>
        <v>1</v>
      </c>
      <c r="S18" t="s">
        <v>14</v>
      </c>
      <c r="V18">
        <f>SUMIF(E3:E226,"=Final",N3:N226)</f>
        <v>59</v>
      </c>
    </row>
    <row r="19" spans="2:23" x14ac:dyDescent="0.45">
      <c r="B19">
        <v>17</v>
      </c>
      <c r="C19" t="s">
        <v>138</v>
      </c>
      <c r="D19">
        <v>23</v>
      </c>
      <c r="E19" t="s">
        <v>118</v>
      </c>
      <c r="F19" t="s">
        <v>129</v>
      </c>
      <c r="G19" t="s">
        <v>129</v>
      </c>
      <c r="H19" t="s">
        <v>7</v>
      </c>
      <c r="I19">
        <v>3</v>
      </c>
      <c r="J19" t="s">
        <v>5</v>
      </c>
      <c r="K19">
        <v>6</v>
      </c>
      <c r="L19">
        <v>0</v>
      </c>
      <c r="M19">
        <v>0</v>
      </c>
      <c r="N19">
        <v>1</v>
      </c>
      <c r="O19">
        <v>0</v>
      </c>
      <c r="P19">
        <f>Tabla4[[#This Row],[mVis-IDA]]+Tabla4[[#This Row],[mLoc-VUE]]</f>
        <v>1</v>
      </c>
      <c r="Q19">
        <f>Tabla4[[#This Row],[mLoc-IDA]]+Tabla4[[#This Row],[mVis-VUE]]</f>
        <v>0</v>
      </c>
      <c r="R19">
        <f>IF(Tabla4[[#This Row],[Global-S1]]&gt;Tabla4[[#This Row],[Global-S2]],1,IF(Tabla4[[#This Row],[Global-S1]]=Tabla4[[#This Row],[Global-S2]],0,-1))</f>
        <v>1</v>
      </c>
      <c r="S19" t="s">
        <v>7</v>
      </c>
    </row>
    <row r="20" spans="2:23" x14ac:dyDescent="0.45">
      <c r="B20">
        <v>18</v>
      </c>
      <c r="C20" t="s">
        <v>138</v>
      </c>
      <c r="D20">
        <v>23</v>
      </c>
      <c r="E20" t="s">
        <v>118</v>
      </c>
      <c r="F20" t="s">
        <v>130</v>
      </c>
      <c r="G20" t="s">
        <v>130</v>
      </c>
      <c r="H20" t="s">
        <v>3</v>
      </c>
      <c r="I20">
        <v>4</v>
      </c>
      <c r="J20" t="s">
        <v>1</v>
      </c>
      <c r="K20">
        <v>5</v>
      </c>
      <c r="L20">
        <v>1</v>
      </c>
      <c r="M20">
        <v>0</v>
      </c>
      <c r="N20">
        <v>3</v>
      </c>
      <c r="O20">
        <v>1</v>
      </c>
      <c r="P20">
        <f>Tabla4[[#This Row],[mVis-IDA]]+Tabla4[[#This Row],[mLoc-VUE]]</f>
        <v>4</v>
      </c>
      <c r="Q20">
        <f>Tabla4[[#This Row],[mLoc-IDA]]+Tabla4[[#This Row],[mVis-VUE]]</f>
        <v>1</v>
      </c>
      <c r="R20">
        <f>IF(Tabla4[[#This Row],[Global-S1]]&gt;Tabla4[[#This Row],[Global-S2]],1,IF(Tabla4[[#This Row],[Global-S1]]=Tabla4[[#This Row],[Global-S2]],0,-1))</f>
        <v>1</v>
      </c>
      <c r="S20" t="s">
        <v>3</v>
      </c>
      <c r="V20">
        <f>SUMIF(E227:E265,"=Cuartos",L227:L267)</f>
        <v>29</v>
      </c>
      <c r="W20">
        <f>COUNTIFS(E227:E267,"=Cuartos",R227:R267,1)</f>
        <v>8</v>
      </c>
    </row>
    <row r="21" spans="2:23" x14ac:dyDescent="0.45">
      <c r="B21">
        <v>19</v>
      </c>
      <c r="C21" t="s">
        <v>138</v>
      </c>
      <c r="D21">
        <v>23</v>
      </c>
      <c r="E21" t="s">
        <v>131</v>
      </c>
      <c r="F21" t="s">
        <v>132</v>
      </c>
      <c r="G21" t="s">
        <v>132</v>
      </c>
      <c r="H21" t="s">
        <v>15</v>
      </c>
      <c r="I21">
        <v>1</v>
      </c>
      <c r="J21" t="s">
        <v>3</v>
      </c>
      <c r="K21">
        <v>4</v>
      </c>
      <c r="L21">
        <v>0</v>
      </c>
      <c r="M21">
        <v>1</v>
      </c>
      <c r="N21">
        <v>3</v>
      </c>
      <c r="O21">
        <v>1</v>
      </c>
      <c r="P21">
        <f>Tabla4[[#This Row],[mVis-IDA]]+Tabla4[[#This Row],[mLoc-VUE]]</f>
        <v>3</v>
      </c>
      <c r="Q21">
        <f>Tabla4[[#This Row],[mLoc-IDA]]+Tabla4[[#This Row],[mVis-VUE]]</f>
        <v>2</v>
      </c>
      <c r="R21">
        <f>IF(Tabla4[[#This Row],[Global-S1]]&gt;Tabla4[[#This Row],[Global-S2]],1,IF(Tabla4[[#This Row],[Global-S1]]=Tabla4[[#This Row],[Global-S2]],0,-1))</f>
        <v>1</v>
      </c>
      <c r="S21" t="s">
        <v>15</v>
      </c>
      <c r="V21">
        <f>SUMIF(E227:E265,"=Cuartos",M227:M267)</f>
        <v>34</v>
      </c>
      <c r="W21">
        <f>COUNTIFS(E227:E267,"=Cuartos",R227:R267,0)</f>
        <v>6</v>
      </c>
    </row>
    <row r="22" spans="2:23" x14ac:dyDescent="0.45">
      <c r="B22">
        <v>20</v>
      </c>
      <c r="C22" t="s">
        <v>138</v>
      </c>
      <c r="D22">
        <v>23</v>
      </c>
      <c r="E22" t="s">
        <v>131</v>
      </c>
      <c r="F22" t="s">
        <v>133</v>
      </c>
      <c r="G22" t="s">
        <v>133</v>
      </c>
      <c r="H22" t="s">
        <v>14</v>
      </c>
      <c r="I22">
        <v>2</v>
      </c>
      <c r="J22" t="s">
        <v>7</v>
      </c>
      <c r="K22">
        <v>3</v>
      </c>
      <c r="L22">
        <v>1</v>
      </c>
      <c r="M22">
        <v>1</v>
      </c>
      <c r="N22">
        <v>1</v>
      </c>
      <c r="O22">
        <v>0</v>
      </c>
      <c r="P22">
        <f>Tabla4[[#This Row],[mVis-IDA]]+Tabla4[[#This Row],[mLoc-VUE]]</f>
        <v>2</v>
      </c>
      <c r="Q22">
        <f>Tabla4[[#This Row],[mLoc-IDA]]+Tabla4[[#This Row],[mVis-VUE]]</f>
        <v>1</v>
      </c>
      <c r="R22">
        <f>IF(Tabla4[[#This Row],[Global-S1]]&gt;Tabla4[[#This Row],[Global-S2]],1,IF(Tabla4[[#This Row],[Global-S1]]=Tabla4[[#This Row],[Global-S2]],0,-1))</f>
        <v>1</v>
      </c>
      <c r="S22" t="s">
        <v>14</v>
      </c>
      <c r="V22">
        <f>SUMIF(E227:E265,"=Cuartos",O227:O267)</f>
        <v>35</v>
      </c>
      <c r="W22">
        <f>COUNTIFS(E227:E267,"=Cuartos",R227:R267,-1)</f>
        <v>10</v>
      </c>
    </row>
    <row r="23" spans="2:23" x14ac:dyDescent="0.45">
      <c r="B23">
        <v>21</v>
      </c>
      <c r="C23" t="s">
        <v>138</v>
      </c>
      <c r="D23">
        <v>23</v>
      </c>
      <c r="E23" t="s">
        <v>134</v>
      </c>
      <c r="F23" t="s">
        <v>135</v>
      </c>
      <c r="G23" t="s">
        <v>135</v>
      </c>
      <c r="H23" t="s">
        <v>15</v>
      </c>
      <c r="I23">
        <v>1</v>
      </c>
      <c r="J23" t="s">
        <v>14</v>
      </c>
      <c r="K23">
        <v>2</v>
      </c>
      <c r="L23">
        <v>0</v>
      </c>
      <c r="M23">
        <v>1</v>
      </c>
      <c r="N23">
        <v>1</v>
      </c>
      <c r="O23">
        <v>1</v>
      </c>
      <c r="P23">
        <f>Tabla4[[#This Row],[mVis-IDA]]+Tabla4[[#This Row],[mLoc-VUE]]</f>
        <v>1</v>
      </c>
      <c r="Q23">
        <f>Tabla4[[#This Row],[mLoc-IDA]]+Tabla4[[#This Row],[mVis-VUE]]</f>
        <v>2</v>
      </c>
      <c r="R23">
        <f>IF(Tabla4[[#This Row],[Global-S1]]&gt;Tabla4[[#This Row],[Global-S2]],1,IF(Tabla4[[#This Row],[Global-S1]]=Tabla4[[#This Row],[Global-S2]],0,-1))</f>
        <v>-1</v>
      </c>
      <c r="S23" t="s">
        <v>14</v>
      </c>
      <c r="V23">
        <f>SUMIF(E227:E265,"=Cuartos",N227:N267)</f>
        <v>41</v>
      </c>
    </row>
    <row r="24" spans="2:23" x14ac:dyDescent="0.45">
      <c r="B24">
        <v>22</v>
      </c>
      <c r="C24" t="s">
        <v>139</v>
      </c>
      <c r="D24">
        <v>24</v>
      </c>
      <c r="E24" t="s">
        <v>118</v>
      </c>
      <c r="F24" t="s">
        <v>120</v>
      </c>
      <c r="G24" t="s">
        <v>120</v>
      </c>
      <c r="H24" t="s">
        <v>4</v>
      </c>
      <c r="I24">
        <v>1</v>
      </c>
      <c r="J24" s="1" t="s">
        <v>7</v>
      </c>
      <c r="K24">
        <v>8</v>
      </c>
      <c r="L24">
        <v>1</v>
      </c>
      <c r="M24">
        <v>0</v>
      </c>
      <c r="N24">
        <v>5</v>
      </c>
      <c r="O24">
        <v>1</v>
      </c>
      <c r="P24">
        <f>Tabla4[[#This Row],[mVis-IDA]]+Tabla4[[#This Row],[mLoc-VUE]]</f>
        <v>6</v>
      </c>
      <c r="Q24">
        <f>Tabla4[[#This Row],[mLoc-IDA]]+Tabla4[[#This Row],[mVis-VUE]]</f>
        <v>1</v>
      </c>
      <c r="R24">
        <f>IF(Tabla4[[#This Row],[Global-S1]]&gt;Tabla4[[#This Row],[Global-S2]],1,IF(Tabla4[[#This Row],[Global-S1]]=Tabla4[[#This Row],[Global-S2]],0,-1))</f>
        <v>1</v>
      </c>
      <c r="S24" t="s">
        <v>4</v>
      </c>
    </row>
    <row r="25" spans="2:23" x14ac:dyDescent="0.45">
      <c r="B25">
        <v>23</v>
      </c>
      <c r="C25" t="s">
        <v>139</v>
      </c>
      <c r="D25">
        <v>24</v>
      </c>
      <c r="E25" t="s">
        <v>118</v>
      </c>
      <c r="F25" t="s">
        <v>127</v>
      </c>
      <c r="G25" t="s">
        <v>127</v>
      </c>
      <c r="H25" t="s">
        <v>27</v>
      </c>
      <c r="I25">
        <v>2</v>
      </c>
      <c r="J25" t="s">
        <v>11</v>
      </c>
      <c r="K25">
        <v>7</v>
      </c>
      <c r="L25">
        <v>0</v>
      </c>
      <c r="M25">
        <v>0</v>
      </c>
      <c r="N25">
        <v>2</v>
      </c>
      <c r="O25">
        <v>1</v>
      </c>
      <c r="P25">
        <f>Tabla4[[#This Row],[mVis-IDA]]+Tabla4[[#This Row],[mLoc-VUE]]</f>
        <v>2</v>
      </c>
      <c r="Q25">
        <f>Tabla4[[#This Row],[mLoc-IDA]]+Tabla4[[#This Row],[mVis-VUE]]</f>
        <v>1</v>
      </c>
      <c r="R25">
        <f>IF(Tabla4[[#This Row],[Global-S1]]&gt;Tabla4[[#This Row],[Global-S2]],1,IF(Tabla4[[#This Row],[Global-S1]]=Tabla4[[#This Row],[Global-S2]],0,-1))</f>
        <v>1</v>
      </c>
      <c r="S25" t="s">
        <v>27</v>
      </c>
      <c r="V25">
        <f>SUMIF(E226:E241,"=Semifinal",L227:L267)</f>
        <v>4</v>
      </c>
      <c r="W25">
        <f>COUNTIFS(E227:E267,"=Semifinal",R227:R267,1)</f>
        <v>7</v>
      </c>
    </row>
    <row r="26" spans="2:23" x14ac:dyDescent="0.45">
      <c r="B26">
        <v>24</v>
      </c>
      <c r="C26" t="s">
        <v>139</v>
      </c>
      <c r="D26">
        <v>24</v>
      </c>
      <c r="E26" t="s">
        <v>118</v>
      </c>
      <c r="F26" t="s">
        <v>129</v>
      </c>
      <c r="G26" t="s">
        <v>129</v>
      </c>
      <c r="H26" t="s">
        <v>14</v>
      </c>
      <c r="I26">
        <v>3</v>
      </c>
      <c r="J26" t="s">
        <v>3</v>
      </c>
      <c r="K26">
        <v>6</v>
      </c>
      <c r="L26">
        <v>1</v>
      </c>
      <c r="M26">
        <v>2</v>
      </c>
      <c r="N26">
        <v>1</v>
      </c>
      <c r="O26">
        <v>1</v>
      </c>
      <c r="P26">
        <f>Tabla4[[#This Row],[mVis-IDA]]+Tabla4[[#This Row],[mLoc-VUE]]</f>
        <v>2</v>
      </c>
      <c r="Q26">
        <f>Tabla4[[#This Row],[mLoc-IDA]]+Tabla4[[#This Row],[mVis-VUE]]</f>
        <v>3</v>
      </c>
      <c r="R26">
        <f>IF(Tabla4[[#This Row],[Global-S1]]&gt;Tabla4[[#This Row],[Global-S2]],1,IF(Tabla4[[#This Row],[Global-S1]]=Tabla4[[#This Row],[Global-S2]],0,-1))</f>
        <v>-1</v>
      </c>
      <c r="S26" t="s">
        <v>3</v>
      </c>
      <c r="V26">
        <f>SUMIF(E227:E265,"=Semifinal",M227:M267)</f>
        <v>10</v>
      </c>
      <c r="W26">
        <f>COUNTIFS(E227:E267,"=Semifinal",R227:R267,0)</f>
        <v>3</v>
      </c>
    </row>
    <row r="27" spans="2:23" x14ac:dyDescent="0.45">
      <c r="B27">
        <v>25</v>
      </c>
      <c r="C27" t="s">
        <v>139</v>
      </c>
      <c r="D27">
        <v>24</v>
      </c>
      <c r="E27" t="s">
        <v>118</v>
      </c>
      <c r="F27" t="s">
        <v>130</v>
      </c>
      <c r="G27" t="s">
        <v>130</v>
      </c>
      <c r="H27" t="s">
        <v>9</v>
      </c>
      <c r="I27">
        <v>4</v>
      </c>
      <c r="J27" t="s">
        <v>24</v>
      </c>
      <c r="K27">
        <v>5</v>
      </c>
      <c r="L27">
        <v>1</v>
      </c>
      <c r="M27">
        <v>2</v>
      </c>
      <c r="N27">
        <v>4</v>
      </c>
      <c r="O27">
        <v>2</v>
      </c>
      <c r="P27">
        <f>Tabla4[[#This Row],[mVis-IDA]]+Tabla4[[#This Row],[mLoc-VUE]]</f>
        <v>5</v>
      </c>
      <c r="Q27">
        <f>Tabla4[[#This Row],[mLoc-IDA]]+Tabla4[[#This Row],[mVis-VUE]]</f>
        <v>4</v>
      </c>
      <c r="R27">
        <f>IF(Tabla4[[#This Row],[Global-S1]]&gt;Tabla4[[#This Row],[Global-S2]],1,IF(Tabla4[[#This Row],[Global-S1]]=Tabla4[[#This Row],[Global-S2]],0,-1))</f>
        <v>1</v>
      </c>
      <c r="S27" t="s">
        <v>9</v>
      </c>
      <c r="V27">
        <f>SUMIF(E227:E265,"=Semifinal",N227:N267)</f>
        <v>16</v>
      </c>
      <c r="W27">
        <f>COUNTIFS(E227:E267,"=Semifinal",R227:R267,-1)</f>
        <v>2</v>
      </c>
    </row>
    <row r="28" spans="2:23" x14ac:dyDescent="0.45">
      <c r="B28">
        <v>26</v>
      </c>
      <c r="C28" t="s">
        <v>139</v>
      </c>
      <c r="D28">
        <v>24</v>
      </c>
      <c r="E28" t="s">
        <v>131</v>
      </c>
      <c r="F28" t="s">
        <v>132</v>
      </c>
      <c r="G28" t="s">
        <v>151</v>
      </c>
      <c r="H28" t="s">
        <v>4</v>
      </c>
      <c r="I28">
        <v>1</v>
      </c>
      <c r="J28" t="s">
        <v>3</v>
      </c>
      <c r="K28">
        <v>6</v>
      </c>
      <c r="L28">
        <v>1</v>
      </c>
      <c r="M28">
        <v>0</v>
      </c>
      <c r="N28">
        <v>2</v>
      </c>
      <c r="O28">
        <v>1</v>
      </c>
      <c r="P28">
        <f>Tabla4[[#This Row],[mVis-IDA]]+Tabla4[[#This Row],[mLoc-VUE]]</f>
        <v>3</v>
      </c>
      <c r="Q28">
        <f>Tabla4[[#This Row],[mLoc-IDA]]+Tabla4[[#This Row],[mVis-VUE]]</f>
        <v>1</v>
      </c>
      <c r="R28">
        <f>IF(Tabla4[[#This Row],[Global-S1]]&gt;Tabla4[[#This Row],[Global-S2]],1,IF(Tabla4[[#This Row],[Global-S1]]=Tabla4[[#This Row],[Global-S2]],0,-1))</f>
        <v>1</v>
      </c>
      <c r="S28" t="s">
        <v>4</v>
      </c>
      <c r="V28">
        <f>SUMIF(E227:E265,"=Semifinal",O227:O267)</f>
        <v>9</v>
      </c>
    </row>
    <row r="29" spans="2:23" x14ac:dyDescent="0.45">
      <c r="B29">
        <v>27</v>
      </c>
      <c r="C29" t="s">
        <v>139</v>
      </c>
      <c r="D29">
        <v>24</v>
      </c>
      <c r="E29" t="s">
        <v>131</v>
      </c>
      <c r="F29" t="s">
        <v>133</v>
      </c>
      <c r="G29" t="s">
        <v>152</v>
      </c>
      <c r="H29" t="s">
        <v>27</v>
      </c>
      <c r="I29">
        <v>2</v>
      </c>
      <c r="J29" t="s">
        <v>9</v>
      </c>
      <c r="K29">
        <v>4</v>
      </c>
      <c r="L29">
        <v>2</v>
      </c>
      <c r="M29">
        <v>1</v>
      </c>
      <c r="N29">
        <v>1</v>
      </c>
      <c r="O29">
        <v>1</v>
      </c>
      <c r="P29">
        <f>Tabla4[[#This Row],[mVis-IDA]]+Tabla4[[#This Row],[mLoc-VUE]]</f>
        <v>3</v>
      </c>
      <c r="Q29">
        <f>Tabla4[[#This Row],[mLoc-IDA]]+Tabla4[[#This Row],[mVis-VUE]]</f>
        <v>2</v>
      </c>
      <c r="R29">
        <f>IF(Tabla4[[#This Row],[Global-S1]]&gt;Tabla4[[#This Row],[Global-S2]],1,IF(Tabla4[[#This Row],[Global-S1]]=Tabla4[[#This Row],[Global-S2]],0,-1))</f>
        <v>1</v>
      </c>
      <c r="S29" t="s">
        <v>27</v>
      </c>
    </row>
    <row r="30" spans="2:23" x14ac:dyDescent="0.45">
      <c r="B30">
        <v>28</v>
      </c>
      <c r="C30" t="s">
        <v>139</v>
      </c>
      <c r="D30">
        <v>24</v>
      </c>
      <c r="E30" t="s">
        <v>134</v>
      </c>
      <c r="F30" t="s">
        <v>135</v>
      </c>
      <c r="G30" t="s">
        <v>135</v>
      </c>
      <c r="H30" t="s">
        <v>4</v>
      </c>
      <c r="I30">
        <v>1</v>
      </c>
      <c r="J30" t="s">
        <v>27</v>
      </c>
      <c r="K30">
        <v>2</v>
      </c>
      <c r="L30">
        <v>1</v>
      </c>
      <c r="M30">
        <v>2</v>
      </c>
      <c r="N30">
        <v>5</v>
      </c>
      <c r="O30">
        <v>2</v>
      </c>
      <c r="P30">
        <f>Tabla4[[#This Row],[mVis-IDA]]+Tabla4[[#This Row],[mLoc-VUE]]</f>
        <v>6</v>
      </c>
      <c r="Q30">
        <f>Tabla4[[#This Row],[mLoc-IDA]]+Tabla4[[#This Row],[mVis-VUE]]</f>
        <v>4</v>
      </c>
      <c r="R30">
        <f>IF(Tabla4[[#This Row],[Global-S1]]&gt;Tabla4[[#This Row],[Global-S2]],1,IF(Tabla4[[#This Row],[Global-S1]]=Tabla4[[#This Row],[Global-S2]],0,-1))</f>
        <v>1</v>
      </c>
      <c r="S30" t="s">
        <v>4</v>
      </c>
      <c r="V30">
        <f>SUMIF(E227:E265,"=Final",L227:L265)</f>
        <v>4</v>
      </c>
      <c r="W30">
        <f>COUNTIFS(E227:E265,"=Final",R227:R265,1)</f>
        <v>1</v>
      </c>
    </row>
    <row r="31" spans="2:23" x14ac:dyDescent="0.45">
      <c r="B31">
        <v>29</v>
      </c>
      <c r="C31" t="s">
        <v>141</v>
      </c>
      <c r="D31">
        <v>25</v>
      </c>
      <c r="E31" t="s">
        <v>118</v>
      </c>
      <c r="F31" t="s">
        <v>120</v>
      </c>
      <c r="G31" t="s">
        <v>120</v>
      </c>
      <c r="H31" t="s">
        <v>14</v>
      </c>
      <c r="I31">
        <v>1</v>
      </c>
      <c r="J31" t="s">
        <v>13</v>
      </c>
      <c r="K31">
        <v>8</v>
      </c>
      <c r="L31">
        <v>2</v>
      </c>
      <c r="M31">
        <v>3</v>
      </c>
      <c r="N31">
        <v>1</v>
      </c>
      <c r="O31">
        <v>1</v>
      </c>
      <c r="P31">
        <f>Tabla4[[#This Row],[mVis-IDA]]+Tabla4[[#This Row],[mLoc-VUE]]</f>
        <v>3</v>
      </c>
      <c r="Q31">
        <f>Tabla4[[#This Row],[mLoc-IDA]]+Tabla4[[#This Row],[mVis-VUE]]</f>
        <v>4</v>
      </c>
      <c r="R31">
        <f>IF(Tabla4[[#This Row],[Global-S1]]&gt;Tabla4[[#This Row],[Global-S2]],1,IF(Tabla4[[#This Row],[Global-S1]]=Tabla4[[#This Row],[Global-S2]],0,-1))</f>
        <v>-1</v>
      </c>
      <c r="S31" t="s">
        <v>13</v>
      </c>
      <c r="V31">
        <f>SUMIF(E227:E265,"=Final",M227:M265)</f>
        <v>8</v>
      </c>
      <c r="W31">
        <f>COUNTIFS(E227:E265,"=Final",R227:R265,0)</f>
        <v>1</v>
      </c>
    </row>
    <row r="32" spans="2:23" x14ac:dyDescent="0.45">
      <c r="B32">
        <v>30</v>
      </c>
      <c r="C32" t="s">
        <v>141</v>
      </c>
      <c r="D32">
        <v>25</v>
      </c>
      <c r="E32" t="s">
        <v>118</v>
      </c>
      <c r="F32" t="s">
        <v>127</v>
      </c>
      <c r="G32" t="s">
        <v>127</v>
      </c>
      <c r="H32" t="s">
        <v>4</v>
      </c>
      <c r="I32">
        <v>2</v>
      </c>
      <c r="J32" t="s">
        <v>9</v>
      </c>
      <c r="K32">
        <v>7</v>
      </c>
      <c r="L32">
        <v>0</v>
      </c>
      <c r="M32">
        <v>2</v>
      </c>
      <c r="N32">
        <v>2</v>
      </c>
      <c r="O32">
        <v>1</v>
      </c>
      <c r="P32">
        <f>Tabla4[[#This Row],[mVis-IDA]]+Tabla4[[#This Row],[mLoc-VUE]]</f>
        <v>2</v>
      </c>
      <c r="Q32">
        <f>Tabla4[[#This Row],[mLoc-IDA]]+Tabla4[[#This Row],[mVis-VUE]]</f>
        <v>3</v>
      </c>
      <c r="R32">
        <f>IF(Tabla4[[#This Row],[Global-S1]]&gt;Tabla4[[#This Row],[Global-S2]],1,IF(Tabla4[[#This Row],[Global-S1]]=Tabla4[[#This Row],[Global-S2]],0,-1))</f>
        <v>-1</v>
      </c>
      <c r="S32" t="s">
        <v>9</v>
      </c>
      <c r="V32">
        <f>SUMIF(E227:E265,"=Final",O227:O265)</f>
        <v>8</v>
      </c>
      <c r="W32">
        <f>COUNTIFS(E227:E265,"=Final",R227:R265,-1)</f>
        <v>3</v>
      </c>
    </row>
    <row r="33" spans="2:22" x14ac:dyDescent="0.45">
      <c r="B33">
        <v>31</v>
      </c>
      <c r="C33" t="s">
        <v>141</v>
      </c>
      <c r="D33">
        <v>25</v>
      </c>
      <c r="E33" t="s">
        <v>118</v>
      </c>
      <c r="F33" t="s">
        <v>129</v>
      </c>
      <c r="G33" t="s">
        <v>129</v>
      </c>
      <c r="H33" t="s">
        <v>1</v>
      </c>
      <c r="I33">
        <v>3</v>
      </c>
      <c r="J33" t="s">
        <v>5</v>
      </c>
      <c r="K33">
        <v>6</v>
      </c>
      <c r="L33">
        <v>1</v>
      </c>
      <c r="M33">
        <v>1</v>
      </c>
      <c r="N33">
        <v>4</v>
      </c>
      <c r="O33">
        <v>1</v>
      </c>
      <c r="P33">
        <f>Tabla4[[#This Row],[mVis-IDA]]+Tabla4[[#This Row],[mLoc-VUE]]</f>
        <v>5</v>
      </c>
      <c r="Q33">
        <f>Tabla4[[#This Row],[mLoc-IDA]]+Tabla4[[#This Row],[mVis-VUE]]</f>
        <v>2</v>
      </c>
      <c r="R33">
        <f>IF(Tabla4[[#This Row],[Global-S1]]&gt;Tabla4[[#This Row],[Global-S2]],1,IF(Tabla4[[#This Row],[Global-S1]]=Tabla4[[#This Row],[Global-S2]],0,-1))</f>
        <v>1</v>
      </c>
      <c r="S33" t="s">
        <v>1</v>
      </c>
      <c r="V33">
        <f>SUMIF(E227:E265,"=Final",N227:N265)</f>
        <v>6</v>
      </c>
    </row>
    <row r="34" spans="2:22" x14ac:dyDescent="0.45">
      <c r="B34">
        <v>32</v>
      </c>
      <c r="C34" t="s">
        <v>141</v>
      </c>
      <c r="D34">
        <v>25</v>
      </c>
      <c r="E34" t="s">
        <v>118</v>
      </c>
      <c r="F34" t="s">
        <v>130</v>
      </c>
      <c r="G34" t="s">
        <v>130</v>
      </c>
      <c r="H34" t="s">
        <v>27</v>
      </c>
      <c r="I34">
        <v>4</v>
      </c>
      <c r="J34" t="s">
        <v>24</v>
      </c>
      <c r="K34">
        <v>5</v>
      </c>
      <c r="L34">
        <v>0</v>
      </c>
      <c r="M34">
        <v>2</v>
      </c>
      <c r="N34">
        <v>3</v>
      </c>
      <c r="O34">
        <v>1</v>
      </c>
      <c r="P34">
        <f>Tabla4[[#This Row],[mVis-IDA]]+Tabla4[[#This Row],[mLoc-VUE]]</f>
        <v>3</v>
      </c>
      <c r="Q34">
        <f>Tabla4[[#This Row],[mLoc-IDA]]+Tabla4[[#This Row],[mVis-VUE]]</f>
        <v>3</v>
      </c>
      <c r="R34">
        <f>IF(Tabla4[[#This Row],[Global-S1]]&gt;Tabla4[[#This Row],[Global-S2]],1,IF(Tabla4[[#This Row],[Global-S1]]=Tabla4[[#This Row],[Global-S2]],0,-1))</f>
        <v>0</v>
      </c>
      <c r="S34" t="s">
        <v>27</v>
      </c>
      <c r="T34" t="s">
        <v>137</v>
      </c>
    </row>
    <row r="35" spans="2:22" x14ac:dyDescent="0.45">
      <c r="B35">
        <v>33</v>
      </c>
      <c r="C35" t="s">
        <v>141</v>
      </c>
      <c r="D35">
        <v>25</v>
      </c>
      <c r="E35" t="s">
        <v>131</v>
      </c>
      <c r="F35" t="s">
        <v>132</v>
      </c>
      <c r="G35" t="s">
        <v>149</v>
      </c>
      <c r="H35" t="s">
        <v>1</v>
      </c>
      <c r="I35">
        <v>3</v>
      </c>
      <c r="J35" t="s">
        <v>13</v>
      </c>
      <c r="K35">
        <v>8</v>
      </c>
      <c r="L35">
        <v>1</v>
      </c>
      <c r="M35">
        <v>1</v>
      </c>
      <c r="N35">
        <v>1</v>
      </c>
      <c r="O35">
        <v>0</v>
      </c>
      <c r="P35">
        <f>Tabla4[[#This Row],[mVis-IDA]]+Tabla4[[#This Row],[mLoc-VUE]]</f>
        <v>2</v>
      </c>
      <c r="Q35">
        <f>Tabla4[[#This Row],[mLoc-IDA]]+Tabla4[[#This Row],[mVis-VUE]]</f>
        <v>1</v>
      </c>
      <c r="R35">
        <f>IF(Tabla4[[#This Row],[Global-S1]]&gt;Tabla4[[#This Row],[Global-S2]],1,IF(Tabla4[[#This Row],[Global-S1]]=Tabla4[[#This Row],[Global-S2]],0,-1))</f>
        <v>1</v>
      </c>
      <c r="S35" t="s">
        <v>1</v>
      </c>
    </row>
    <row r="36" spans="2:22" x14ac:dyDescent="0.45">
      <c r="B36">
        <v>34</v>
      </c>
      <c r="C36" t="s">
        <v>141</v>
      </c>
      <c r="D36">
        <v>25</v>
      </c>
      <c r="E36" t="s">
        <v>131</v>
      </c>
      <c r="F36" t="s">
        <v>133</v>
      </c>
      <c r="G36" t="s">
        <v>153</v>
      </c>
      <c r="H36" t="s">
        <v>27</v>
      </c>
      <c r="I36">
        <v>4</v>
      </c>
      <c r="J36" t="s">
        <v>9</v>
      </c>
      <c r="K36">
        <v>7</v>
      </c>
      <c r="L36">
        <v>0</v>
      </c>
      <c r="M36">
        <v>0</v>
      </c>
      <c r="N36">
        <v>3</v>
      </c>
      <c r="O36">
        <v>2</v>
      </c>
      <c r="P36">
        <f>Tabla4[[#This Row],[mVis-IDA]]+Tabla4[[#This Row],[mLoc-VUE]]</f>
        <v>3</v>
      </c>
      <c r="Q36">
        <f>Tabla4[[#This Row],[mLoc-IDA]]+Tabla4[[#This Row],[mVis-VUE]]</f>
        <v>2</v>
      </c>
      <c r="R36">
        <f>IF(Tabla4[[#This Row],[Global-S1]]&gt;Tabla4[[#This Row],[Global-S2]],1,IF(Tabla4[[#This Row],[Global-S1]]=Tabla4[[#This Row],[Global-S2]],0,-1))</f>
        <v>1</v>
      </c>
      <c r="S36" t="s">
        <v>27</v>
      </c>
    </row>
    <row r="37" spans="2:22" x14ac:dyDescent="0.45">
      <c r="B37">
        <v>35</v>
      </c>
      <c r="C37" t="s">
        <v>141</v>
      </c>
      <c r="D37">
        <v>25</v>
      </c>
      <c r="E37" t="s">
        <v>134</v>
      </c>
      <c r="F37" t="s">
        <v>135</v>
      </c>
      <c r="G37" t="s">
        <v>150</v>
      </c>
      <c r="H37" t="s">
        <v>1</v>
      </c>
      <c r="I37">
        <v>3</v>
      </c>
      <c r="J37" t="s">
        <v>27</v>
      </c>
      <c r="K37">
        <v>4</v>
      </c>
      <c r="L37">
        <v>0</v>
      </c>
      <c r="M37">
        <v>0</v>
      </c>
      <c r="N37">
        <v>0</v>
      </c>
      <c r="O37">
        <v>2</v>
      </c>
      <c r="P37">
        <f>Tabla4[[#This Row],[mVis-IDA]]+Tabla4[[#This Row],[mLoc-VUE]]</f>
        <v>0</v>
      </c>
      <c r="Q37">
        <f>Tabla4[[#This Row],[mLoc-IDA]]+Tabla4[[#This Row],[mVis-VUE]]</f>
        <v>2</v>
      </c>
      <c r="R37">
        <f>IF(Tabla4[[#This Row],[Global-S1]]&gt;Tabla4[[#This Row],[Global-S2]],1,IF(Tabla4[[#This Row],[Global-S1]]=Tabla4[[#This Row],[Global-S2]],0,-1))</f>
        <v>-1</v>
      </c>
      <c r="S37" t="s">
        <v>27</v>
      </c>
    </row>
    <row r="38" spans="2:22" x14ac:dyDescent="0.45">
      <c r="B38">
        <v>36</v>
      </c>
      <c r="C38" t="s">
        <v>143</v>
      </c>
      <c r="D38">
        <v>26</v>
      </c>
      <c r="E38" t="s">
        <v>118</v>
      </c>
      <c r="F38" t="s">
        <v>120</v>
      </c>
      <c r="G38" t="s">
        <v>120</v>
      </c>
      <c r="H38" t="s">
        <v>4</v>
      </c>
      <c r="I38">
        <v>1</v>
      </c>
      <c r="J38" s="1" t="s">
        <v>27</v>
      </c>
      <c r="K38">
        <v>8</v>
      </c>
      <c r="L38">
        <v>3</v>
      </c>
      <c r="M38">
        <v>1</v>
      </c>
      <c r="N38">
        <v>1</v>
      </c>
      <c r="O38">
        <v>2</v>
      </c>
      <c r="P38">
        <f>Tabla4[[#This Row],[mVis-IDA]]+Tabla4[[#This Row],[mLoc-VUE]]</f>
        <v>4</v>
      </c>
      <c r="Q38">
        <f>Tabla4[[#This Row],[mLoc-IDA]]+Tabla4[[#This Row],[mVis-VUE]]</f>
        <v>3</v>
      </c>
      <c r="R38">
        <f>IF(Tabla4[[#This Row],[Global-S1]]&gt;Tabla4[[#This Row],[Global-S2]],1,IF(Tabla4[[#This Row],[Global-S1]]=Tabla4[[#This Row],[Global-S2]],0,-1))</f>
        <v>1</v>
      </c>
      <c r="S38" t="s">
        <v>4</v>
      </c>
    </row>
    <row r="39" spans="2:22" x14ac:dyDescent="0.45">
      <c r="B39">
        <v>37</v>
      </c>
      <c r="C39" t="s">
        <v>143</v>
      </c>
      <c r="D39">
        <v>26</v>
      </c>
      <c r="E39" t="s">
        <v>118</v>
      </c>
      <c r="F39" t="s">
        <v>127</v>
      </c>
      <c r="G39" t="s">
        <v>127</v>
      </c>
      <c r="H39" t="s">
        <v>9</v>
      </c>
      <c r="I39">
        <v>2</v>
      </c>
      <c r="J39" t="s">
        <v>5</v>
      </c>
      <c r="K39">
        <v>7</v>
      </c>
      <c r="L39">
        <v>1</v>
      </c>
      <c r="M39">
        <v>1</v>
      </c>
      <c r="N39">
        <v>2</v>
      </c>
      <c r="O39">
        <v>2</v>
      </c>
      <c r="P39">
        <f>Tabla4[[#This Row],[mVis-IDA]]+Tabla4[[#This Row],[mLoc-VUE]]</f>
        <v>3</v>
      </c>
      <c r="Q39">
        <f>Tabla4[[#This Row],[mLoc-IDA]]+Tabla4[[#This Row],[mVis-VUE]]</f>
        <v>3</v>
      </c>
      <c r="R39">
        <f>IF(Tabla4[[#This Row],[Global-S1]]&gt;Tabla4[[#This Row],[Global-S2]],1,IF(Tabla4[[#This Row],[Global-S1]]=Tabla4[[#This Row],[Global-S2]],0,-1))</f>
        <v>0</v>
      </c>
      <c r="S39" t="s">
        <v>9</v>
      </c>
      <c r="T39" t="s">
        <v>137</v>
      </c>
    </row>
    <row r="40" spans="2:22" x14ac:dyDescent="0.45">
      <c r="B40">
        <v>38</v>
      </c>
      <c r="C40" t="s">
        <v>143</v>
      </c>
      <c r="D40">
        <v>26</v>
      </c>
      <c r="E40" t="s">
        <v>118</v>
      </c>
      <c r="F40" t="s">
        <v>129</v>
      </c>
      <c r="G40" t="s">
        <v>129</v>
      </c>
      <c r="H40" t="s">
        <v>14</v>
      </c>
      <c r="I40">
        <v>3</v>
      </c>
      <c r="J40" t="s">
        <v>1</v>
      </c>
      <c r="K40">
        <v>6</v>
      </c>
      <c r="L40">
        <v>2</v>
      </c>
      <c r="M40">
        <v>1</v>
      </c>
      <c r="N40">
        <v>2</v>
      </c>
      <c r="O40">
        <v>2</v>
      </c>
      <c r="P40">
        <f>Tabla4[[#This Row],[mVis-IDA]]+Tabla4[[#This Row],[mLoc-VUE]]</f>
        <v>4</v>
      </c>
      <c r="Q40">
        <f>Tabla4[[#This Row],[mLoc-IDA]]+Tabla4[[#This Row],[mVis-VUE]]</f>
        <v>3</v>
      </c>
      <c r="R40">
        <f>IF(Tabla4[[#This Row],[Global-S1]]&gt;Tabla4[[#This Row],[Global-S2]],1,IF(Tabla4[[#This Row],[Global-S1]]=Tabla4[[#This Row],[Global-S2]],0,-1))</f>
        <v>1</v>
      </c>
      <c r="S40" t="s">
        <v>14</v>
      </c>
    </row>
    <row r="41" spans="2:22" x14ac:dyDescent="0.45">
      <c r="B41">
        <v>39</v>
      </c>
      <c r="C41" t="s">
        <v>143</v>
      </c>
      <c r="D41">
        <v>26</v>
      </c>
      <c r="E41" t="s">
        <v>118</v>
      </c>
      <c r="F41" t="s">
        <v>130</v>
      </c>
      <c r="G41" t="s">
        <v>130</v>
      </c>
      <c r="H41" t="s">
        <v>3</v>
      </c>
      <c r="I41">
        <v>4</v>
      </c>
      <c r="J41" t="s">
        <v>11</v>
      </c>
      <c r="K41">
        <v>5</v>
      </c>
      <c r="L41">
        <v>0</v>
      </c>
      <c r="M41">
        <v>3</v>
      </c>
      <c r="N41">
        <v>2</v>
      </c>
      <c r="O41">
        <v>0</v>
      </c>
      <c r="P41">
        <f>Tabla4[[#This Row],[mVis-IDA]]+Tabla4[[#This Row],[mLoc-VUE]]</f>
        <v>2</v>
      </c>
      <c r="Q41">
        <f>Tabla4[[#This Row],[mLoc-IDA]]+Tabla4[[#This Row],[mVis-VUE]]</f>
        <v>3</v>
      </c>
      <c r="R41">
        <f>IF(Tabla4[[#This Row],[Global-S1]]&gt;Tabla4[[#This Row],[Global-S2]],1,IF(Tabla4[[#This Row],[Global-S1]]=Tabla4[[#This Row],[Global-S2]],0,-1))</f>
        <v>-1</v>
      </c>
      <c r="S41" t="s">
        <v>11</v>
      </c>
    </row>
    <row r="42" spans="2:22" x14ac:dyDescent="0.45">
      <c r="B42">
        <v>40</v>
      </c>
      <c r="C42" t="s">
        <v>143</v>
      </c>
      <c r="D42">
        <v>26</v>
      </c>
      <c r="E42" t="s">
        <v>131</v>
      </c>
      <c r="F42" t="s">
        <v>132</v>
      </c>
      <c r="G42" t="s">
        <v>154</v>
      </c>
      <c r="H42" t="s">
        <v>4</v>
      </c>
      <c r="I42">
        <v>1</v>
      </c>
      <c r="J42" t="s">
        <v>11</v>
      </c>
      <c r="K42">
        <v>5</v>
      </c>
      <c r="L42">
        <v>1</v>
      </c>
      <c r="M42">
        <v>1</v>
      </c>
      <c r="N42">
        <v>3</v>
      </c>
      <c r="O42">
        <v>2</v>
      </c>
      <c r="P42">
        <f>Tabla4[[#This Row],[mVis-IDA]]+Tabla4[[#This Row],[mLoc-VUE]]</f>
        <v>4</v>
      </c>
      <c r="Q42">
        <f>Tabla4[[#This Row],[mLoc-IDA]]+Tabla4[[#This Row],[mVis-VUE]]</f>
        <v>3</v>
      </c>
      <c r="R42">
        <f>IF(Tabla4[[#This Row],[Global-S1]]&gt;Tabla4[[#This Row],[Global-S2]],1,IF(Tabla4[[#This Row],[Global-S1]]=Tabla4[[#This Row],[Global-S2]],0,-1))</f>
        <v>1</v>
      </c>
      <c r="S42" t="s">
        <v>4</v>
      </c>
    </row>
    <row r="43" spans="2:22" x14ac:dyDescent="0.45">
      <c r="B43">
        <v>41</v>
      </c>
      <c r="C43" t="s">
        <v>143</v>
      </c>
      <c r="D43">
        <v>26</v>
      </c>
      <c r="E43" t="s">
        <v>131</v>
      </c>
      <c r="F43" t="s">
        <v>133</v>
      </c>
      <c r="G43" t="s">
        <v>133</v>
      </c>
      <c r="H43" t="s">
        <v>9</v>
      </c>
      <c r="I43">
        <v>2</v>
      </c>
      <c r="J43" t="s">
        <v>14</v>
      </c>
      <c r="K43">
        <v>3</v>
      </c>
      <c r="L43">
        <v>4</v>
      </c>
      <c r="M43">
        <v>0</v>
      </c>
      <c r="N43">
        <v>2</v>
      </c>
      <c r="O43">
        <v>0</v>
      </c>
      <c r="P43">
        <f>Tabla4[[#This Row],[mVis-IDA]]+Tabla4[[#This Row],[mLoc-VUE]]</f>
        <v>6</v>
      </c>
      <c r="Q43">
        <f>Tabla4[[#This Row],[mLoc-IDA]]+Tabla4[[#This Row],[mVis-VUE]]</f>
        <v>0</v>
      </c>
      <c r="R43">
        <f>IF(Tabla4[[#This Row],[Global-S1]]&gt;Tabla4[[#This Row],[Global-S2]],1,IF(Tabla4[[#This Row],[Global-S1]]=Tabla4[[#This Row],[Global-S2]],0,-1))</f>
        <v>1</v>
      </c>
      <c r="S43" t="s">
        <v>9</v>
      </c>
    </row>
    <row r="44" spans="2:22" x14ac:dyDescent="0.45">
      <c r="B44">
        <v>42</v>
      </c>
      <c r="C44" t="s">
        <v>143</v>
      </c>
      <c r="D44">
        <v>26</v>
      </c>
      <c r="E44" t="s">
        <v>134</v>
      </c>
      <c r="F44" t="s">
        <v>135</v>
      </c>
      <c r="G44" t="s">
        <v>135</v>
      </c>
      <c r="H44" t="s">
        <v>4</v>
      </c>
      <c r="I44">
        <v>1</v>
      </c>
      <c r="J44" t="s">
        <v>9</v>
      </c>
      <c r="K44">
        <v>2</v>
      </c>
      <c r="L44">
        <v>3</v>
      </c>
      <c r="M44">
        <v>3</v>
      </c>
      <c r="N44">
        <v>2</v>
      </c>
      <c r="O44">
        <v>2</v>
      </c>
      <c r="P44">
        <f>Tabla4[[#This Row],[mVis-IDA]]+Tabla4[[#This Row],[mLoc-VUE]]</f>
        <v>5</v>
      </c>
      <c r="Q44">
        <f>Tabla4[[#This Row],[mLoc-IDA]]+Tabla4[[#This Row],[mVis-VUE]]</f>
        <v>5</v>
      </c>
      <c r="R44">
        <f>IF(Tabla4[[#This Row],[Global-S1]]&gt;Tabla4[[#This Row],[Global-S2]],1,IF(Tabla4[[#This Row],[Global-S1]]=Tabla4[[#This Row],[Global-S2]],0,-1))</f>
        <v>0</v>
      </c>
      <c r="S44" t="s">
        <v>4</v>
      </c>
      <c r="T44" t="s">
        <v>144</v>
      </c>
    </row>
    <row r="45" spans="2:22" x14ac:dyDescent="0.45">
      <c r="B45">
        <v>43</v>
      </c>
      <c r="C45" t="s">
        <v>155</v>
      </c>
      <c r="D45">
        <v>27</v>
      </c>
      <c r="E45" t="s">
        <v>118</v>
      </c>
      <c r="F45" t="s">
        <v>120</v>
      </c>
      <c r="G45" t="s">
        <v>120</v>
      </c>
      <c r="H45" t="s">
        <v>9</v>
      </c>
      <c r="I45">
        <v>1</v>
      </c>
      <c r="J45" t="s">
        <v>24</v>
      </c>
      <c r="K45">
        <v>8</v>
      </c>
      <c r="L45">
        <v>3</v>
      </c>
      <c r="M45">
        <v>2</v>
      </c>
      <c r="N45">
        <v>2</v>
      </c>
      <c r="O45">
        <v>2</v>
      </c>
      <c r="P45">
        <f>Tabla4[[#This Row],[mVis-IDA]]+Tabla4[[#This Row],[mLoc-VUE]]</f>
        <v>5</v>
      </c>
      <c r="Q45">
        <f>Tabla4[[#This Row],[mLoc-IDA]]+Tabla4[[#This Row],[mVis-VUE]]</f>
        <v>4</v>
      </c>
      <c r="R45">
        <f>IF(Tabla4[[#This Row],[Global-S1]]&gt;Tabla4[[#This Row],[Global-S2]],1,IF(Tabla4[[#This Row],[Global-S1]]=Tabla4[[#This Row],[Global-S2]],0,-1))</f>
        <v>1</v>
      </c>
      <c r="S45" t="s">
        <v>9</v>
      </c>
    </row>
    <row r="46" spans="2:22" x14ac:dyDescent="0.45">
      <c r="B46">
        <v>44</v>
      </c>
      <c r="C46" t="s">
        <v>155</v>
      </c>
      <c r="D46">
        <v>27</v>
      </c>
      <c r="E46" t="s">
        <v>118</v>
      </c>
      <c r="F46" t="s">
        <v>127</v>
      </c>
      <c r="G46" t="s">
        <v>127</v>
      </c>
      <c r="H46" t="s">
        <v>4</v>
      </c>
      <c r="I46">
        <v>2</v>
      </c>
      <c r="J46" t="s">
        <v>17</v>
      </c>
      <c r="K46">
        <v>7</v>
      </c>
      <c r="L46">
        <v>0</v>
      </c>
      <c r="M46">
        <v>1</v>
      </c>
      <c r="N46">
        <v>2</v>
      </c>
      <c r="O46">
        <v>2</v>
      </c>
      <c r="P46">
        <f>Tabla4[[#This Row],[mVis-IDA]]+Tabla4[[#This Row],[mLoc-VUE]]</f>
        <v>2</v>
      </c>
      <c r="Q46">
        <f>Tabla4[[#This Row],[mLoc-IDA]]+Tabla4[[#This Row],[mVis-VUE]]</f>
        <v>3</v>
      </c>
      <c r="R46">
        <f>IF(Tabla4[[#This Row],[Global-S1]]&gt;Tabla4[[#This Row],[Global-S2]],1,IF(Tabla4[[#This Row],[Global-S1]]=Tabla4[[#This Row],[Global-S2]],0,-1))</f>
        <v>-1</v>
      </c>
      <c r="S46" t="s">
        <v>17</v>
      </c>
    </row>
    <row r="47" spans="2:22" x14ac:dyDescent="0.45">
      <c r="B47">
        <v>45</v>
      </c>
      <c r="C47" t="s">
        <v>155</v>
      </c>
      <c r="D47">
        <v>27</v>
      </c>
      <c r="E47" t="s">
        <v>118</v>
      </c>
      <c r="F47" t="s">
        <v>129</v>
      </c>
      <c r="G47" t="s">
        <v>129</v>
      </c>
      <c r="H47" t="s">
        <v>27</v>
      </c>
      <c r="I47">
        <v>3</v>
      </c>
      <c r="J47" t="s">
        <v>14</v>
      </c>
      <c r="K47">
        <v>6</v>
      </c>
      <c r="L47">
        <v>0</v>
      </c>
      <c r="M47">
        <v>1</v>
      </c>
      <c r="N47">
        <v>3</v>
      </c>
      <c r="O47">
        <v>4</v>
      </c>
      <c r="P47">
        <f>Tabla4[[#This Row],[mVis-IDA]]+Tabla4[[#This Row],[mLoc-VUE]]</f>
        <v>3</v>
      </c>
      <c r="Q47">
        <f>Tabla4[[#This Row],[mLoc-IDA]]+Tabla4[[#This Row],[mVis-VUE]]</f>
        <v>5</v>
      </c>
      <c r="R47">
        <f>IF(Tabla4[[#This Row],[Global-S1]]&gt;Tabla4[[#This Row],[Global-S2]],1,IF(Tabla4[[#This Row],[Global-S1]]=Tabla4[[#This Row],[Global-S2]],0,-1))</f>
        <v>-1</v>
      </c>
      <c r="S47" t="s">
        <v>14</v>
      </c>
    </row>
    <row r="48" spans="2:22" x14ac:dyDescent="0.45">
      <c r="B48">
        <v>46</v>
      </c>
      <c r="C48" t="s">
        <v>155</v>
      </c>
      <c r="D48">
        <v>27</v>
      </c>
      <c r="E48" t="s">
        <v>118</v>
      </c>
      <c r="F48" t="s">
        <v>130</v>
      </c>
      <c r="G48" t="s">
        <v>130</v>
      </c>
      <c r="H48" t="s">
        <v>3</v>
      </c>
      <c r="I48">
        <v>4</v>
      </c>
      <c r="J48" t="s">
        <v>1</v>
      </c>
      <c r="K48">
        <v>5</v>
      </c>
      <c r="L48">
        <v>0</v>
      </c>
      <c r="M48">
        <v>0</v>
      </c>
      <c r="N48">
        <v>1</v>
      </c>
      <c r="O48">
        <v>0</v>
      </c>
      <c r="P48">
        <f>Tabla4[[#This Row],[mVis-IDA]]+Tabla4[[#This Row],[mLoc-VUE]]</f>
        <v>1</v>
      </c>
      <c r="Q48">
        <f>Tabla4[[#This Row],[mLoc-IDA]]+Tabla4[[#This Row],[mVis-VUE]]</f>
        <v>0</v>
      </c>
      <c r="R48">
        <f>IF(Tabla4[[#This Row],[Global-S1]]&gt;Tabla4[[#This Row],[Global-S2]],1,IF(Tabla4[[#This Row],[Global-S1]]=Tabla4[[#This Row],[Global-S2]],0,-1))</f>
        <v>1</v>
      </c>
      <c r="S48" t="s">
        <v>3</v>
      </c>
    </row>
    <row r="49" spans="2:20" x14ac:dyDescent="0.45">
      <c r="B49">
        <v>47</v>
      </c>
      <c r="C49" t="s">
        <v>155</v>
      </c>
      <c r="D49">
        <v>27</v>
      </c>
      <c r="E49" t="s">
        <v>131</v>
      </c>
      <c r="F49" t="s">
        <v>132</v>
      </c>
      <c r="G49" t="s">
        <v>156</v>
      </c>
      <c r="H49" t="s">
        <v>9</v>
      </c>
      <c r="I49">
        <v>1</v>
      </c>
      <c r="J49" t="s">
        <v>17</v>
      </c>
      <c r="K49">
        <v>7</v>
      </c>
      <c r="L49">
        <v>0</v>
      </c>
      <c r="M49">
        <v>2</v>
      </c>
      <c r="N49">
        <v>1</v>
      </c>
      <c r="O49">
        <v>0</v>
      </c>
      <c r="P49">
        <f>Tabla4[[#This Row],[mVis-IDA]]+Tabla4[[#This Row],[mLoc-VUE]]</f>
        <v>1</v>
      </c>
      <c r="Q49">
        <f>Tabla4[[#This Row],[mLoc-IDA]]+Tabla4[[#This Row],[mVis-VUE]]</f>
        <v>2</v>
      </c>
      <c r="R49">
        <f>IF(Tabla4[[#This Row],[Global-S1]]&gt;Tabla4[[#This Row],[Global-S2]],1,IF(Tabla4[[#This Row],[Global-S1]]=Tabla4[[#This Row],[Global-S2]],0,-1))</f>
        <v>-1</v>
      </c>
      <c r="S49" t="s">
        <v>17</v>
      </c>
    </row>
    <row r="50" spans="2:20" x14ac:dyDescent="0.45">
      <c r="B50">
        <v>48</v>
      </c>
      <c r="C50" t="s">
        <v>155</v>
      </c>
      <c r="D50">
        <v>27</v>
      </c>
      <c r="E50" t="s">
        <v>131</v>
      </c>
      <c r="F50" t="s">
        <v>133</v>
      </c>
      <c r="G50" t="s">
        <v>147</v>
      </c>
      <c r="H50" t="s">
        <v>3</v>
      </c>
      <c r="I50">
        <v>4</v>
      </c>
      <c r="J50" t="s">
        <v>14</v>
      </c>
      <c r="K50">
        <v>6</v>
      </c>
      <c r="L50">
        <v>0</v>
      </c>
      <c r="M50">
        <v>0</v>
      </c>
      <c r="N50">
        <v>1</v>
      </c>
      <c r="O50">
        <v>2</v>
      </c>
      <c r="P50">
        <f>Tabla4[[#This Row],[mVis-IDA]]+Tabla4[[#This Row],[mLoc-VUE]]</f>
        <v>1</v>
      </c>
      <c r="Q50">
        <f>Tabla4[[#This Row],[mLoc-IDA]]+Tabla4[[#This Row],[mVis-VUE]]</f>
        <v>2</v>
      </c>
      <c r="R50">
        <f>IF(Tabla4[[#This Row],[Global-S1]]&gt;Tabla4[[#This Row],[Global-S2]],1,IF(Tabla4[[#This Row],[Global-S1]]=Tabla4[[#This Row],[Global-S2]],0,-1))</f>
        <v>-1</v>
      </c>
      <c r="S50" t="s">
        <v>14</v>
      </c>
    </row>
    <row r="51" spans="2:20" x14ac:dyDescent="0.45">
      <c r="B51">
        <v>49</v>
      </c>
      <c r="C51" t="s">
        <v>155</v>
      </c>
      <c r="D51">
        <v>27</v>
      </c>
      <c r="E51" t="s">
        <v>134</v>
      </c>
      <c r="F51" t="s">
        <v>135</v>
      </c>
      <c r="G51" t="s">
        <v>157</v>
      </c>
      <c r="H51" t="s">
        <v>14</v>
      </c>
      <c r="I51">
        <v>6</v>
      </c>
      <c r="J51" t="s">
        <v>17</v>
      </c>
      <c r="K51">
        <v>7</v>
      </c>
      <c r="L51">
        <v>2</v>
      </c>
      <c r="M51">
        <v>2</v>
      </c>
      <c r="N51">
        <v>0</v>
      </c>
      <c r="O51">
        <v>0</v>
      </c>
      <c r="P51">
        <f>Tabla4[[#This Row],[mVis-IDA]]+Tabla4[[#This Row],[mLoc-VUE]]</f>
        <v>2</v>
      </c>
      <c r="Q51">
        <f>Tabla4[[#This Row],[mLoc-IDA]]+Tabla4[[#This Row],[mVis-VUE]]</f>
        <v>2</v>
      </c>
      <c r="R51">
        <f>IF(Tabla4[[#This Row],[Global-S1]]&gt;Tabla4[[#This Row],[Global-S2]],1,IF(Tabla4[[#This Row],[Global-S1]]=Tabla4[[#This Row],[Global-S2]],0,-1))</f>
        <v>0</v>
      </c>
      <c r="S51" t="s">
        <v>17</v>
      </c>
      <c r="T51" t="s">
        <v>158</v>
      </c>
    </row>
    <row r="52" spans="2:20" x14ac:dyDescent="0.45">
      <c r="B52">
        <v>50</v>
      </c>
      <c r="C52" t="s">
        <v>159</v>
      </c>
      <c r="D52">
        <v>28</v>
      </c>
      <c r="E52" t="s">
        <v>118</v>
      </c>
      <c r="F52" t="s">
        <v>120</v>
      </c>
      <c r="G52" t="s">
        <v>120</v>
      </c>
      <c r="H52" t="s">
        <v>4</v>
      </c>
      <c r="I52">
        <v>1</v>
      </c>
      <c r="J52" t="s">
        <v>6</v>
      </c>
      <c r="K52">
        <v>8</v>
      </c>
      <c r="L52">
        <v>2</v>
      </c>
      <c r="M52">
        <v>0</v>
      </c>
      <c r="N52">
        <v>7</v>
      </c>
      <c r="O52">
        <v>0</v>
      </c>
      <c r="P52">
        <f>Tabla4[[#This Row],[mVis-IDA]]+Tabla4[[#This Row],[mLoc-VUE]]</f>
        <v>9</v>
      </c>
      <c r="Q52">
        <f>Tabla4[[#This Row],[mLoc-IDA]]+Tabla4[[#This Row],[mVis-VUE]]</f>
        <v>0</v>
      </c>
      <c r="R52">
        <f>IF(Tabla4[[#This Row],[Global-S1]]&gt;Tabla4[[#This Row],[Global-S2]],1,IF(Tabla4[[#This Row],[Global-S1]]=Tabla4[[#This Row],[Global-S2]],0,-1))</f>
        <v>1</v>
      </c>
      <c r="S52" t="s">
        <v>4</v>
      </c>
    </row>
    <row r="53" spans="2:20" x14ac:dyDescent="0.45">
      <c r="B53">
        <v>51</v>
      </c>
      <c r="C53" t="s">
        <v>159</v>
      </c>
      <c r="D53">
        <v>28</v>
      </c>
      <c r="E53" t="s">
        <v>118</v>
      </c>
      <c r="F53" t="s">
        <v>127</v>
      </c>
      <c r="G53" t="s">
        <v>127</v>
      </c>
      <c r="H53" t="s">
        <v>11</v>
      </c>
      <c r="I53">
        <v>2</v>
      </c>
      <c r="J53" t="s">
        <v>5</v>
      </c>
      <c r="K53">
        <v>7</v>
      </c>
      <c r="L53">
        <v>3</v>
      </c>
      <c r="M53">
        <v>2</v>
      </c>
      <c r="N53">
        <v>0</v>
      </c>
      <c r="O53">
        <v>1</v>
      </c>
      <c r="P53">
        <f>Tabla4[[#This Row],[mVis-IDA]]+Tabla4[[#This Row],[mLoc-VUE]]</f>
        <v>3</v>
      </c>
      <c r="Q53">
        <f>Tabla4[[#This Row],[mLoc-IDA]]+Tabla4[[#This Row],[mVis-VUE]]</f>
        <v>3</v>
      </c>
      <c r="R53">
        <f>IF(Tabla4[[#This Row],[Global-S1]]&gt;Tabla4[[#This Row],[Global-S2]],1,IF(Tabla4[[#This Row],[Global-S1]]=Tabla4[[#This Row],[Global-S2]],0,-1))</f>
        <v>0</v>
      </c>
      <c r="S53" t="s">
        <v>11</v>
      </c>
      <c r="T53" t="s">
        <v>137</v>
      </c>
    </row>
    <row r="54" spans="2:20" x14ac:dyDescent="0.45">
      <c r="B54">
        <v>52</v>
      </c>
      <c r="C54" t="s">
        <v>159</v>
      </c>
      <c r="D54">
        <v>28</v>
      </c>
      <c r="E54" t="s">
        <v>118</v>
      </c>
      <c r="F54" t="s">
        <v>129</v>
      </c>
      <c r="G54" t="s">
        <v>129</v>
      </c>
      <c r="H54" t="s">
        <v>13</v>
      </c>
      <c r="I54">
        <v>3</v>
      </c>
      <c r="J54" t="s">
        <v>27</v>
      </c>
      <c r="K54">
        <v>6</v>
      </c>
      <c r="L54">
        <v>4</v>
      </c>
      <c r="M54">
        <v>3</v>
      </c>
      <c r="N54">
        <v>2</v>
      </c>
      <c r="O54">
        <v>1</v>
      </c>
      <c r="P54">
        <f>Tabla4[[#This Row],[mVis-IDA]]+Tabla4[[#This Row],[mLoc-VUE]]</f>
        <v>6</v>
      </c>
      <c r="Q54">
        <f>Tabla4[[#This Row],[mLoc-IDA]]+Tabla4[[#This Row],[mVis-VUE]]</f>
        <v>4</v>
      </c>
      <c r="R54">
        <f>IF(Tabla4[[#This Row],[Global-S1]]&gt;Tabla4[[#This Row],[Global-S2]],1,IF(Tabla4[[#This Row],[Global-S1]]=Tabla4[[#This Row],[Global-S2]],0,-1))</f>
        <v>1</v>
      </c>
      <c r="S54" t="s">
        <v>13</v>
      </c>
    </row>
    <row r="55" spans="2:20" x14ac:dyDescent="0.45">
      <c r="B55">
        <v>53</v>
      </c>
      <c r="C55" t="s">
        <v>159</v>
      </c>
      <c r="D55">
        <v>28</v>
      </c>
      <c r="E55" t="s">
        <v>118</v>
      </c>
      <c r="F55" t="s">
        <v>130</v>
      </c>
      <c r="G55" t="s">
        <v>130</v>
      </c>
      <c r="H55" t="s">
        <v>1</v>
      </c>
      <c r="I55">
        <v>4</v>
      </c>
      <c r="J55" t="s">
        <v>9</v>
      </c>
      <c r="K55">
        <v>5</v>
      </c>
      <c r="L55">
        <v>1</v>
      </c>
      <c r="M55">
        <v>1</v>
      </c>
      <c r="N55">
        <v>1</v>
      </c>
      <c r="O55">
        <v>1</v>
      </c>
      <c r="P55">
        <f>Tabla4[[#This Row],[mVis-IDA]]+Tabla4[[#This Row],[mLoc-VUE]]</f>
        <v>2</v>
      </c>
      <c r="Q55">
        <f>Tabla4[[#This Row],[mLoc-IDA]]+Tabla4[[#This Row],[mVis-VUE]]</f>
        <v>2</v>
      </c>
      <c r="R55">
        <f>IF(Tabla4[[#This Row],[Global-S1]]&gt;Tabla4[[#This Row],[Global-S2]],1,IF(Tabla4[[#This Row],[Global-S1]]=Tabla4[[#This Row],[Global-S2]],0,-1))</f>
        <v>0</v>
      </c>
      <c r="S55" t="s">
        <v>1</v>
      </c>
      <c r="T55" t="s">
        <v>137</v>
      </c>
    </row>
    <row r="56" spans="2:20" x14ac:dyDescent="0.45">
      <c r="B56">
        <v>54</v>
      </c>
      <c r="C56" t="s">
        <v>159</v>
      </c>
      <c r="D56">
        <v>28</v>
      </c>
      <c r="E56" t="s">
        <v>131</v>
      </c>
      <c r="F56" t="s">
        <v>132</v>
      </c>
      <c r="G56" t="s">
        <v>132</v>
      </c>
      <c r="H56" t="s">
        <v>4</v>
      </c>
      <c r="I56">
        <v>1</v>
      </c>
      <c r="J56" t="s">
        <v>1</v>
      </c>
      <c r="K56">
        <v>4</v>
      </c>
      <c r="L56">
        <v>4</v>
      </c>
      <c r="M56">
        <v>1</v>
      </c>
      <c r="N56">
        <v>2</v>
      </c>
      <c r="O56">
        <v>2</v>
      </c>
      <c r="P56">
        <f>Tabla4[[#This Row],[mVis-IDA]]+Tabla4[[#This Row],[mLoc-VUE]]</f>
        <v>6</v>
      </c>
      <c r="Q56">
        <f>Tabla4[[#This Row],[mLoc-IDA]]+Tabla4[[#This Row],[mVis-VUE]]</f>
        <v>3</v>
      </c>
      <c r="R56">
        <f>IF(Tabla4[[#This Row],[Global-S1]]&gt;Tabla4[[#This Row],[Global-S2]],1,IF(Tabla4[[#This Row],[Global-S1]]=Tabla4[[#This Row],[Global-S2]],0,-1))</f>
        <v>1</v>
      </c>
      <c r="S56" t="s">
        <v>4</v>
      </c>
    </row>
    <row r="57" spans="2:20" x14ac:dyDescent="0.45">
      <c r="B57">
        <v>55</v>
      </c>
      <c r="C57" t="s">
        <v>159</v>
      </c>
      <c r="D57">
        <v>28</v>
      </c>
      <c r="E57" t="s">
        <v>131</v>
      </c>
      <c r="F57" t="s">
        <v>133</v>
      </c>
      <c r="G57" t="s">
        <v>133</v>
      </c>
      <c r="H57" t="s">
        <v>11</v>
      </c>
      <c r="I57">
        <v>2</v>
      </c>
      <c r="J57" t="s">
        <v>13</v>
      </c>
      <c r="K57">
        <v>3</v>
      </c>
      <c r="L57">
        <v>1</v>
      </c>
      <c r="M57">
        <v>1</v>
      </c>
      <c r="N57">
        <v>1</v>
      </c>
      <c r="O57">
        <v>0</v>
      </c>
      <c r="P57">
        <f>Tabla4[[#This Row],[mVis-IDA]]+Tabla4[[#This Row],[mLoc-VUE]]</f>
        <v>2</v>
      </c>
      <c r="Q57">
        <f>Tabla4[[#This Row],[mLoc-IDA]]+Tabla4[[#This Row],[mVis-VUE]]</f>
        <v>1</v>
      </c>
      <c r="R57">
        <f>IF(Tabla4[[#This Row],[Global-S1]]&gt;Tabla4[[#This Row],[Global-S2]],1,IF(Tabla4[[#This Row],[Global-S1]]=Tabla4[[#This Row],[Global-S2]],0,-1))</f>
        <v>1</v>
      </c>
      <c r="S57" t="s">
        <v>11</v>
      </c>
    </row>
    <row r="58" spans="2:20" x14ac:dyDescent="0.45">
      <c r="B58">
        <v>56</v>
      </c>
      <c r="C58" t="s">
        <v>159</v>
      </c>
      <c r="D58">
        <v>28</v>
      </c>
      <c r="E58" t="s">
        <v>134</v>
      </c>
      <c r="F58" t="s">
        <v>135</v>
      </c>
      <c r="G58" t="s">
        <v>135</v>
      </c>
      <c r="H58" t="s">
        <v>4</v>
      </c>
      <c r="I58">
        <v>1</v>
      </c>
      <c r="J58" t="s">
        <v>11</v>
      </c>
      <c r="K58">
        <v>2</v>
      </c>
      <c r="L58">
        <v>2</v>
      </c>
      <c r="M58">
        <v>0</v>
      </c>
      <c r="N58">
        <v>5</v>
      </c>
      <c r="O58">
        <v>1</v>
      </c>
      <c r="P58">
        <f>Tabla4[[#This Row],[mVis-IDA]]+Tabla4[[#This Row],[mLoc-VUE]]</f>
        <v>7</v>
      </c>
      <c r="Q58">
        <f>Tabla4[[#This Row],[mLoc-IDA]]+Tabla4[[#This Row],[mVis-VUE]]</f>
        <v>1</v>
      </c>
      <c r="R58">
        <f>IF(Tabla4[[#This Row],[Global-S1]]&gt;Tabla4[[#This Row],[Global-S2]],1,IF(Tabla4[[#This Row],[Global-S1]]=Tabla4[[#This Row],[Global-S2]],0,-1))</f>
        <v>1</v>
      </c>
      <c r="S58" t="s">
        <v>4</v>
      </c>
    </row>
    <row r="59" spans="2:20" x14ac:dyDescent="0.45">
      <c r="B59">
        <v>57</v>
      </c>
      <c r="C59" t="s">
        <v>160</v>
      </c>
      <c r="D59">
        <v>29</v>
      </c>
      <c r="E59" t="s">
        <v>118</v>
      </c>
      <c r="F59" t="s">
        <v>120</v>
      </c>
      <c r="G59" t="s">
        <v>120</v>
      </c>
      <c r="H59" t="s">
        <v>14</v>
      </c>
      <c r="I59">
        <v>1</v>
      </c>
      <c r="J59" t="s">
        <v>9</v>
      </c>
      <c r="K59">
        <v>8</v>
      </c>
      <c r="L59">
        <v>1</v>
      </c>
      <c r="M59">
        <v>0</v>
      </c>
      <c r="N59">
        <v>0</v>
      </c>
      <c r="O59">
        <v>2</v>
      </c>
      <c r="P59">
        <f>Tabla4[[#This Row],[mVis-IDA]]+Tabla4[[#This Row],[mLoc-VUE]]</f>
        <v>1</v>
      </c>
      <c r="Q59">
        <f>Tabla4[[#This Row],[mLoc-IDA]]+Tabla4[[#This Row],[mVis-VUE]]</f>
        <v>2</v>
      </c>
      <c r="R59">
        <f>IF(Tabla4[[#This Row],[Global-S1]]&gt;Tabla4[[#This Row],[Global-S2]],1,IF(Tabla4[[#This Row],[Global-S1]]=Tabla4[[#This Row],[Global-S2]],0,-1))</f>
        <v>-1</v>
      </c>
      <c r="S59" t="s">
        <v>9</v>
      </c>
    </row>
    <row r="60" spans="2:20" x14ac:dyDescent="0.45">
      <c r="B60">
        <v>58</v>
      </c>
      <c r="C60" t="s">
        <v>160</v>
      </c>
      <c r="D60">
        <v>29</v>
      </c>
      <c r="E60" t="s">
        <v>118</v>
      </c>
      <c r="F60" t="s">
        <v>127</v>
      </c>
      <c r="G60" t="s">
        <v>127</v>
      </c>
      <c r="H60" t="s">
        <v>4</v>
      </c>
      <c r="I60">
        <v>2</v>
      </c>
      <c r="J60" t="s">
        <v>3</v>
      </c>
      <c r="K60">
        <v>7</v>
      </c>
      <c r="L60">
        <v>2</v>
      </c>
      <c r="M60">
        <v>0</v>
      </c>
      <c r="N60">
        <v>2</v>
      </c>
      <c r="O60">
        <v>4</v>
      </c>
      <c r="P60">
        <f>Tabla4[[#This Row],[mVis-IDA]]+Tabla4[[#This Row],[mLoc-VUE]]</f>
        <v>4</v>
      </c>
      <c r="Q60">
        <f>Tabla4[[#This Row],[mLoc-IDA]]+Tabla4[[#This Row],[mVis-VUE]]</f>
        <v>4</v>
      </c>
      <c r="R60">
        <f>IF(Tabla4[[#This Row],[Global-S1]]&gt;Tabla4[[#This Row],[Global-S2]],1,IF(Tabla4[[#This Row],[Global-S1]]=Tabla4[[#This Row],[Global-S2]],0,-1))</f>
        <v>0</v>
      </c>
      <c r="S60" t="s">
        <v>4</v>
      </c>
      <c r="T60" t="s">
        <v>137</v>
      </c>
    </row>
    <row r="61" spans="2:20" x14ac:dyDescent="0.45">
      <c r="B61">
        <v>59</v>
      </c>
      <c r="C61" t="s">
        <v>160</v>
      </c>
      <c r="D61">
        <v>29</v>
      </c>
      <c r="E61" t="s">
        <v>118</v>
      </c>
      <c r="F61" t="s">
        <v>129</v>
      </c>
      <c r="G61" t="s">
        <v>129</v>
      </c>
      <c r="H61" t="s">
        <v>27</v>
      </c>
      <c r="I61">
        <v>3</v>
      </c>
      <c r="J61" t="s">
        <v>11</v>
      </c>
      <c r="K61">
        <v>6</v>
      </c>
      <c r="L61">
        <v>1</v>
      </c>
      <c r="M61">
        <v>2</v>
      </c>
      <c r="N61">
        <v>2</v>
      </c>
      <c r="O61">
        <v>2</v>
      </c>
      <c r="P61">
        <f>Tabla4[[#This Row],[mVis-IDA]]+Tabla4[[#This Row],[mLoc-VUE]]</f>
        <v>3</v>
      </c>
      <c r="Q61">
        <f>Tabla4[[#This Row],[mLoc-IDA]]+Tabla4[[#This Row],[mVis-VUE]]</f>
        <v>4</v>
      </c>
      <c r="R61">
        <f>IF(Tabla4[[#This Row],[Global-S1]]&gt;Tabla4[[#This Row],[Global-S2]],1,IF(Tabla4[[#This Row],[Global-S1]]=Tabla4[[#This Row],[Global-S2]],0,-1))</f>
        <v>-1</v>
      </c>
      <c r="S61" t="s">
        <v>11</v>
      </c>
    </row>
    <row r="62" spans="2:20" x14ac:dyDescent="0.45">
      <c r="B62">
        <v>60</v>
      </c>
      <c r="C62" t="s">
        <v>160</v>
      </c>
      <c r="D62">
        <v>29</v>
      </c>
      <c r="E62" t="s">
        <v>118</v>
      </c>
      <c r="F62" t="s">
        <v>130</v>
      </c>
      <c r="G62" t="s">
        <v>130</v>
      </c>
      <c r="H62" t="s">
        <v>17</v>
      </c>
      <c r="I62">
        <v>4</v>
      </c>
      <c r="J62" t="s">
        <v>5</v>
      </c>
      <c r="K62">
        <v>5</v>
      </c>
      <c r="L62">
        <v>0</v>
      </c>
      <c r="M62">
        <v>0</v>
      </c>
      <c r="N62">
        <v>1</v>
      </c>
      <c r="O62">
        <v>2</v>
      </c>
      <c r="P62">
        <f>Tabla4[[#This Row],[mVis-IDA]]+Tabla4[[#This Row],[mLoc-VUE]]</f>
        <v>1</v>
      </c>
      <c r="Q62">
        <f>Tabla4[[#This Row],[mLoc-IDA]]+Tabla4[[#This Row],[mVis-VUE]]</f>
        <v>2</v>
      </c>
      <c r="R62">
        <f>IF(Tabla4[[#This Row],[Global-S1]]&gt;Tabla4[[#This Row],[Global-S2]],1,IF(Tabla4[[#This Row],[Global-S1]]=Tabla4[[#This Row],[Global-S2]],0,-1))</f>
        <v>-1</v>
      </c>
      <c r="S62" t="s">
        <v>5</v>
      </c>
    </row>
    <row r="63" spans="2:20" x14ac:dyDescent="0.45">
      <c r="B63">
        <v>61</v>
      </c>
      <c r="C63" t="s">
        <v>160</v>
      </c>
      <c r="D63">
        <v>29</v>
      </c>
      <c r="E63" t="s">
        <v>131</v>
      </c>
      <c r="F63" t="s">
        <v>132</v>
      </c>
      <c r="G63" t="s">
        <v>146</v>
      </c>
      <c r="H63" t="s">
        <v>4</v>
      </c>
      <c r="I63">
        <v>2</v>
      </c>
      <c r="J63" t="s">
        <v>9</v>
      </c>
      <c r="K63">
        <v>8</v>
      </c>
      <c r="L63">
        <v>3</v>
      </c>
      <c r="M63">
        <v>3</v>
      </c>
      <c r="N63">
        <v>3</v>
      </c>
      <c r="O63">
        <v>1</v>
      </c>
      <c r="P63">
        <f>Tabla4[[#This Row],[mVis-IDA]]+Tabla4[[#This Row],[mLoc-VUE]]</f>
        <v>6</v>
      </c>
      <c r="Q63">
        <f>Tabla4[[#This Row],[mLoc-IDA]]+Tabla4[[#This Row],[mVis-VUE]]</f>
        <v>4</v>
      </c>
      <c r="R63">
        <f>IF(Tabla4[[#This Row],[Global-S1]]&gt;Tabla4[[#This Row],[Global-S2]],1,IF(Tabla4[[#This Row],[Global-S1]]=Tabla4[[#This Row],[Global-S2]],0,-1))</f>
        <v>1</v>
      </c>
      <c r="S63" t="s">
        <v>4</v>
      </c>
    </row>
    <row r="64" spans="2:20" x14ac:dyDescent="0.45">
      <c r="B64">
        <v>62</v>
      </c>
      <c r="C64" t="s">
        <v>160</v>
      </c>
      <c r="D64">
        <v>29</v>
      </c>
      <c r="E64" t="s">
        <v>131</v>
      </c>
      <c r="F64" t="s">
        <v>133</v>
      </c>
      <c r="G64" t="s">
        <v>161</v>
      </c>
      <c r="H64" t="s">
        <v>5</v>
      </c>
      <c r="I64">
        <v>5</v>
      </c>
      <c r="J64" t="s">
        <v>11</v>
      </c>
      <c r="K64">
        <v>6</v>
      </c>
      <c r="L64">
        <v>0</v>
      </c>
      <c r="M64">
        <v>0</v>
      </c>
      <c r="N64">
        <v>3</v>
      </c>
      <c r="O64">
        <v>2</v>
      </c>
      <c r="P64">
        <f>Tabla4[[#This Row],[mVis-IDA]]+Tabla4[[#This Row],[mLoc-VUE]]</f>
        <v>3</v>
      </c>
      <c r="Q64">
        <f>Tabla4[[#This Row],[mLoc-IDA]]+Tabla4[[#This Row],[mVis-VUE]]</f>
        <v>2</v>
      </c>
      <c r="R64">
        <f>IF(Tabla4[[#This Row],[Global-S1]]&gt;Tabla4[[#This Row],[Global-S2]],1,IF(Tabla4[[#This Row],[Global-S1]]=Tabla4[[#This Row],[Global-S2]],0,-1))</f>
        <v>1</v>
      </c>
      <c r="S64" t="s">
        <v>5</v>
      </c>
    </row>
    <row r="65" spans="2:20" x14ac:dyDescent="0.45">
      <c r="B65">
        <v>63</v>
      </c>
      <c r="C65" t="s">
        <v>160</v>
      </c>
      <c r="D65">
        <v>29</v>
      </c>
      <c r="E65" t="s">
        <v>134</v>
      </c>
      <c r="F65" t="s">
        <v>135</v>
      </c>
      <c r="G65" t="s">
        <v>162</v>
      </c>
      <c r="H65" t="s">
        <v>4</v>
      </c>
      <c r="I65">
        <v>2</v>
      </c>
      <c r="J65" t="s">
        <v>5</v>
      </c>
      <c r="K65">
        <v>5</v>
      </c>
      <c r="L65">
        <v>1</v>
      </c>
      <c r="M65">
        <v>3</v>
      </c>
      <c r="N65">
        <v>2</v>
      </c>
      <c r="O65">
        <v>0</v>
      </c>
      <c r="P65">
        <f>Tabla4[[#This Row],[mVis-IDA]]+Tabla4[[#This Row],[mLoc-VUE]]</f>
        <v>3</v>
      </c>
      <c r="Q65">
        <f>Tabla4[[#This Row],[mLoc-IDA]]+Tabla4[[#This Row],[mVis-VUE]]</f>
        <v>3</v>
      </c>
      <c r="R65">
        <f>IF(Tabla4[[#This Row],[Global-S1]]&gt;Tabla4[[#This Row],[Global-S2]],1,IF(Tabla4[[#This Row],[Global-S1]]=Tabla4[[#This Row],[Global-S2]],0,-1))</f>
        <v>0</v>
      </c>
      <c r="S65" t="s">
        <v>5</v>
      </c>
      <c r="T65" t="s">
        <v>144</v>
      </c>
    </row>
    <row r="66" spans="2:20" x14ac:dyDescent="0.45">
      <c r="B66">
        <v>64</v>
      </c>
      <c r="C66" t="s">
        <v>163</v>
      </c>
      <c r="D66">
        <v>30</v>
      </c>
      <c r="E66" t="s">
        <v>118</v>
      </c>
      <c r="F66" t="s">
        <v>120</v>
      </c>
      <c r="G66" t="s">
        <v>120</v>
      </c>
      <c r="H66" t="s">
        <v>3</v>
      </c>
      <c r="I66">
        <v>1</v>
      </c>
      <c r="J66" s="1" t="s">
        <v>15</v>
      </c>
      <c r="K66">
        <v>8</v>
      </c>
      <c r="L66">
        <v>1</v>
      </c>
      <c r="M66">
        <v>1</v>
      </c>
      <c r="N66">
        <v>4</v>
      </c>
      <c r="O66">
        <v>1</v>
      </c>
      <c r="P66">
        <f>Tabla4[[#This Row],[mVis-IDA]]+Tabla4[[#This Row],[mLoc-VUE]]</f>
        <v>5</v>
      </c>
      <c r="Q66">
        <f>Tabla4[[#This Row],[mLoc-IDA]]+Tabla4[[#This Row],[mVis-VUE]]</f>
        <v>2</v>
      </c>
      <c r="R66">
        <f>IF(Tabla4[[#This Row],[Global-S1]]&gt;Tabla4[[#This Row],[Global-S2]],1,IF(Tabla4[[#This Row],[Global-S1]]=Tabla4[[#This Row],[Global-S2]],0,-1))</f>
        <v>1</v>
      </c>
      <c r="S66" t="s">
        <v>3</v>
      </c>
    </row>
    <row r="67" spans="2:20" x14ac:dyDescent="0.45">
      <c r="B67">
        <v>65</v>
      </c>
      <c r="C67" t="s">
        <v>163</v>
      </c>
      <c r="D67">
        <v>30</v>
      </c>
      <c r="E67" t="s">
        <v>118</v>
      </c>
      <c r="F67" t="s">
        <v>127</v>
      </c>
      <c r="G67" t="s">
        <v>127</v>
      </c>
      <c r="H67" t="s">
        <v>11</v>
      </c>
      <c r="I67">
        <v>2</v>
      </c>
      <c r="J67" t="s">
        <v>24</v>
      </c>
      <c r="K67">
        <v>7</v>
      </c>
      <c r="L67">
        <v>3</v>
      </c>
      <c r="M67">
        <v>2</v>
      </c>
      <c r="N67">
        <v>4</v>
      </c>
      <c r="O67">
        <v>0</v>
      </c>
      <c r="P67">
        <f>Tabla4[[#This Row],[mVis-IDA]]+Tabla4[[#This Row],[mLoc-VUE]]</f>
        <v>7</v>
      </c>
      <c r="Q67">
        <f>Tabla4[[#This Row],[mLoc-IDA]]+Tabla4[[#This Row],[mVis-VUE]]</f>
        <v>2</v>
      </c>
      <c r="R67">
        <f>IF(Tabla4[[#This Row],[Global-S1]]&gt;Tabla4[[#This Row],[Global-S2]],1,IF(Tabla4[[#This Row],[Global-S1]]=Tabla4[[#This Row],[Global-S2]],0,-1))</f>
        <v>1</v>
      </c>
      <c r="S67" t="s">
        <v>11</v>
      </c>
    </row>
    <row r="68" spans="2:20" x14ac:dyDescent="0.45">
      <c r="B68">
        <v>66</v>
      </c>
      <c r="C68" t="s">
        <v>163</v>
      </c>
      <c r="D68">
        <v>30</v>
      </c>
      <c r="E68" t="s">
        <v>118</v>
      </c>
      <c r="F68" t="s">
        <v>129</v>
      </c>
      <c r="G68" t="s">
        <v>129</v>
      </c>
      <c r="H68" t="s">
        <v>0</v>
      </c>
      <c r="I68">
        <v>3</v>
      </c>
      <c r="J68" t="s">
        <v>17</v>
      </c>
      <c r="K68">
        <v>6</v>
      </c>
      <c r="L68">
        <v>0</v>
      </c>
      <c r="M68">
        <v>4</v>
      </c>
      <c r="N68">
        <v>2</v>
      </c>
      <c r="O68">
        <v>2</v>
      </c>
      <c r="P68">
        <f>Tabla4[[#This Row],[mVis-IDA]]+Tabla4[[#This Row],[mLoc-VUE]]</f>
        <v>2</v>
      </c>
      <c r="Q68">
        <f>Tabla4[[#This Row],[mLoc-IDA]]+Tabla4[[#This Row],[mVis-VUE]]</f>
        <v>6</v>
      </c>
      <c r="R68">
        <f>IF(Tabla4[[#This Row],[Global-S1]]&gt;Tabla4[[#This Row],[Global-S2]],1,IF(Tabla4[[#This Row],[Global-S1]]=Tabla4[[#This Row],[Global-S2]],0,-1))</f>
        <v>-1</v>
      </c>
      <c r="S68" t="s">
        <v>17</v>
      </c>
    </row>
    <row r="69" spans="2:20" x14ac:dyDescent="0.45">
      <c r="B69">
        <v>67</v>
      </c>
      <c r="C69" t="s">
        <v>163</v>
      </c>
      <c r="D69">
        <v>30</v>
      </c>
      <c r="E69" t="s">
        <v>118</v>
      </c>
      <c r="F69" t="s">
        <v>130</v>
      </c>
      <c r="G69" t="s">
        <v>130</v>
      </c>
      <c r="H69" t="s">
        <v>10</v>
      </c>
      <c r="I69">
        <v>4</v>
      </c>
      <c r="J69" t="s">
        <v>6</v>
      </c>
      <c r="K69">
        <v>5</v>
      </c>
      <c r="L69">
        <v>1</v>
      </c>
      <c r="M69">
        <v>3</v>
      </c>
      <c r="N69">
        <v>2</v>
      </c>
      <c r="O69">
        <v>2</v>
      </c>
      <c r="P69">
        <f>Tabla4[[#This Row],[mVis-IDA]]+Tabla4[[#This Row],[mLoc-VUE]]</f>
        <v>3</v>
      </c>
      <c r="Q69">
        <f>Tabla4[[#This Row],[mLoc-IDA]]+Tabla4[[#This Row],[mVis-VUE]]</f>
        <v>5</v>
      </c>
      <c r="R69">
        <f>IF(Tabla4[[#This Row],[Global-S1]]&gt;Tabla4[[#This Row],[Global-S2]],1,IF(Tabla4[[#This Row],[Global-S1]]=Tabla4[[#This Row],[Global-S2]],0,-1))</f>
        <v>-1</v>
      </c>
      <c r="S69" t="s">
        <v>6</v>
      </c>
    </row>
    <row r="70" spans="2:20" x14ac:dyDescent="0.45">
      <c r="B70">
        <v>68</v>
      </c>
      <c r="C70" t="s">
        <v>163</v>
      </c>
      <c r="D70">
        <v>30</v>
      </c>
      <c r="E70" t="s">
        <v>131</v>
      </c>
      <c r="F70" t="s">
        <v>132</v>
      </c>
      <c r="G70" t="s">
        <v>151</v>
      </c>
      <c r="H70" t="s">
        <v>3</v>
      </c>
      <c r="I70">
        <v>1</v>
      </c>
      <c r="J70" t="s">
        <v>17</v>
      </c>
      <c r="K70">
        <v>6</v>
      </c>
      <c r="L70">
        <v>0</v>
      </c>
      <c r="M70">
        <v>2</v>
      </c>
      <c r="N70">
        <v>1</v>
      </c>
      <c r="O70">
        <v>1</v>
      </c>
      <c r="P70">
        <f>Tabla4[[#This Row],[mVis-IDA]]+Tabla4[[#This Row],[mLoc-VUE]]</f>
        <v>1</v>
      </c>
      <c r="Q70">
        <f>Tabla4[[#This Row],[mLoc-IDA]]+Tabla4[[#This Row],[mVis-VUE]]</f>
        <v>3</v>
      </c>
      <c r="R70">
        <f>IF(Tabla4[[#This Row],[Global-S1]]&gt;Tabla4[[#This Row],[Global-S2]],1,IF(Tabla4[[#This Row],[Global-S1]]=Tabla4[[#This Row],[Global-S2]],0,-1))</f>
        <v>-1</v>
      </c>
      <c r="S70" t="s">
        <v>17</v>
      </c>
    </row>
    <row r="71" spans="2:20" x14ac:dyDescent="0.45">
      <c r="B71">
        <v>69</v>
      </c>
      <c r="C71" t="s">
        <v>163</v>
      </c>
      <c r="D71">
        <v>30</v>
      </c>
      <c r="E71" t="s">
        <v>131</v>
      </c>
      <c r="F71" t="s">
        <v>133</v>
      </c>
      <c r="G71" t="s">
        <v>162</v>
      </c>
      <c r="H71" t="s">
        <v>11</v>
      </c>
      <c r="I71">
        <v>2</v>
      </c>
      <c r="J71" t="s">
        <v>6</v>
      </c>
      <c r="K71">
        <v>5</v>
      </c>
      <c r="L71">
        <v>4</v>
      </c>
      <c r="M71">
        <v>5</v>
      </c>
      <c r="N71">
        <v>2</v>
      </c>
      <c r="O71">
        <v>1</v>
      </c>
      <c r="P71">
        <f>Tabla4[[#This Row],[mVis-IDA]]+Tabla4[[#This Row],[mLoc-VUE]]</f>
        <v>6</v>
      </c>
      <c r="Q71">
        <f>Tabla4[[#This Row],[mLoc-IDA]]+Tabla4[[#This Row],[mVis-VUE]]</f>
        <v>6</v>
      </c>
      <c r="R71">
        <f>IF(Tabla4[[#This Row],[Global-S1]]&gt;Tabla4[[#This Row],[Global-S2]],1,IF(Tabla4[[#This Row],[Global-S1]]=Tabla4[[#This Row],[Global-S2]],0,-1))</f>
        <v>0</v>
      </c>
      <c r="S71" t="s">
        <v>11</v>
      </c>
      <c r="T71" t="s">
        <v>137</v>
      </c>
    </row>
    <row r="72" spans="2:20" x14ac:dyDescent="0.45">
      <c r="B72">
        <v>70</v>
      </c>
      <c r="C72" t="s">
        <v>163</v>
      </c>
      <c r="D72">
        <v>30</v>
      </c>
      <c r="E72" t="s">
        <v>134</v>
      </c>
      <c r="F72" t="s">
        <v>135</v>
      </c>
      <c r="G72" t="s">
        <v>148</v>
      </c>
      <c r="H72" t="s">
        <v>11</v>
      </c>
      <c r="I72">
        <v>2</v>
      </c>
      <c r="J72" t="s">
        <v>17</v>
      </c>
      <c r="K72">
        <v>6</v>
      </c>
      <c r="L72">
        <v>1</v>
      </c>
      <c r="M72">
        <v>2</v>
      </c>
      <c r="N72">
        <v>3</v>
      </c>
      <c r="O72">
        <v>1</v>
      </c>
      <c r="P72">
        <f>Tabla4[[#This Row],[mVis-IDA]]+Tabla4[[#This Row],[mLoc-VUE]]</f>
        <v>4</v>
      </c>
      <c r="Q72">
        <f>Tabla4[[#This Row],[mLoc-IDA]]+Tabla4[[#This Row],[mVis-VUE]]</f>
        <v>3</v>
      </c>
      <c r="R72">
        <f>IF(Tabla4[[#This Row],[Global-S1]]&gt;Tabla4[[#This Row],[Global-S2]],1,IF(Tabla4[[#This Row],[Global-S1]]=Tabla4[[#This Row],[Global-S2]],0,-1))</f>
        <v>1</v>
      </c>
      <c r="S72" t="s">
        <v>11</v>
      </c>
    </row>
    <row r="73" spans="2:20" x14ac:dyDescent="0.45">
      <c r="B73">
        <v>71</v>
      </c>
      <c r="C73" t="s">
        <v>164</v>
      </c>
      <c r="D73">
        <v>31</v>
      </c>
      <c r="E73" t="s">
        <v>118</v>
      </c>
      <c r="F73" t="s">
        <v>120</v>
      </c>
      <c r="G73" t="s">
        <v>120</v>
      </c>
      <c r="H73" t="s">
        <v>10</v>
      </c>
      <c r="I73">
        <v>1</v>
      </c>
      <c r="J73" t="s">
        <v>11</v>
      </c>
      <c r="K73">
        <v>8</v>
      </c>
      <c r="L73">
        <v>1</v>
      </c>
      <c r="M73">
        <v>1</v>
      </c>
      <c r="N73">
        <v>3</v>
      </c>
      <c r="O73">
        <v>0</v>
      </c>
      <c r="P73">
        <f>Tabla4[[#This Row],[mVis-IDA]]+Tabla4[[#This Row],[mLoc-VUE]]</f>
        <v>4</v>
      </c>
      <c r="Q73">
        <f>Tabla4[[#This Row],[mLoc-IDA]]+Tabla4[[#This Row],[mVis-VUE]]</f>
        <v>1</v>
      </c>
      <c r="R73">
        <f>IF(Tabla4[[#This Row],[Global-S1]]&gt;Tabla4[[#This Row],[Global-S2]],1,IF(Tabla4[[#This Row],[Global-S1]]=Tabla4[[#This Row],[Global-S2]],0,-1))</f>
        <v>1</v>
      </c>
      <c r="S73" t="s">
        <v>10</v>
      </c>
    </row>
    <row r="74" spans="2:20" x14ac:dyDescent="0.45">
      <c r="B74">
        <v>72</v>
      </c>
      <c r="C74" t="s">
        <v>164</v>
      </c>
      <c r="D74">
        <v>31</v>
      </c>
      <c r="E74" t="s">
        <v>118</v>
      </c>
      <c r="F74" t="s">
        <v>127</v>
      </c>
      <c r="G74" t="s">
        <v>127</v>
      </c>
      <c r="H74" t="s">
        <v>4</v>
      </c>
      <c r="I74">
        <v>2</v>
      </c>
      <c r="J74" t="s">
        <v>1</v>
      </c>
      <c r="K74">
        <v>7</v>
      </c>
      <c r="L74">
        <v>1</v>
      </c>
      <c r="M74">
        <v>1</v>
      </c>
      <c r="N74">
        <v>2</v>
      </c>
      <c r="O74">
        <v>0</v>
      </c>
      <c r="P74">
        <f>Tabla4[[#This Row],[mVis-IDA]]+Tabla4[[#This Row],[mLoc-VUE]]</f>
        <v>3</v>
      </c>
      <c r="Q74">
        <f>Tabla4[[#This Row],[mLoc-IDA]]+Tabla4[[#This Row],[mVis-VUE]]</f>
        <v>1</v>
      </c>
      <c r="R74">
        <f>IF(Tabla4[[#This Row],[Global-S1]]&gt;Tabla4[[#This Row],[Global-S2]],1,IF(Tabla4[[#This Row],[Global-S1]]=Tabla4[[#This Row],[Global-S2]],0,-1))</f>
        <v>1</v>
      </c>
      <c r="S74" t="s">
        <v>4</v>
      </c>
    </row>
    <row r="75" spans="2:20" x14ac:dyDescent="0.45">
      <c r="B75">
        <v>73</v>
      </c>
      <c r="C75" t="s">
        <v>164</v>
      </c>
      <c r="D75">
        <v>31</v>
      </c>
      <c r="E75" t="s">
        <v>118</v>
      </c>
      <c r="F75" t="s">
        <v>129</v>
      </c>
      <c r="G75" t="s">
        <v>129</v>
      </c>
      <c r="H75" t="s">
        <v>17</v>
      </c>
      <c r="I75">
        <v>3</v>
      </c>
      <c r="J75" t="s">
        <v>7</v>
      </c>
      <c r="K75">
        <v>6</v>
      </c>
      <c r="L75">
        <v>2</v>
      </c>
      <c r="M75">
        <v>1</v>
      </c>
      <c r="N75">
        <v>0</v>
      </c>
      <c r="O75">
        <v>1</v>
      </c>
      <c r="P75">
        <f>Tabla4[[#This Row],[mVis-IDA]]+Tabla4[[#This Row],[mLoc-VUE]]</f>
        <v>2</v>
      </c>
      <c r="Q75">
        <f>Tabla4[[#This Row],[mLoc-IDA]]+Tabla4[[#This Row],[mVis-VUE]]</f>
        <v>2</v>
      </c>
      <c r="R75">
        <f>IF(Tabla4[[#This Row],[Global-S1]]&gt;Tabla4[[#This Row],[Global-S2]],1,IF(Tabla4[[#This Row],[Global-S1]]=Tabla4[[#This Row],[Global-S2]],0,-1))</f>
        <v>0</v>
      </c>
      <c r="S75" t="s">
        <v>17</v>
      </c>
      <c r="T75" t="s">
        <v>137</v>
      </c>
    </row>
    <row r="76" spans="2:20" x14ac:dyDescent="0.45">
      <c r="B76">
        <v>74</v>
      </c>
      <c r="C76" t="s">
        <v>164</v>
      </c>
      <c r="D76">
        <v>31</v>
      </c>
      <c r="E76" t="s">
        <v>118</v>
      </c>
      <c r="F76" t="s">
        <v>130</v>
      </c>
      <c r="G76" t="s">
        <v>130</v>
      </c>
      <c r="H76" t="s">
        <v>14</v>
      </c>
      <c r="I76">
        <v>4</v>
      </c>
      <c r="J76" t="s">
        <v>27</v>
      </c>
      <c r="K76">
        <v>5</v>
      </c>
      <c r="L76">
        <v>0</v>
      </c>
      <c r="M76">
        <v>2</v>
      </c>
      <c r="N76">
        <v>4</v>
      </c>
      <c r="O76">
        <v>0</v>
      </c>
      <c r="P76">
        <f>Tabla4[[#This Row],[mVis-IDA]]+Tabla4[[#This Row],[mLoc-VUE]]</f>
        <v>4</v>
      </c>
      <c r="Q76">
        <f>Tabla4[[#This Row],[mLoc-IDA]]+Tabla4[[#This Row],[mVis-VUE]]</f>
        <v>2</v>
      </c>
      <c r="R76">
        <f>IF(Tabla4[[#This Row],[Global-S1]]&gt;Tabla4[[#This Row],[Global-S2]],1,IF(Tabla4[[#This Row],[Global-S1]]=Tabla4[[#This Row],[Global-S2]],0,-1))</f>
        <v>1</v>
      </c>
      <c r="S76" t="s">
        <v>14</v>
      </c>
    </row>
    <row r="77" spans="2:20" x14ac:dyDescent="0.45">
      <c r="B77">
        <v>75</v>
      </c>
      <c r="C77" t="s">
        <v>164</v>
      </c>
      <c r="D77">
        <v>31</v>
      </c>
      <c r="E77" t="s">
        <v>131</v>
      </c>
      <c r="F77" t="s">
        <v>132</v>
      </c>
      <c r="G77" t="s">
        <v>132</v>
      </c>
      <c r="H77" t="s">
        <v>10</v>
      </c>
      <c r="I77">
        <v>1</v>
      </c>
      <c r="J77" t="s">
        <v>14</v>
      </c>
      <c r="K77">
        <v>4</v>
      </c>
      <c r="L77">
        <v>0</v>
      </c>
      <c r="M77">
        <v>1</v>
      </c>
      <c r="N77">
        <v>1</v>
      </c>
      <c r="O77">
        <v>0</v>
      </c>
      <c r="P77">
        <f>Tabla4[[#This Row],[mVis-IDA]]+Tabla4[[#This Row],[mLoc-VUE]]</f>
        <v>1</v>
      </c>
      <c r="Q77">
        <f>Tabla4[[#This Row],[mLoc-IDA]]+Tabla4[[#This Row],[mVis-VUE]]</f>
        <v>1</v>
      </c>
      <c r="R77">
        <f>IF(Tabla4[[#This Row],[Global-S1]]&gt;Tabla4[[#This Row],[Global-S2]],1,IF(Tabla4[[#This Row],[Global-S1]]=Tabla4[[#This Row],[Global-S2]],0,-1))</f>
        <v>0</v>
      </c>
      <c r="S77" t="s">
        <v>10</v>
      </c>
      <c r="T77" t="s">
        <v>137</v>
      </c>
    </row>
    <row r="78" spans="2:20" x14ac:dyDescent="0.45">
      <c r="B78">
        <v>76</v>
      </c>
      <c r="C78" t="s">
        <v>164</v>
      </c>
      <c r="D78">
        <v>31</v>
      </c>
      <c r="E78" t="s">
        <v>131</v>
      </c>
      <c r="F78" t="s">
        <v>133</v>
      </c>
      <c r="G78" t="s">
        <v>133</v>
      </c>
      <c r="H78" t="s">
        <v>4</v>
      </c>
      <c r="I78">
        <v>2</v>
      </c>
      <c r="J78" t="s">
        <v>17</v>
      </c>
      <c r="K78">
        <v>3</v>
      </c>
      <c r="L78">
        <v>1</v>
      </c>
      <c r="M78">
        <v>1</v>
      </c>
      <c r="N78">
        <v>2</v>
      </c>
      <c r="O78">
        <v>4</v>
      </c>
      <c r="P78">
        <f>Tabla4[[#This Row],[mVis-IDA]]+Tabla4[[#This Row],[mLoc-VUE]]</f>
        <v>3</v>
      </c>
      <c r="Q78">
        <f>Tabla4[[#This Row],[mLoc-IDA]]+Tabla4[[#This Row],[mVis-VUE]]</f>
        <v>5</v>
      </c>
      <c r="R78">
        <f>IF(Tabla4[[#This Row],[Global-S1]]&gt;Tabla4[[#This Row],[Global-S2]],1,IF(Tabla4[[#This Row],[Global-S1]]=Tabla4[[#This Row],[Global-S2]],0,-1))</f>
        <v>-1</v>
      </c>
      <c r="S78" t="s">
        <v>17</v>
      </c>
    </row>
    <row r="79" spans="2:20" x14ac:dyDescent="0.45">
      <c r="B79">
        <v>77</v>
      </c>
      <c r="C79" t="s">
        <v>164</v>
      </c>
      <c r="D79">
        <v>31</v>
      </c>
      <c r="E79" t="s">
        <v>134</v>
      </c>
      <c r="F79" t="s">
        <v>135</v>
      </c>
      <c r="G79" t="s">
        <v>165</v>
      </c>
      <c r="H79" t="s">
        <v>10</v>
      </c>
      <c r="I79">
        <v>1</v>
      </c>
      <c r="J79" t="s">
        <v>17</v>
      </c>
      <c r="K79">
        <v>3</v>
      </c>
      <c r="L79">
        <v>0</v>
      </c>
      <c r="M79">
        <v>2</v>
      </c>
      <c r="N79">
        <v>1</v>
      </c>
      <c r="O79">
        <v>1</v>
      </c>
      <c r="P79">
        <f>Tabla4[[#This Row],[mVis-IDA]]+Tabla4[[#This Row],[mLoc-VUE]]</f>
        <v>1</v>
      </c>
      <c r="Q79">
        <f>Tabla4[[#This Row],[mLoc-IDA]]+Tabla4[[#This Row],[mVis-VUE]]</f>
        <v>3</v>
      </c>
      <c r="R79">
        <f>IF(Tabla4[[#This Row],[Global-S1]]&gt;Tabla4[[#This Row],[Global-S2]],1,IF(Tabla4[[#This Row],[Global-S1]]=Tabla4[[#This Row],[Global-S2]],0,-1))</f>
        <v>-1</v>
      </c>
      <c r="S79" t="s">
        <v>17</v>
      </c>
    </row>
    <row r="80" spans="2:20" x14ac:dyDescent="0.45">
      <c r="B80">
        <v>78</v>
      </c>
      <c r="C80" t="s">
        <v>166</v>
      </c>
      <c r="D80">
        <v>32</v>
      </c>
      <c r="E80" t="s">
        <v>118</v>
      </c>
      <c r="F80" t="s">
        <v>120</v>
      </c>
      <c r="G80" t="s">
        <v>120</v>
      </c>
      <c r="H80" t="s">
        <v>51</v>
      </c>
      <c r="I80">
        <v>1</v>
      </c>
      <c r="J80" t="s">
        <v>3</v>
      </c>
      <c r="K80">
        <v>8</v>
      </c>
      <c r="L80">
        <v>1</v>
      </c>
      <c r="M80">
        <v>3</v>
      </c>
      <c r="N80">
        <v>1</v>
      </c>
      <c r="O80">
        <v>3</v>
      </c>
      <c r="P80">
        <f>Tabla4[[#This Row],[mVis-IDA]]+Tabla4[[#This Row],[mLoc-VUE]]</f>
        <v>2</v>
      </c>
      <c r="Q80">
        <f>Tabla4[[#This Row],[mLoc-IDA]]+Tabla4[[#This Row],[mVis-VUE]]</f>
        <v>6</v>
      </c>
      <c r="R80">
        <f>IF(Tabla4[[#This Row],[Global-S1]]&gt;Tabla4[[#This Row],[Global-S2]],1,IF(Tabla4[[#This Row],[Global-S1]]=Tabla4[[#This Row],[Global-S2]],0,-1))</f>
        <v>-1</v>
      </c>
      <c r="S80" t="s">
        <v>3</v>
      </c>
    </row>
    <row r="81" spans="2:20" x14ac:dyDescent="0.45">
      <c r="B81">
        <v>79</v>
      </c>
      <c r="C81" t="s">
        <v>166</v>
      </c>
      <c r="D81">
        <v>32</v>
      </c>
      <c r="E81" t="s">
        <v>118</v>
      </c>
      <c r="F81" t="s">
        <v>127</v>
      </c>
      <c r="G81" t="s">
        <v>127</v>
      </c>
      <c r="H81" t="s">
        <v>4</v>
      </c>
      <c r="I81">
        <v>2</v>
      </c>
      <c r="J81" t="s">
        <v>27</v>
      </c>
      <c r="K81">
        <v>7</v>
      </c>
      <c r="L81">
        <v>0</v>
      </c>
      <c r="M81">
        <v>1</v>
      </c>
      <c r="N81">
        <v>0</v>
      </c>
      <c r="O81">
        <v>2</v>
      </c>
      <c r="P81">
        <f>Tabla4[[#This Row],[mVis-IDA]]+Tabla4[[#This Row],[mLoc-VUE]]</f>
        <v>0</v>
      </c>
      <c r="Q81">
        <f>Tabla4[[#This Row],[mLoc-IDA]]+Tabla4[[#This Row],[mVis-VUE]]</f>
        <v>3</v>
      </c>
      <c r="R81">
        <f>IF(Tabla4[[#This Row],[Global-S1]]&gt;Tabla4[[#This Row],[Global-S2]],1,IF(Tabla4[[#This Row],[Global-S1]]=Tabla4[[#This Row],[Global-S2]],0,-1))</f>
        <v>-1</v>
      </c>
      <c r="S81" t="s">
        <v>27</v>
      </c>
    </row>
    <row r="82" spans="2:20" x14ac:dyDescent="0.45">
      <c r="B82">
        <v>80</v>
      </c>
      <c r="C82" t="s">
        <v>166</v>
      </c>
      <c r="D82">
        <v>32</v>
      </c>
      <c r="E82" t="s">
        <v>118</v>
      </c>
      <c r="F82" t="s">
        <v>129</v>
      </c>
      <c r="G82" t="s">
        <v>129</v>
      </c>
      <c r="H82" t="s">
        <v>13</v>
      </c>
      <c r="I82">
        <v>3</v>
      </c>
      <c r="J82" t="s">
        <v>5</v>
      </c>
      <c r="K82">
        <v>6</v>
      </c>
      <c r="L82">
        <v>3</v>
      </c>
      <c r="M82">
        <v>1</v>
      </c>
      <c r="N82">
        <v>1</v>
      </c>
      <c r="O82">
        <v>0</v>
      </c>
      <c r="P82">
        <f>Tabla4[[#This Row],[mVis-IDA]]+Tabla4[[#This Row],[mLoc-VUE]]</f>
        <v>4</v>
      </c>
      <c r="Q82">
        <f>Tabla4[[#This Row],[mLoc-IDA]]+Tabla4[[#This Row],[mVis-VUE]]</f>
        <v>1</v>
      </c>
      <c r="R82">
        <f>IF(Tabla4[[#This Row],[Global-S1]]&gt;Tabla4[[#This Row],[Global-S2]],1,IF(Tabla4[[#This Row],[Global-S1]]=Tabla4[[#This Row],[Global-S2]],0,-1))</f>
        <v>1</v>
      </c>
      <c r="S82" t="s">
        <v>13</v>
      </c>
    </row>
    <row r="83" spans="2:20" x14ac:dyDescent="0.45">
      <c r="B83">
        <v>81</v>
      </c>
      <c r="C83" t="s">
        <v>166</v>
      </c>
      <c r="D83">
        <v>32</v>
      </c>
      <c r="E83" t="s">
        <v>118</v>
      </c>
      <c r="F83" t="s">
        <v>130</v>
      </c>
      <c r="G83" t="s">
        <v>130</v>
      </c>
      <c r="H83" t="s">
        <v>11</v>
      </c>
      <c r="I83">
        <v>4</v>
      </c>
      <c r="J83" t="s">
        <v>9</v>
      </c>
      <c r="K83">
        <v>5</v>
      </c>
      <c r="L83">
        <v>1</v>
      </c>
      <c r="M83">
        <v>2</v>
      </c>
      <c r="N83">
        <v>2</v>
      </c>
      <c r="O83">
        <v>1</v>
      </c>
      <c r="P83">
        <f>Tabla4[[#This Row],[mVis-IDA]]+Tabla4[[#This Row],[mLoc-VUE]]</f>
        <v>3</v>
      </c>
      <c r="Q83">
        <f>Tabla4[[#This Row],[mLoc-IDA]]+Tabla4[[#This Row],[mVis-VUE]]</f>
        <v>3</v>
      </c>
      <c r="R83">
        <f>IF(Tabla4[[#This Row],[Global-S1]]&gt;Tabla4[[#This Row],[Global-S2]],1,IF(Tabla4[[#This Row],[Global-S1]]=Tabla4[[#This Row],[Global-S2]],0,-1))</f>
        <v>0</v>
      </c>
      <c r="S83" t="s">
        <v>11</v>
      </c>
      <c r="T83" t="s">
        <v>137</v>
      </c>
    </row>
    <row r="84" spans="2:20" x14ac:dyDescent="0.45">
      <c r="B84">
        <v>82</v>
      </c>
      <c r="C84" t="s">
        <v>166</v>
      </c>
      <c r="D84">
        <v>32</v>
      </c>
      <c r="E84" t="s">
        <v>131</v>
      </c>
      <c r="F84" t="s">
        <v>132</v>
      </c>
      <c r="G84" t="s">
        <v>149</v>
      </c>
      <c r="H84" t="s">
        <v>13</v>
      </c>
      <c r="I84">
        <v>3</v>
      </c>
      <c r="J84" t="s">
        <v>3</v>
      </c>
      <c r="K84">
        <v>8</v>
      </c>
      <c r="L84">
        <v>0</v>
      </c>
      <c r="M84">
        <v>0</v>
      </c>
      <c r="N84">
        <v>1</v>
      </c>
      <c r="O84">
        <v>2</v>
      </c>
      <c r="P84">
        <f>Tabla4[[#This Row],[mVis-IDA]]+Tabla4[[#This Row],[mLoc-VUE]]</f>
        <v>1</v>
      </c>
      <c r="Q84">
        <f>Tabla4[[#This Row],[mLoc-IDA]]+Tabla4[[#This Row],[mVis-VUE]]</f>
        <v>2</v>
      </c>
      <c r="R84">
        <f>IF(Tabla4[[#This Row],[Global-S1]]&gt;Tabla4[[#This Row],[Global-S2]],1,IF(Tabla4[[#This Row],[Global-S1]]=Tabla4[[#This Row],[Global-S2]],0,-1))</f>
        <v>-1</v>
      </c>
      <c r="S84" t="s">
        <v>3</v>
      </c>
    </row>
    <row r="85" spans="2:20" x14ac:dyDescent="0.45">
      <c r="B85">
        <v>83</v>
      </c>
      <c r="C85" t="s">
        <v>166</v>
      </c>
      <c r="D85">
        <v>32</v>
      </c>
      <c r="E85" t="s">
        <v>131</v>
      </c>
      <c r="F85" t="s">
        <v>133</v>
      </c>
      <c r="G85" t="s">
        <v>153</v>
      </c>
      <c r="H85" t="s">
        <v>11</v>
      </c>
      <c r="I85">
        <v>4</v>
      </c>
      <c r="J85" t="s">
        <v>27</v>
      </c>
      <c r="K85">
        <v>7</v>
      </c>
      <c r="L85">
        <v>0</v>
      </c>
      <c r="M85">
        <v>1</v>
      </c>
      <c r="N85">
        <v>0</v>
      </c>
      <c r="O85">
        <v>0</v>
      </c>
      <c r="P85">
        <f>Tabla4[[#This Row],[mVis-IDA]]+Tabla4[[#This Row],[mLoc-VUE]]</f>
        <v>0</v>
      </c>
      <c r="Q85">
        <f>Tabla4[[#This Row],[mLoc-IDA]]+Tabla4[[#This Row],[mVis-VUE]]</f>
        <v>1</v>
      </c>
      <c r="R85">
        <f>IF(Tabla4[[#This Row],[Global-S1]]&gt;Tabla4[[#This Row],[Global-S2]],1,IF(Tabla4[[#This Row],[Global-S1]]=Tabla4[[#This Row],[Global-S2]],0,-1))</f>
        <v>-1</v>
      </c>
      <c r="S85" t="s">
        <v>27</v>
      </c>
    </row>
    <row r="86" spans="2:20" x14ac:dyDescent="0.45">
      <c r="B86">
        <v>84</v>
      </c>
      <c r="C86" t="s">
        <v>166</v>
      </c>
      <c r="D86">
        <v>32</v>
      </c>
      <c r="E86" t="s">
        <v>134</v>
      </c>
      <c r="F86" t="s">
        <v>135</v>
      </c>
      <c r="G86" t="s">
        <v>167</v>
      </c>
      <c r="H86" t="s">
        <v>27</v>
      </c>
      <c r="I86">
        <v>7</v>
      </c>
      <c r="J86" t="s">
        <v>3</v>
      </c>
      <c r="K86">
        <v>8</v>
      </c>
      <c r="L86">
        <v>2</v>
      </c>
      <c r="M86">
        <v>0</v>
      </c>
      <c r="N86">
        <v>0</v>
      </c>
      <c r="O86">
        <v>3</v>
      </c>
      <c r="P86">
        <f>Tabla4[[#This Row],[mVis-IDA]]+Tabla4[[#This Row],[mLoc-VUE]]</f>
        <v>2</v>
      </c>
      <c r="Q86">
        <f>Tabla4[[#This Row],[mLoc-IDA]]+Tabla4[[#This Row],[mVis-VUE]]</f>
        <v>3</v>
      </c>
      <c r="R86">
        <f>IF(Tabla4[[#This Row],[Global-S1]]&gt;Tabla4[[#This Row],[Global-S2]],1,IF(Tabla4[[#This Row],[Global-S1]]=Tabla4[[#This Row],[Global-S2]],0,-1))</f>
        <v>-1</v>
      </c>
      <c r="S86" t="s">
        <v>3</v>
      </c>
    </row>
    <row r="87" spans="2:20" x14ac:dyDescent="0.45">
      <c r="B87">
        <v>85</v>
      </c>
      <c r="C87" t="s">
        <v>168</v>
      </c>
      <c r="D87">
        <v>33</v>
      </c>
      <c r="E87" t="s">
        <v>118</v>
      </c>
      <c r="F87" t="s">
        <v>120</v>
      </c>
      <c r="G87" t="s">
        <v>120</v>
      </c>
      <c r="H87" t="s">
        <v>3</v>
      </c>
      <c r="I87">
        <v>1</v>
      </c>
      <c r="J87" t="s">
        <v>11</v>
      </c>
      <c r="K87">
        <v>8</v>
      </c>
      <c r="L87">
        <v>3</v>
      </c>
      <c r="M87">
        <v>3</v>
      </c>
      <c r="N87">
        <v>1</v>
      </c>
      <c r="O87">
        <v>2</v>
      </c>
      <c r="P87">
        <f>Tabla4[[#This Row],[mVis-IDA]]+Tabla4[[#This Row],[mLoc-VUE]]</f>
        <v>4</v>
      </c>
      <c r="Q87">
        <f>Tabla4[[#This Row],[mLoc-IDA]]+Tabla4[[#This Row],[mVis-VUE]]</f>
        <v>5</v>
      </c>
      <c r="R87">
        <f>IF(Tabla4[[#This Row],[Global-S1]]&gt;Tabla4[[#This Row],[Global-S2]],1,IF(Tabla4[[#This Row],[Global-S1]]=Tabla4[[#This Row],[Global-S2]],0,-1))</f>
        <v>-1</v>
      </c>
      <c r="S87" t="s">
        <v>11</v>
      </c>
    </row>
    <row r="88" spans="2:20" x14ac:dyDescent="0.45">
      <c r="B88">
        <v>86</v>
      </c>
      <c r="C88" t="s">
        <v>168</v>
      </c>
      <c r="D88">
        <v>33</v>
      </c>
      <c r="E88" t="s">
        <v>118</v>
      </c>
      <c r="F88" t="s">
        <v>127</v>
      </c>
      <c r="G88" t="s">
        <v>127</v>
      </c>
      <c r="H88" t="s">
        <v>4</v>
      </c>
      <c r="I88">
        <v>2</v>
      </c>
      <c r="J88" t="s">
        <v>1</v>
      </c>
      <c r="K88">
        <v>7</v>
      </c>
      <c r="L88">
        <v>1</v>
      </c>
      <c r="M88">
        <v>2</v>
      </c>
      <c r="N88">
        <v>3</v>
      </c>
      <c r="O88">
        <v>0</v>
      </c>
      <c r="P88">
        <f>Tabla4[[#This Row],[mVis-IDA]]+Tabla4[[#This Row],[mLoc-VUE]]</f>
        <v>4</v>
      </c>
      <c r="Q88">
        <f>Tabla4[[#This Row],[mLoc-IDA]]+Tabla4[[#This Row],[mVis-VUE]]</f>
        <v>2</v>
      </c>
      <c r="R88">
        <f>IF(Tabla4[[#This Row],[Global-S1]]&gt;Tabla4[[#This Row],[Global-S2]],1,IF(Tabla4[[#This Row],[Global-S1]]=Tabla4[[#This Row],[Global-S2]],0,-1))</f>
        <v>1</v>
      </c>
      <c r="S88" t="s">
        <v>4</v>
      </c>
    </row>
    <row r="89" spans="2:20" x14ac:dyDescent="0.45">
      <c r="B89">
        <v>87</v>
      </c>
      <c r="C89" t="s">
        <v>168</v>
      </c>
      <c r="D89">
        <v>33</v>
      </c>
      <c r="E89" t="s">
        <v>118</v>
      </c>
      <c r="F89" t="s">
        <v>129</v>
      </c>
      <c r="G89" t="s">
        <v>129</v>
      </c>
      <c r="H89" t="s">
        <v>13</v>
      </c>
      <c r="I89">
        <v>3</v>
      </c>
      <c r="J89" t="s">
        <v>14</v>
      </c>
      <c r="K89">
        <v>6</v>
      </c>
      <c r="L89">
        <v>0</v>
      </c>
      <c r="M89">
        <v>0</v>
      </c>
      <c r="N89">
        <v>3</v>
      </c>
      <c r="O89">
        <v>2</v>
      </c>
      <c r="P89">
        <f>Tabla4[[#This Row],[mVis-IDA]]+Tabla4[[#This Row],[mLoc-VUE]]</f>
        <v>3</v>
      </c>
      <c r="Q89">
        <f>Tabla4[[#This Row],[mLoc-IDA]]+Tabla4[[#This Row],[mVis-VUE]]</f>
        <v>2</v>
      </c>
      <c r="R89">
        <f>IF(Tabla4[[#This Row],[Global-S1]]&gt;Tabla4[[#This Row],[Global-S2]],1,IF(Tabla4[[#This Row],[Global-S1]]=Tabla4[[#This Row],[Global-S2]],0,-1))</f>
        <v>1</v>
      </c>
      <c r="S89" t="s">
        <v>13</v>
      </c>
    </row>
    <row r="90" spans="2:20" x14ac:dyDescent="0.45">
      <c r="B90">
        <v>88</v>
      </c>
      <c r="C90" t="s">
        <v>168</v>
      </c>
      <c r="D90">
        <v>33</v>
      </c>
      <c r="E90" t="s">
        <v>118</v>
      </c>
      <c r="F90" t="s">
        <v>130</v>
      </c>
      <c r="G90" t="s">
        <v>130</v>
      </c>
      <c r="H90" t="s">
        <v>5</v>
      </c>
      <c r="I90">
        <v>4</v>
      </c>
      <c r="J90" t="s">
        <v>24</v>
      </c>
      <c r="K90">
        <v>5</v>
      </c>
      <c r="L90">
        <v>3</v>
      </c>
      <c r="M90">
        <v>1</v>
      </c>
      <c r="N90">
        <v>4</v>
      </c>
      <c r="O90">
        <v>1</v>
      </c>
      <c r="P90">
        <f>Tabla4[[#This Row],[mVis-IDA]]+Tabla4[[#This Row],[mLoc-VUE]]</f>
        <v>7</v>
      </c>
      <c r="Q90">
        <f>Tabla4[[#This Row],[mLoc-IDA]]+Tabla4[[#This Row],[mVis-VUE]]</f>
        <v>2</v>
      </c>
      <c r="R90">
        <f>IF(Tabla4[[#This Row],[Global-S1]]&gt;Tabla4[[#This Row],[Global-S2]],1,IF(Tabla4[[#This Row],[Global-S1]]=Tabla4[[#This Row],[Global-S2]],0,-1))</f>
        <v>1</v>
      </c>
      <c r="S90" t="s">
        <v>5</v>
      </c>
    </row>
    <row r="91" spans="2:20" x14ac:dyDescent="0.45">
      <c r="B91">
        <v>89</v>
      </c>
      <c r="C91" t="s">
        <v>168</v>
      </c>
      <c r="D91">
        <v>33</v>
      </c>
      <c r="E91" t="s">
        <v>131</v>
      </c>
      <c r="F91" t="s">
        <v>132</v>
      </c>
      <c r="G91" t="s">
        <v>146</v>
      </c>
      <c r="H91" t="s">
        <v>4</v>
      </c>
      <c r="I91">
        <v>2</v>
      </c>
      <c r="J91" t="s">
        <v>11</v>
      </c>
      <c r="K91">
        <v>8</v>
      </c>
      <c r="L91">
        <v>5</v>
      </c>
      <c r="M91">
        <v>3</v>
      </c>
      <c r="N91">
        <v>2</v>
      </c>
      <c r="O91">
        <v>1</v>
      </c>
      <c r="P91">
        <f>Tabla4[[#This Row],[mVis-IDA]]+Tabla4[[#This Row],[mLoc-VUE]]</f>
        <v>7</v>
      </c>
      <c r="Q91">
        <f>Tabla4[[#This Row],[mLoc-IDA]]+Tabla4[[#This Row],[mVis-VUE]]</f>
        <v>4</v>
      </c>
      <c r="R91">
        <f>IF(Tabla4[[#This Row],[Global-S1]]&gt;Tabla4[[#This Row],[Global-S2]],1,IF(Tabla4[[#This Row],[Global-S1]]=Tabla4[[#This Row],[Global-S2]],0,-1))</f>
        <v>1</v>
      </c>
      <c r="S91" t="s">
        <v>4</v>
      </c>
    </row>
    <row r="92" spans="2:20" x14ac:dyDescent="0.45">
      <c r="B92">
        <v>90</v>
      </c>
      <c r="C92" t="s">
        <v>168</v>
      </c>
      <c r="D92">
        <v>33</v>
      </c>
      <c r="E92" t="s">
        <v>131</v>
      </c>
      <c r="F92" t="s">
        <v>133</v>
      </c>
      <c r="G92" t="s">
        <v>150</v>
      </c>
      <c r="H92" t="s">
        <v>13</v>
      </c>
      <c r="I92">
        <v>3</v>
      </c>
      <c r="J92" t="s">
        <v>5</v>
      </c>
      <c r="K92">
        <v>4</v>
      </c>
      <c r="L92">
        <v>0</v>
      </c>
      <c r="M92">
        <v>4</v>
      </c>
      <c r="N92">
        <v>2</v>
      </c>
      <c r="O92">
        <v>1</v>
      </c>
      <c r="P92">
        <f>Tabla4[[#This Row],[mVis-IDA]]+Tabla4[[#This Row],[mLoc-VUE]]</f>
        <v>2</v>
      </c>
      <c r="Q92">
        <f>Tabla4[[#This Row],[mLoc-IDA]]+Tabla4[[#This Row],[mVis-VUE]]</f>
        <v>5</v>
      </c>
      <c r="R92">
        <f>IF(Tabla4[[#This Row],[Global-S1]]&gt;Tabla4[[#This Row],[Global-S2]],1,IF(Tabla4[[#This Row],[Global-S1]]=Tabla4[[#This Row],[Global-S2]],0,-1))</f>
        <v>-1</v>
      </c>
      <c r="S92" t="s">
        <v>5</v>
      </c>
    </row>
    <row r="93" spans="2:20" x14ac:dyDescent="0.45">
      <c r="B93">
        <v>91</v>
      </c>
      <c r="C93" t="s">
        <v>168</v>
      </c>
      <c r="D93">
        <v>33</v>
      </c>
      <c r="E93" t="s">
        <v>134</v>
      </c>
      <c r="F93" t="s">
        <v>135</v>
      </c>
      <c r="G93" t="s">
        <v>152</v>
      </c>
      <c r="H93" t="s">
        <v>4</v>
      </c>
      <c r="I93">
        <v>2</v>
      </c>
      <c r="J93" t="s">
        <v>5</v>
      </c>
      <c r="K93">
        <v>4</v>
      </c>
      <c r="L93">
        <v>0</v>
      </c>
      <c r="M93">
        <v>1</v>
      </c>
      <c r="N93">
        <v>4</v>
      </c>
      <c r="O93">
        <v>1</v>
      </c>
      <c r="P93">
        <f>Tabla4[[#This Row],[mVis-IDA]]+Tabla4[[#This Row],[mLoc-VUE]]</f>
        <v>4</v>
      </c>
      <c r="Q93">
        <f>Tabla4[[#This Row],[mLoc-IDA]]+Tabla4[[#This Row],[mVis-VUE]]</f>
        <v>2</v>
      </c>
      <c r="R93">
        <f>IF(Tabla4[[#This Row],[Global-S1]]&gt;Tabla4[[#This Row],[Global-S2]],1,IF(Tabla4[[#This Row],[Global-S1]]=Tabla4[[#This Row],[Global-S2]],0,-1))</f>
        <v>1</v>
      </c>
      <c r="S93" t="s">
        <v>4</v>
      </c>
    </row>
    <row r="94" spans="2:20" x14ac:dyDescent="0.45">
      <c r="B94">
        <v>92</v>
      </c>
      <c r="C94" t="s">
        <v>169</v>
      </c>
      <c r="D94">
        <v>34</v>
      </c>
      <c r="E94" t="s">
        <v>118</v>
      </c>
      <c r="F94" t="s">
        <v>120</v>
      </c>
      <c r="G94" t="s">
        <v>120</v>
      </c>
      <c r="H94" t="s">
        <v>5</v>
      </c>
      <c r="I94">
        <v>1</v>
      </c>
      <c r="J94" t="s">
        <v>1</v>
      </c>
      <c r="K94">
        <v>8</v>
      </c>
      <c r="L94">
        <v>1</v>
      </c>
      <c r="M94">
        <v>1</v>
      </c>
      <c r="N94">
        <v>4</v>
      </c>
      <c r="O94">
        <v>2</v>
      </c>
      <c r="P94">
        <f>Tabla4[[#This Row],[mVis-IDA]]+Tabla4[[#This Row],[mLoc-VUE]]</f>
        <v>5</v>
      </c>
      <c r="Q94">
        <f>Tabla4[[#This Row],[mLoc-IDA]]+Tabla4[[#This Row],[mVis-VUE]]</f>
        <v>3</v>
      </c>
      <c r="R94">
        <f>IF(Tabla4[[#This Row],[Global-S1]]&gt;Tabla4[[#This Row],[Global-S2]],1,IF(Tabla4[[#This Row],[Global-S1]]=Tabla4[[#This Row],[Global-S2]],0,-1))</f>
        <v>1</v>
      </c>
      <c r="S94" t="s">
        <v>5</v>
      </c>
    </row>
    <row r="95" spans="2:20" x14ac:dyDescent="0.45">
      <c r="B95">
        <v>93</v>
      </c>
      <c r="C95" t="s">
        <v>169</v>
      </c>
      <c r="D95">
        <v>34</v>
      </c>
      <c r="E95" t="s">
        <v>118</v>
      </c>
      <c r="F95" t="s">
        <v>127</v>
      </c>
      <c r="G95" t="s">
        <v>127</v>
      </c>
      <c r="H95" t="s">
        <v>7</v>
      </c>
      <c r="I95">
        <v>2</v>
      </c>
      <c r="J95" t="s">
        <v>12</v>
      </c>
      <c r="K95">
        <v>7</v>
      </c>
      <c r="L95">
        <v>1</v>
      </c>
      <c r="M95">
        <v>1</v>
      </c>
      <c r="N95">
        <v>0</v>
      </c>
      <c r="O95">
        <v>1</v>
      </c>
      <c r="P95">
        <f>Tabla4[[#This Row],[mVis-IDA]]+Tabla4[[#This Row],[mLoc-VUE]]</f>
        <v>1</v>
      </c>
      <c r="Q95">
        <f>Tabla4[[#This Row],[mLoc-IDA]]+Tabla4[[#This Row],[mVis-VUE]]</f>
        <v>2</v>
      </c>
      <c r="R95">
        <f>IF(Tabla4[[#This Row],[Global-S1]]&gt;Tabla4[[#This Row],[Global-S2]],1,IF(Tabla4[[#This Row],[Global-S1]]=Tabla4[[#This Row],[Global-S2]],0,-1))</f>
        <v>-1</v>
      </c>
      <c r="S95" t="s">
        <v>12</v>
      </c>
    </row>
    <row r="96" spans="2:20" x14ac:dyDescent="0.45">
      <c r="B96">
        <v>94</v>
      </c>
      <c r="C96" t="s">
        <v>169</v>
      </c>
      <c r="D96">
        <v>34</v>
      </c>
      <c r="E96" t="s">
        <v>118</v>
      </c>
      <c r="F96" t="s">
        <v>129</v>
      </c>
      <c r="G96" t="s">
        <v>129</v>
      </c>
      <c r="H96" t="s">
        <v>0</v>
      </c>
      <c r="I96">
        <v>3</v>
      </c>
      <c r="J96" t="s">
        <v>9</v>
      </c>
      <c r="K96">
        <v>6</v>
      </c>
      <c r="L96">
        <v>1</v>
      </c>
      <c r="M96">
        <v>1</v>
      </c>
      <c r="N96">
        <v>3</v>
      </c>
      <c r="O96">
        <v>2</v>
      </c>
      <c r="P96">
        <f>Tabla4[[#This Row],[mVis-IDA]]+Tabla4[[#This Row],[mLoc-VUE]]</f>
        <v>4</v>
      </c>
      <c r="Q96">
        <f>Tabla4[[#This Row],[mLoc-IDA]]+Tabla4[[#This Row],[mVis-VUE]]</f>
        <v>3</v>
      </c>
      <c r="R96">
        <f>IF(Tabla4[[#This Row],[Global-S1]]&gt;Tabla4[[#This Row],[Global-S2]],1,IF(Tabla4[[#This Row],[Global-S1]]=Tabla4[[#This Row],[Global-S2]],0,-1))</f>
        <v>1</v>
      </c>
      <c r="S96" t="s">
        <v>0</v>
      </c>
    </row>
    <row r="97" spans="2:20" x14ac:dyDescent="0.45">
      <c r="B97">
        <v>95</v>
      </c>
      <c r="C97" t="s">
        <v>169</v>
      </c>
      <c r="D97">
        <v>34</v>
      </c>
      <c r="E97" t="s">
        <v>118</v>
      </c>
      <c r="F97" t="s">
        <v>130</v>
      </c>
      <c r="G97" t="s">
        <v>130</v>
      </c>
      <c r="H97" t="s">
        <v>10</v>
      </c>
      <c r="I97">
        <v>4</v>
      </c>
      <c r="J97" t="s">
        <v>4</v>
      </c>
      <c r="K97">
        <v>5</v>
      </c>
      <c r="L97">
        <v>2</v>
      </c>
      <c r="M97">
        <v>1</v>
      </c>
      <c r="N97">
        <v>2</v>
      </c>
      <c r="O97">
        <v>2</v>
      </c>
      <c r="P97">
        <f>Tabla4[[#This Row],[mVis-IDA]]+Tabla4[[#This Row],[mLoc-VUE]]</f>
        <v>4</v>
      </c>
      <c r="Q97">
        <f>Tabla4[[#This Row],[mLoc-IDA]]+Tabla4[[#This Row],[mVis-VUE]]</f>
        <v>3</v>
      </c>
      <c r="R97">
        <f>IF(Tabla4[[#This Row],[Global-S1]]&gt;Tabla4[[#This Row],[Global-S2]],1,IF(Tabla4[[#This Row],[Global-S1]]=Tabla4[[#This Row],[Global-S2]],0,-1))</f>
        <v>1</v>
      </c>
      <c r="S97" t="s">
        <v>10</v>
      </c>
    </row>
    <row r="98" spans="2:20" x14ac:dyDescent="0.45">
      <c r="B98">
        <v>96</v>
      </c>
      <c r="C98" t="s">
        <v>169</v>
      </c>
      <c r="D98">
        <v>34</v>
      </c>
      <c r="E98" t="s">
        <v>131</v>
      </c>
      <c r="F98" t="s">
        <v>132</v>
      </c>
      <c r="G98" t="s">
        <v>156</v>
      </c>
      <c r="H98" t="s">
        <v>5</v>
      </c>
      <c r="I98">
        <v>1</v>
      </c>
      <c r="J98" t="s">
        <v>12</v>
      </c>
      <c r="K98">
        <v>7</v>
      </c>
      <c r="L98">
        <v>0</v>
      </c>
      <c r="M98">
        <v>1</v>
      </c>
      <c r="N98">
        <v>2</v>
      </c>
      <c r="O98">
        <v>0</v>
      </c>
      <c r="P98">
        <f>Tabla4[[#This Row],[mVis-IDA]]+Tabla4[[#This Row],[mLoc-VUE]]</f>
        <v>2</v>
      </c>
      <c r="Q98">
        <f>Tabla4[[#This Row],[mLoc-IDA]]+Tabla4[[#This Row],[mVis-VUE]]</f>
        <v>1</v>
      </c>
      <c r="R98">
        <f>IF(Tabla4[[#This Row],[Global-S1]]&gt;Tabla4[[#This Row],[Global-S2]],1,IF(Tabla4[[#This Row],[Global-S1]]=Tabla4[[#This Row],[Global-S2]],0,-1))</f>
        <v>1</v>
      </c>
      <c r="S98" t="s">
        <v>5</v>
      </c>
    </row>
    <row r="99" spans="2:20" x14ac:dyDescent="0.45">
      <c r="B99">
        <v>97</v>
      </c>
      <c r="C99" t="s">
        <v>169</v>
      </c>
      <c r="D99">
        <v>34</v>
      </c>
      <c r="E99" t="s">
        <v>131</v>
      </c>
      <c r="F99" t="s">
        <v>133</v>
      </c>
      <c r="G99" t="s">
        <v>150</v>
      </c>
      <c r="H99" t="s">
        <v>0</v>
      </c>
      <c r="I99">
        <v>3</v>
      </c>
      <c r="J99" t="s">
        <v>10</v>
      </c>
      <c r="K99">
        <v>4</v>
      </c>
      <c r="L99">
        <v>4</v>
      </c>
      <c r="M99">
        <v>1</v>
      </c>
      <c r="N99">
        <v>1</v>
      </c>
      <c r="O99">
        <v>2</v>
      </c>
      <c r="P99">
        <f>Tabla4[[#This Row],[mVis-IDA]]+Tabla4[[#This Row],[mLoc-VUE]]</f>
        <v>5</v>
      </c>
      <c r="Q99">
        <f>Tabla4[[#This Row],[mLoc-IDA]]+Tabla4[[#This Row],[mVis-VUE]]</f>
        <v>3</v>
      </c>
      <c r="R99">
        <f>IF(Tabla4[[#This Row],[Global-S1]]&gt;Tabla4[[#This Row],[Global-S2]],1,IF(Tabla4[[#This Row],[Global-S1]]=Tabla4[[#This Row],[Global-S2]],0,-1))</f>
        <v>1</v>
      </c>
      <c r="S99" t="s">
        <v>0</v>
      </c>
    </row>
    <row r="100" spans="2:20" x14ac:dyDescent="0.45">
      <c r="B100">
        <v>98</v>
      </c>
      <c r="C100" t="s">
        <v>169</v>
      </c>
      <c r="D100">
        <v>34</v>
      </c>
      <c r="E100" t="s">
        <v>134</v>
      </c>
      <c r="F100" t="s">
        <v>135</v>
      </c>
      <c r="G100" t="s">
        <v>165</v>
      </c>
      <c r="H100" t="s">
        <v>5</v>
      </c>
      <c r="I100">
        <v>1</v>
      </c>
      <c r="J100" t="s">
        <v>0</v>
      </c>
      <c r="K100">
        <v>3</v>
      </c>
      <c r="L100">
        <v>1</v>
      </c>
      <c r="M100">
        <v>3</v>
      </c>
      <c r="N100">
        <v>0</v>
      </c>
      <c r="O100">
        <v>0</v>
      </c>
      <c r="P100">
        <f>Tabla4[[#This Row],[mVis-IDA]]+Tabla4[[#This Row],[mLoc-VUE]]</f>
        <v>1</v>
      </c>
      <c r="Q100">
        <f>Tabla4[[#This Row],[mLoc-IDA]]+Tabla4[[#This Row],[mVis-VUE]]</f>
        <v>3</v>
      </c>
      <c r="R100">
        <f>IF(Tabla4[[#This Row],[Global-S1]]&gt;Tabla4[[#This Row],[Global-S2]],1,IF(Tabla4[[#This Row],[Global-S1]]=Tabla4[[#This Row],[Global-S2]],0,-1))</f>
        <v>-1</v>
      </c>
      <c r="S100" t="s">
        <v>0</v>
      </c>
    </row>
    <row r="101" spans="2:20" x14ac:dyDescent="0.45">
      <c r="B101">
        <v>99</v>
      </c>
      <c r="C101" t="s">
        <v>170</v>
      </c>
      <c r="D101">
        <v>35</v>
      </c>
      <c r="E101" t="s">
        <v>118</v>
      </c>
      <c r="F101" t="s">
        <v>120</v>
      </c>
      <c r="G101" t="s">
        <v>120</v>
      </c>
      <c r="H101" t="s">
        <v>10</v>
      </c>
      <c r="I101">
        <v>1</v>
      </c>
      <c r="J101" s="1" t="s">
        <v>14</v>
      </c>
      <c r="K101">
        <v>8</v>
      </c>
      <c r="L101">
        <v>1</v>
      </c>
      <c r="M101">
        <v>0</v>
      </c>
      <c r="N101">
        <v>1</v>
      </c>
      <c r="O101">
        <v>2</v>
      </c>
      <c r="P101">
        <f>Tabla4[[#This Row],[mVis-IDA]]+Tabla4[[#This Row],[mLoc-VUE]]</f>
        <v>2</v>
      </c>
      <c r="Q101">
        <f>Tabla4[[#This Row],[mLoc-IDA]]+Tabla4[[#This Row],[mVis-VUE]]</f>
        <v>2</v>
      </c>
      <c r="R101">
        <f>IF(Tabla4[[#This Row],[Global-S1]]&gt;Tabla4[[#This Row],[Global-S2]],1,IF(Tabla4[[#This Row],[Global-S1]]=Tabla4[[#This Row],[Global-S2]],0,-1))</f>
        <v>0</v>
      </c>
      <c r="S101" t="s">
        <v>10</v>
      </c>
      <c r="T101" t="s">
        <v>137</v>
      </c>
    </row>
    <row r="102" spans="2:20" x14ac:dyDescent="0.45">
      <c r="B102">
        <v>100</v>
      </c>
      <c r="C102" t="s">
        <v>170</v>
      </c>
      <c r="D102">
        <v>35</v>
      </c>
      <c r="E102" t="s">
        <v>118</v>
      </c>
      <c r="F102" t="s">
        <v>127</v>
      </c>
      <c r="G102" t="s">
        <v>127</v>
      </c>
      <c r="H102" t="s">
        <v>13</v>
      </c>
      <c r="I102">
        <v>2</v>
      </c>
      <c r="J102" s="1" t="s">
        <v>4</v>
      </c>
      <c r="K102">
        <v>7</v>
      </c>
      <c r="L102">
        <v>2</v>
      </c>
      <c r="M102">
        <v>2</v>
      </c>
      <c r="N102">
        <v>0</v>
      </c>
      <c r="O102">
        <v>2</v>
      </c>
      <c r="P102">
        <f>Tabla4[[#This Row],[mVis-IDA]]+Tabla4[[#This Row],[mLoc-VUE]]</f>
        <v>2</v>
      </c>
      <c r="Q102">
        <f>Tabla4[[#This Row],[mLoc-IDA]]+Tabla4[[#This Row],[mVis-VUE]]</f>
        <v>4</v>
      </c>
      <c r="R102">
        <f>IF(Tabla4[[#This Row],[Global-S1]]&gt;Tabla4[[#This Row],[Global-S2]],1,IF(Tabla4[[#This Row],[Global-S1]]=Tabla4[[#This Row],[Global-S2]],0,-1))</f>
        <v>-1</v>
      </c>
      <c r="S102" t="s">
        <v>4</v>
      </c>
    </row>
    <row r="103" spans="2:20" x14ac:dyDescent="0.45">
      <c r="B103">
        <v>101</v>
      </c>
      <c r="C103" t="s">
        <v>170</v>
      </c>
      <c r="D103">
        <v>35</v>
      </c>
      <c r="E103" t="s">
        <v>118</v>
      </c>
      <c r="F103" t="s">
        <v>129</v>
      </c>
      <c r="G103" t="s">
        <v>129</v>
      </c>
      <c r="H103" t="s">
        <v>17</v>
      </c>
      <c r="I103">
        <v>3</v>
      </c>
      <c r="J103" t="s">
        <v>27</v>
      </c>
      <c r="K103">
        <v>6</v>
      </c>
      <c r="L103">
        <v>3</v>
      </c>
      <c r="M103">
        <v>1</v>
      </c>
      <c r="N103">
        <v>1</v>
      </c>
      <c r="O103">
        <v>2</v>
      </c>
      <c r="P103">
        <f>Tabla4[[#This Row],[mVis-IDA]]+Tabla4[[#This Row],[mLoc-VUE]]</f>
        <v>4</v>
      </c>
      <c r="Q103">
        <f>Tabla4[[#This Row],[mLoc-IDA]]+Tabla4[[#This Row],[mVis-VUE]]</f>
        <v>3</v>
      </c>
      <c r="R103">
        <f>IF(Tabla4[[#This Row],[Global-S1]]&gt;Tabla4[[#This Row],[Global-S2]],1,IF(Tabla4[[#This Row],[Global-S1]]=Tabla4[[#This Row],[Global-S2]],0,-1))</f>
        <v>1</v>
      </c>
      <c r="S103" t="s">
        <v>17</v>
      </c>
    </row>
    <row r="104" spans="2:20" x14ac:dyDescent="0.45">
      <c r="B104">
        <v>102</v>
      </c>
      <c r="C104" t="s">
        <v>170</v>
      </c>
      <c r="D104">
        <v>35</v>
      </c>
      <c r="E104" t="s">
        <v>118</v>
      </c>
      <c r="F104" t="s">
        <v>130</v>
      </c>
      <c r="G104" t="s">
        <v>130</v>
      </c>
      <c r="H104" t="s">
        <v>11</v>
      </c>
      <c r="I104">
        <v>4</v>
      </c>
      <c r="J104" t="s">
        <v>7</v>
      </c>
      <c r="K104">
        <v>5</v>
      </c>
      <c r="L104">
        <v>1</v>
      </c>
      <c r="M104">
        <v>3</v>
      </c>
      <c r="N104">
        <v>2</v>
      </c>
      <c r="O104">
        <v>2</v>
      </c>
      <c r="P104">
        <f>Tabla4[[#This Row],[mVis-IDA]]+Tabla4[[#This Row],[mLoc-VUE]]</f>
        <v>3</v>
      </c>
      <c r="Q104">
        <f>Tabla4[[#This Row],[mLoc-IDA]]+Tabla4[[#This Row],[mVis-VUE]]</f>
        <v>5</v>
      </c>
      <c r="R104">
        <f>IF(Tabla4[[#This Row],[Global-S1]]&gt;Tabla4[[#This Row],[Global-S2]],1,IF(Tabla4[[#This Row],[Global-S1]]=Tabla4[[#This Row],[Global-S2]],0,-1))</f>
        <v>-1</v>
      </c>
      <c r="S104" t="s">
        <v>7</v>
      </c>
    </row>
    <row r="105" spans="2:20" x14ac:dyDescent="0.45">
      <c r="B105">
        <v>103</v>
      </c>
      <c r="C105" t="s">
        <v>170</v>
      </c>
      <c r="D105">
        <v>35</v>
      </c>
      <c r="E105" t="s">
        <v>131</v>
      </c>
      <c r="F105" t="s">
        <v>132</v>
      </c>
      <c r="G105" t="s">
        <v>156</v>
      </c>
      <c r="H105" t="s">
        <v>10</v>
      </c>
      <c r="I105">
        <v>1</v>
      </c>
      <c r="J105" t="s">
        <v>4</v>
      </c>
      <c r="K105">
        <v>7</v>
      </c>
      <c r="L105">
        <v>0</v>
      </c>
      <c r="M105">
        <v>1</v>
      </c>
      <c r="N105">
        <v>2</v>
      </c>
      <c r="O105">
        <v>0</v>
      </c>
      <c r="P105">
        <f>Tabla4[[#This Row],[mVis-IDA]]+Tabla4[[#This Row],[mLoc-VUE]]</f>
        <v>2</v>
      </c>
      <c r="Q105">
        <f>Tabla4[[#This Row],[mLoc-IDA]]+Tabla4[[#This Row],[mVis-VUE]]</f>
        <v>1</v>
      </c>
      <c r="R105">
        <f>IF(Tabla4[[#This Row],[Global-S1]]&gt;Tabla4[[#This Row],[Global-S2]],1,IF(Tabla4[[#This Row],[Global-S1]]=Tabla4[[#This Row],[Global-S2]],0,-1))</f>
        <v>1</v>
      </c>
      <c r="S105" t="s">
        <v>10</v>
      </c>
    </row>
    <row r="106" spans="2:20" x14ac:dyDescent="0.45">
      <c r="B106">
        <v>104</v>
      </c>
      <c r="C106" t="s">
        <v>170</v>
      </c>
      <c r="D106">
        <v>35</v>
      </c>
      <c r="E106" t="s">
        <v>131</v>
      </c>
      <c r="F106" t="s">
        <v>133</v>
      </c>
      <c r="G106" t="s">
        <v>172</v>
      </c>
      <c r="H106" t="s">
        <v>17</v>
      </c>
      <c r="I106">
        <v>3</v>
      </c>
      <c r="J106" t="s">
        <v>7</v>
      </c>
      <c r="K106">
        <v>5</v>
      </c>
      <c r="L106">
        <v>0</v>
      </c>
      <c r="M106">
        <v>0</v>
      </c>
      <c r="N106">
        <v>2</v>
      </c>
      <c r="O106">
        <v>1</v>
      </c>
      <c r="P106">
        <f>Tabla4[[#This Row],[mVis-IDA]]+Tabla4[[#This Row],[mLoc-VUE]]</f>
        <v>2</v>
      </c>
      <c r="Q106">
        <f>Tabla4[[#This Row],[mLoc-IDA]]+Tabla4[[#This Row],[mVis-VUE]]</f>
        <v>1</v>
      </c>
      <c r="R106">
        <f>IF(Tabla4[[#This Row],[Global-S1]]&gt;Tabla4[[#This Row],[Global-S2]],1,IF(Tabla4[[#This Row],[Global-S1]]=Tabla4[[#This Row],[Global-S2]],0,-1))</f>
        <v>1</v>
      </c>
      <c r="S106" t="s">
        <v>17</v>
      </c>
    </row>
    <row r="107" spans="2:20" x14ac:dyDescent="0.45">
      <c r="B107">
        <v>105</v>
      </c>
      <c r="C107" t="s">
        <v>170</v>
      </c>
      <c r="D107">
        <v>35</v>
      </c>
      <c r="E107" t="s">
        <v>134</v>
      </c>
      <c r="F107" t="s">
        <v>135</v>
      </c>
      <c r="G107" t="s">
        <v>165</v>
      </c>
      <c r="H107" t="s">
        <v>10</v>
      </c>
      <c r="I107">
        <v>1</v>
      </c>
      <c r="J107" t="s">
        <v>17</v>
      </c>
      <c r="K107">
        <v>3</v>
      </c>
      <c r="L107">
        <v>1</v>
      </c>
      <c r="M107">
        <v>3</v>
      </c>
      <c r="N107">
        <v>1</v>
      </c>
      <c r="O107">
        <v>0</v>
      </c>
      <c r="P107">
        <f>Tabla4[[#This Row],[mVis-IDA]]+Tabla4[[#This Row],[mLoc-VUE]]</f>
        <v>2</v>
      </c>
      <c r="Q107">
        <f>Tabla4[[#This Row],[mLoc-IDA]]+Tabla4[[#This Row],[mVis-VUE]]</f>
        <v>3</v>
      </c>
      <c r="R107">
        <f>IF(Tabla4[[#This Row],[Global-S1]]&gt;Tabla4[[#This Row],[Global-S2]],1,IF(Tabla4[[#This Row],[Global-S1]]=Tabla4[[#This Row],[Global-S2]],0,-1))</f>
        <v>-1</v>
      </c>
      <c r="S107" t="s">
        <v>17</v>
      </c>
    </row>
    <row r="108" spans="2:20" x14ac:dyDescent="0.45">
      <c r="B108">
        <v>106</v>
      </c>
      <c r="C108" t="s">
        <v>173</v>
      </c>
      <c r="D108">
        <v>36</v>
      </c>
      <c r="E108" t="s">
        <v>118</v>
      </c>
      <c r="F108" t="s">
        <v>120</v>
      </c>
      <c r="G108" t="s">
        <v>120</v>
      </c>
      <c r="H108" t="s">
        <v>8</v>
      </c>
      <c r="I108">
        <v>1</v>
      </c>
      <c r="J108" s="1" t="s">
        <v>14</v>
      </c>
      <c r="K108">
        <v>8</v>
      </c>
      <c r="L108">
        <v>1</v>
      </c>
      <c r="M108">
        <v>2</v>
      </c>
      <c r="N108">
        <v>2</v>
      </c>
      <c r="O108">
        <v>2</v>
      </c>
      <c r="P108">
        <f>Tabla4[[#This Row],[mVis-IDA]]+Tabla4[[#This Row],[mLoc-VUE]]</f>
        <v>3</v>
      </c>
      <c r="Q108">
        <f>Tabla4[[#This Row],[mLoc-IDA]]+Tabla4[[#This Row],[mVis-VUE]]</f>
        <v>4</v>
      </c>
      <c r="R108">
        <f>IF(Tabla4[[#This Row],[Global-S1]]&gt;Tabla4[[#This Row],[Global-S2]],1,IF(Tabla4[[#This Row],[Global-S1]]=Tabla4[[#This Row],[Global-S2]],0,-1))</f>
        <v>-1</v>
      </c>
      <c r="S108" t="s">
        <v>14</v>
      </c>
    </row>
    <row r="109" spans="2:20" x14ac:dyDescent="0.45">
      <c r="B109">
        <v>107</v>
      </c>
      <c r="C109" t="s">
        <v>173</v>
      </c>
      <c r="D109">
        <v>36</v>
      </c>
      <c r="E109" t="s">
        <v>118</v>
      </c>
      <c r="F109" t="s">
        <v>127</v>
      </c>
      <c r="G109" t="s">
        <v>127</v>
      </c>
      <c r="H109" t="s">
        <v>13</v>
      </c>
      <c r="I109">
        <v>2</v>
      </c>
      <c r="J109" t="s">
        <v>9</v>
      </c>
      <c r="K109">
        <v>7</v>
      </c>
      <c r="L109">
        <v>2</v>
      </c>
      <c r="M109">
        <v>1</v>
      </c>
      <c r="N109">
        <v>3</v>
      </c>
      <c r="O109">
        <v>1</v>
      </c>
      <c r="P109">
        <f>Tabla4[[#This Row],[mVis-IDA]]+Tabla4[[#This Row],[mLoc-VUE]]</f>
        <v>5</v>
      </c>
      <c r="Q109">
        <f>Tabla4[[#This Row],[mLoc-IDA]]+Tabla4[[#This Row],[mVis-VUE]]</f>
        <v>2</v>
      </c>
      <c r="R109">
        <f>IF(Tabla4[[#This Row],[Global-S1]]&gt;Tabla4[[#This Row],[Global-S2]],1,IF(Tabla4[[#This Row],[Global-S1]]=Tabla4[[#This Row],[Global-S2]],0,-1))</f>
        <v>1</v>
      </c>
      <c r="S109" t="s">
        <v>13</v>
      </c>
    </row>
    <row r="110" spans="2:20" x14ac:dyDescent="0.45">
      <c r="B110">
        <v>108</v>
      </c>
      <c r="C110" t="s">
        <v>173</v>
      </c>
      <c r="D110">
        <v>36</v>
      </c>
      <c r="E110" t="s">
        <v>118</v>
      </c>
      <c r="F110" t="s">
        <v>129</v>
      </c>
      <c r="G110" t="s">
        <v>129</v>
      </c>
      <c r="H110" t="s">
        <v>1</v>
      </c>
      <c r="I110">
        <v>3</v>
      </c>
      <c r="J110" t="s">
        <v>7</v>
      </c>
      <c r="K110">
        <v>6</v>
      </c>
      <c r="L110">
        <v>0</v>
      </c>
      <c r="M110">
        <v>2</v>
      </c>
      <c r="N110">
        <v>3</v>
      </c>
      <c r="O110">
        <v>1</v>
      </c>
      <c r="P110">
        <f>Tabla4[[#This Row],[mVis-IDA]]+Tabla4[[#This Row],[mLoc-VUE]]</f>
        <v>3</v>
      </c>
      <c r="Q110">
        <f>Tabla4[[#This Row],[mLoc-IDA]]+Tabla4[[#This Row],[mVis-VUE]]</f>
        <v>3</v>
      </c>
      <c r="R110">
        <f>IF(Tabla4[[#This Row],[Global-S1]]&gt;Tabla4[[#This Row],[Global-S2]],1,IF(Tabla4[[#This Row],[Global-S1]]=Tabla4[[#This Row],[Global-S2]],0,-1))</f>
        <v>0</v>
      </c>
      <c r="S110" t="s">
        <v>1</v>
      </c>
      <c r="T110" t="s">
        <v>137</v>
      </c>
    </row>
    <row r="111" spans="2:20" x14ac:dyDescent="0.45">
      <c r="B111">
        <v>109</v>
      </c>
      <c r="C111" t="s">
        <v>173</v>
      </c>
      <c r="D111">
        <v>36</v>
      </c>
      <c r="E111" t="s">
        <v>118</v>
      </c>
      <c r="F111" t="s">
        <v>130</v>
      </c>
      <c r="G111" t="s">
        <v>130</v>
      </c>
      <c r="H111" t="s">
        <v>3</v>
      </c>
      <c r="I111">
        <v>4</v>
      </c>
      <c r="J111" t="s">
        <v>4</v>
      </c>
      <c r="K111">
        <v>5</v>
      </c>
      <c r="L111">
        <v>2</v>
      </c>
      <c r="M111">
        <v>3</v>
      </c>
      <c r="N111">
        <v>0</v>
      </c>
      <c r="O111">
        <v>1</v>
      </c>
      <c r="P111">
        <f>Tabla4[[#This Row],[mVis-IDA]]+Tabla4[[#This Row],[mLoc-VUE]]</f>
        <v>2</v>
      </c>
      <c r="Q111">
        <f>Tabla4[[#This Row],[mLoc-IDA]]+Tabla4[[#This Row],[mVis-VUE]]</f>
        <v>4</v>
      </c>
      <c r="R111">
        <f>IF(Tabla4[[#This Row],[Global-S1]]&gt;Tabla4[[#This Row],[Global-S2]],1,IF(Tabla4[[#This Row],[Global-S1]]=Tabla4[[#This Row],[Global-S2]],0,-1))</f>
        <v>-1</v>
      </c>
      <c r="S111" t="s">
        <v>4</v>
      </c>
    </row>
    <row r="112" spans="2:20" x14ac:dyDescent="0.45">
      <c r="B112">
        <v>110</v>
      </c>
      <c r="C112" t="s">
        <v>173</v>
      </c>
      <c r="D112">
        <v>36</v>
      </c>
      <c r="E112" t="s">
        <v>131</v>
      </c>
      <c r="F112" t="s">
        <v>132</v>
      </c>
      <c r="G112" t="s">
        <v>146</v>
      </c>
      <c r="H112" t="s">
        <v>13</v>
      </c>
      <c r="I112">
        <v>2</v>
      </c>
      <c r="J112" t="s">
        <v>14</v>
      </c>
      <c r="K112">
        <v>8</v>
      </c>
      <c r="L112">
        <v>0</v>
      </c>
      <c r="M112">
        <v>0</v>
      </c>
      <c r="N112">
        <v>3</v>
      </c>
      <c r="O112">
        <v>2</v>
      </c>
      <c r="P112">
        <f>Tabla4[[#This Row],[mVis-IDA]]+Tabla4[[#This Row],[mLoc-VUE]]</f>
        <v>3</v>
      </c>
      <c r="Q112">
        <f>Tabla4[[#This Row],[mLoc-IDA]]+Tabla4[[#This Row],[mVis-VUE]]</f>
        <v>2</v>
      </c>
      <c r="R112">
        <f>IF(Tabla4[[#This Row],[Global-S1]]&gt;Tabla4[[#This Row],[Global-S2]],1,IF(Tabla4[[#This Row],[Global-S1]]=Tabla4[[#This Row],[Global-S2]],0,-1))</f>
        <v>1</v>
      </c>
      <c r="S112" t="s">
        <v>13</v>
      </c>
    </row>
    <row r="113" spans="2:20" x14ac:dyDescent="0.45">
      <c r="B113">
        <v>111</v>
      </c>
      <c r="C113" t="s">
        <v>173</v>
      </c>
      <c r="D113">
        <v>36</v>
      </c>
      <c r="E113" t="s">
        <v>131</v>
      </c>
      <c r="F113" t="s">
        <v>133</v>
      </c>
      <c r="G113" t="s">
        <v>172</v>
      </c>
      <c r="H113" t="s">
        <v>1</v>
      </c>
      <c r="I113">
        <v>3</v>
      </c>
      <c r="J113" t="s">
        <v>4</v>
      </c>
      <c r="K113">
        <v>5</v>
      </c>
      <c r="L113">
        <v>0</v>
      </c>
      <c r="M113">
        <v>1</v>
      </c>
      <c r="N113">
        <v>2</v>
      </c>
      <c r="O113">
        <v>0</v>
      </c>
      <c r="P113">
        <f>Tabla4[[#This Row],[mVis-IDA]]+Tabla4[[#This Row],[mLoc-VUE]]</f>
        <v>2</v>
      </c>
      <c r="Q113">
        <f>Tabla4[[#This Row],[mLoc-IDA]]+Tabla4[[#This Row],[mVis-VUE]]</f>
        <v>1</v>
      </c>
      <c r="R113">
        <f>IF(Tabla4[[#This Row],[Global-S1]]&gt;Tabla4[[#This Row],[Global-S2]],1,IF(Tabla4[[#This Row],[Global-S1]]=Tabla4[[#This Row],[Global-S2]],0,-1))</f>
        <v>1</v>
      </c>
      <c r="S113" t="s">
        <v>1</v>
      </c>
    </row>
    <row r="114" spans="2:20" x14ac:dyDescent="0.45">
      <c r="B114">
        <v>112</v>
      </c>
      <c r="C114" t="s">
        <v>173</v>
      </c>
      <c r="D114">
        <v>36</v>
      </c>
      <c r="E114" t="s">
        <v>134</v>
      </c>
      <c r="F114" t="s">
        <v>135</v>
      </c>
      <c r="G114" t="s">
        <v>133</v>
      </c>
      <c r="H114" t="s">
        <v>13</v>
      </c>
      <c r="I114">
        <v>2</v>
      </c>
      <c r="J114" t="s">
        <v>1</v>
      </c>
      <c r="K114">
        <v>3</v>
      </c>
      <c r="L114">
        <v>1</v>
      </c>
      <c r="M114">
        <v>1</v>
      </c>
      <c r="N114">
        <v>0</v>
      </c>
      <c r="O114">
        <v>0</v>
      </c>
      <c r="P114">
        <f>Tabla4[[#This Row],[mVis-IDA]]+Tabla4[[#This Row],[mLoc-VUE]]</f>
        <v>1</v>
      </c>
      <c r="Q114">
        <f>Tabla4[[#This Row],[mLoc-IDA]]+Tabla4[[#This Row],[mVis-VUE]]</f>
        <v>1</v>
      </c>
      <c r="R114">
        <f>IF(Tabla4[[#This Row],[Global-S1]]&gt;Tabla4[[#This Row],[Global-S2]],1,IF(Tabla4[[#This Row],[Global-S1]]=Tabla4[[#This Row],[Global-S2]],0,-1))</f>
        <v>0</v>
      </c>
      <c r="S114" t="s">
        <v>13</v>
      </c>
      <c r="T114" t="s">
        <v>144</v>
      </c>
    </row>
    <row r="115" spans="2:20" x14ac:dyDescent="0.45">
      <c r="B115">
        <v>113</v>
      </c>
      <c r="C115" t="s">
        <v>174</v>
      </c>
      <c r="D115">
        <v>37</v>
      </c>
      <c r="E115" t="s">
        <v>118</v>
      </c>
      <c r="F115" t="s">
        <v>120</v>
      </c>
      <c r="G115" t="s">
        <v>120</v>
      </c>
      <c r="H115" t="s">
        <v>12</v>
      </c>
      <c r="I115">
        <v>1</v>
      </c>
      <c r="J115" t="s">
        <v>13</v>
      </c>
      <c r="K115">
        <v>8</v>
      </c>
      <c r="L115">
        <v>0</v>
      </c>
      <c r="M115">
        <v>3</v>
      </c>
      <c r="N115">
        <v>1</v>
      </c>
      <c r="O115">
        <v>1</v>
      </c>
      <c r="P115">
        <f>Tabla4[[#This Row],[mVis-IDA]]+Tabla4[[#This Row],[mLoc-VUE]]</f>
        <v>1</v>
      </c>
      <c r="Q115">
        <f>Tabla4[[#This Row],[mLoc-IDA]]+Tabla4[[#This Row],[mVis-VUE]]</f>
        <v>4</v>
      </c>
      <c r="R115">
        <f>IF(Tabla4[[#This Row],[Global-S1]]&gt;Tabla4[[#This Row],[Global-S2]],1,IF(Tabla4[[#This Row],[Global-S1]]=Tabla4[[#This Row],[Global-S2]],0,-1))</f>
        <v>-1</v>
      </c>
      <c r="S115" t="s">
        <v>13</v>
      </c>
    </row>
    <row r="116" spans="2:20" x14ac:dyDescent="0.45">
      <c r="B116">
        <v>114</v>
      </c>
      <c r="C116" t="s">
        <v>174</v>
      </c>
      <c r="D116">
        <v>37</v>
      </c>
      <c r="E116" t="s">
        <v>118</v>
      </c>
      <c r="F116" t="s">
        <v>127</v>
      </c>
      <c r="G116" t="s">
        <v>127</v>
      </c>
      <c r="H116" t="s">
        <v>4</v>
      </c>
      <c r="I116">
        <v>2</v>
      </c>
      <c r="J116" t="s">
        <v>7</v>
      </c>
      <c r="K116">
        <v>7</v>
      </c>
      <c r="L116">
        <v>2</v>
      </c>
      <c r="M116">
        <v>4</v>
      </c>
      <c r="N116">
        <v>3</v>
      </c>
      <c r="O116">
        <v>4</v>
      </c>
      <c r="P116">
        <f>Tabla4[[#This Row],[mVis-IDA]]+Tabla4[[#This Row],[mLoc-VUE]]</f>
        <v>5</v>
      </c>
      <c r="Q116">
        <f>Tabla4[[#This Row],[mLoc-IDA]]+Tabla4[[#This Row],[mVis-VUE]]</f>
        <v>8</v>
      </c>
      <c r="R116">
        <f>IF(Tabla4[[#This Row],[Global-S1]]&gt;Tabla4[[#This Row],[Global-S2]],1,IF(Tabla4[[#This Row],[Global-S1]]=Tabla4[[#This Row],[Global-S2]],0,-1))</f>
        <v>-1</v>
      </c>
      <c r="S116" t="s">
        <v>7</v>
      </c>
    </row>
    <row r="117" spans="2:20" x14ac:dyDescent="0.45">
      <c r="B117">
        <v>115</v>
      </c>
      <c r="C117" t="s">
        <v>174</v>
      </c>
      <c r="D117">
        <v>37</v>
      </c>
      <c r="E117" t="s">
        <v>118</v>
      </c>
      <c r="F117" t="s">
        <v>129</v>
      </c>
      <c r="G117" t="s">
        <v>129</v>
      </c>
      <c r="H117" t="s">
        <v>17</v>
      </c>
      <c r="I117">
        <v>3</v>
      </c>
      <c r="J117" t="s">
        <v>0</v>
      </c>
      <c r="K117">
        <v>6</v>
      </c>
      <c r="L117">
        <v>1</v>
      </c>
      <c r="M117">
        <v>2</v>
      </c>
      <c r="N117">
        <v>1</v>
      </c>
      <c r="O117">
        <v>1</v>
      </c>
      <c r="P117">
        <f>Tabla4[[#This Row],[mVis-IDA]]+Tabla4[[#This Row],[mLoc-VUE]]</f>
        <v>2</v>
      </c>
      <c r="Q117">
        <f>Tabla4[[#This Row],[mLoc-IDA]]+Tabla4[[#This Row],[mVis-VUE]]</f>
        <v>3</v>
      </c>
      <c r="R117">
        <f>IF(Tabla4[[#This Row],[Global-S1]]&gt;Tabla4[[#This Row],[Global-S2]],1,IF(Tabla4[[#This Row],[Global-S1]]=Tabla4[[#This Row],[Global-S2]],0,-1))</f>
        <v>-1</v>
      </c>
      <c r="S117" t="s">
        <v>0</v>
      </c>
    </row>
    <row r="118" spans="2:20" x14ac:dyDescent="0.45">
      <c r="B118">
        <v>116</v>
      </c>
      <c r="C118" t="s">
        <v>174</v>
      </c>
      <c r="D118">
        <v>37</v>
      </c>
      <c r="E118" t="s">
        <v>118</v>
      </c>
      <c r="F118" t="s">
        <v>130</v>
      </c>
      <c r="G118" t="s">
        <v>130</v>
      </c>
      <c r="H118" t="s">
        <v>9</v>
      </c>
      <c r="I118">
        <v>4</v>
      </c>
      <c r="J118" t="s">
        <v>1</v>
      </c>
      <c r="K118">
        <v>5</v>
      </c>
      <c r="L118">
        <v>1</v>
      </c>
      <c r="M118">
        <v>0</v>
      </c>
      <c r="N118">
        <v>3</v>
      </c>
      <c r="O118">
        <v>3</v>
      </c>
      <c r="P118">
        <f>Tabla4[[#This Row],[mVis-IDA]]+Tabla4[[#This Row],[mLoc-VUE]]</f>
        <v>4</v>
      </c>
      <c r="Q118">
        <f>Tabla4[[#This Row],[mLoc-IDA]]+Tabla4[[#This Row],[mVis-VUE]]</f>
        <v>3</v>
      </c>
      <c r="R118">
        <f>IF(Tabla4[[#This Row],[Global-S1]]&gt;Tabla4[[#This Row],[Global-S2]],1,IF(Tabla4[[#This Row],[Global-S1]]=Tabla4[[#This Row],[Global-S2]],0,-1))</f>
        <v>1</v>
      </c>
      <c r="S118" t="s">
        <v>9</v>
      </c>
    </row>
    <row r="119" spans="2:20" x14ac:dyDescent="0.45">
      <c r="B119">
        <v>117</v>
      </c>
      <c r="C119" t="s">
        <v>174</v>
      </c>
      <c r="D119">
        <v>37</v>
      </c>
      <c r="E119" t="s">
        <v>131</v>
      </c>
      <c r="F119" t="s">
        <v>132</v>
      </c>
      <c r="G119" t="s">
        <v>175</v>
      </c>
      <c r="H119" t="s">
        <v>9</v>
      </c>
      <c r="I119">
        <v>4</v>
      </c>
      <c r="J119" t="s">
        <v>13</v>
      </c>
      <c r="K119">
        <v>8</v>
      </c>
      <c r="L119">
        <v>3</v>
      </c>
      <c r="M119">
        <v>4</v>
      </c>
      <c r="N119">
        <v>1</v>
      </c>
      <c r="O119">
        <v>2</v>
      </c>
      <c r="P119">
        <f>Tabla4[[#This Row],[mVis-IDA]]+Tabla4[[#This Row],[mLoc-VUE]]</f>
        <v>4</v>
      </c>
      <c r="Q119">
        <f>Tabla4[[#This Row],[mLoc-IDA]]+Tabla4[[#This Row],[mVis-VUE]]</f>
        <v>6</v>
      </c>
      <c r="R119">
        <f>IF(Tabla4[[#This Row],[Global-S1]]&gt;Tabla4[[#This Row],[Global-S2]],1,IF(Tabla4[[#This Row],[Global-S1]]=Tabla4[[#This Row],[Global-S2]],0,-1))</f>
        <v>-1</v>
      </c>
      <c r="S119" t="s">
        <v>13</v>
      </c>
    </row>
    <row r="120" spans="2:20" x14ac:dyDescent="0.45">
      <c r="B120">
        <v>118</v>
      </c>
      <c r="C120" t="s">
        <v>174</v>
      </c>
      <c r="D120">
        <v>37</v>
      </c>
      <c r="E120" t="s">
        <v>131</v>
      </c>
      <c r="F120" t="s">
        <v>133</v>
      </c>
      <c r="G120" t="s">
        <v>157</v>
      </c>
      <c r="H120" t="s">
        <v>0</v>
      </c>
      <c r="I120">
        <v>6</v>
      </c>
      <c r="J120" t="s">
        <v>7</v>
      </c>
      <c r="K120">
        <v>7</v>
      </c>
      <c r="L120">
        <v>4</v>
      </c>
      <c r="M120">
        <v>2</v>
      </c>
      <c r="N120">
        <v>3</v>
      </c>
      <c r="O120">
        <v>1</v>
      </c>
      <c r="P120">
        <f>Tabla4[[#This Row],[mVis-IDA]]+Tabla4[[#This Row],[mLoc-VUE]]</f>
        <v>7</v>
      </c>
      <c r="Q120">
        <f>Tabla4[[#This Row],[mLoc-IDA]]+Tabla4[[#This Row],[mVis-VUE]]</f>
        <v>3</v>
      </c>
      <c r="R120">
        <f>IF(Tabla4[[#This Row],[Global-S1]]&gt;Tabla4[[#This Row],[Global-S2]],1,IF(Tabla4[[#This Row],[Global-S1]]=Tabla4[[#This Row],[Global-S2]],0,-1))</f>
        <v>1</v>
      </c>
      <c r="S120" t="s">
        <v>0</v>
      </c>
    </row>
    <row r="121" spans="2:20" x14ac:dyDescent="0.45">
      <c r="B121">
        <v>119</v>
      </c>
      <c r="C121" t="s">
        <v>174</v>
      </c>
      <c r="D121">
        <v>37</v>
      </c>
      <c r="E121" t="s">
        <v>134</v>
      </c>
      <c r="F121" t="s">
        <v>135</v>
      </c>
      <c r="G121" t="s">
        <v>176</v>
      </c>
      <c r="H121" t="s">
        <v>0</v>
      </c>
      <c r="I121">
        <v>6</v>
      </c>
      <c r="J121" t="s">
        <v>13</v>
      </c>
      <c r="K121">
        <v>8</v>
      </c>
      <c r="L121">
        <v>1</v>
      </c>
      <c r="M121">
        <v>2</v>
      </c>
      <c r="N121">
        <v>0</v>
      </c>
      <c r="O121">
        <v>1</v>
      </c>
      <c r="P121">
        <f>Tabla4[[#This Row],[mVis-IDA]]+Tabla4[[#This Row],[mLoc-VUE]]</f>
        <v>1</v>
      </c>
      <c r="Q121">
        <f>Tabla4[[#This Row],[mLoc-IDA]]+Tabla4[[#This Row],[mVis-VUE]]</f>
        <v>3</v>
      </c>
      <c r="R121">
        <f>IF(Tabla4[[#This Row],[Global-S1]]&gt;Tabla4[[#This Row],[Global-S2]],1,IF(Tabla4[[#This Row],[Global-S1]]=Tabla4[[#This Row],[Global-S2]],0,-1))</f>
        <v>-1</v>
      </c>
      <c r="S121" t="s">
        <v>13</v>
      </c>
    </row>
    <row r="122" spans="2:20" x14ac:dyDescent="0.45">
      <c r="B122">
        <v>120</v>
      </c>
      <c r="C122" t="s">
        <v>177</v>
      </c>
      <c r="D122">
        <v>38</v>
      </c>
      <c r="E122" t="s">
        <v>118</v>
      </c>
      <c r="F122" t="s">
        <v>120</v>
      </c>
      <c r="G122" t="s">
        <v>120</v>
      </c>
      <c r="H122" t="s">
        <v>5</v>
      </c>
      <c r="I122">
        <v>1</v>
      </c>
      <c r="J122" t="s">
        <v>10</v>
      </c>
      <c r="K122">
        <v>8</v>
      </c>
      <c r="L122">
        <v>3</v>
      </c>
      <c r="M122">
        <v>2</v>
      </c>
      <c r="N122">
        <v>1</v>
      </c>
      <c r="O122">
        <v>2</v>
      </c>
      <c r="P122">
        <f>Tabla4[[#This Row],[mVis-IDA]]+Tabla4[[#This Row],[mLoc-VUE]]</f>
        <v>4</v>
      </c>
      <c r="Q122">
        <f>Tabla4[[#This Row],[mLoc-IDA]]+Tabla4[[#This Row],[mVis-VUE]]</f>
        <v>4</v>
      </c>
      <c r="R122">
        <f>IF(Tabla4[[#This Row],[Global-S1]]&gt;Tabla4[[#This Row],[Global-S2]],1,IF(Tabla4[[#This Row],[Global-S1]]=Tabla4[[#This Row],[Global-S2]],0,-1))</f>
        <v>0</v>
      </c>
      <c r="S122" t="s">
        <v>5</v>
      </c>
      <c r="T122" t="s">
        <v>137</v>
      </c>
    </row>
    <row r="123" spans="2:20" x14ac:dyDescent="0.45">
      <c r="B123">
        <v>121</v>
      </c>
      <c r="C123" t="s">
        <v>177</v>
      </c>
      <c r="D123">
        <v>38</v>
      </c>
      <c r="E123" t="s">
        <v>118</v>
      </c>
      <c r="F123" t="s">
        <v>127</v>
      </c>
      <c r="G123" t="s">
        <v>127</v>
      </c>
      <c r="H123" t="s">
        <v>14</v>
      </c>
      <c r="I123">
        <v>2</v>
      </c>
      <c r="J123" t="s">
        <v>0</v>
      </c>
      <c r="K123">
        <v>7</v>
      </c>
      <c r="L123">
        <v>0</v>
      </c>
      <c r="M123">
        <v>0</v>
      </c>
      <c r="N123">
        <v>3</v>
      </c>
      <c r="O123">
        <v>3</v>
      </c>
      <c r="P123">
        <f>Tabla4[[#This Row],[mVis-IDA]]+Tabla4[[#This Row],[mLoc-VUE]]</f>
        <v>3</v>
      </c>
      <c r="Q123">
        <f>Tabla4[[#This Row],[mLoc-IDA]]+Tabla4[[#This Row],[mVis-VUE]]</f>
        <v>3</v>
      </c>
      <c r="R123">
        <f>IF(Tabla4[[#This Row],[Global-S1]]&gt;Tabla4[[#This Row],[Global-S2]],1,IF(Tabla4[[#This Row],[Global-S1]]=Tabla4[[#This Row],[Global-S2]],0,-1))</f>
        <v>0</v>
      </c>
      <c r="S123" t="s">
        <v>14</v>
      </c>
      <c r="T123" t="s">
        <v>137</v>
      </c>
    </row>
    <row r="124" spans="2:20" x14ac:dyDescent="0.45">
      <c r="B124">
        <v>122</v>
      </c>
      <c r="C124" t="s">
        <v>177</v>
      </c>
      <c r="D124">
        <v>38</v>
      </c>
      <c r="E124" t="s">
        <v>118</v>
      </c>
      <c r="F124" t="s">
        <v>129</v>
      </c>
      <c r="G124" t="s">
        <v>129</v>
      </c>
      <c r="H124" t="s">
        <v>3</v>
      </c>
      <c r="I124">
        <v>3</v>
      </c>
      <c r="J124" t="s">
        <v>11</v>
      </c>
      <c r="K124">
        <v>6</v>
      </c>
      <c r="L124">
        <v>2</v>
      </c>
      <c r="M124">
        <v>2</v>
      </c>
      <c r="N124">
        <v>1</v>
      </c>
      <c r="O124">
        <v>1</v>
      </c>
      <c r="P124">
        <f>Tabla4[[#This Row],[mVis-IDA]]+Tabla4[[#This Row],[mLoc-VUE]]</f>
        <v>3</v>
      </c>
      <c r="Q124">
        <f>Tabla4[[#This Row],[mLoc-IDA]]+Tabla4[[#This Row],[mVis-VUE]]</f>
        <v>3</v>
      </c>
      <c r="R124">
        <f>IF(Tabla4[[#This Row],[Global-S1]]&gt;Tabla4[[#This Row],[Global-S2]],1,IF(Tabla4[[#This Row],[Global-S1]]=Tabla4[[#This Row],[Global-S2]],0,-1))</f>
        <v>0</v>
      </c>
      <c r="S124" t="s">
        <v>3</v>
      </c>
      <c r="T124" t="s">
        <v>137</v>
      </c>
    </row>
    <row r="125" spans="2:20" x14ac:dyDescent="0.45">
      <c r="B125">
        <v>123</v>
      </c>
      <c r="C125" t="s">
        <v>177</v>
      </c>
      <c r="D125">
        <v>38</v>
      </c>
      <c r="E125" t="s">
        <v>118</v>
      </c>
      <c r="F125" t="s">
        <v>130</v>
      </c>
      <c r="G125" t="s">
        <v>130</v>
      </c>
      <c r="H125" t="s">
        <v>24</v>
      </c>
      <c r="I125">
        <v>4</v>
      </c>
      <c r="J125" t="s">
        <v>27</v>
      </c>
      <c r="K125">
        <v>5</v>
      </c>
      <c r="L125">
        <v>2</v>
      </c>
      <c r="M125">
        <v>0</v>
      </c>
      <c r="N125">
        <v>1</v>
      </c>
      <c r="O125">
        <v>2</v>
      </c>
      <c r="P125">
        <f>Tabla4[[#This Row],[mVis-IDA]]+Tabla4[[#This Row],[mLoc-VUE]]</f>
        <v>3</v>
      </c>
      <c r="Q125">
        <f>Tabla4[[#This Row],[mLoc-IDA]]+Tabla4[[#This Row],[mVis-VUE]]</f>
        <v>2</v>
      </c>
      <c r="R125">
        <f>IF(Tabla4[[#This Row],[Global-S1]]&gt;Tabla4[[#This Row],[Global-S2]],1,IF(Tabla4[[#This Row],[Global-S1]]=Tabla4[[#This Row],[Global-S2]],0,-1))</f>
        <v>1</v>
      </c>
      <c r="S125" t="s">
        <v>24</v>
      </c>
    </row>
    <row r="126" spans="2:20" x14ac:dyDescent="0.45">
      <c r="B126">
        <v>124</v>
      </c>
      <c r="C126" t="s">
        <v>177</v>
      </c>
      <c r="D126">
        <v>38</v>
      </c>
      <c r="E126" t="s">
        <v>131</v>
      </c>
      <c r="F126" t="s">
        <v>132</v>
      </c>
      <c r="G126" t="s">
        <v>132</v>
      </c>
      <c r="H126" t="s">
        <v>5</v>
      </c>
      <c r="I126">
        <v>1</v>
      </c>
      <c r="J126" t="s">
        <v>24</v>
      </c>
      <c r="K126">
        <v>4</v>
      </c>
      <c r="L126">
        <v>0</v>
      </c>
      <c r="M126">
        <v>1</v>
      </c>
      <c r="N126">
        <v>1</v>
      </c>
      <c r="O126">
        <v>1</v>
      </c>
      <c r="P126">
        <f>Tabla4[[#This Row],[mVis-IDA]]+Tabla4[[#This Row],[mLoc-VUE]]</f>
        <v>1</v>
      </c>
      <c r="Q126">
        <f>Tabla4[[#This Row],[mLoc-IDA]]+Tabla4[[#This Row],[mVis-VUE]]</f>
        <v>2</v>
      </c>
      <c r="R126">
        <f>IF(Tabla4[[#This Row],[Global-S1]]&gt;Tabla4[[#This Row],[Global-S2]],1,IF(Tabla4[[#This Row],[Global-S1]]=Tabla4[[#This Row],[Global-S2]],0,-1))</f>
        <v>-1</v>
      </c>
      <c r="S126" t="s">
        <v>24</v>
      </c>
    </row>
    <row r="127" spans="2:20" x14ac:dyDescent="0.45">
      <c r="B127">
        <v>125</v>
      </c>
      <c r="C127" t="s">
        <v>177</v>
      </c>
      <c r="D127">
        <v>38</v>
      </c>
      <c r="E127" t="s">
        <v>131</v>
      </c>
      <c r="F127" t="s">
        <v>133</v>
      </c>
      <c r="G127" t="s">
        <v>133</v>
      </c>
      <c r="H127" t="s">
        <v>14</v>
      </c>
      <c r="I127">
        <v>2</v>
      </c>
      <c r="J127" t="s">
        <v>3</v>
      </c>
      <c r="K127">
        <v>3</v>
      </c>
      <c r="L127">
        <v>1</v>
      </c>
      <c r="M127">
        <v>3</v>
      </c>
      <c r="N127">
        <v>1</v>
      </c>
      <c r="O127">
        <v>3</v>
      </c>
      <c r="P127">
        <f>Tabla4[[#This Row],[mVis-IDA]]+Tabla4[[#This Row],[mLoc-VUE]]</f>
        <v>2</v>
      </c>
      <c r="Q127">
        <f>Tabla4[[#This Row],[mLoc-IDA]]+Tabla4[[#This Row],[mVis-VUE]]</f>
        <v>6</v>
      </c>
      <c r="R127">
        <f>IF(Tabla4[[#This Row],[Global-S1]]&gt;Tabla4[[#This Row],[Global-S2]],1,IF(Tabla4[[#This Row],[Global-S1]]=Tabla4[[#This Row],[Global-S2]],0,-1))</f>
        <v>-1</v>
      </c>
      <c r="S127" t="s">
        <v>3</v>
      </c>
    </row>
    <row r="128" spans="2:20" x14ac:dyDescent="0.45">
      <c r="B128">
        <v>126</v>
      </c>
      <c r="C128" t="s">
        <v>177</v>
      </c>
      <c r="D128">
        <v>38</v>
      </c>
      <c r="E128" t="s">
        <v>134</v>
      </c>
      <c r="F128" t="s">
        <v>135</v>
      </c>
      <c r="G128" t="s">
        <v>150</v>
      </c>
      <c r="H128" t="s">
        <v>3</v>
      </c>
      <c r="I128">
        <v>3</v>
      </c>
      <c r="J128" t="s">
        <v>24</v>
      </c>
      <c r="K128">
        <v>4</v>
      </c>
      <c r="L128">
        <v>1</v>
      </c>
      <c r="M128">
        <v>1</v>
      </c>
      <c r="N128">
        <v>6</v>
      </c>
      <c r="O128">
        <v>3</v>
      </c>
      <c r="P128">
        <f>Tabla4[[#This Row],[mVis-IDA]]+Tabla4[[#This Row],[mLoc-VUE]]</f>
        <v>7</v>
      </c>
      <c r="Q128">
        <f>Tabla4[[#This Row],[mLoc-IDA]]+Tabla4[[#This Row],[mVis-VUE]]</f>
        <v>4</v>
      </c>
      <c r="R128">
        <f>IF(Tabla4[[#This Row],[Global-S1]]&gt;Tabla4[[#This Row],[Global-S2]],1,IF(Tabla4[[#This Row],[Global-S1]]=Tabla4[[#This Row],[Global-S2]],0,-1))</f>
        <v>1</v>
      </c>
      <c r="S128" t="s">
        <v>3</v>
      </c>
    </row>
    <row r="129" spans="2:20" x14ac:dyDescent="0.45">
      <c r="B129">
        <v>127</v>
      </c>
      <c r="C129" t="s">
        <v>178</v>
      </c>
      <c r="D129">
        <v>39</v>
      </c>
      <c r="E129" t="s">
        <v>118</v>
      </c>
      <c r="F129" t="s">
        <v>120</v>
      </c>
      <c r="G129" t="s">
        <v>120</v>
      </c>
      <c r="H129" t="s">
        <v>3</v>
      </c>
      <c r="I129">
        <v>1</v>
      </c>
      <c r="J129" t="s">
        <v>10</v>
      </c>
      <c r="K129">
        <v>8</v>
      </c>
      <c r="L129">
        <v>3</v>
      </c>
      <c r="M129">
        <v>1</v>
      </c>
      <c r="N129">
        <v>1</v>
      </c>
      <c r="O129">
        <v>4</v>
      </c>
      <c r="P129">
        <f>Tabla4[[#This Row],[mVis-IDA]]+Tabla4[[#This Row],[mLoc-VUE]]</f>
        <v>4</v>
      </c>
      <c r="Q129">
        <f>Tabla4[[#This Row],[mLoc-IDA]]+Tabla4[[#This Row],[mVis-VUE]]</f>
        <v>5</v>
      </c>
      <c r="R129">
        <f>IF(Tabla4[[#This Row],[Global-S1]]&gt;Tabla4[[#This Row],[Global-S2]],1,IF(Tabla4[[#This Row],[Global-S1]]=Tabla4[[#This Row],[Global-S2]],0,-1))</f>
        <v>-1</v>
      </c>
      <c r="S129" t="s">
        <v>10</v>
      </c>
    </row>
    <row r="130" spans="2:20" x14ac:dyDescent="0.45">
      <c r="B130">
        <v>128</v>
      </c>
      <c r="C130" t="s">
        <v>178</v>
      </c>
      <c r="D130">
        <v>39</v>
      </c>
      <c r="E130" t="s">
        <v>118</v>
      </c>
      <c r="F130" t="s">
        <v>127</v>
      </c>
      <c r="G130" t="s">
        <v>127</v>
      </c>
      <c r="H130" t="s">
        <v>0</v>
      </c>
      <c r="I130">
        <v>2</v>
      </c>
      <c r="J130" t="s">
        <v>24</v>
      </c>
      <c r="K130">
        <v>7</v>
      </c>
      <c r="L130">
        <v>3</v>
      </c>
      <c r="M130">
        <v>0</v>
      </c>
      <c r="N130">
        <v>4</v>
      </c>
      <c r="O130">
        <v>0</v>
      </c>
      <c r="P130">
        <f>Tabla4[[#This Row],[mVis-IDA]]+Tabla4[[#This Row],[mLoc-VUE]]</f>
        <v>7</v>
      </c>
      <c r="Q130">
        <f>Tabla4[[#This Row],[mLoc-IDA]]+Tabla4[[#This Row],[mVis-VUE]]</f>
        <v>0</v>
      </c>
      <c r="R130">
        <f>IF(Tabla4[[#This Row],[Global-S1]]&gt;Tabla4[[#This Row],[Global-S2]],1,IF(Tabla4[[#This Row],[Global-S1]]=Tabla4[[#This Row],[Global-S2]],0,-1))</f>
        <v>1</v>
      </c>
      <c r="S130" t="s">
        <v>0</v>
      </c>
    </row>
    <row r="131" spans="2:20" x14ac:dyDescent="0.45">
      <c r="B131">
        <v>129</v>
      </c>
      <c r="C131" t="s">
        <v>178</v>
      </c>
      <c r="D131">
        <v>39</v>
      </c>
      <c r="E131" t="s">
        <v>118</v>
      </c>
      <c r="F131" t="s">
        <v>129</v>
      </c>
      <c r="G131" t="s">
        <v>129</v>
      </c>
      <c r="H131" t="s">
        <v>27</v>
      </c>
      <c r="I131">
        <v>3</v>
      </c>
      <c r="J131" t="s">
        <v>17</v>
      </c>
      <c r="K131">
        <v>6</v>
      </c>
      <c r="L131">
        <v>2</v>
      </c>
      <c r="M131">
        <v>0</v>
      </c>
      <c r="N131">
        <v>2</v>
      </c>
      <c r="O131">
        <v>0</v>
      </c>
      <c r="P131">
        <f>Tabla4[[#This Row],[mVis-IDA]]+Tabla4[[#This Row],[mLoc-VUE]]</f>
        <v>4</v>
      </c>
      <c r="Q131">
        <f>Tabla4[[#This Row],[mLoc-IDA]]+Tabla4[[#This Row],[mVis-VUE]]</f>
        <v>0</v>
      </c>
      <c r="R131">
        <f>IF(Tabla4[[#This Row],[Global-S1]]&gt;Tabla4[[#This Row],[Global-S2]],1,IF(Tabla4[[#This Row],[Global-S1]]=Tabla4[[#This Row],[Global-S2]],0,-1))</f>
        <v>1</v>
      </c>
      <c r="S131" t="s">
        <v>17</v>
      </c>
    </row>
    <row r="132" spans="2:20" x14ac:dyDescent="0.45">
      <c r="B132">
        <v>130</v>
      </c>
      <c r="C132" t="s">
        <v>178</v>
      </c>
      <c r="D132">
        <v>39</v>
      </c>
      <c r="E132" t="s">
        <v>118</v>
      </c>
      <c r="F132" t="s">
        <v>130</v>
      </c>
      <c r="G132" t="s">
        <v>130</v>
      </c>
      <c r="H132" t="s">
        <v>14</v>
      </c>
      <c r="I132">
        <v>4</v>
      </c>
      <c r="J132" t="s">
        <v>4</v>
      </c>
      <c r="K132">
        <v>5</v>
      </c>
      <c r="L132">
        <v>0</v>
      </c>
      <c r="M132">
        <v>1</v>
      </c>
      <c r="N132">
        <v>0</v>
      </c>
      <c r="O132">
        <v>0</v>
      </c>
      <c r="P132">
        <f>Tabla4[[#This Row],[mVis-IDA]]+Tabla4[[#This Row],[mLoc-VUE]]</f>
        <v>0</v>
      </c>
      <c r="Q132">
        <f>Tabla4[[#This Row],[mLoc-IDA]]+Tabla4[[#This Row],[mVis-VUE]]</f>
        <v>1</v>
      </c>
      <c r="R132">
        <f>IF(Tabla4[[#This Row],[Global-S1]]&gt;Tabla4[[#This Row],[Global-S2]],1,IF(Tabla4[[#This Row],[Global-S1]]=Tabla4[[#This Row],[Global-S2]],0,-1))</f>
        <v>-1</v>
      </c>
      <c r="S132" t="s">
        <v>4</v>
      </c>
    </row>
    <row r="133" spans="2:20" x14ac:dyDescent="0.45">
      <c r="B133">
        <v>131</v>
      </c>
      <c r="C133" t="s">
        <v>178</v>
      </c>
      <c r="D133">
        <v>39</v>
      </c>
      <c r="E133" t="s">
        <v>131</v>
      </c>
      <c r="F133" t="s">
        <v>132</v>
      </c>
      <c r="G133" t="s">
        <v>146</v>
      </c>
      <c r="H133" t="s">
        <v>0</v>
      </c>
      <c r="I133">
        <v>2</v>
      </c>
      <c r="J133" t="s">
        <v>10</v>
      </c>
      <c r="K133">
        <v>8</v>
      </c>
      <c r="L133">
        <v>0</v>
      </c>
      <c r="M133">
        <v>1</v>
      </c>
      <c r="N133">
        <v>2</v>
      </c>
      <c r="O133">
        <v>1</v>
      </c>
      <c r="P133">
        <f>Tabla4[[#This Row],[mVis-IDA]]+Tabla4[[#This Row],[mLoc-VUE]]</f>
        <v>2</v>
      </c>
      <c r="Q133">
        <f>Tabla4[[#This Row],[mLoc-IDA]]+Tabla4[[#This Row],[mVis-VUE]]</f>
        <v>2</v>
      </c>
      <c r="R133">
        <f>IF(Tabla4[[#This Row],[Global-S1]]&gt;Tabla4[[#This Row],[Global-S2]],1,IF(Tabla4[[#This Row],[Global-S1]]=Tabla4[[#This Row],[Global-S2]],0,-1))</f>
        <v>0</v>
      </c>
      <c r="S133" t="s">
        <v>0</v>
      </c>
      <c r="T133" t="s">
        <v>137</v>
      </c>
    </row>
    <row r="134" spans="2:20" x14ac:dyDescent="0.45">
      <c r="B134">
        <v>132</v>
      </c>
      <c r="C134" t="s">
        <v>178</v>
      </c>
      <c r="D134">
        <v>39</v>
      </c>
      <c r="E134" t="s">
        <v>131</v>
      </c>
      <c r="F134" t="s">
        <v>133</v>
      </c>
      <c r="G134" t="s">
        <v>161</v>
      </c>
      <c r="H134" t="s">
        <v>4</v>
      </c>
      <c r="I134">
        <v>5</v>
      </c>
      <c r="J134" t="s">
        <v>17</v>
      </c>
      <c r="K134">
        <v>6</v>
      </c>
      <c r="L134">
        <v>0</v>
      </c>
      <c r="M134">
        <v>0</v>
      </c>
      <c r="N134">
        <v>2</v>
      </c>
      <c r="O134">
        <v>1</v>
      </c>
      <c r="P134">
        <f>Tabla4[[#This Row],[mVis-IDA]]+Tabla4[[#This Row],[mLoc-VUE]]</f>
        <v>2</v>
      </c>
      <c r="Q134">
        <f>Tabla4[[#This Row],[mLoc-IDA]]+Tabla4[[#This Row],[mVis-VUE]]</f>
        <v>1</v>
      </c>
      <c r="R134">
        <f>IF(Tabla4[[#This Row],[Global-S1]]&gt;Tabla4[[#This Row],[Global-S2]],1,IF(Tabla4[[#This Row],[Global-S1]]=Tabla4[[#This Row],[Global-S2]],0,-1))</f>
        <v>1</v>
      </c>
      <c r="S134" t="s">
        <v>4</v>
      </c>
    </row>
    <row r="135" spans="2:20" x14ac:dyDescent="0.45">
      <c r="B135">
        <v>133</v>
      </c>
      <c r="C135" t="s">
        <v>178</v>
      </c>
      <c r="D135">
        <v>39</v>
      </c>
      <c r="E135" t="s">
        <v>134</v>
      </c>
      <c r="F135" t="s">
        <v>135</v>
      </c>
      <c r="G135" t="s">
        <v>162</v>
      </c>
      <c r="H135" t="s">
        <v>0</v>
      </c>
      <c r="I135">
        <v>2</v>
      </c>
      <c r="J135" t="s">
        <v>4</v>
      </c>
      <c r="K135">
        <v>5</v>
      </c>
      <c r="L135">
        <v>3</v>
      </c>
      <c r="M135">
        <v>3</v>
      </c>
      <c r="N135">
        <v>0</v>
      </c>
      <c r="O135">
        <v>3</v>
      </c>
      <c r="P135">
        <f>Tabla4[[#This Row],[mVis-IDA]]+Tabla4[[#This Row],[mLoc-VUE]]</f>
        <v>3</v>
      </c>
      <c r="Q135">
        <f>Tabla4[[#This Row],[mLoc-IDA]]+Tabla4[[#This Row],[mVis-VUE]]</f>
        <v>6</v>
      </c>
      <c r="R135">
        <f>IF(Tabla4[[#This Row],[Global-S1]]&gt;Tabla4[[#This Row],[Global-S2]],1,IF(Tabla4[[#This Row],[Global-S1]]=Tabla4[[#This Row],[Global-S2]],0,-1))</f>
        <v>-1</v>
      </c>
      <c r="S135" t="s">
        <v>4</v>
      </c>
    </row>
    <row r="136" spans="2:20" x14ac:dyDescent="0.45">
      <c r="B136">
        <v>134</v>
      </c>
      <c r="C136" t="s">
        <v>179</v>
      </c>
      <c r="D136">
        <v>40</v>
      </c>
      <c r="E136" t="s">
        <v>118</v>
      </c>
      <c r="F136" t="s">
        <v>120</v>
      </c>
      <c r="G136" t="s">
        <v>120</v>
      </c>
      <c r="H136" t="s">
        <v>17</v>
      </c>
      <c r="I136">
        <v>1</v>
      </c>
      <c r="J136" t="s">
        <v>5</v>
      </c>
      <c r="K136">
        <v>8</v>
      </c>
      <c r="L136">
        <v>1</v>
      </c>
      <c r="M136">
        <v>2</v>
      </c>
      <c r="N136">
        <v>3</v>
      </c>
      <c r="O136">
        <v>1</v>
      </c>
      <c r="P136">
        <f>Tabla4[[#This Row],[mVis-IDA]]+Tabla4[[#This Row],[mLoc-VUE]]</f>
        <v>4</v>
      </c>
      <c r="Q136">
        <f>Tabla4[[#This Row],[mLoc-IDA]]+Tabla4[[#This Row],[mVis-VUE]]</f>
        <v>3</v>
      </c>
      <c r="R136">
        <f>IF(Tabla4[[#This Row],[Global-S1]]&gt;Tabla4[[#This Row],[Global-S2]],1,IF(Tabla4[[#This Row],[Global-S1]]=Tabla4[[#This Row],[Global-S2]],0,-1))</f>
        <v>1</v>
      </c>
      <c r="S136" t="s">
        <v>17</v>
      </c>
    </row>
    <row r="137" spans="2:20" x14ac:dyDescent="0.45">
      <c r="B137">
        <v>135</v>
      </c>
      <c r="C137" t="s">
        <v>179</v>
      </c>
      <c r="D137">
        <v>40</v>
      </c>
      <c r="E137" t="s">
        <v>118</v>
      </c>
      <c r="F137" t="s">
        <v>127</v>
      </c>
      <c r="G137" t="s">
        <v>127</v>
      </c>
      <c r="H137" t="s">
        <v>180</v>
      </c>
      <c r="I137">
        <v>2</v>
      </c>
      <c r="J137" t="s">
        <v>1</v>
      </c>
      <c r="K137">
        <v>7</v>
      </c>
      <c r="L137">
        <v>3</v>
      </c>
      <c r="M137">
        <v>2</v>
      </c>
      <c r="N137">
        <v>2</v>
      </c>
      <c r="O137">
        <v>4</v>
      </c>
      <c r="P137">
        <f>Tabla4[[#This Row],[mVis-IDA]]+Tabla4[[#This Row],[mLoc-VUE]]</f>
        <v>5</v>
      </c>
      <c r="Q137">
        <f>Tabla4[[#This Row],[mLoc-IDA]]+Tabla4[[#This Row],[mVis-VUE]]</f>
        <v>6</v>
      </c>
      <c r="R137">
        <f>IF(Tabla4[[#This Row],[Global-S1]]&gt;Tabla4[[#This Row],[Global-S2]],1,IF(Tabla4[[#This Row],[Global-S1]]=Tabla4[[#This Row],[Global-S2]],0,-1))</f>
        <v>-1</v>
      </c>
      <c r="S137" t="s">
        <v>1</v>
      </c>
    </row>
    <row r="138" spans="2:20" x14ac:dyDescent="0.45">
      <c r="B138">
        <v>136</v>
      </c>
      <c r="C138" t="s">
        <v>179</v>
      </c>
      <c r="D138">
        <v>40</v>
      </c>
      <c r="E138" t="s">
        <v>118</v>
      </c>
      <c r="F138" t="s">
        <v>129</v>
      </c>
      <c r="G138" t="s">
        <v>129</v>
      </c>
      <c r="H138" t="s">
        <v>14</v>
      </c>
      <c r="I138">
        <v>3</v>
      </c>
      <c r="J138" t="s">
        <v>4</v>
      </c>
      <c r="K138">
        <v>6</v>
      </c>
      <c r="L138">
        <v>1</v>
      </c>
      <c r="M138">
        <v>2</v>
      </c>
      <c r="N138">
        <v>1</v>
      </c>
      <c r="O138">
        <v>1</v>
      </c>
      <c r="P138">
        <f>Tabla4[[#This Row],[mVis-IDA]]+Tabla4[[#This Row],[mLoc-VUE]]</f>
        <v>2</v>
      </c>
      <c r="Q138">
        <f>Tabla4[[#This Row],[mLoc-IDA]]+Tabla4[[#This Row],[mVis-VUE]]</f>
        <v>3</v>
      </c>
      <c r="R138">
        <f>IF(Tabla4[[#This Row],[Global-S1]]&gt;Tabla4[[#This Row],[Global-S2]],1,IF(Tabla4[[#This Row],[Global-S1]]=Tabla4[[#This Row],[Global-S2]],0,-1))</f>
        <v>-1</v>
      </c>
      <c r="S138" t="s">
        <v>4</v>
      </c>
    </row>
    <row r="139" spans="2:20" x14ac:dyDescent="0.45">
      <c r="B139">
        <v>137</v>
      </c>
      <c r="C139" t="s">
        <v>179</v>
      </c>
      <c r="D139">
        <v>40</v>
      </c>
      <c r="E139" t="s">
        <v>118</v>
      </c>
      <c r="F139" t="s">
        <v>130</v>
      </c>
      <c r="G139" t="s">
        <v>130</v>
      </c>
      <c r="H139" t="s">
        <v>7</v>
      </c>
      <c r="I139">
        <v>4</v>
      </c>
      <c r="J139" t="s">
        <v>21</v>
      </c>
      <c r="K139">
        <v>5</v>
      </c>
      <c r="L139">
        <v>0</v>
      </c>
      <c r="M139">
        <v>1</v>
      </c>
      <c r="N139">
        <v>0</v>
      </c>
      <c r="O139">
        <v>0</v>
      </c>
      <c r="P139">
        <f>Tabla4[[#This Row],[mVis-IDA]]+Tabla4[[#This Row],[mLoc-VUE]]</f>
        <v>0</v>
      </c>
      <c r="Q139">
        <f>Tabla4[[#This Row],[mLoc-IDA]]+Tabla4[[#This Row],[mVis-VUE]]</f>
        <v>1</v>
      </c>
      <c r="R139">
        <f>IF(Tabla4[[#This Row],[Global-S1]]&gt;Tabla4[[#This Row],[Global-S2]],1,IF(Tabla4[[#This Row],[Global-S1]]=Tabla4[[#This Row],[Global-S2]],0,-1))</f>
        <v>-1</v>
      </c>
      <c r="S139" t="s">
        <v>21</v>
      </c>
    </row>
    <row r="140" spans="2:20" x14ac:dyDescent="0.45">
      <c r="B140">
        <v>138</v>
      </c>
      <c r="C140" t="s">
        <v>179</v>
      </c>
      <c r="D140">
        <v>40</v>
      </c>
      <c r="E140" t="s">
        <v>131</v>
      </c>
      <c r="F140" t="s">
        <v>132</v>
      </c>
      <c r="G140" t="s">
        <v>156</v>
      </c>
      <c r="H140" t="s">
        <v>17</v>
      </c>
      <c r="I140">
        <v>1</v>
      </c>
      <c r="J140" t="s">
        <v>1</v>
      </c>
      <c r="K140">
        <v>7</v>
      </c>
      <c r="L140">
        <v>2</v>
      </c>
      <c r="M140">
        <v>1</v>
      </c>
      <c r="N140">
        <v>2</v>
      </c>
      <c r="O140">
        <v>3</v>
      </c>
      <c r="P140">
        <f>Tabla4[[#This Row],[mVis-IDA]]+Tabla4[[#This Row],[mLoc-VUE]]</f>
        <v>4</v>
      </c>
      <c r="Q140">
        <f>Tabla4[[#This Row],[mLoc-IDA]]+Tabla4[[#This Row],[mVis-VUE]]</f>
        <v>4</v>
      </c>
      <c r="R140">
        <f>IF(Tabla4[[#This Row],[Global-S1]]&gt;Tabla4[[#This Row],[Global-S2]],1,IF(Tabla4[[#This Row],[Global-S1]]=Tabla4[[#This Row],[Global-S2]],0,-1))</f>
        <v>0</v>
      </c>
      <c r="S140" t="s">
        <v>17</v>
      </c>
      <c r="T140" t="s">
        <v>137</v>
      </c>
    </row>
    <row r="141" spans="2:20" x14ac:dyDescent="0.45">
      <c r="B141">
        <v>139</v>
      </c>
      <c r="C141" t="s">
        <v>179</v>
      </c>
      <c r="D141">
        <v>40</v>
      </c>
      <c r="E141" t="s">
        <v>131</v>
      </c>
      <c r="F141" t="s">
        <v>133</v>
      </c>
      <c r="G141" t="s">
        <v>161</v>
      </c>
      <c r="H141" t="s">
        <v>21</v>
      </c>
      <c r="I141">
        <v>5</v>
      </c>
      <c r="J141" t="s">
        <v>4</v>
      </c>
      <c r="K141">
        <v>6</v>
      </c>
      <c r="L141">
        <v>2</v>
      </c>
      <c r="M141">
        <v>1</v>
      </c>
      <c r="N141">
        <v>2</v>
      </c>
      <c r="O141">
        <v>1</v>
      </c>
      <c r="P141">
        <f>Tabla4[[#This Row],[mVis-IDA]]+Tabla4[[#This Row],[mLoc-VUE]]</f>
        <v>4</v>
      </c>
      <c r="Q141">
        <f>Tabla4[[#This Row],[mLoc-IDA]]+Tabla4[[#This Row],[mVis-VUE]]</f>
        <v>2</v>
      </c>
      <c r="R141">
        <f>IF(Tabla4[[#This Row],[Global-S1]]&gt;Tabla4[[#This Row],[Global-S2]],1,IF(Tabla4[[#This Row],[Global-S1]]=Tabla4[[#This Row],[Global-S2]],0,-1))</f>
        <v>1</v>
      </c>
      <c r="S141" t="s">
        <v>21</v>
      </c>
    </row>
    <row r="142" spans="2:20" x14ac:dyDescent="0.45">
      <c r="B142">
        <v>140</v>
      </c>
      <c r="C142" t="s">
        <v>179</v>
      </c>
      <c r="D142">
        <v>40</v>
      </c>
      <c r="E142" t="s">
        <v>134</v>
      </c>
      <c r="F142" t="s">
        <v>135</v>
      </c>
      <c r="G142" t="s">
        <v>154</v>
      </c>
      <c r="H142" t="s">
        <v>17</v>
      </c>
      <c r="I142">
        <v>1</v>
      </c>
      <c r="J142" t="s">
        <v>21</v>
      </c>
      <c r="K142">
        <v>5</v>
      </c>
      <c r="L142">
        <v>0</v>
      </c>
      <c r="M142">
        <v>0</v>
      </c>
      <c r="N142">
        <v>1</v>
      </c>
      <c r="O142">
        <v>0</v>
      </c>
      <c r="P142">
        <f>Tabla4[[#This Row],[mVis-IDA]]+Tabla4[[#This Row],[mLoc-VUE]]</f>
        <v>1</v>
      </c>
      <c r="Q142">
        <f>Tabla4[[#This Row],[mLoc-IDA]]+Tabla4[[#This Row],[mVis-VUE]]</f>
        <v>0</v>
      </c>
      <c r="R142">
        <f>IF(Tabla4[[#This Row],[Global-S1]]&gt;Tabla4[[#This Row],[Global-S2]],1,IF(Tabla4[[#This Row],[Global-S1]]=Tabla4[[#This Row],[Global-S2]],0,-1))</f>
        <v>1</v>
      </c>
      <c r="S142" t="s">
        <v>17</v>
      </c>
    </row>
    <row r="143" spans="2:20" x14ac:dyDescent="0.45">
      <c r="B143">
        <v>141</v>
      </c>
      <c r="C143" t="s">
        <v>181</v>
      </c>
      <c r="D143">
        <v>41</v>
      </c>
      <c r="E143" t="s">
        <v>118</v>
      </c>
      <c r="F143" t="s">
        <v>120</v>
      </c>
      <c r="G143" t="s">
        <v>120</v>
      </c>
      <c r="H143" t="s">
        <v>14</v>
      </c>
      <c r="I143">
        <v>1</v>
      </c>
      <c r="J143" t="s">
        <v>1</v>
      </c>
      <c r="K143">
        <v>8</v>
      </c>
      <c r="L143">
        <v>0</v>
      </c>
      <c r="M143">
        <v>2</v>
      </c>
      <c r="N143">
        <v>2</v>
      </c>
      <c r="O143">
        <v>2</v>
      </c>
      <c r="P143">
        <f>Tabla4[[#This Row],[mVis-IDA]]+Tabla4[[#This Row],[mLoc-VUE]]</f>
        <v>2</v>
      </c>
      <c r="Q143">
        <f>Tabla4[[#This Row],[mLoc-IDA]]+Tabla4[[#This Row],[mVis-VUE]]</f>
        <v>4</v>
      </c>
      <c r="R143">
        <f>IF(Tabla4[[#This Row],[Global-S1]]&gt;Tabla4[[#This Row],[Global-S2]],1,IF(Tabla4[[#This Row],[Global-S1]]=Tabla4[[#This Row],[Global-S2]],0,-1))</f>
        <v>-1</v>
      </c>
      <c r="S143" t="s">
        <v>1</v>
      </c>
    </row>
    <row r="144" spans="2:20" x14ac:dyDescent="0.45">
      <c r="B144">
        <v>142</v>
      </c>
      <c r="C144" t="s">
        <v>181</v>
      </c>
      <c r="D144">
        <v>41</v>
      </c>
      <c r="E144" t="s">
        <v>118</v>
      </c>
      <c r="F144" t="s">
        <v>127</v>
      </c>
      <c r="G144" t="s">
        <v>127</v>
      </c>
      <c r="H144" t="s">
        <v>13</v>
      </c>
      <c r="I144">
        <v>2</v>
      </c>
      <c r="J144" t="s">
        <v>17</v>
      </c>
      <c r="K144">
        <v>7</v>
      </c>
      <c r="L144">
        <v>1</v>
      </c>
      <c r="M144">
        <v>1</v>
      </c>
      <c r="N144">
        <v>0</v>
      </c>
      <c r="O144">
        <v>1</v>
      </c>
      <c r="P144">
        <f>Tabla4[[#This Row],[mVis-IDA]]+Tabla4[[#This Row],[mLoc-VUE]]</f>
        <v>1</v>
      </c>
      <c r="Q144">
        <f>Tabla4[[#This Row],[mLoc-IDA]]+Tabla4[[#This Row],[mVis-VUE]]</f>
        <v>2</v>
      </c>
      <c r="R144">
        <f>IF(Tabla4[[#This Row],[Global-S1]]&gt;Tabla4[[#This Row],[Global-S2]],1,IF(Tabla4[[#This Row],[Global-S1]]=Tabla4[[#This Row],[Global-S2]],0,-1))</f>
        <v>-1</v>
      </c>
      <c r="S144" t="s">
        <v>17</v>
      </c>
    </row>
    <row r="145" spans="2:20" x14ac:dyDescent="0.45">
      <c r="B145">
        <v>143</v>
      </c>
      <c r="C145" t="s">
        <v>181</v>
      </c>
      <c r="D145">
        <v>41</v>
      </c>
      <c r="E145" t="s">
        <v>118</v>
      </c>
      <c r="F145" t="s">
        <v>129</v>
      </c>
      <c r="G145" t="s">
        <v>129</v>
      </c>
      <c r="H145" t="s">
        <v>3</v>
      </c>
      <c r="I145">
        <v>3</v>
      </c>
      <c r="J145" t="s">
        <v>9</v>
      </c>
      <c r="K145">
        <v>6</v>
      </c>
      <c r="L145">
        <v>3</v>
      </c>
      <c r="M145">
        <v>1</v>
      </c>
      <c r="N145">
        <v>3</v>
      </c>
      <c r="O145">
        <v>3</v>
      </c>
      <c r="P145">
        <f>Tabla4[[#This Row],[mVis-IDA]]+Tabla4[[#This Row],[mLoc-VUE]]</f>
        <v>6</v>
      </c>
      <c r="Q145">
        <f>Tabla4[[#This Row],[mLoc-IDA]]+Tabla4[[#This Row],[mVis-VUE]]</f>
        <v>4</v>
      </c>
      <c r="R145">
        <f>IF(Tabla4[[#This Row],[Global-S1]]&gt;Tabla4[[#This Row],[Global-S2]],1,IF(Tabla4[[#This Row],[Global-S1]]=Tabla4[[#This Row],[Global-S2]],0,-1))</f>
        <v>1</v>
      </c>
      <c r="S145" t="s">
        <v>3</v>
      </c>
    </row>
    <row r="146" spans="2:20" x14ac:dyDescent="0.45">
      <c r="B146">
        <v>144</v>
      </c>
      <c r="C146" t="s">
        <v>181</v>
      </c>
      <c r="D146">
        <v>41</v>
      </c>
      <c r="E146" t="s">
        <v>118</v>
      </c>
      <c r="F146" t="s">
        <v>130</v>
      </c>
      <c r="G146" t="s">
        <v>130</v>
      </c>
      <c r="H146" t="s">
        <v>4</v>
      </c>
      <c r="I146">
        <v>4</v>
      </c>
      <c r="J146" t="s">
        <v>0</v>
      </c>
      <c r="K146">
        <v>5</v>
      </c>
      <c r="L146">
        <v>2</v>
      </c>
      <c r="M146">
        <v>1</v>
      </c>
      <c r="N146">
        <v>0</v>
      </c>
      <c r="O146">
        <v>0</v>
      </c>
      <c r="P146">
        <f>Tabla4[[#This Row],[mVis-IDA]]+Tabla4[[#This Row],[mLoc-VUE]]</f>
        <v>2</v>
      </c>
      <c r="Q146">
        <f>Tabla4[[#This Row],[mLoc-IDA]]+Tabla4[[#This Row],[mVis-VUE]]</f>
        <v>1</v>
      </c>
      <c r="R146">
        <f>IF(Tabla4[[#This Row],[Global-S1]]&gt;Tabla4[[#This Row],[Global-S2]],1,IF(Tabla4[[#This Row],[Global-S1]]=Tabla4[[#This Row],[Global-S2]],0,-1))</f>
        <v>1</v>
      </c>
      <c r="S146" t="s">
        <v>4</v>
      </c>
    </row>
    <row r="147" spans="2:20" x14ac:dyDescent="0.45">
      <c r="B147">
        <v>145</v>
      </c>
      <c r="C147" t="s">
        <v>181</v>
      </c>
      <c r="D147">
        <v>41</v>
      </c>
      <c r="E147" t="s">
        <v>131</v>
      </c>
      <c r="F147" t="s">
        <v>132</v>
      </c>
      <c r="G147" t="s">
        <v>149</v>
      </c>
      <c r="H147" t="s">
        <v>3</v>
      </c>
      <c r="I147">
        <v>3</v>
      </c>
      <c r="J147" t="s">
        <v>1</v>
      </c>
      <c r="K147">
        <v>8</v>
      </c>
      <c r="L147">
        <v>0</v>
      </c>
      <c r="M147">
        <v>2</v>
      </c>
      <c r="N147">
        <v>0</v>
      </c>
      <c r="O147">
        <v>0</v>
      </c>
      <c r="P147">
        <f>Tabla4[[#This Row],[mVis-IDA]]+Tabla4[[#This Row],[mLoc-VUE]]</f>
        <v>0</v>
      </c>
      <c r="Q147">
        <f>Tabla4[[#This Row],[mLoc-IDA]]+Tabla4[[#This Row],[mVis-VUE]]</f>
        <v>2</v>
      </c>
      <c r="R147">
        <f>IF(Tabla4[[#This Row],[Global-S1]]&gt;Tabla4[[#This Row],[Global-S2]],1,IF(Tabla4[[#This Row],[Global-S1]]=Tabla4[[#This Row],[Global-S2]],0,-1))</f>
        <v>-1</v>
      </c>
      <c r="S147" t="s">
        <v>1</v>
      </c>
    </row>
    <row r="148" spans="2:20" x14ac:dyDescent="0.45">
      <c r="B148">
        <v>146</v>
      </c>
      <c r="C148" t="s">
        <v>181</v>
      </c>
      <c r="D148">
        <v>41</v>
      </c>
      <c r="E148" t="s">
        <v>131</v>
      </c>
      <c r="F148" t="s">
        <v>133</v>
      </c>
      <c r="G148" t="s">
        <v>153</v>
      </c>
      <c r="H148" t="s">
        <v>4</v>
      </c>
      <c r="I148">
        <v>4</v>
      </c>
      <c r="J148" t="s">
        <v>17</v>
      </c>
      <c r="K148">
        <v>7</v>
      </c>
      <c r="L148">
        <v>1</v>
      </c>
      <c r="M148">
        <v>1</v>
      </c>
      <c r="N148">
        <v>1</v>
      </c>
      <c r="O148">
        <v>0</v>
      </c>
      <c r="P148">
        <f>Tabla4[[#This Row],[mVis-IDA]]+Tabla4[[#This Row],[mLoc-VUE]]</f>
        <v>2</v>
      </c>
      <c r="Q148">
        <f>Tabla4[[#This Row],[mLoc-IDA]]+Tabla4[[#This Row],[mVis-VUE]]</f>
        <v>1</v>
      </c>
      <c r="R148">
        <f>IF(Tabla4[[#This Row],[Global-S1]]&gt;Tabla4[[#This Row],[Global-S2]],1,IF(Tabla4[[#This Row],[Global-S1]]=Tabla4[[#This Row],[Global-S2]],0,-1))</f>
        <v>1</v>
      </c>
      <c r="S148" t="s">
        <v>4</v>
      </c>
    </row>
    <row r="149" spans="2:20" x14ac:dyDescent="0.45">
      <c r="B149">
        <v>147</v>
      </c>
      <c r="C149" t="s">
        <v>181</v>
      </c>
      <c r="D149">
        <v>41</v>
      </c>
      <c r="E149" t="s">
        <v>134</v>
      </c>
      <c r="F149" t="s">
        <v>135</v>
      </c>
      <c r="G149" t="s">
        <v>175</v>
      </c>
      <c r="H149" t="s">
        <v>4</v>
      </c>
      <c r="I149">
        <v>4</v>
      </c>
      <c r="J149" t="s">
        <v>1</v>
      </c>
      <c r="K149">
        <v>8</v>
      </c>
      <c r="L149">
        <v>1</v>
      </c>
      <c r="M149">
        <v>1</v>
      </c>
      <c r="N149">
        <v>1</v>
      </c>
      <c r="O149">
        <v>2</v>
      </c>
      <c r="P149">
        <f>Tabla4[[#This Row],[mVis-IDA]]+Tabla4[[#This Row],[mLoc-VUE]]</f>
        <v>2</v>
      </c>
      <c r="Q149">
        <f>Tabla4[[#This Row],[mLoc-IDA]]+Tabla4[[#This Row],[mVis-VUE]]</f>
        <v>3</v>
      </c>
      <c r="R149">
        <f>IF(Tabla4[[#This Row],[Global-S1]]&gt;Tabla4[[#This Row],[Global-S2]],1,IF(Tabla4[[#This Row],[Global-S1]]=Tabla4[[#This Row],[Global-S2]],0,-1))</f>
        <v>-1</v>
      </c>
      <c r="S149" t="s">
        <v>1</v>
      </c>
    </row>
    <row r="150" spans="2:20" x14ac:dyDescent="0.45">
      <c r="B150">
        <v>148</v>
      </c>
      <c r="C150" t="s">
        <v>182</v>
      </c>
      <c r="D150">
        <v>42</v>
      </c>
      <c r="E150" t="s">
        <v>118</v>
      </c>
      <c r="F150" t="s">
        <v>120</v>
      </c>
      <c r="G150" t="s">
        <v>120</v>
      </c>
      <c r="H150" t="s">
        <v>17</v>
      </c>
      <c r="I150">
        <v>1</v>
      </c>
      <c r="J150" s="1" t="s">
        <v>11</v>
      </c>
      <c r="K150">
        <v>8</v>
      </c>
      <c r="L150">
        <v>1</v>
      </c>
      <c r="M150">
        <v>1</v>
      </c>
      <c r="N150">
        <v>1</v>
      </c>
      <c r="O150">
        <v>1</v>
      </c>
      <c r="P150">
        <f>Tabla4[[#This Row],[mVis-IDA]]+Tabla4[[#This Row],[mLoc-VUE]]</f>
        <v>2</v>
      </c>
      <c r="Q150">
        <f>Tabla4[[#This Row],[mLoc-IDA]]+Tabla4[[#This Row],[mVis-VUE]]</f>
        <v>2</v>
      </c>
      <c r="R150">
        <f>IF(Tabla4[[#This Row],[Global-S1]]&gt;Tabla4[[#This Row],[Global-S2]],1,IF(Tabla4[[#This Row],[Global-S1]]=Tabla4[[#This Row],[Global-S2]],0,-1))</f>
        <v>0</v>
      </c>
      <c r="S150" t="s">
        <v>17</v>
      </c>
      <c r="T150" t="s">
        <v>137</v>
      </c>
    </row>
    <row r="151" spans="2:20" x14ac:dyDescent="0.45">
      <c r="B151">
        <v>149</v>
      </c>
      <c r="C151" t="s">
        <v>182</v>
      </c>
      <c r="D151">
        <v>42</v>
      </c>
      <c r="E151" t="s">
        <v>118</v>
      </c>
      <c r="F151" t="s">
        <v>127</v>
      </c>
      <c r="G151" t="s">
        <v>127</v>
      </c>
      <c r="H151" t="s">
        <v>1</v>
      </c>
      <c r="I151">
        <v>2</v>
      </c>
      <c r="J151" t="s">
        <v>10</v>
      </c>
      <c r="K151">
        <v>7</v>
      </c>
      <c r="L151">
        <v>3</v>
      </c>
      <c r="M151">
        <v>1</v>
      </c>
      <c r="N151">
        <v>3</v>
      </c>
      <c r="O151">
        <v>2</v>
      </c>
      <c r="P151">
        <f>Tabla4[[#This Row],[mVis-IDA]]+Tabla4[[#This Row],[mLoc-VUE]]</f>
        <v>6</v>
      </c>
      <c r="Q151">
        <f>Tabla4[[#This Row],[mLoc-IDA]]+Tabla4[[#This Row],[mVis-VUE]]</f>
        <v>3</v>
      </c>
      <c r="R151">
        <f>IF(Tabla4[[#This Row],[Global-S1]]&gt;Tabla4[[#This Row],[Global-S2]],1,IF(Tabla4[[#This Row],[Global-S1]]=Tabla4[[#This Row],[Global-S2]],0,-1))</f>
        <v>1</v>
      </c>
      <c r="S151" t="s">
        <v>1</v>
      </c>
    </row>
    <row r="152" spans="2:20" x14ac:dyDescent="0.45">
      <c r="B152">
        <v>150</v>
      </c>
      <c r="C152" t="s">
        <v>182</v>
      </c>
      <c r="D152">
        <v>42</v>
      </c>
      <c r="E152" t="s">
        <v>118</v>
      </c>
      <c r="F152" t="s">
        <v>129</v>
      </c>
      <c r="G152" t="s">
        <v>129</v>
      </c>
      <c r="H152" t="s">
        <v>3</v>
      </c>
      <c r="I152">
        <v>3</v>
      </c>
      <c r="J152" t="s">
        <v>9</v>
      </c>
      <c r="K152">
        <v>6</v>
      </c>
      <c r="L152">
        <v>3</v>
      </c>
      <c r="M152">
        <v>3</v>
      </c>
      <c r="N152">
        <v>4</v>
      </c>
      <c r="O152">
        <v>1</v>
      </c>
      <c r="P152">
        <f>Tabla4[[#This Row],[mVis-IDA]]+Tabla4[[#This Row],[mLoc-VUE]]</f>
        <v>7</v>
      </c>
      <c r="Q152">
        <f>Tabla4[[#This Row],[mLoc-IDA]]+Tabla4[[#This Row],[mVis-VUE]]</f>
        <v>4</v>
      </c>
      <c r="R152">
        <f>IF(Tabla4[[#This Row],[Global-S1]]&gt;Tabla4[[#This Row],[Global-S2]],1,IF(Tabla4[[#This Row],[Global-S1]]=Tabla4[[#This Row],[Global-S2]],0,-1))</f>
        <v>1</v>
      </c>
      <c r="S152" t="s">
        <v>3</v>
      </c>
    </row>
    <row r="153" spans="2:20" x14ac:dyDescent="0.45">
      <c r="B153">
        <v>151</v>
      </c>
      <c r="C153" t="s">
        <v>182</v>
      </c>
      <c r="D153">
        <v>42</v>
      </c>
      <c r="E153" t="s">
        <v>118</v>
      </c>
      <c r="F153" t="s">
        <v>130</v>
      </c>
      <c r="G153" t="s">
        <v>130</v>
      </c>
      <c r="H153" t="s">
        <v>14</v>
      </c>
      <c r="I153">
        <v>4</v>
      </c>
      <c r="J153" t="s">
        <v>24</v>
      </c>
      <c r="K153">
        <v>5</v>
      </c>
      <c r="L153">
        <v>1</v>
      </c>
      <c r="M153">
        <v>0</v>
      </c>
      <c r="N153">
        <v>1</v>
      </c>
      <c r="O153">
        <v>0</v>
      </c>
      <c r="P153">
        <f>Tabla4[[#This Row],[mVis-IDA]]+Tabla4[[#This Row],[mLoc-VUE]]</f>
        <v>2</v>
      </c>
      <c r="Q153">
        <f>Tabla4[[#This Row],[mLoc-IDA]]+Tabla4[[#This Row],[mVis-VUE]]</f>
        <v>0</v>
      </c>
      <c r="R153">
        <f>IF(Tabla4[[#This Row],[Global-S1]]&gt;Tabla4[[#This Row],[Global-S2]],1,IF(Tabla4[[#This Row],[Global-S1]]=Tabla4[[#This Row],[Global-S2]],0,-1))</f>
        <v>1</v>
      </c>
      <c r="S153" t="s">
        <v>14</v>
      </c>
    </row>
    <row r="154" spans="2:20" x14ac:dyDescent="0.45">
      <c r="B154">
        <v>152</v>
      </c>
      <c r="C154" t="s">
        <v>182</v>
      </c>
      <c r="D154">
        <v>42</v>
      </c>
      <c r="E154" t="s">
        <v>131</v>
      </c>
      <c r="F154" t="s">
        <v>132</v>
      </c>
      <c r="G154" t="s">
        <v>132</v>
      </c>
      <c r="H154" t="s">
        <v>17</v>
      </c>
      <c r="I154">
        <v>1</v>
      </c>
      <c r="J154" t="s">
        <v>14</v>
      </c>
      <c r="K154">
        <v>4</v>
      </c>
      <c r="L154">
        <v>3</v>
      </c>
      <c r="M154">
        <v>1</v>
      </c>
      <c r="N154">
        <v>2</v>
      </c>
      <c r="O154">
        <v>0</v>
      </c>
      <c r="P154">
        <f>Tabla4[[#This Row],[mVis-IDA]]+Tabla4[[#This Row],[mLoc-VUE]]</f>
        <v>5</v>
      </c>
      <c r="Q154">
        <f>Tabla4[[#This Row],[mLoc-IDA]]+Tabla4[[#This Row],[mVis-VUE]]</f>
        <v>1</v>
      </c>
      <c r="R154">
        <f>IF(Tabla4[[#This Row],[Global-S1]]&gt;Tabla4[[#This Row],[Global-S2]],1,IF(Tabla4[[#This Row],[Global-S1]]=Tabla4[[#This Row],[Global-S2]],0,-1))</f>
        <v>1</v>
      </c>
      <c r="S154" t="s">
        <v>17</v>
      </c>
    </row>
    <row r="155" spans="2:20" x14ac:dyDescent="0.45">
      <c r="B155">
        <v>153</v>
      </c>
      <c r="C155" t="s">
        <v>182</v>
      </c>
      <c r="D155">
        <v>42</v>
      </c>
      <c r="E155" t="s">
        <v>131</v>
      </c>
      <c r="F155" t="s">
        <v>133</v>
      </c>
      <c r="G155" t="s">
        <v>133</v>
      </c>
      <c r="H155" t="s">
        <v>1</v>
      </c>
      <c r="I155">
        <v>2</v>
      </c>
      <c r="J155" t="s">
        <v>3</v>
      </c>
      <c r="K155">
        <v>3</v>
      </c>
      <c r="L155">
        <v>1</v>
      </c>
      <c r="M155">
        <v>0</v>
      </c>
      <c r="N155">
        <v>1</v>
      </c>
      <c r="O155">
        <v>0</v>
      </c>
      <c r="P155">
        <f>Tabla4[[#This Row],[mVis-IDA]]+Tabla4[[#This Row],[mLoc-VUE]]</f>
        <v>2</v>
      </c>
      <c r="Q155">
        <f>Tabla4[[#This Row],[mLoc-IDA]]+Tabla4[[#This Row],[mVis-VUE]]</f>
        <v>0</v>
      </c>
      <c r="R155">
        <f>IF(Tabla4[[#This Row],[Global-S1]]&gt;Tabla4[[#This Row],[Global-S2]],1,IF(Tabla4[[#This Row],[Global-S1]]=Tabla4[[#This Row],[Global-S2]],0,-1))</f>
        <v>1</v>
      </c>
      <c r="S155" t="s">
        <v>3</v>
      </c>
    </row>
    <row r="156" spans="2:20" x14ac:dyDescent="0.45">
      <c r="B156">
        <v>154</v>
      </c>
      <c r="C156" t="s">
        <v>182</v>
      </c>
      <c r="D156">
        <v>42</v>
      </c>
      <c r="E156" t="s">
        <v>134</v>
      </c>
      <c r="F156" t="s">
        <v>135</v>
      </c>
      <c r="G156" t="s">
        <v>165</v>
      </c>
      <c r="H156" t="s">
        <v>17</v>
      </c>
      <c r="I156">
        <v>1</v>
      </c>
      <c r="J156" t="s">
        <v>3</v>
      </c>
      <c r="K156">
        <v>3</v>
      </c>
      <c r="L156">
        <v>2</v>
      </c>
      <c r="M156">
        <v>1</v>
      </c>
      <c r="N156">
        <v>1</v>
      </c>
      <c r="O156">
        <v>1</v>
      </c>
      <c r="P156">
        <f>Tabla4[[#This Row],[mVis-IDA]]+Tabla4[[#This Row],[mLoc-VUE]]</f>
        <v>3</v>
      </c>
      <c r="Q156">
        <f>Tabla4[[#This Row],[mLoc-IDA]]+Tabla4[[#This Row],[mVis-VUE]]</f>
        <v>2</v>
      </c>
      <c r="R156">
        <f>IF(Tabla4[[#This Row],[Global-S1]]&gt;Tabla4[[#This Row],[Global-S2]],1,IF(Tabla4[[#This Row],[Global-S1]]=Tabla4[[#This Row],[Global-S2]],0,-1))</f>
        <v>1</v>
      </c>
      <c r="S156" t="s">
        <v>17</v>
      </c>
    </row>
    <row r="157" spans="2:20" x14ac:dyDescent="0.45">
      <c r="B157">
        <v>155</v>
      </c>
      <c r="C157" t="s">
        <v>183</v>
      </c>
      <c r="D157">
        <v>43</v>
      </c>
      <c r="E157" t="s">
        <v>118</v>
      </c>
      <c r="F157" t="s">
        <v>120</v>
      </c>
      <c r="G157" t="s">
        <v>120</v>
      </c>
      <c r="H157" t="s">
        <v>11</v>
      </c>
      <c r="I157">
        <v>1</v>
      </c>
      <c r="J157" s="1" t="s">
        <v>5</v>
      </c>
      <c r="K157">
        <v>8</v>
      </c>
      <c r="L157">
        <v>2</v>
      </c>
      <c r="M157">
        <v>0</v>
      </c>
      <c r="N157">
        <v>3</v>
      </c>
      <c r="O157">
        <v>2</v>
      </c>
      <c r="P157">
        <f>Tabla4[[#This Row],[mVis-IDA]]+Tabla4[[#This Row],[mLoc-VUE]]</f>
        <v>5</v>
      </c>
      <c r="Q157">
        <f>Tabla4[[#This Row],[mLoc-IDA]]+Tabla4[[#This Row],[mVis-VUE]]</f>
        <v>2</v>
      </c>
      <c r="R157">
        <f>IF(Tabla4[[#This Row],[Global-S1]]&gt;Tabla4[[#This Row],[Global-S2]],1,IF(Tabla4[[#This Row],[Global-S1]]=Tabla4[[#This Row],[Global-S2]],0,-1))</f>
        <v>1</v>
      </c>
      <c r="S157" t="s">
        <v>11</v>
      </c>
    </row>
    <row r="158" spans="2:20" x14ac:dyDescent="0.45">
      <c r="B158">
        <v>156</v>
      </c>
      <c r="C158" t="s">
        <v>183</v>
      </c>
      <c r="D158">
        <v>43</v>
      </c>
      <c r="E158" t="s">
        <v>118</v>
      </c>
      <c r="F158" t="s">
        <v>127</v>
      </c>
      <c r="G158" t="s">
        <v>127</v>
      </c>
      <c r="H158" t="s">
        <v>4</v>
      </c>
      <c r="I158">
        <v>2</v>
      </c>
      <c r="J158" t="s">
        <v>13</v>
      </c>
      <c r="K158">
        <v>7</v>
      </c>
      <c r="L158">
        <v>0</v>
      </c>
      <c r="M158">
        <v>2</v>
      </c>
      <c r="N158">
        <v>1</v>
      </c>
      <c r="O158">
        <v>1</v>
      </c>
      <c r="P158">
        <f>Tabla4[[#This Row],[mVis-IDA]]+Tabla4[[#This Row],[mLoc-VUE]]</f>
        <v>1</v>
      </c>
      <c r="Q158">
        <f>Tabla4[[#This Row],[mLoc-IDA]]+Tabla4[[#This Row],[mVis-VUE]]</f>
        <v>3</v>
      </c>
      <c r="R158">
        <f>IF(Tabla4[[#This Row],[Global-S1]]&gt;Tabla4[[#This Row],[Global-S2]],1,IF(Tabla4[[#This Row],[Global-S1]]=Tabla4[[#This Row],[Global-S2]],0,-1))</f>
        <v>-1</v>
      </c>
      <c r="S158" t="s">
        <v>13</v>
      </c>
    </row>
    <row r="159" spans="2:20" x14ac:dyDescent="0.45">
      <c r="B159">
        <v>157</v>
      </c>
      <c r="C159" t="s">
        <v>183</v>
      </c>
      <c r="D159">
        <v>43</v>
      </c>
      <c r="E159" t="s">
        <v>118</v>
      </c>
      <c r="F159" t="s">
        <v>129</v>
      </c>
      <c r="G159" t="s">
        <v>129</v>
      </c>
      <c r="H159" t="s">
        <v>7</v>
      </c>
      <c r="I159">
        <v>3</v>
      </c>
      <c r="J159" t="s">
        <v>14</v>
      </c>
      <c r="K159">
        <v>6</v>
      </c>
      <c r="L159">
        <v>1</v>
      </c>
      <c r="M159">
        <v>0</v>
      </c>
      <c r="N159">
        <v>2</v>
      </c>
      <c r="O159">
        <v>1</v>
      </c>
      <c r="P159">
        <f>Tabla4[[#This Row],[mVis-IDA]]+Tabla4[[#This Row],[mLoc-VUE]]</f>
        <v>3</v>
      </c>
      <c r="Q159">
        <f>Tabla4[[#This Row],[mLoc-IDA]]+Tabla4[[#This Row],[mVis-VUE]]</f>
        <v>1</v>
      </c>
      <c r="R159">
        <f>IF(Tabla4[[#This Row],[Global-S1]]&gt;Tabla4[[#This Row],[Global-S2]],1,IF(Tabla4[[#This Row],[Global-S1]]=Tabla4[[#This Row],[Global-S2]],0,-1))</f>
        <v>1</v>
      </c>
      <c r="S159" t="s">
        <v>7</v>
      </c>
    </row>
    <row r="160" spans="2:20" x14ac:dyDescent="0.45">
      <c r="B160">
        <v>158</v>
      </c>
      <c r="C160" t="s">
        <v>183</v>
      </c>
      <c r="D160">
        <v>43</v>
      </c>
      <c r="E160" t="s">
        <v>118</v>
      </c>
      <c r="F160" t="s">
        <v>130</v>
      </c>
      <c r="G160" t="s">
        <v>130</v>
      </c>
      <c r="H160" t="s">
        <v>1</v>
      </c>
      <c r="I160">
        <v>4</v>
      </c>
      <c r="J160" t="s">
        <v>21</v>
      </c>
      <c r="K160">
        <v>5</v>
      </c>
      <c r="L160">
        <v>1</v>
      </c>
      <c r="M160">
        <v>1</v>
      </c>
      <c r="N160">
        <v>1</v>
      </c>
      <c r="O160">
        <v>0</v>
      </c>
      <c r="P160">
        <f>Tabla4[[#This Row],[mVis-IDA]]+Tabla4[[#This Row],[mLoc-VUE]]</f>
        <v>2</v>
      </c>
      <c r="Q160">
        <f>Tabla4[[#This Row],[mLoc-IDA]]+Tabla4[[#This Row],[mVis-VUE]]</f>
        <v>1</v>
      </c>
      <c r="R160">
        <f>IF(Tabla4[[#This Row],[Global-S1]]&gt;Tabla4[[#This Row],[Global-S2]],1,IF(Tabla4[[#This Row],[Global-S1]]=Tabla4[[#This Row],[Global-S2]],0,-1))</f>
        <v>1</v>
      </c>
      <c r="S160" t="s">
        <v>1</v>
      </c>
    </row>
    <row r="161" spans="2:20" x14ac:dyDescent="0.45">
      <c r="B161">
        <v>159</v>
      </c>
      <c r="C161" t="s">
        <v>183</v>
      </c>
      <c r="D161">
        <v>43</v>
      </c>
      <c r="E161" t="s">
        <v>131</v>
      </c>
      <c r="F161" t="s">
        <v>132</v>
      </c>
      <c r="G161" t="s">
        <v>156</v>
      </c>
      <c r="H161" t="s">
        <v>11</v>
      </c>
      <c r="I161">
        <v>1</v>
      </c>
      <c r="J161" t="s">
        <v>13</v>
      </c>
      <c r="K161">
        <v>7</v>
      </c>
      <c r="L161">
        <v>0</v>
      </c>
      <c r="M161">
        <v>3</v>
      </c>
      <c r="N161">
        <v>4</v>
      </c>
      <c r="O161">
        <v>2</v>
      </c>
      <c r="P161">
        <f>Tabla4[[#This Row],[mVis-IDA]]+Tabla4[[#This Row],[mLoc-VUE]]</f>
        <v>4</v>
      </c>
      <c r="Q161">
        <f>Tabla4[[#This Row],[mLoc-IDA]]+Tabla4[[#This Row],[mVis-VUE]]</f>
        <v>5</v>
      </c>
      <c r="R161">
        <f>IF(Tabla4[[#This Row],[Global-S1]]&gt;Tabla4[[#This Row],[Global-S2]],1,IF(Tabla4[[#This Row],[Global-S1]]=Tabla4[[#This Row],[Global-S2]],0,-1))</f>
        <v>-1</v>
      </c>
      <c r="S161" t="s">
        <v>13</v>
      </c>
    </row>
    <row r="162" spans="2:20" x14ac:dyDescent="0.45">
      <c r="B162">
        <v>160</v>
      </c>
      <c r="C162" t="s">
        <v>183</v>
      </c>
      <c r="D162">
        <v>43</v>
      </c>
      <c r="E162" t="s">
        <v>131</v>
      </c>
      <c r="F162" t="s">
        <v>133</v>
      </c>
      <c r="G162" t="s">
        <v>150</v>
      </c>
      <c r="H162" t="s">
        <v>7</v>
      </c>
      <c r="I162">
        <v>3</v>
      </c>
      <c r="J162" t="s">
        <v>1</v>
      </c>
      <c r="K162">
        <v>4</v>
      </c>
      <c r="L162">
        <v>0</v>
      </c>
      <c r="M162">
        <v>1</v>
      </c>
      <c r="N162">
        <v>1</v>
      </c>
      <c r="O162">
        <v>0</v>
      </c>
      <c r="P162">
        <f>Tabla4[[#This Row],[mVis-IDA]]+Tabla4[[#This Row],[mLoc-VUE]]</f>
        <v>1</v>
      </c>
      <c r="Q162">
        <f>Tabla4[[#This Row],[mLoc-IDA]]+Tabla4[[#This Row],[mVis-VUE]]</f>
        <v>1</v>
      </c>
      <c r="R162">
        <f>IF(Tabla4[[#This Row],[Global-S1]]&gt;Tabla4[[#This Row],[Global-S2]],1,IF(Tabla4[[#This Row],[Global-S1]]=Tabla4[[#This Row],[Global-S2]],0,-1))</f>
        <v>0</v>
      </c>
      <c r="S162" t="s">
        <v>7</v>
      </c>
      <c r="T162" t="s">
        <v>137</v>
      </c>
    </row>
    <row r="163" spans="2:20" x14ac:dyDescent="0.45">
      <c r="B163">
        <v>161</v>
      </c>
      <c r="C163" t="s">
        <v>183</v>
      </c>
      <c r="D163">
        <v>43</v>
      </c>
      <c r="E163" t="s">
        <v>134</v>
      </c>
      <c r="F163" t="s">
        <v>135</v>
      </c>
      <c r="G163" t="s">
        <v>171</v>
      </c>
      <c r="H163" t="s">
        <v>7</v>
      </c>
      <c r="I163">
        <v>3</v>
      </c>
      <c r="J163" t="s">
        <v>13</v>
      </c>
      <c r="K163">
        <v>7</v>
      </c>
      <c r="L163">
        <v>0</v>
      </c>
      <c r="M163">
        <v>0</v>
      </c>
      <c r="N163">
        <v>2</v>
      </c>
      <c r="O163">
        <v>1</v>
      </c>
      <c r="P163">
        <f>Tabla4[[#This Row],[mVis-IDA]]+Tabla4[[#This Row],[mLoc-VUE]]</f>
        <v>2</v>
      </c>
      <c r="Q163">
        <f>Tabla4[[#This Row],[mLoc-IDA]]+Tabla4[[#This Row],[mVis-VUE]]</f>
        <v>1</v>
      </c>
      <c r="R163">
        <f>IF(Tabla4[[#This Row],[Global-S1]]&gt;Tabla4[[#This Row],[Global-S2]],1,IF(Tabla4[[#This Row],[Global-S1]]=Tabla4[[#This Row],[Global-S2]],0,-1))</f>
        <v>1</v>
      </c>
      <c r="S163" t="s">
        <v>7</v>
      </c>
    </row>
    <row r="164" spans="2:20" x14ac:dyDescent="0.45">
      <c r="B164">
        <v>162</v>
      </c>
      <c r="C164" t="s">
        <v>184</v>
      </c>
      <c r="D164">
        <v>44</v>
      </c>
      <c r="E164" t="s">
        <v>118</v>
      </c>
      <c r="F164" t="s">
        <v>120</v>
      </c>
      <c r="G164" t="s">
        <v>120</v>
      </c>
      <c r="H164" t="s">
        <v>1</v>
      </c>
      <c r="I164">
        <v>1</v>
      </c>
      <c r="J164" t="s">
        <v>0</v>
      </c>
      <c r="K164">
        <v>8</v>
      </c>
      <c r="L164">
        <v>1</v>
      </c>
      <c r="M164">
        <v>4</v>
      </c>
      <c r="N164">
        <v>4</v>
      </c>
      <c r="O164">
        <v>4</v>
      </c>
      <c r="P164">
        <f>Tabla4[[#This Row],[mVis-IDA]]+Tabla4[[#This Row],[mLoc-VUE]]</f>
        <v>5</v>
      </c>
      <c r="Q164">
        <f>Tabla4[[#This Row],[mLoc-IDA]]+Tabla4[[#This Row],[mVis-VUE]]</f>
        <v>8</v>
      </c>
      <c r="R164">
        <f>IF(Tabla4[[#This Row],[Global-S1]]&gt;Tabla4[[#This Row],[Global-S2]],1,IF(Tabla4[[#This Row],[Global-S1]]=Tabla4[[#This Row],[Global-S2]],0,-1))</f>
        <v>-1</v>
      </c>
      <c r="S164" t="s">
        <v>0</v>
      </c>
    </row>
    <row r="165" spans="2:20" x14ac:dyDescent="0.45">
      <c r="B165">
        <v>163</v>
      </c>
      <c r="C165" t="s">
        <v>184</v>
      </c>
      <c r="D165">
        <v>44</v>
      </c>
      <c r="E165" t="s">
        <v>118</v>
      </c>
      <c r="F165" t="s">
        <v>127</v>
      </c>
      <c r="G165" t="s">
        <v>127</v>
      </c>
      <c r="H165" t="s">
        <v>11</v>
      </c>
      <c r="I165">
        <v>2</v>
      </c>
      <c r="J165" t="s">
        <v>27</v>
      </c>
      <c r="K165">
        <v>7</v>
      </c>
      <c r="L165">
        <v>2</v>
      </c>
      <c r="M165">
        <v>1</v>
      </c>
      <c r="N165">
        <v>1</v>
      </c>
      <c r="O165">
        <v>1</v>
      </c>
      <c r="P165">
        <f>Tabla4[[#This Row],[mVis-IDA]]+Tabla4[[#This Row],[mLoc-VUE]]</f>
        <v>3</v>
      </c>
      <c r="Q165">
        <f>Tabla4[[#This Row],[mLoc-IDA]]+Tabla4[[#This Row],[mVis-VUE]]</f>
        <v>2</v>
      </c>
      <c r="R165">
        <f>IF(Tabla4[[#This Row],[Global-S1]]&gt;Tabla4[[#This Row],[Global-S2]],1,IF(Tabla4[[#This Row],[Global-S1]]=Tabla4[[#This Row],[Global-S2]],0,-1))</f>
        <v>1</v>
      </c>
      <c r="S165" t="s">
        <v>11</v>
      </c>
    </row>
    <row r="166" spans="2:20" x14ac:dyDescent="0.45">
      <c r="B166">
        <v>164</v>
      </c>
      <c r="C166" t="s">
        <v>184</v>
      </c>
      <c r="D166">
        <v>44</v>
      </c>
      <c r="E166" t="s">
        <v>118</v>
      </c>
      <c r="F166" t="s">
        <v>129</v>
      </c>
      <c r="G166" t="s">
        <v>129</v>
      </c>
      <c r="H166" t="s">
        <v>14</v>
      </c>
      <c r="I166">
        <v>3</v>
      </c>
      <c r="J166" t="s">
        <v>8</v>
      </c>
      <c r="K166">
        <v>6</v>
      </c>
      <c r="L166">
        <v>0</v>
      </c>
      <c r="M166">
        <v>1</v>
      </c>
      <c r="N166">
        <v>2</v>
      </c>
      <c r="O166">
        <v>1</v>
      </c>
      <c r="P166">
        <f>Tabla4[[#This Row],[mVis-IDA]]+Tabla4[[#This Row],[mLoc-VUE]]</f>
        <v>2</v>
      </c>
      <c r="Q166">
        <f>Tabla4[[#This Row],[mLoc-IDA]]+Tabla4[[#This Row],[mVis-VUE]]</f>
        <v>2</v>
      </c>
      <c r="R166">
        <f>IF(Tabla4[[#This Row],[Global-S1]]&gt;Tabla4[[#This Row],[Global-S2]],1,IF(Tabla4[[#This Row],[Global-S1]]=Tabla4[[#This Row],[Global-S2]],0,-1))</f>
        <v>0</v>
      </c>
      <c r="S166" t="s">
        <v>14</v>
      </c>
      <c r="T166" t="s">
        <v>137</v>
      </c>
    </row>
    <row r="167" spans="2:20" x14ac:dyDescent="0.45">
      <c r="B167">
        <v>165</v>
      </c>
      <c r="C167" t="s">
        <v>184</v>
      </c>
      <c r="D167">
        <v>44</v>
      </c>
      <c r="E167" t="s">
        <v>118</v>
      </c>
      <c r="F167" t="s">
        <v>130</v>
      </c>
      <c r="G167" t="s">
        <v>130</v>
      </c>
      <c r="H167" t="s">
        <v>21</v>
      </c>
      <c r="I167">
        <v>4</v>
      </c>
      <c r="J167" t="s">
        <v>4</v>
      </c>
      <c r="K167">
        <v>5</v>
      </c>
      <c r="L167">
        <v>1</v>
      </c>
      <c r="M167">
        <v>1</v>
      </c>
      <c r="N167">
        <v>0</v>
      </c>
      <c r="O167">
        <v>0</v>
      </c>
      <c r="P167">
        <f>Tabla4[[#This Row],[mVis-IDA]]+Tabla4[[#This Row],[mLoc-VUE]]</f>
        <v>1</v>
      </c>
      <c r="Q167">
        <f>Tabla4[[#This Row],[mLoc-IDA]]+Tabla4[[#This Row],[mVis-VUE]]</f>
        <v>1</v>
      </c>
      <c r="R167">
        <f>IF(Tabla4[[#This Row],[Global-S1]]&gt;Tabla4[[#This Row],[Global-S2]],1,IF(Tabla4[[#This Row],[Global-S1]]=Tabla4[[#This Row],[Global-S2]],0,-1))</f>
        <v>0</v>
      </c>
      <c r="S167" t="s">
        <v>21</v>
      </c>
      <c r="T167" t="s">
        <v>137</v>
      </c>
    </row>
    <row r="168" spans="2:20" x14ac:dyDescent="0.45">
      <c r="B168">
        <v>166</v>
      </c>
      <c r="C168" t="s">
        <v>184</v>
      </c>
      <c r="D168">
        <v>44</v>
      </c>
      <c r="E168" t="s">
        <v>131</v>
      </c>
      <c r="F168" t="s">
        <v>132</v>
      </c>
      <c r="G168" t="s">
        <v>146</v>
      </c>
      <c r="H168" t="s">
        <v>11</v>
      </c>
      <c r="I168">
        <v>2</v>
      </c>
      <c r="J168" t="s">
        <v>0</v>
      </c>
      <c r="K168">
        <v>8</v>
      </c>
      <c r="L168">
        <v>1</v>
      </c>
      <c r="M168">
        <v>1</v>
      </c>
      <c r="N168">
        <v>2</v>
      </c>
      <c r="O168">
        <v>2</v>
      </c>
      <c r="P168">
        <f>Tabla4[[#This Row],[mVis-IDA]]+Tabla4[[#This Row],[mLoc-VUE]]</f>
        <v>3</v>
      </c>
      <c r="Q168">
        <f>Tabla4[[#This Row],[mLoc-IDA]]+Tabla4[[#This Row],[mVis-VUE]]</f>
        <v>3</v>
      </c>
      <c r="R168">
        <f>IF(Tabla4[[#This Row],[Global-S1]]&gt;Tabla4[[#This Row],[Global-S2]],1,IF(Tabla4[[#This Row],[Global-S1]]=Tabla4[[#This Row],[Global-S2]],0,-1))</f>
        <v>0</v>
      </c>
      <c r="S168" t="s">
        <v>11</v>
      </c>
      <c r="T168" t="s">
        <v>137</v>
      </c>
    </row>
    <row r="169" spans="2:20" x14ac:dyDescent="0.45">
      <c r="B169">
        <v>167</v>
      </c>
      <c r="C169" t="s">
        <v>184</v>
      </c>
      <c r="D169">
        <v>44</v>
      </c>
      <c r="E169" t="s">
        <v>131</v>
      </c>
      <c r="F169" t="s">
        <v>133</v>
      </c>
      <c r="G169" t="s">
        <v>150</v>
      </c>
      <c r="H169" t="s">
        <v>14</v>
      </c>
      <c r="I169">
        <v>3</v>
      </c>
      <c r="J169" t="s">
        <v>21</v>
      </c>
      <c r="K169">
        <v>4</v>
      </c>
      <c r="L169">
        <v>1</v>
      </c>
      <c r="M169">
        <v>0</v>
      </c>
      <c r="N169">
        <v>1</v>
      </c>
      <c r="O169">
        <v>1</v>
      </c>
      <c r="P169">
        <f>Tabla4[[#This Row],[mVis-IDA]]+Tabla4[[#This Row],[mLoc-VUE]]</f>
        <v>2</v>
      </c>
      <c r="Q169">
        <f>Tabla4[[#This Row],[mLoc-IDA]]+Tabla4[[#This Row],[mVis-VUE]]</f>
        <v>1</v>
      </c>
      <c r="R169">
        <f>IF(Tabla4[[#This Row],[Global-S1]]&gt;Tabla4[[#This Row],[Global-S2]],1,IF(Tabla4[[#This Row],[Global-S1]]=Tabla4[[#This Row],[Global-S2]],0,-1))</f>
        <v>1</v>
      </c>
      <c r="S169" t="s">
        <v>14</v>
      </c>
    </row>
    <row r="170" spans="2:20" x14ac:dyDescent="0.45">
      <c r="B170">
        <v>168</v>
      </c>
      <c r="C170" t="s">
        <v>184</v>
      </c>
      <c r="D170">
        <v>44</v>
      </c>
      <c r="E170" t="s">
        <v>134</v>
      </c>
      <c r="F170" t="s">
        <v>135</v>
      </c>
      <c r="G170" t="s">
        <v>133</v>
      </c>
      <c r="H170" t="s">
        <v>11</v>
      </c>
      <c r="I170">
        <v>2</v>
      </c>
      <c r="J170" t="s">
        <v>14</v>
      </c>
      <c r="K170">
        <v>3</v>
      </c>
      <c r="L170">
        <v>2</v>
      </c>
      <c r="M170">
        <v>1</v>
      </c>
      <c r="N170">
        <v>1</v>
      </c>
      <c r="O170">
        <v>1</v>
      </c>
      <c r="P170">
        <f>Tabla4[[#This Row],[mVis-IDA]]+Tabla4[[#This Row],[mLoc-VUE]]</f>
        <v>3</v>
      </c>
      <c r="Q170">
        <f>Tabla4[[#This Row],[mLoc-IDA]]+Tabla4[[#This Row],[mVis-VUE]]</f>
        <v>2</v>
      </c>
      <c r="R170">
        <f>IF(Tabla4[[#This Row],[Global-S1]]&gt;Tabla4[[#This Row],[Global-S2]],1,IF(Tabla4[[#This Row],[Global-S1]]=Tabla4[[#This Row],[Global-S2]],0,-1))</f>
        <v>1</v>
      </c>
      <c r="S170" t="s">
        <v>11</v>
      </c>
    </row>
    <row r="171" spans="2:20" x14ac:dyDescent="0.45">
      <c r="B171">
        <v>169</v>
      </c>
      <c r="C171" t="s">
        <v>185</v>
      </c>
      <c r="D171">
        <v>45</v>
      </c>
      <c r="E171" t="s">
        <v>118</v>
      </c>
      <c r="F171" t="s">
        <v>120</v>
      </c>
      <c r="G171" t="s">
        <v>120</v>
      </c>
      <c r="H171" t="s">
        <v>21</v>
      </c>
      <c r="I171">
        <v>1</v>
      </c>
      <c r="J171" s="1" t="s">
        <v>11</v>
      </c>
      <c r="K171" s="2">
        <v>8</v>
      </c>
      <c r="L171">
        <v>1</v>
      </c>
      <c r="M171">
        <v>3</v>
      </c>
      <c r="N171">
        <v>1</v>
      </c>
      <c r="O171">
        <v>2</v>
      </c>
      <c r="P171">
        <f>Tabla4[[#This Row],[mVis-IDA]]+Tabla4[[#This Row],[mLoc-VUE]]</f>
        <v>2</v>
      </c>
      <c r="Q171">
        <f>Tabla4[[#This Row],[mLoc-IDA]]+Tabla4[[#This Row],[mVis-VUE]]</f>
        <v>5</v>
      </c>
      <c r="R171">
        <f>IF(Tabla4[[#This Row],[Global-S1]]&gt;Tabla4[[#This Row],[Global-S2]],1,IF(Tabla4[[#This Row],[Global-S1]]=Tabla4[[#This Row],[Global-S2]],0,-1))</f>
        <v>-1</v>
      </c>
      <c r="S171" t="s">
        <v>11</v>
      </c>
    </row>
    <row r="172" spans="2:20" x14ac:dyDescent="0.45">
      <c r="B172">
        <v>170</v>
      </c>
      <c r="C172" t="s">
        <v>185</v>
      </c>
      <c r="D172">
        <v>45</v>
      </c>
      <c r="E172" t="s">
        <v>118</v>
      </c>
      <c r="F172" t="s">
        <v>127</v>
      </c>
      <c r="G172" t="s">
        <v>127</v>
      </c>
      <c r="H172" t="s">
        <v>4</v>
      </c>
      <c r="I172">
        <v>2</v>
      </c>
      <c r="J172" t="s">
        <v>24</v>
      </c>
      <c r="K172">
        <v>7</v>
      </c>
      <c r="L172">
        <v>0</v>
      </c>
      <c r="M172">
        <v>0</v>
      </c>
      <c r="N172">
        <v>2</v>
      </c>
      <c r="O172">
        <v>0</v>
      </c>
      <c r="P172">
        <f>Tabla4[[#This Row],[mVis-IDA]]+Tabla4[[#This Row],[mLoc-VUE]]</f>
        <v>2</v>
      </c>
      <c r="Q172">
        <f>Tabla4[[#This Row],[mLoc-IDA]]+Tabla4[[#This Row],[mVis-VUE]]</f>
        <v>0</v>
      </c>
      <c r="R172">
        <f>IF(Tabla4[[#This Row],[Global-S1]]&gt;Tabla4[[#This Row],[Global-S2]],1,IF(Tabla4[[#This Row],[Global-S1]]=Tabla4[[#This Row],[Global-S2]],0,-1))</f>
        <v>1</v>
      </c>
      <c r="S172" t="s">
        <v>4</v>
      </c>
    </row>
    <row r="173" spans="2:20" x14ac:dyDescent="0.45">
      <c r="B173">
        <v>171</v>
      </c>
      <c r="C173" t="s">
        <v>185</v>
      </c>
      <c r="D173">
        <v>45</v>
      </c>
      <c r="E173" t="s">
        <v>118</v>
      </c>
      <c r="F173" t="s">
        <v>129</v>
      </c>
      <c r="G173" t="s">
        <v>129</v>
      </c>
      <c r="H173" t="s">
        <v>7</v>
      </c>
      <c r="I173">
        <v>3</v>
      </c>
      <c r="J173" t="s">
        <v>10</v>
      </c>
      <c r="K173">
        <v>6</v>
      </c>
      <c r="L173">
        <v>1</v>
      </c>
      <c r="M173">
        <v>1</v>
      </c>
      <c r="N173">
        <v>1</v>
      </c>
      <c r="O173">
        <v>1</v>
      </c>
      <c r="P173">
        <f>Tabla4[[#This Row],[mVis-IDA]]+Tabla4[[#This Row],[mLoc-VUE]]</f>
        <v>2</v>
      </c>
      <c r="Q173">
        <f>Tabla4[[#This Row],[mLoc-IDA]]+Tabla4[[#This Row],[mVis-VUE]]</f>
        <v>2</v>
      </c>
      <c r="R173">
        <f>IF(Tabla4[[#This Row],[Global-S1]]&gt;Tabla4[[#This Row],[Global-S2]],1,IF(Tabla4[[#This Row],[Global-S1]]=Tabla4[[#This Row],[Global-S2]],0,-1))</f>
        <v>0</v>
      </c>
      <c r="S173" t="s">
        <v>7</v>
      </c>
      <c r="T173" t="s">
        <v>137</v>
      </c>
    </row>
    <row r="174" spans="2:20" x14ac:dyDescent="0.45">
      <c r="B174">
        <v>172</v>
      </c>
      <c r="C174" t="s">
        <v>185</v>
      </c>
      <c r="D174">
        <v>45</v>
      </c>
      <c r="E174" t="s">
        <v>118</v>
      </c>
      <c r="F174" t="s">
        <v>130</v>
      </c>
      <c r="G174" t="s">
        <v>130</v>
      </c>
      <c r="H174" t="s">
        <v>13</v>
      </c>
      <c r="I174">
        <v>4</v>
      </c>
      <c r="J174" t="s">
        <v>14</v>
      </c>
      <c r="K174">
        <v>5</v>
      </c>
      <c r="L174">
        <v>0</v>
      </c>
      <c r="M174">
        <v>0</v>
      </c>
      <c r="N174">
        <v>1</v>
      </c>
      <c r="O174">
        <v>3</v>
      </c>
      <c r="P174">
        <f>Tabla4[[#This Row],[mVis-IDA]]+Tabla4[[#This Row],[mLoc-VUE]]</f>
        <v>1</v>
      </c>
      <c r="Q174">
        <f>Tabla4[[#This Row],[mLoc-IDA]]+Tabla4[[#This Row],[mVis-VUE]]</f>
        <v>3</v>
      </c>
      <c r="R174">
        <f>IF(Tabla4[[#This Row],[Global-S1]]&gt;Tabla4[[#This Row],[Global-S2]],1,IF(Tabla4[[#This Row],[Global-S1]]=Tabla4[[#This Row],[Global-S2]],0,-1))</f>
        <v>-1</v>
      </c>
      <c r="S174" t="s">
        <v>14</v>
      </c>
    </row>
    <row r="175" spans="2:20" x14ac:dyDescent="0.45">
      <c r="B175">
        <v>173</v>
      </c>
      <c r="C175" t="s">
        <v>185</v>
      </c>
      <c r="D175">
        <v>45</v>
      </c>
      <c r="E175" t="s">
        <v>131</v>
      </c>
      <c r="F175" t="s">
        <v>132</v>
      </c>
      <c r="G175" t="s">
        <v>146</v>
      </c>
      <c r="H175" t="s">
        <v>4</v>
      </c>
      <c r="I175">
        <v>2</v>
      </c>
      <c r="J175" t="s">
        <v>11</v>
      </c>
      <c r="K175">
        <v>8</v>
      </c>
      <c r="L175">
        <v>0</v>
      </c>
      <c r="M175">
        <v>0</v>
      </c>
      <c r="N175">
        <v>2</v>
      </c>
      <c r="O175">
        <v>1</v>
      </c>
      <c r="P175">
        <f>Tabla4[[#This Row],[mVis-IDA]]+Tabla4[[#This Row],[mLoc-VUE]]</f>
        <v>2</v>
      </c>
      <c r="Q175">
        <f>Tabla4[[#This Row],[mLoc-IDA]]+Tabla4[[#This Row],[mVis-VUE]]</f>
        <v>1</v>
      </c>
      <c r="R175">
        <f>IF(Tabla4[[#This Row],[Global-S1]]&gt;Tabla4[[#This Row],[Global-S2]],1,IF(Tabla4[[#This Row],[Global-S1]]=Tabla4[[#This Row],[Global-S2]],0,-1))</f>
        <v>1</v>
      </c>
      <c r="S175" t="s">
        <v>4</v>
      </c>
    </row>
    <row r="176" spans="2:20" x14ac:dyDescent="0.45">
      <c r="B176">
        <v>174</v>
      </c>
      <c r="C176" t="s">
        <v>185</v>
      </c>
      <c r="D176">
        <v>45</v>
      </c>
      <c r="E176" t="s">
        <v>131</v>
      </c>
      <c r="F176" t="s">
        <v>133</v>
      </c>
      <c r="G176" t="s">
        <v>172</v>
      </c>
      <c r="H176" t="s">
        <v>7</v>
      </c>
      <c r="I176">
        <v>3</v>
      </c>
      <c r="J176" t="s">
        <v>14</v>
      </c>
      <c r="K176">
        <v>5</v>
      </c>
      <c r="L176">
        <v>1</v>
      </c>
      <c r="M176">
        <v>3</v>
      </c>
      <c r="N176">
        <v>1</v>
      </c>
      <c r="O176">
        <v>1</v>
      </c>
      <c r="P176">
        <f>Tabla4[[#This Row],[mVis-IDA]]+Tabla4[[#This Row],[mLoc-VUE]]</f>
        <v>2</v>
      </c>
      <c r="Q176">
        <f>Tabla4[[#This Row],[mLoc-IDA]]+Tabla4[[#This Row],[mVis-VUE]]</f>
        <v>4</v>
      </c>
      <c r="R176">
        <f>IF(Tabla4[[#This Row],[Global-S1]]&gt;Tabla4[[#This Row],[Global-S2]],1,IF(Tabla4[[#This Row],[Global-S1]]=Tabla4[[#This Row],[Global-S2]],0,-1))</f>
        <v>-1</v>
      </c>
      <c r="S176" t="s">
        <v>14</v>
      </c>
    </row>
    <row r="177" spans="2:20" x14ac:dyDescent="0.45">
      <c r="B177">
        <v>175</v>
      </c>
      <c r="C177" t="s">
        <v>185</v>
      </c>
      <c r="D177">
        <v>45</v>
      </c>
      <c r="E177" t="s">
        <v>134</v>
      </c>
      <c r="F177" t="s">
        <v>135</v>
      </c>
      <c r="G177" t="s">
        <v>162</v>
      </c>
      <c r="H177" t="s">
        <v>4</v>
      </c>
      <c r="I177">
        <v>2</v>
      </c>
      <c r="J177" t="s">
        <v>14</v>
      </c>
      <c r="K177">
        <v>5</v>
      </c>
      <c r="L177">
        <v>2</v>
      </c>
      <c r="M177">
        <v>0</v>
      </c>
      <c r="N177">
        <v>0</v>
      </c>
      <c r="O177">
        <v>2</v>
      </c>
      <c r="P177">
        <f>Tabla4[[#This Row],[mVis-IDA]]+Tabla4[[#This Row],[mLoc-VUE]]</f>
        <v>2</v>
      </c>
      <c r="Q177">
        <f>Tabla4[[#This Row],[mLoc-IDA]]+Tabla4[[#This Row],[mVis-VUE]]</f>
        <v>2</v>
      </c>
      <c r="R177">
        <f>IF(Tabla4[[#This Row],[Global-S1]]&gt;Tabla4[[#This Row],[Global-S2]],1,IF(Tabla4[[#This Row],[Global-S1]]=Tabla4[[#This Row],[Global-S2]],0,-1))</f>
        <v>0</v>
      </c>
      <c r="S177" t="s">
        <v>4</v>
      </c>
      <c r="T177" t="s">
        <v>144</v>
      </c>
    </row>
    <row r="178" spans="2:20" x14ac:dyDescent="0.45">
      <c r="B178">
        <v>176</v>
      </c>
      <c r="C178" t="s">
        <v>186</v>
      </c>
      <c r="D178">
        <v>46</v>
      </c>
      <c r="E178" t="s">
        <v>118</v>
      </c>
      <c r="F178" t="s">
        <v>120</v>
      </c>
      <c r="G178" t="s">
        <v>120</v>
      </c>
      <c r="H178" t="s">
        <v>17</v>
      </c>
      <c r="I178">
        <v>1</v>
      </c>
      <c r="J178" s="1" t="s">
        <v>180</v>
      </c>
      <c r="K178">
        <v>8</v>
      </c>
      <c r="L178">
        <v>3</v>
      </c>
      <c r="M178">
        <v>1</v>
      </c>
      <c r="N178">
        <v>2</v>
      </c>
      <c r="O178">
        <v>0</v>
      </c>
      <c r="P178">
        <f>Tabla4[[#This Row],[mVis-IDA]]+Tabla4[[#This Row],[mLoc-VUE]]</f>
        <v>5</v>
      </c>
      <c r="Q178">
        <f>Tabla4[[#This Row],[mLoc-IDA]]+Tabla4[[#This Row],[mVis-VUE]]</f>
        <v>1</v>
      </c>
      <c r="R178">
        <f>IF(Tabla4[[#This Row],[Global-S1]]&gt;Tabla4[[#This Row],[Global-S2]],1,IF(Tabla4[[#This Row],[Global-S1]]=Tabla4[[#This Row],[Global-S2]],0,-1))</f>
        <v>1</v>
      </c>
      <c r="S178" t="s">
        <v>17</v>
      </c>
    </row>
    <row r="179" spans="2:20" x14ac:dyDescent="0.45">
      <c r="B179">
        <v>177</v>
      </c>
      <c r="C179" t="s">
        <v>186</v>
      </c>
      <c r="D179">
        <v>46</v>
      </c>
      <c r="E179" t="s">
        <v>118</v>
      </c>
      <c r="F179" t="s">
        <v>127</v>
      </c>
      <c r="G179" t="s">
        <v>127</v>
      </c>
      <c r="H179" t="s">
        <v>4</v>
      </c>
      <c r="I179">
        <v>2</v>
      </c>
      <c r="J179" t="s">
        <v>30</v>
      </c>
      <c r="K179">
        <v>7</v>
      </c>
      <c r="L179">
        <v>0</v>
      </c>
      <c r="M179">
        <v>1</v>
      </c>
      <c r="N179">
        <v>0</v>
      </c>
      <c r="O179">
        <v>0</v>
      </c>
      <c r="P179">
        <f>Tabla4[[#This Row],[mVis-IDA]]+Tabla4[[#This Row],[mLoc-VUE]]</f>
        <v>0</v>
      </c>
      <c r="Q179">
        <f>Tabla4[[#This Row],[mLoc-IDA]]+Tabla4[[#This Row],[mVis-VUE]]</f>
        <v>1</v>
      </c>
      <c r="R179">
        <f>IF(Tabla4[[#This Row],[Global-S1]]&gt;Tabla4[[#This Row],[Global-S2]],1,IF(Tabla4[[#This Row],[Global-S1]]=Tabla4[[#This Row],[Global-S2]],0,-1))</f>
        <v>-1</v>
      </c>
      <c r="S179" t="s">
        <v>30</v>
      </c>
    </row>
    <row r="180" spans="2:20" x14ac:dyDescent="0.45">
      <c r="B180">
        <v>178</v>
      </c>
      <c r="C180" t="s">
        <v>186</v>
      </c>
      <c r="D180">
        <v>46</v>
      </c>
      <c r="E180" t="s">
        <v>118</v>
      </c>
      <c r="F180" t="s">
        <v>129</v>
      </c>
      <c r="G180" t="s">
        <v>129</v>
      </c>
      <c r="H180" t="s">
        <v>13</v>
      </c>
      <c r="I180">
        <v>3</v>
      </c>
      <c r="J180" t="s">
        <v>24</v>
      </c>
      <c r="K180">
        <v>6</v>
      </c>
      <c r="L180">
        <v>0</v>
      </c>
      <c r="M180">
        <v>2</v>
      </c>
      <c r="N180">
        <v>3</v>
      </c>
      <c r="O180">
        <v>0</v>
      </c>
      <c r="P180">
        <f>Tabla4[[#This Row],[mVis-IDA]]+Tabla4[[#This Row],[mLoc-VUE]]</f>
        <v>3</v>
      </c>
      <c r="Q180">
        <f>Tabla4[[#This Row],[mLoc-IDA]]+Tabla4[[#This Row],[mVis-VUE]]</f>
        <v>2</v>
      </c>
      <c r="R180">
        <f>IF(Tabla4[[#This Row],[Global-S1]]&gt;Tabla4[[#This Row],[Global-S2]],1,IF(Tabla4[[#This Row],[Global-S1]]=Tabla4[[#This Row],[Global-S2]],0,-1))</f>
        <v>1</v>
      </c>
      <c r="S180" t="s">
        <v>13</v>
      </c>
    </row>
    <row r="181" spans="2:20" x14ac:dyDescent="0.45">
      <c r="B181">
        <v>179</v>
      </c>
      <c r="C181" t="s">
        <v>186</v>
      </c>
      <c r="D181">
        <v>46</v>
      </c>
      <c r="E181" t="s">
        <v>118</v>
      </c>
      <c r="F181" t="s">
        <v>130</v>
      </c>
      <c r="G181" t="s">
        <v>130</v>
      </c>
      <c r="H181" t="s">
        <v>0</v>
      </c>
      <c r="I181">
        <v>4</v>
      </c>
      <c r="J181" t="s">
        <v>6</v>
      </c>
      <c r="K181">
        <v>5</v>
      </c>
      <c r="L181">
        <v>1</v>
      </c>
      <c r="M181">
        <v>3</v>
      </c>
      <c r="N181">
        <v>2</v>
      </c>
      <c r="O181">
        <v>2</v>
      </c>
      <c r="P181">
        <f>Tabla4[[#This Row],[mVis-IDA]]+Tabla4[[#This Row],[mLoc-VUE]]</f>
        <v>3</v>
      </c>
      <c r="Q181">
        <f>Tabla4[[#This Row],[mLoc-IDA]]+Tabla4[[#This Row],[mVis-VUE]]</f>
        <v>5</v>
      </c>
      <c r="R181">
        <f>IF(Tabla4[[#This Row],[Global-S1]]&gt;Tabla4[[#This Row],[Global-S2]],1,IF(Tabla4[[#This Row],[Global-S1]]=Tabla4[[#This Row],[Global-S2]],0,-1))</f>
        <v>-1</v>
      </c>
      <c r="S181" t="s">
        <v>6</v>
      </c>
    </row>
    <row r="182" spans="2:20" x14ac:dyDescent="0.45">
      <c r="B182">
        <v>180</v>
      </c>
      <c r="C182" t="s">
        <v>186</v>
      </c>
      <c r="D182">
        <v>46</v>
      </c>
      <c r="E182" t="s">
        <v>131</v>
      </c>
      <c r="F182" t="s">
        <v>132</v>
      </c>
      <c r="G182" t="s">
        <v>156</v>
      </c>
      <c r="H182" t="s">
        <v>17</v>
      </c>
      <c r="I182">
        <v>1</v>
      </c>
      <c r="J182" t="s">
        <v>30</v>
      </c>
      <c r="K182">
        <v>7</v>
      </c>
      <c r="L182">
        <v>2</v>
      </c>
      <c r="M182">
        <v>0</v>
      </c>
      <c r="N182">
        <v>2</v>
      </c>
      <c r="O182">
        <v>3</v>
      </c>
      <c r="P182">
        <f>Tabla4[[#This Row],[mVis-IDA]]+Tabla4[[#This Row],[mLoc-VUE]]</f>
        <v>4</v>
      </c>
      <c r="Q182">
        <f>Tabla4[[#This Row],[mLoc-IDA]]+Tabla4[[#This Row],[mVis-VUE]]</f>
        <v>3</v>
      </c>
      <c r="R182">
        <f>IF(Tabla4[[#This Row],[Global-S1]]&gt;Tabla4[[#This Row],[Global-S2]],1,IF(Tabla4[[#This Row],[Global-S1]]=Tabla4[[#This Row],[Global-S2]],0,-1))</f>
        <v>1</v>
      </c>
      <c r="S182" t="s">
        <v>17</v>
      </c>
    </row>
    <row r="183" spans="2:20" x14ac:dyDescent="0.45">
      <c r="B183">
        <v>181</v>
      </c>
      <c r="C183" t="s">
        <v>186</v>
      </c>
      <c r="D183">
        <v>46</v>
      </c>
      <c r="E183" t="s">
        <v>131</v>
      </c>
      <c r="F183" t="s">
        <v>133</v>
      </c>
      <c r="G183" t="s">
        <v>172</v>
      </c>
      <c r="H183" t="s">
        <v>13</v>
      </c>
      <c r="I183">
        <v>3</v>
      </c>
      <c r="J183" t="s">
        <v>6</v>
      </c>
      <c r="K183">
        <v>5</v>
      </c>
      <c r="L183">
        <v>2</v>
      </c>
      <c r="M183">
        <v>1</v>
      </c>
      <c r="N183">
        <v>1</v>
      </c>
      <c r="O183">
        <v>2</v>
      </c>
      <c r="P183">
        <f>Tabla4[[#This Row],[mVis-IDA]]+Tabla4[[#This Row],[mLoc-VUE]]</f>
        <v>3</v>
      </c>
      <c r="Q183">
        <f>Tabla4[[#This Row],[mLoc-IDA]]+Tabla4[[#This Row],[mVis-VUE]]</f>
        <v>3</v>
      </c>
      <c r="R183">
        <f>IF(Tabla4[[#This Row],[Global-S1]]&gt;Tabla4[[#This Row],[Global-S2]],1,IF(Tabla4[[#This Row],[Global-S1]]=Tabla4[[#This Row],[Global-S2]],0,-1))</f>
        <v>0</v>
      </c>
      <c r="S183" t="s">
        <v>13</v>
      </c>
      <c r="T183" t="s">
        <v>137</v>
      </c>
    </row>
    <row r="184" spans="2:20" x14ac:dyDescent="0.45">
      <c r="B184">
        <v>182</v>
      </c>
      <c r="C184" t="s">
        <v>186</v>
      </c>
      <c r="D184">
        <v>46</v>
      </c>
      <c r="E184" t="s">
        <v>134</v>
      </c>
      <c r="F184" t="s">
        <v>135</v>
      </c>
      <c r="G184" t="s">
        <v>165</v>
      </c>
      <c r="H184" t="s">
        <v>17</v>
      </c>
      <c r="I184">
        <v>1</v>
      </c>
      <c r="J184" t="s">
        <v>13</v>
      </c>
      <c r="K184">
        <v>3</v>
      </c>
      <c r="L184">
        <v>0</v>
      </c>
      <c r="M184">
        <v>1</v>
      </c>
      <c r="N184">
        <v>2</v>
      </c>
      <c r="O184">
        <v>2</v>
      </c>
      <c r="P184">
        <f>Tabla4[[#This Row],[mVis-IDA]]+Tabla4[[#This Row],[mLoc-VUE]]</f>
        <v>2</v>
      </c>
      <c r="Q184">
        <f>Tabla4[[#This Row],[mLoc-IDA]]+Tabla4[[#This Row],[mVis-VUE]]</f>
        <v>3</v>
      </c>
      <c r="R184">
        <f>IF(Tabla4[[#This Row],[Global-S1]]&gt;Tabla4[[#This Row],[Global-S2]],1,IF(Tabla4[[#This Row],[Global-S1]]=Tabla4[[#This Row],[Global-S2]],0,-1))</f>
        <v>-1</v>
      </c>
      <c r="S184" t="s">
        <v>13</v>
      </c>
    </row>
    <row r="185" spans="2:20" x14ac:dyDescent="0.45">
      <c r="B185">
        <v>183</v>
      </c>
      <c r="C185" t="s">
        <v>187</v>
      </c>
      <c r="D185">
        <v>47</v>
      </c>
      <c r="E185" t="s">
        <v>118</v>
      </c>
      <c r="F185" t="s">
        <v>120</v>
      </c>
      <c r="G185" t="s">
        <v>120</v>
      </c>
      <c r="H185" t="s">
        <v>4</v>
      </c>
      <c r="I185">
        <v>1</v>
      </c>
      <c r="J185" s="1" t="s">
        <v>21</v>
      </c>
      <c r="K185">
        <v>8</v>
      </c>
      <c r="L185">
        <v>0</v>
      </c>
      <c r="M185">
        <v>1</v>
      </c>
      <c r="N185">
        <v>1</v>
      </c>
      <c r="O185">
        <v>0</v>
      </c>
      <c r="P185">
        <f>Tabla4[[#This Row],[mVis-IDA]]+Tabla4[[#This Row],[mLoc-VUE]]</f>
        <v>1</v>
      </c>
      <c r="Q185">
        <f>Tabla4[[#This Row],[mLoc-IDA]]+Tabla4[[#This Row],[mVis-VUE]]</f>
        <v>1</v>
      </c>
      <c r="R185">
        <f>IF(Tabla4[[#This Row],[Global-S1]]&gt;Tabla4[[#This Row],[Global-S2]],1,IF(Tabla4[[#This Row],[Global-S1]]=Tabla4[[#This Row],[Global-S2]],0,-1))</f>
        <v>0</v>
      </c>
      <c r="S185" t="s">
        <v>4</v>
      </c>
      <c r="T185" t="s">
        <v>137</v>
      </c>
    </row>
    <row r="186" spans="2:20" x14ac:dyDescent="0.45">
      <c r="B186">
        <v>184</v>
      </c>
      <c r="C186" t="s">
        <v>187</v>
      </c>
      <c r="D186">
        <v>47</v>
      </c>
      <c r="E186" t="s">
        <v>118</v>
      </c>
      <c r="F186" t="s">
        <v>127</v>
      </c>
      <c r="G186" t="s">
        <v>127</v>
      </c>
      <c r="H186" t="s">
        <v>14</v>
      </c>
      <c r="I186">
        <v>2</v>
      </c>
      <c r="J186" t="s">
        <v>6</v>
      </c>
      <c r="K186">
        <v>7</v>
      </c>
      <c r="L186">
        <v>4</v>
      </c>
      <c r="M186">
        <v>4</v>
      </c>
      <c r="N186">
        <v>3</v>
      </c>
      <c r="O186">
        <v>2</v>
      </c>
      <c r="P186">
        <f>Tabla4[[#This Row],[mVis-IDA]]+Tabla4[[#This Row],[mLoc-VUE]]</f>
        <v>7</v>
      </c>
      <c r="Q186">
        <f>Tabla4[[#This Row],[mLoc-IDA]]+Tabla4[[#This Row],[mVis-VUE]]</f>
        <v>6</v>
      </c>
      <c r="R186">
        <f>IF(Tabla4[[#This Row],[Global-S1]]&gt;Tabla4[[#This Row],[Global-S2]],1,IF(Tabla4[[#This Row],[Global-S1]]=Tabla4[[#This Row],[Global-S2]],0,-1))</f>
        <v>1</v>
      </c>
      <c r="S186" t="s">
        <v>14</v>
      </c>
    </row>
    <row r="187" spans="2:20" x14ac:dyDescent="0.45">
      <c r="B187">
        <v>185</v>
      </c>
      <c r="C187" t="s">
        <v>187</v>
      </c>
      <c r="D187">
        <v>47</v>
      </c>
      <c r="E187" t="s">
        <v>118</v>
      </c>
      <c r="F187" t="s">
        <v>129</v>
      </c>
      <c r="G187" t="s">
        <v>129</v>
      </c>
      <c r="H187" t="s">
        <v>5</v>
      </c>
      <c r="I187">
        <v>3</v>
      </c>
      <c r="J187" t="s">
        <v>11</v>
      </c>
      <c r="K187">
        <v>6</v>
      </c>
      <c r="L187">
        <v>1</v>
      </c>
      <c r="M187">
        <v>2</v>
      </c>
      <c r="N187">
        <v>3</v>
      </c>
      <c r="O187">
        <v>0</v>
      </c>
      <c r="P187">
        <f>Tabla4[[#This Row],[mVis-IDA]]+Tabla4[[#This Row],[mLoc-VUE]]</f>
        <v>4</v>
      </c>
      <c r="Q187">
        <f>Tabla4[[#This Row],[mLoc-IDA]]+Tabla4[[#This Row],[mVis-VUE]]</f>
        <v>2</v>
      </c>
      <c r="R187">
        <f>IF(Tabla4[[#This Row],[Global-S1]]&gt;Tabla4[[#This Row],[Global-S2]],1,IF(Tabla4[[#This Row],[Global-S1]]=Tabla4[[#This Row],[Global-S2]],0,-1))</f>
        <v>1</v>
      </c>
      <c r="S187" t="s">
        <v>5</v>
      </c>
    </row>
    <row r="188" spans="2:20" x14ac:dyDescent="0.45">
      <c r="B188">
        <v>186</v>
      </c>
      <c r="C188" t="s">
        <v>187</v>
      </c>
      <c r="D188">
        <v>47</v>
      </c>
      <c r="E188" t="s">
        <v>118</v>
      </c>
      <c r="F188" t="s">
        <v>130</v>
      </c>
      <c r="G188" t="s">
        <v>130</v>
      </c>
      <c r="H188" t="s">
        <v>3</v>
      </c>
      <c r="I188">
        <v>4</v>
      </c>
      <c r="J188" t="s">
        <v>0</v>
      </c>
      <c r="K188">
        <v>5</v>
      </c>
      <c r="L188">
        <v>0</v>
      </c>
      <c r="M188">
        <v>1</v>
      </c>
      <c r="N188">
        <v>1</v>
      </c>
      <c r="O188">
        <v>1</v>
      </c>
      <c r="P188">
        <f>Tabla4[[#This Row],[mVis-IDA]]+Tabla4[[#This Row],[mLoc-VUE]]</f>
        <v>1</v>
      </c>
      <c r="Q188">
        <f>Tabla4[[#This Row],[mLoc-IDA]]+Tabla4[[#This Row],[mVis-VUE]]</f>
        <v>2</v>
      </c>
      <c r="R188">
        <f>IF(Tabla4[[#This Row],[Global-S1]]&gt;Tabla4[[#This Row],[Global-S2]],1,IF(Tabla4[[#This Row],[Global-S1]]=Tabla4[[#This Row],[Global-S2]],0,-1))</f>
        <v>-1</v>
      </c>
      <c r="S188" t="s">
        <v>3</v>
      </c>
    </row>
    <row r="189" spans="2:20" x14ac:dyDescent="0.45">
      <c r="B189">
        <v>187</v>
      </c>
      <c r="C189" t="s">
        <v>187</v>
      </c>
      <c r="D189">
        <v>47</v>
      </c>
      <c r="E189" t="s">
        <v>131</v>
      </c>
      <c r="F189" t="s">
        <v>132</v>
      </c>
      <c r="G189" t="s">
        <v>154</v>
      </c>
      <c r="H189" t="s">
        <v>4</v>
      </c>
      <c r="I189">
        <v>1</v>
      </c>
      <c r="J189" t="s">
        <v>0</v>
      </c>
      <c r="K189">
        <v>5</v>
      </c>
      <c r="L189">
        <v>0</v>
      </c>
      <c r="M189">
        <v>2</v>
      </c>
      <c r="N189">
        <v>1</v>
      </c>
      <c r="O189">
        <v>1</v>
      </c>
      <c r="P189">
        <f>Tabla4[[#This Row],[mVis-IDA]]+Tabla4[[#This Row],[mLoc-VUE]]</f>
        <v>1</v>
      </c>
      <c r="Q189">
        <f>Tabla4[[#This Row],[mLoc-IDA]]+Tabla4[[#This Row],[mVis-VUE]]</f>
        <v>3</v>
      </c>
      <c r="R189">
        <f>IF(Tabla4[[#This Row],[Global-S1]]&gt;Tabla4[[#This Row],[Global-S2]],1,IF(Tabla4[[#This Row],[Global-S1]]=Tabla4[[#This Row],[Global-S2]],0,-1))</f>
        <v>-1</v>
      </c>
      <c r="S189" t="s">
        <v>0</v>
      </c>
    </row>
    <row r="190" spans="2:20" x14ac:dyDescent="0.45">
      <c r="B190">
        <v>188</v>
      </c>
      <c r="C190" t="s">
        <v>187</v>
      </c>
      <c r="D190">
        <v>47</v>
      </c>
      <c r="E190" t="s">
        <v>131</v>
      </c>
      <c r="F190" t="s">
        <v>133</v>
      </c>
      <c r="G190" t="s">
        <v>133</v>
      </c>
      <c r="H190" t="s">
        <v>14</v>
      </c>
      <c r="I190">
        <v>2</v>
      </c>
      <c r="J190" t="s">
        <v>5</v>
      </c>
      <c r="K190">
        <v>3</v>
      </c>
      <c r="L190">
        <v>0</v>
      </c>
      <c r="M190">
        <v>0</v>
      </c>
      <c r="N190">
        <v>2</v>
      </c>
      <c r="O190">
        <v>1</v>
      </c>
      <c r="P190">
        <f>Tabla4[[#This Row],[mVis-IDA]]+Tabla4[[#This Row],[mLoc-VUE]]</f>
        <v>2</v>
      </c>
      <c r="Q190">
        <f>Tabla4[[#This Row],[mLoc-IDA]]+Tabla4[[#This Row],[mVis-VUE]]</f>
        <v>1</v>
      </c>
      <c r="R190">
        <f>IF(Tabla4[[#This Row],[Global-S1]]&gt;Tabla4[[#This Row],[Global-S2]],1,IF(Tabla4[[#This Row],[Global-S1]]=Tabla4[[#This Row],[Global-S2]],0,-1))</f>
        <v>1</v>
      </c>
      <c r="S190" t="s">
        <v>14</v>
      </c>
    </row>
    <row r="191" spans="2:20" x14ac:dyDescent="0.45">
      <c r="B191">
        <v>189</v>
      </c>
      <c r="C191" t="s">
        <v>187</v>
      </c>
      <c r="D191">
        <v>47</v>
      </c>
      <c r="E191" t="s">
        <v>134</v>
      </c>
      <c r="F191" t="s">
        <v>135</v>
      </c>
      <c r="G191" t="s">
        <v>162</v>
      </c>
      <c r="H191" t="s">
        <v>14</v>
      </c>
      <c r="I191">
        <v>2</v>
      </c>
      <c r="J191" t="s">
        <v>0</v>
      </c>
      <c r="K191">
        <v>5</v>
      </c>
      <c r="L191">
        <v>3</v>
      </c>
      <c r="M191">
        <v>4</v>
      </c>
      <c r="N191">
        <v>1</v>
      </c>
      <c r="O191">
        <v>2</v>
      </c>
      <c r="P191">
        <f>Tabla4[[#This Row],[mVis-IDA]]+Tabla4[[#This Row],[mLoc-VUE]]</f>
        <v>4</v>
      </c>
      <c r="Q191">
        <f>Tabla4[[#This Row],[mLoc-IDA]]+Tabla4[[#This Row],[mVis-VUE]]</f>
        <v>6</v>
      </c>
      <c r="R191">
        <f>IF(Tabla4[[#This Row],[Global-S1]]&gt;Tabla4[[#This Row],[Global-S2]],1,IF(Tabla4[[#This Row],[Global-S1]]=Tabla4[[#This Row],[Global-S2]],0,-1))</f>
        <v>-1</v>
      </c>
      <c r="S191" t="s">
        <v>0</v>
      </c>
    </row>
    <row r="192" spans="2:20" x14ac:dyDescent="0.45">
      <c r="B192">
        <v>190</v>
      </c>
      <c r="C192" t="s">
        <v>188</v>
      </c>
      <c r="D192">
        <v>48</v>
      </c>
      <c r="E192" t="s">
        <v>118</v>
      </c>
      <c r="F192" t="s">
        <v>120</v>
      </c>
      <c r="G192" t="s">
        <v>120</v>
      </c>
      <c r="H192" t="s">
        <v>0</v>
      </c>
      <c r="I192">
        <v>1</v>
      </c>
      <c r="J192" t="s">
        <v>17</v>
      </c>
      <c r="K192">
        <v>8</v>
      </c>
      <c r="L192">
        <v>0</v>
      </c>
      <c r="M192">
        <v>1</v>
      </c>
      <c r="N192">
        <v>1</v>
      </c>
      <c r="O192">
        <v>2</v>
      </c>
      <c r="P192">
        <f>Tabla4[[#This Row],[mVis-IDA]]+Tabla4[[#This Row],[mLoc-VUE]]</f>
        <v>1</v>
      </c>
      <c r="Q192">
        <f>Tabla4[[#This Row],[mLoc-IDA]]+Tabla4[[#This Row],[mVis-VUE]]</f>
        <v>3</v>
      </c>
      <c r="R192">
        <f>IF(Tabla4[[#This Row],[Global-S1]]&gt;Tabla4[[#This Row],[Global-S2]],1,IF(Tabla4[[#This Row],[Global-S1]]=Tabla4[[#This Row],[Global-S2]],0,-1))</f>
        <v>-1</v>
      </c>
      <c r="S192" t="s">
        <v>17</v>
      </c>
    </row>
    <row r="193" spans="2:20" x14ac:dyDescent="0.45">
      <c r="B193">
        <v>191</v>
      </c>
      <c r="C193" t="s">
        <v>188</v>
      </c>
      <c r="D193">
        <v>48</v>
      </c>
      <c r="E193" t="s">
        <v>118</v>
      </c>
      <c r="F193" t="s">
        <v>127</v>
      </c>
      <c r="G193" t="s">
        <v>127</v>
      </c>
      <c r="H193" t="s">
        <v>1</v>
      </c>
      <c r="I193">
        <v>2</v>
      </c>
      <c r="J193" t="s">
        <v>5</v>
      </c>
      <c r="K193">
        <v>7</v>
      </c>
      <c r="L193">
        <v>2</v>
      </c>
      <c r="M193">
        <v>4</v>
      </c>
      <c r="N193">
        <v>0</v>
      </c>
      <c r="O193">
        <v>1</v>
      </c>
      <c r="P193">
        <f>Tabla4[[#This Row],[mVis-IDA]]+Tabla4[[#This Row],[mLoc-VUE]]</f>
        <v>2</v>
      </c>
      <c r="Q193">
        <f>Tabla4[[#This Row],[mLoc-IDA]]+Tabla4[[#This Row],[mVis-VUE]]</f>
        <v>5</v>
      </c>
      <c r="R193">
        <f>IF(Tabla4[[#This Row],[Global-S1]]&gt;Tabla4[[#This Row],[Global-S2]],1,IF(Tabla4[[#This Row],[Global-S1]]=Tabla4[[#This Row],[Global-S2]],0,-1))</f>
        <v>-1</v>
      </c>
      <c r="S193" t="s">
        <v>5</v>
      </c>
    </row>
    <row r="194" spans="2:20" x14ac:dyDescent="0.45">
      <c r="B194">
        <v>192</v>
      </c>
      <c r="C194" t="s">
        <v>188</v>
      </c>
      <c r="D194">
        <v>48</v>
      </c>
      <c r="E194" t="s">
        <v>118</v>
      </c>
      <c r="F194" t="s">
        <v>129</v>
      </c>
      <c r="G194" t="s">
        <v>129</v>
      </c>
      <c r="H194" t="s">
        <v>4</v>
      </c>
      <c r="I194">
        <v>3</v>
      </c>
      <c r="J194" t="s">
        <v>3</v>
      </c>
      <c r="K194">
        <v>6</v>
      </c>
      <c r="L194">
        <v>2</v>
      </c>
      <c r="M194">
        <v>2</v>
      </c>
      <c r="N194">
        <v>2</v>
      </c>
      <c r="O194">
        <v>0</v>
      </c>
      <c r="P194">
        <f>Tabla4[[#This Row],[mVis-IDA]]+Tabla4[[#This Row],[mLoc-VUE]]</f>
        <v>4</v>
      </c>
      <c r="Q194">
        <f>Tabla4[[#This Row],[mLoc-IDA]]+Tabla4[[#This Row],[mVis-VUE]]</f>
        <v>2</v>
      </c>
      <c r="R194">
        <f>IF(Tabla4[[#This Row],[Global-S1]]&gt;Tabla4[[#This Row],[Global-S2]],1,IF(Tabla4[[#This Row],[Global-S1]]=Tabla4[[#This Row],[Global-S2]],0,-1))</f>
        <v>1</v>
      </c>
      <c r="S194" t="s">
        <v>4</v>
      </c>
    </row>
    <row r="195" spans="2:20" x14ac:dyDescent="0.45">
      <c r="B195">
        <v>193</v>
      </c>
      <c r="C195" t="s">
        <v>188</v>
      </c>
      <c r="D195">
        <v>48</v>
      </c>
      <c r="E195" t="s">
        <v>118</v>
      </c>
      <c r="F195" t="s">
        <v>130</v>
      </c>
      <c r="G195" t="s">
        <v>130</v>
      </c>
      <c r="H195" t="s">
        <v>13</v>
      </c>
      <c r="I195">
        <v>4</v>
      </c>
      <c r="J195" t="s">
        <v>11</v>
      </c>
      <c r="K195">
        <v>5</v>
      </c>
      <c r="L195">
        <v>0</v>
      </c>
      <c r="M195">
        <v>2</v>
      </c>
      <c r="N195">
        <v>1</v>
      </c>
      <c r="O195">
        <v>0</v>
      </c>
      <c r="P195">
        <f>Tabla4[[#This Row],[mVis-IDA]]+Tabla4[[#This Row],[mLoc-VUE]]</f>
        <v>1</v>
      </c>
      <c r="Q195">
        <f>Tabla4[[#This Row],[mLoc-IDA]]+Tabla4[[#This Row],[mVis-VUE]]</f>
        <v>2</v>
      </c>
      <c r="R195">
        <f>IF(Tabla4[[#This Row],[Global-S1]]&gt;Tabla4[[#This Row],[Global-S2]],1,IF(Tabla4[[#This Row],[Global-S1]]=Tabla4[[#This Row],[Global-S2]],0,-1))</f>
        <v>-1</v>
      </c>
      <c r="S195" t="s">
        <v>11</v>
      </c>
    </row>
    <row r="196" spans="2:20" x14ac:dyDescent="0.45">
      <c r="B196">
        <v>194</v>
      </c>
      <c r="C196" t="s">
        <v>188</v>
      </c>
      <c r="D196">
        <v>48</v>
      </c>
      <c r="E196" t="s">
        <v>131</v>
      </c>
      <c r="F196" t="s">
        <v>132</v>
      </c>
      <c r="G196" t="s">
        <v>149</v>
      </c>
      <c r="H196" t="s">
        <v>4</v>
      </c>
      <c r="I196">
        <v>3</v>
      </c>
      <c r="J196" t="s">
        <v>17</v>
      </c>
      <c r="K196">
        <v>8</v>
      </c>
      <c r="L196">
        <v>2</v>
      </c>
      <c r="M196">
        <v>2</v>
      </c>
      <c r="N196">
        <v>1</v>
      </c>
      <c r="O196">
        <v>0</v>
      </c>
      <c r="P196">
        <f>Tabla4[[#This Row],[mVis-IDA]]+Tabla4[[#This Row],[mLoc-VUE]]</f>
        <v>3</v>
      </c>
      <c r="Q196">
        <f>Tabla4[[#This Row],[mLoc-IDA]]+Tabla4[[#This Row],[mVis-VUE]]</f>
        <v>2</v>
      </c>
      <c r="R196">
        <f>IF(Tabla4[[#This Row],[Global-S1]]&gt;Tabla4[[#This Row],[Global-S2]],1,IF(Tabla4[[#This Row],[Global-S1]]=Tabla4[[#This Row],[Global-S2]],0,-1))</f>
        <v>1</v>
      </c>
      <c r="S196" t="s">
        <v>4</v>
      </c>
    </row>
    <row r="197" spans="2:20" x14ac:dyDescent="0.45">
      <c r="B197">
        <v>195</v>
      </c>
      <c r="C197" t="s">
        <v>188</v>
      </c>
      <c r="D197">
        <v>48</v>
      </c>
      <c r="E197" t="s">
        <v>131</v>
      </c>
      <c r="F197" t="s">
        <v>133</v>
      </c>
      <c r="G197" t="s">
        <v>189</v>
      </c>
      <c r="H197" t="s">
        <v>11</v>
      </c>
      <c r="I197">
        <v>5</v>
      </c>
      <c r="J197" t="s">
        <v>5</v>
      </c>
      <c r="K197">
        <v>7</v>
      </c>
      <c r="L197">
        <v>3</v>
      </c>
      <c r="M197">
        <v>3</v>
      </c>
      <c r="N197">
        <v>7</v>
      </c>
      <c r="O197">
        <v>1</v>
      </c>
      <c r="P197">
        <f>Tabla4[[#This Row],[mVis-IDA]]+Tabla4[[#This Row],[mLoc-VUE]]</f>
        <v>10</v>
      </c>
      <c r="Q197">
        <f>Tabla4[[#This Row],[mLoc-IDA]]+Tabla4[[#This Row],[mVis-VUE]]</f>
        <v>4</v>
      </c>
      <c r="R197">
        <f>IF(Tabla4[[#This Row],[Global-S1]]&gt;Tabla4[[#This Row],[Global-S2]],1,IF(Tabla4[[#This Row],[Global-S1]]=Tabla4[[#This Row],[Global-S2]],0,-1))</f>
        <v>1</v>
      </c>
      <c r="S197" t="s">
        <v>11</v>
      </c>
    </row>
    <row r="198" spans="2:20" x14ac:dyDescent="0.45">
      <c r="B198">
        <v>196</v>
      </c>
      <c r="C198" t="s">
        <v>188</v>
      </c>
      <c r="D198">
        <v>48</v>
      </c>
      <c r="E198" t="s">
        <v>134</v>
      </c>
      <c r="F198" t="s">
        <v>135</v>
      </c>
      <c r="G198" t="s">
        <v>172</v>
      </c>
      <c r="H198" t="s">
        <v>4</v>
      </c>
      <c r="I198">
        <v>3</v>
      </c>
      <c r="J198" t="s">
        <v>11</v>
      </c>
      <c r="K198">
        <v>5</v>
      </c>
      <c r="L198">
        <v>2</v>
      </c>
      <c r="M198">
        <v>2</v>
      </c>
      <c r="N198">
        <v>0</v>
      </c>
      <c r="O198">
        <v>0</v>
      </c>
      <c r="P198">
        <f>Tabla4[[#This Row],[mVis-IDA]]+Tabla4[[#This Row],[mLoc-VUE]]</f>
        <v>2</v>
      </c>
      <c r="Q198">
        <f>Tabla4[[#This Row],[mLoc-IDA]]+Tabla4[[#This Row],[mVis-VUE]]</f>
        <v>2</v>
      </c>
      <c r="R198">
        <f>IF(Tabla4[[#This Row],[Global-S1]]&gt;Tabla4[[#This Row],[Global-S2]],1,IF(Tabla4[[#This Row],[Global-S1]]=Tabla4[[#This Row],[Global-S2]],0,-1))</f>
        <v>0</v>
      </c>
      <c r="S198" t="s">
        <v>4</v>
      </c>
      <c r="T198" t="s">
        <v>144</v>
      </c>
    </row>
    <row r="199" spans="2:20" x14ac:dyDescent="0.45">
      <c r="B199">
        <v>197</v>
      </c>
      <c r="C199" t="s">
        <v>190</v>
      </c>
      <c r="D199">
        <v>49</v>
      </c>
      <c r="E199" t="s">
        <v>118</v>
      </c>
      <c r="F199" t="s">
        <v>120</v>
      </c>
      <c r="G199" t="s">
        <v>120</v>
      </c>
      <c r="H199" t="s">
        <v>14</v>
      </c>
      <c r="I199">
        <v>1</v>
      </c>
      <c r="J199" t="s">
        <v>13</v>
      </c>
      <c r="K199">
        <v>8</v>
      </c>
      <c r="L199">
        <v>1</v>
      </c>
      <c r="M199">
        <v>2</v>
      </c>
      <c r="N199">
        <v>2</v>
      </c>
      <c r="O199">
        <v>0</v>
      </c>
      <c r="P199">
        <f>Tabla4[[#This Row],[mVis-IDA]]+Tabla4[[#This Row],[mLoc-VUE]]</f>
        <v>3</v>
      </c>
      <c r="Q199">
        <f>Tabla4[[#This Row],[mLoc-IDA]]+Tabla4[[#This Row],[mVis-VUE]]</f>
        <v>2</v>
      </c>
      <c r="R199">
        <f>IF(Tabla4[[#This Row],[Global-S1]]&gt;Tabla4[[#This Row],[Global-S2]],1,IF(Tabla4[[#This Row],[Global-S1]]=Tabla4[[#This Row],[Global-S2]],0,-1))</f>
        <v>1</v>
      </c>
      <c r="S199" t="s">
        <v>13</v>
      </c>
    </row>
    <row r="200" spans="2:20" x14ac:dyDescent="0.45">
      <c r="B200">
        <v>198</v>
      </c>
      <c r="C200" t="s">
        <v>190</v>
      </c>
      <c r="D200">
        <v>49</v>
      </c>
      <c r="E200" t="s">
        <v>118</v>
      </c>
      <c r="F200" t="s">
        <v>127</v>
      </c>
      <c r="G200" t="s">
        <v>127</v>
      </c>
      <c r="H200" t="s">
        <v>0</v>
      </c>
      <c r="I200">
        <v>2</v>
      </c>
      <c r="J200" t="s">
        <v>17</v>
      </c>
      <c r="K200">
        <v>7</v>
      </c>
      <c r="L200">
        <v>1</v>
      </c>
      <c r="M200">
        <v>1</v>
      </c>
      <c r="N200">
        <v>3</v>
      </c>
      <c r="O200">
        <v>3</v>
      </c>
      <c r="P200">
        <f>Tabla4[[#This Row],[mVis-IDA]]+Tabla4[[#This Row],[mLoc-VUE]]</f>
        <v>4</v>
      </c>
      <c r="Q200">
        <f>Tabla4[[#This Row],[mLoc-IDA]]+Tabla4[[#This Row],[mVis-VUE]]</f>
        <v>4</v>
      </c>
      <c r="R200">
        <f>IF(Tabla4[[#This Row],[Global-S1]]&gt;Tabla4[[#This Row],[Global-S2]],1,IF(Tabla4[[#This Row],[Global-S1]]=Tabla4[[#This Row],[Global-S2]],0,-1))</f>
        <v>0</v>
      </c>
      <c r="S200" t="s">
        <v>0</v>
      </c>
      <c r="T200" t="s">
        <v>137</v>
      </c>
    </row>
    <row r="201" spans="2:20" x14ac:dyDescent="0.45">
      <c r="B201">
        <v>199</v>
      </c>
      <c r="C201" t="s">
        <v>190</v>
      </c>
      <c r="D201">
        <v>49</v>
      </c>
      <c r="E201" t="s">
        <v>118</v>
      </c>
      <c r="F201" t="s">
        <v>129</v>
      </c>
      <c r="G201" t="s">
        <v>129</v>
      </c>
      <c r="H201" t="s">
        <v>11</v>
      </c>
      <c r="I201">
        <v>3</v>
      </c>
      <c r="J201" t="s">
        <v>8</v>
      </c>
      <c r="K201">
        <v>6</v>
      </c>
      <c r="L201">
        <v>1</v>
      </c>
      <c r="M201">
        <v>1</v>
      </c>
      <c r="N201">
        <v>1</v>
      </c>
      <c r="O201">
        <v>0</v>
      </c>
      <c r="P201">
        <f>Tabla4[[#This Row],[mVis-IDA]]+Tabla4[[#This Row],[mLoc-VUE]]</f>
        <v>2</v>
      </c>
      <c r="Q201">
        <f>Tabla4[[#This Row],[mLoc-IDA]]+Tabla4[[#This Row],[mVis-VUE]]</f>
        <v>1</v>
      </c>
      <c r="R201">
        <f>IF(Tabla4[[#This Row],[Global-S1]]&gt;Tabla4[[#This Row],[Global-S2]],1,IF(Tabla4[[#This Row],[Global-S1]]=Tabla4[[#This Row],[Global-S2]],0,-1))</f>
        <v>1</v>
      </c>
      <c r="S201" t="s">
        <v>11</v>
      </c>
    </row>
    <row r="202" spans="2:20" x14ac:dyDescent="0.45">
      <c r="B202">
        <v>200</v>
      </c>
      <c r="C202" t="s">
        <v>190</v>
      </c>
      <c r="D202">
        <v>49</v>
      </c>
      <c r="E202" t="s">
        <v>118</v>
      </c>
      <c r="F202" t="s">
        <v>130</v>
      </c>
      <c r="G202" t="s">
        <v>130</v>
      </c>
      <c r="H202" t="s">
        <v>3</v>
      </c>
      <c r="I202">
        <v>4</v>
      </c>
      <c r="J202" t="s">
        <v>21</v>
      </c>
      <c r="K202">
        <v>5</v>
      </c>
      <c r="L202">
        <v>0</v>
      </c>
      <c r="M202">
        <v>0</v>
      </c>
      <c r="N202">
        <v>4</v>
      </c>
      <c r="O202">
        <v>1</v>
      </c>
      <c r="P202">
        <f>Tabla4[[#This Row],[mVis-IDA]]+Tabla4[[#This Row],[mLoc-VUE]]</f>
        <v>4</v>
      </c>
      <c r="Q202">
        <f>Tabla4[[#This Row],[mLoc-IDA]]+Tabla4[[#This Row],[mVis-VUE]]</f>
        <v>1</v>
      </c>
      <c r="R202">
        <f>IF(Tabla4[[#This Row],[Global-S1]]&gt;Tabla4[[#This Row],[Global-S2]],1,IF(Tabla4[[#This Row],[Global-S1]]=Tabla4[[#This Row],[Global-S2]],0,-1))</f>
        <v>1</v>
      </c>
      <c r="S202" t="s">
        <v>3</v>
      </c>
    </row>
    <row r="203" spans="2:20" x14ac:dyDescent="0.45">
      <c r="B203">
        <v>201</v>
      </c>
      <c r="C203" t="s">
        <v>190</v>
      </c>
      <c r="D203">
        <v>49</v>
      </c>
      <c r="E203" t="s">
        <v>131</v>
      </c>
      <c r="F203" t="s">
        <v>132</v>
      </c>
      <c r="G203" t="s">
        <v>146</v>
      </c>
      <c r="H203" t="s">
        <v>0</v>
      </c>
      <c r="I203">
        <v>2</v>
      </c>
      <c r="J203" t="s">
        <v>13</v>
      </c>
      <c r="K203">
        <v>8</v>
      </c>
      <c r="L203">
        <v>0</v>
      </c>
      <c r="M203">
        <v>0</v>
      </c>
      <c r="N203">
        <v>2</v>
      </c>
      <c r="O203">
        <v>0</v>
      </c>
      <c r="P203">
        <f>Tabla4[[#This Row],[mVis-IDA]]+Tabla4[[#This Row],[mLoc-VUE]]</f>
        <v>2</v>
      </c>
      <c r="Q203">
        <f>Tabla4[[#This Row],[mLoc-IDA]]+Tabla4[[#This Row],[mVis-VUE]]</f>
        <v>0</v>
      </c>
      <c r="R203">
        <f>IF(Tabla4[[#This Row],[Global-S1]]&gt;Tabla4[[#This Row],[Global-S2]],1,IF(Tabla4[[#This Row],[Global-S1]]=Tabla4[[#This Row],[Global-S2]],0,-1))</f>
        <v>1</v>
      </c>
      <c r="S203" t="s">
        <v>0</v>
      </c>
    </row>
    <row r="204" spans="2:20" x14ac:dyDescent="0.45">
      <c r="B204">
        <v>202</v>
      </c>
      <c r="C204" t="s">
        <v>190</v>
      </c>
      <c r="D204">
        <v>49</v>
      </c>
      <c r="E204" t="s">
        <v>131</v>
      </c>
      <c r="F204" t="s">
        <v>133</v>
      </c>
      <c r="G204" t="s">
        <v>150</v>
      </c>
      <c r="H204" t="s">
        <v>11</v>
      </c>
      <c r="I204">
        <v>3</v>
      </c>
      <c r="J204" t="s">
        <v>3</v>
      </c>
      <c r="K204">
        <v>4</v>
      </c>
      <c r="L204">
        <v>2</v>
      </c>
      <c r="M204">
        <v>1</v>
      </c>
      <c r="N204">
        <v>3</v>
      </c>
      <c r="O204">
        <v>3</v>
      </c>
      <c r="P204">
        <f>Tabla4[[#This Row],[mVis-IDA]]+Tabla4[[#This Row],[mLoc-VUE]]</f>
        <v>5</v>
      </c>
      <c r="Q204">
        <f>Tabla4[[#This Row],[mLoc-IDA]]+Tabla4[[#This Row],[mVis-VUE]]</f>
        <v>4</v>
      </c>
      <c r="R204">
        <f>IF(Tabla4[[#This Row],[Global-S1]]&gt;Tabla4[[#This Row],[Global-S2]],1,IF(Tabla4[[#This Row],[Global-S1]]=Tabla4[[#This Row],[Global-S2]],0,-1))</f>
        <v>1</v>
      </c>
      <c r="S204" t="s">
        <v>11</v>
      </c>
    </row>
    <row r="205" spans="2:20" x14ac:dyDescent="0.45">
      <c r="B205">
        <v>203</v>
      </c>
      <c r="C205" t="s">
        <v>190</v>
      </c>
      <c r="D205">
        <v>49</v>
      </c>
      <c r="E205" t="s">
        <v>134</v>
      </c>
      <c r="F205" t="s">
        <v>135</v>
      </c>
      <c r="G205" t="s">
        <v>133</v>
      </c>
      <c r="H205" t="s">
        <v>0</v>
      </c>
      <c r="I205">
        <v>2</v>
      </c>
      <c r="J205" t="s">
        <v>11</v>
      </c>
      <c r="K205">
        <v>3</v>
      </c>
      <c r="L205">
        <v>2</v>
      </c>
      <c r="M205">
        <v>3</v>
      </c>
      <c r="N205">
        <v>3</v>
      </c>
      <c r="O205">
        <v>0</v>
      </c>
      <c r="P205">
        <f>Tabla4[[#This Row],[mVis-IDA]]+Tabla4[[#This Row],[mLoc-VUE]]</f>
        <v>5</v>
      </c>
      <c r="Q205">
        <f>Tabla4[[#This Row],[mLoc-IDA]]+Tabla4[[#This Row],[mVis-VUE]]</f>
        <v>3</v>
      </c>
      <c r="R205">
        <f>IF(Tabla4[[#This Row],[Global-S1]]&gt;Tabla4[[#This Row],[Global-S2]],1,IF(Tabla4[[#This Row],[Global-S1]]=Tabla4[[#This Row],[Global-S2]],0,-1))</f>
        <v>1</v>
      </c>
      <c r="S205" t="s">
        <v>0</v>
      </c>
    </row>
    <row r="206" spans="2:20" x14ac:dyDescent="0.45">
      <c r="B206">
        <v>204</v>
      </c>
      <c r="C206" t="s">
        <v>191</v>
      </c>
      <c r="D206">
        <v>50</v>
      </c>
      <c r="E206" t="s">
        <v>118</v>
      </c>
      <c r="F206" t="s">
        <v>120</v>
      </c>
      <c r="G206" t="s">
        <v>120</v>
      </c>
      <c r="H206" t="s">
        <v>10</v>
      </c>
      <c r="I206">
        <v>1</v>
      </c>
      <c r="J206" t="s">
        <v>1</v>
      </c>
      <c r="K206">
        <v>8</v>
      </c>
      <c r="L206">
        <v>1</v>
      </c>
      <c r="M206">
        <v>3</v>
      </c>
      <c r="N206">
        <v>1</v>
      </c>
      <c r="O206">
        <v>1</v>
      </c>
      <c r="P206">
        <f>Tabla4[[#This Row],[mVis-IDA]]+Tabla4[[#This Row],[mLoc-VUE]]</f>
        <v>2</v>
      </c>
      <c r="Q206">
        <f>Tabla4[[#This Row],[mLoc-IDA]]+Tabla4[[#This Row],[mVis-VUE]]</f>
        <v>4</v>
      </c>
      <c r="R206">
        <f>IF(Tabla4[[#This Row],[Global-S1]]&gt;Tabla4[[#This Row],[Global-S2]],1,IF(Tabla4[[#This Row],[Global-S1]]=Tabla4[[#This Row],[Global-S2]],0,-1))</f>
        <v>-1</v>
      </c>
      <c r="S206" t="s">
        <v>1</v>
      </c>
    </row>
    <row r="207" spans="2:20" x14ac:dyDescent="0.45">
      <c r="B207">
        <v>205</v>
      </c>
      <c r="C207" t="s">
        <v>191</v>
      </c>
      <c r="D207">
        <v>50</v>
      </c>
      <c r="E207" t="s">
        <v>118</v>
      </c>
      <c r="F207" t="s">
        <v>127</v>
      </c>
      <c r="G207" t="s">
        <v>127</v>
      </c>
      <c r="H207" t="s">
        <v>13</v>
      </c>
      <c r="I207">
        <v>2</v>
      </c>
      <c r="J207" t="s">
        <v>0</v>
      </c>
      <c r="K207">
        <v>7</v>
      </c>
      <c r="L207">
        <v>1</v>
      </c>
      <c r="M207">
        <v>3</v>
      </c>
      <c r="N207">
        <v>2</v>
      </c>
      <c r="O207">
        <v>0</v>
      </c>
      <c r="P207">
        <f>Tabla4[[#This Row],[mVis-IDA]]+Tabla4[[#This Row],[mLoc-VUE]]</f>
        <v>3</v>
      </c>
      <c r="Q207">
        <f>Tabla4[[#This Row],[mLoc-IDA]]+Tabla4[[#This Row],[mVis-VUE]]</f>
        <v>3</v>
      </c>
      <c r="R207">
        <f>IF(Tabla4[[#This Row],[Global-S1]]&gt;Tabla4[[#This Row],[Global-S2]],1,IF(Tabla4[[#This Row],[Global-S1]]=Tabla4[[#This Row],[Global-S2]],0,-1))</f>
        <v>0</v>
      </c>
      <c r="S207" t="s">
        <v>13</v>
      </c>
      <c r="T207" t="s">
        <v>137</v>
      </c>
    </row>
    <row r="208" spans="2:20" x14ac:dyDescent="0.45">
      <c r="B208">
        <v>206</v>
      </c>
      <c r="C208" t="s">
        <v>191</v>
      </c>
      <c r="D208">
        <v>50</v>
      </c>
      <c r="E208" t="s">
        <v>118</v>
      </c>
      <c r="F208" t="s">
        <v>129</v>
      </c>
      <c r="G208" t="s">
        <v>129</v>
      </c>
      <c r="H208" t="s">
        <v>5</v>
      </c>
      <c r="I208">
        <v>3</v>
      </c>
      <c r="J208" t="s">
        <v>3</v>
      </c>
      <c r="K208">
        <v>6</v>
      </c>
      <c r="L208">
        <v>2</v>
      </c>
      <c r="M208">
        <v>1</v>
      </c>
      <c r="N208">
        <v>3</v>
      </c>
      <c r="O208">
        <v>2</v>
      </c>
      <c r="P208">
        <f>Tabla4[[#This Row],[mVis-IDA]]+Tabla4[[#This Row],[mLoc-VUE]]</f>
        <v>5</v>
      </c>
      <c r="Q208">
        <f>Tabla4[[#This Row],[mLoc-IDA]]+Tabla4[[#This Row],[mVis-VUE]]</f>
        <v>3</v>
      </c>
      <c r="R208">
        <f>IF(Tabla4[[#This Row],[Global-S1]]&gt;Tabla4[[#This Row],[Global-S2]],1,IF(Tabla4[[#This Row],[Global-S1]]=Tabla4[[#This Row],[Global-S2]],0,-1))</f>
        <v>1</v>
      </c>
      <c r="S208" t="s">
        <v>5</v>
      </c>
    </row>
    <row r="209" spans="2:20" x14ac:dyDescent="0.45">
      <c r="B209">
        <v>207</v>
      </c>
      <c r="C209" t="s">
        <v>191</v>
      </c>
      <c r="D209">
        <v>50</v>
      </c>
      <c r="E209" t="s">
        <v>118</v>
      </c>
      <c r="F209" t="s">
        <v>130</v>
      </c>
      <c r="G209" t="s">
        <v>130</v>
      </c>
      <c r="H209" t="s">
        <v>7</v>
      </c>
      <c r="I209">
        <v>4</v>
      </c>
      <c r="J209" t="s">
        <v>14</v>
      </c>
      <c r="K209">
        <v>5</v>
      </c>
      <c r="L209">
        <v>1</v>
      </c>
      <c r="M209">
        <v>2</v>
      </c>
      <c r="N209">
        <v>0</v>
      </c>
      <c r="O209">
        <v>0</v>
      </c>
      <c r="P209">
        <f>Tabla4[[#This Row],[mVis-IDA]]+Tabla4[[#This Row],[mLoc-VUE]]</f>
        <v>1</v>
      </c>
      <c r="Q209">
        <f>Tabla4[[#This Row],[mLoc-IDA]]+Tabla4[[#This Row],[mVis-VUE]]</f>
        <v>2</v>
      </c>
      <c r="R209">
        <f>IF(Tabla4[[#This Row],[Global-S1]]&gt;Tabla4[[#This Row],[Global-S2]],1,IF(Tabla4[[#This Row],[Global-S1]]=Tabla4[[#This Row],[Global-S2]],0,-1))</f>
        <v>-1</v>
      </c>
      <c r="S209" t="s">
        <v>14</v>
      </c>
    </row>
    <row r="210" spans="2:20" x14ac:dyDescent="0.45">
      <c r="B210">
        <v>208</v>
      </c>
      <c r="C210" t="s">
        <v>191</v>
      </c>
      <c r="D210">
        <v>50</v>
      </c>
      <c r="E210" t="s">
        <v>131</v>
      </c>
      <c r="F210" t="s">
        <v>132</v>
      </c>
      <c r="G210" t="s">
        <v>146</v>
      </c>
      <c r="H210" t="s">
        <v>13</v>
      </c>
      <c r="I210">
        <v>2</v>
      </c>
      <c r="J210" t="s">
        <v>1</v>
      </c>
      <c r="K210">
        <v>8</v>
      </c>
      <c r="L210">
        <v>1</v>
      </c>
      <c r="M210">
        <v>1</v>
      </c>
      <c r="N210">
        <v>2</v>
      </c>
      <c r="O210">
        <v>0</v>
      </c>
      <c r="P210">
        <f>Tabla4[[#This Row],[mVis-IDA]]+Tabla4[[#This Row],[mLoc-VUE]]</f>
        <v>3</v>
      </c>
      <c r="Q210">
        <f>Tabla4[[#This Row],[mLoc-IDA]]+Tabla4[[#This Row],[mVis-VUE]]</f>
        <v>1</v>
      </c>
      <c r="R210">
        <f>IF(Tabla4[[#This Row],[Global-S1]]&gt;Tabla4[[#This Row],[Global-S2]],1,IF(Tabla4[[#This Row],[Global-S1]]=Tabla4[[#This Row],[Global-S2]],0,-1))</f>
        <v>1</v>
      </c>
      <c r="S210" t="s">
        <v>13</v>
      </c>
    </row>
    <row r="211" spans="2:20" x14ac:dyDescent="0.45">
      <c r="B211">
        <v>209</v>
      </c>
      <c r="C211" t="s">
        <v>191</v>
      </c>
      <c r="D211">
        <v>50</v>
      </c>
      <c r="E211" t="s">
        <v>131</v>
      </c>
      <c r="F211" t="s">
        <v>133</v>
      </c>
      <c r="G211" t="s">
        <v>172</v>
      </c>
      <c r="H211" t="s">
        <v>5</v>
      </c>
      <c r="I211">
        <v>3</v>
      </c>
      <c r="J211" t="s">
        <v>14</v>
      </c>
      <c r="K211">
        <v>5</v>
      </c>
      <c r="L211">
        <v>0</v>
      </c>
      <c r="M211">
        <v>2</v>
      </c>
      <c r="N211">
        <v>3</v>
      </c>
      <c r="O211">
        <v>0</v>
      </c>
      <c r="P211">
        <f>Tabla4[[#This Row],[mVis-IDA]]+Tabla4[[#This Row],[mLoc-VUE]]</f>
        <v>3</v>
      </c>
      <c r="Q211">
        <f>Tabla4[[#This Row],[mLoc-IDA]]+Tabla4[[#This Row],[mVis-VUE]]</f>
        <v>2</v>
      </c>
      <c r="R211">
        <f>IF(Tabla4[[#This Row],[Global-S1]]&gt;Tabla4[[#This Row],[Global-S2]],1,IF(Tabla4[[#This Row],[Global-S1]]=Tabla4[[#This Row],[Global-S2]],0,-1))</f>
        <v>1</v>
      </c>
      <c r="S211" t="s">
        <v>5</v>
      </c>
    </row>
    <row r="212" spans="2:20" x14ac:dyDescent="0.45">
      <c r="B212">
        <v>210</v>
      </c>
      <c r="C212" t="s">
        <v>191</v>
      </c>
      <c r="D212">
        <v>50</v>
      </c>
      <c r="E212" t="s">
        <v>134</v>
      </c>
      <c r="F212" t="s">
        <v>135</v>
      </c>
      <c r="G212" t="s">
        <v>133</v>
      </c>
      <c r="H212" t="s">
        <v>13</v>
      </c>
      <c r="I212">
        <v>2</v>
      </c>
      <c r="J212" t="s">
        <v>5</v>
      </c>
      <c r="K212">
        <v>3</v>
      </c>
      <c r="L212">
        <v>1</v>
      </c>
      <c r="M212">
        <v>1</v>
      </c>
      <c r="N212">
        <v>2</v>
      </c>
      <c r="O212">
        <v>1</v>
      </c>
      <c r="P212">
        <f>Tabla4[[#This Row],[mVis-IDA]]+Tabla4[[#This Row],[mLoc-VUE]]</f>
        <v>3</v>
      </c>
      <c r="Q212">
        <f>Tabla4[[#This Row],[mLoc-IDA]]+Tabla4[[#This Row],[mVis-VUE]]</f>
        <v>2</v>
      </c>
      <c r="R212">
        <f>IF(Tabla4[[#This Row],[Global-S1]]&gt;Tabla4[[#This Row],[Global-S2]],1,IF(Tabla4[[#This Row],[Global-S1]]=Tabla4[[#This Row],[Global-S2]],0,-1))</f>
        <v>1</v>
      </c>
      <c r="S212" t="s">
        <v>13</v>
      </c>
    </row>
    <row r="213" spans="2:20" x14ac:dyDescent="0.45">
      <c r="B213">
        <v>211</v>
      </c>
      <c r="C213" t="s">
        <v>192</v>
      </c>
      <c r="D213">
        <v>51</v>
      </c>
      <c r="E213" t="s">
        <v>118</v>
      </c>
      <c r="F213" t="s">
        <v>120</v>
      </c>
      <c r="G213" t="s">
        <v>120</v>
      </c>
      <c r="H213" t="s">
        <v>1</v>
      </c>
      <c r="I213">
        <v>1</v>
      </c>
      <c r="J213" t="s">
        <v>18</v>
      </c>
      <c r="K213">
        <v>8</v>
      </c>
      <c r="L213">
        <v>1</v>
      </c>
      <c r="M213">
        <v>2</v>
      </c>
      <c r="N213">
        <v>0</v>
      </c>
      <c r="O213">
        <v>0</v>
      </c>
      <c r="P213">
        <f>Tabla4[[#This Row],[mVis-IDA]]+Tabla4[[#This Row],[mLoc-VUE]]</f>
        <v>1</v>
      </c>
      <c r="Q213">
        <f>Tabla4[[#This Row],[mLoc-IDA]]+Tabla4[[#This Row],[mVis-VUE]]</f>
        <v>2</v>
      </c>
      <c r="R213">
        <f>IF(Tabla4[[#This Row],[Global-S1]]&gt;Tabla4[[#This Row],[Global-S2]],1,IF(Tabla4[[#This Row],[Global-S1]]=Tabla4[[#This Row],[Global-S2]],0,-1))</f>
        <v>-1</v>
      </c>
      <c r="S213" t="s">
        <v>18</v>
      </c>
    </row>
    <row r="214" spans="2:20" x14ac:dyDescent="0.45">
      <c r="B214">
        <v>212</v>
      </c>
      <c r="C214" t="s">
        <v>192</v>
      </c>
      <c r="D214">
        <v>51</v>
      </c>
      <c r="E214" t="s">
        <v>118</v>
      </c>
      <c r="F214" t="s">
        <v>127</v>
      </c>
      <c r="G214" t="s">
        <v>127</v>
      </c>
      <c r="H214" t="s">
        <v>14</v>
      </c>
      <c r="I214">
        <v>2</v>
      </c>
      <c r="J214" t="s">
        <v>5</v>
      </c>
      <c r="K214">
        <v>7</v>
      </c>
      <c r="L214">
        <v>1</v>
      </c>
      <c r="M214">
        <v>2</v>
      </c>
      <c r="N214">
        <v>1</v>
      </c>
      <c r="O214">
        <v>2</v>
      </c>
      <c r="P214">
        <f>Tabla4[[#This Row],[mVis-IDA]]+Tabla4[[#This Row],[mLoc-VUE]]</f>
        <v>2</v>
      </c>
      <c r="Q214">
        <f>Tabla4[[#This Row],[mLoc-IDA]]+Tabla4[[#This Row],[mVis-VUE]]</f>
        <v>4</v>
      </c>
      <c r="R214">
        <f>IF(Tabla4[[#This Row],[Global-S1]]&gt;Tabla4[[#This Row],[Global-S2]],1,IF(Tabla4[[#This Row],[Global-S1]]=Tabla4[[#This Row],[Global-S2]],0,-1))</f>
        <v>-1</v>
      </c>
      <c r="S214" t="s">
        <v>5</v>
      </c>
    </row>
    <row r="215" spans="2:20" x14ac:dyDescent="0.45">
      <c r="B215">
        <v>213</v>
      </c>
      <c r="C215" t="s">
        <v>192</v>
      </c>
      <c r="D215">
        <v>51</v>
      </c>
      <c r="E215" t="s">
        <v>118</v>
      </c>
      <c r="F215" t="s">
        <v>129</v>
      </c>
      <c r="G215" t="s">
        <v>129</v>
      </c>
      <c r="H215" t="s">
        <v>10</v>
      </c>
      <c r="I215">
        <v>3</v>
      </c>
      <c r="J215" t="s">
        <v>17</v>
      </c>
      <c r="K215">
        <v>6</v>
      </c>
      <c r="L215">
        <v>1</v>
      </c>
      <c r="M215">
        <v>0</v>
      </c>
      <c r="N215">
        <v>3</v>
      </c>
      <c r="O215">
        <v>0</v>
      </c>
      <c r="P215">
        <f>Tabla4[[#This Row],[mVis-IDA]]+Tabla4[[#This Row],[mLoc-VUE]]</f>
        <v>4</v>
      </c>
      <c r="Q215">
        <f>Tabla4[[#This Row],[mLoc-IDA]]+Tabla4[[#This Row],[mVis-VUE]]</f>
        <v>0</v>
      </c>
      <c r="R215">
        <f>IF(Tabla4[[#This Row],[Global-S1]]&gt;Tabla4[[#This Row],[Global-S2]],1,IF(Tabla4[[#This Row],[Global-S1]]=Tabla4[[#This Row],[Global-S2]],0,-1))</f>
        <v>1</v>
      </c>
      <c r="S215" t="s">
        <v>10</v>
      </c>
    </row>
    <row r="216" spans="2:20" x14ac:dyDescent="0.45">
      <c r="B216">
        <v>214</v>
      </c>
      <c r="C216" t="s">
        <v>192</v>
      </c>
      <c r="D216">
        <v>51</v>
      </c>
      <c r="E216" t="s">
        <v>118</v>
      </c>
      <c r="F216" t="s">
        <v>130</v>
      </c>
      <c r="G216" t="s">
        <v>130</v>
      </c>
      <c r="H216" t="s">
        <v>11</v>
      </c>
      <c r="I216">
        <v>4</v>
      </c>
      <c r="J216" t="s">
        <v>8</v>
      </c>
      <c r="K216">
        <v>5</v>
      </c>
      <c r="L216">
        <v>2</v>
      </c>
      <c r="M216">
        <v>2</v>
      </c>
      <c r="N216">
        <v>2</v>
      </c>
      <c r="O216">
        <v>1</v>
      </c>
      <c r="P216">
        <f>Tabla4[[#This Row],[mVis-IDA]]+Tabla4[[#This Row],[mLoc-VUE]]</f>
        <v>4</v>
      </c>
      <c r="Q216">
        <f>Tabla4[[#This Row],[mLoc-IDA]]+Tabla4[[#This Row],[mVis-VUE]]</f>
        <v>3</v>
      </c>
      <c r="R216">
        <f>IF(Tabla4[[#This Row],[Global-S1]]&gt;Tabla4[[#This Row],[Global-S2]],1,IF(Tabla4[[#This Row],[Global-S1]]=Tabla4[[#This Row],[Global-S2]],0,-1))</f>
        <v>1</v>
      </c>
      <c r="S216" t="s">
        <v>11</v>
      </c>
    </row>
    <row r="217" spans="2:20" x14ac:dyDescent="0.45">
      <c r="B217">
        <v>215</v>
      </c>
      <c r="C217" t="s">
        <v>192</v>
      </c>
      <c r="D217">
        <v>51</v>
      </c>
      <c r="E217" t="s">
        <v>131</v>
      </c>
      <c r="F217" t="s">
        <v>132</v>
      </c>
      <c r="G217" t="s">
        <v>149</v>
      </c>
      <c r="H217" t="s">
        <v>10</v>
      </c>
      <c r="I217">
        <v>3</v>
      </c>
      <c r="J217" t="s">
        <v>18</v>
      </c>
      <c r="K217">
        <v>8</v>
      </c>
      <c r="L217">
        <v>0</v>
      </c>
      <c r="M217">
        <v>0</v>
      </c>
      <c r="N217">
        <v>1</v>
      </c>
      <c r="O217">
        <v>0</v>
      </c>
      <c r="P217">
        <f>Tabla4[[#This Row],[mVis-IDA]]+Tabla4[[#This Row],[mLoc-VUE]]</f>
        <v>1</v>
      </c>
      <c r="Q217">
        <f>Tabla4[[#This Row],[mLoc-IDA]]+Tabla4[[#This Row],[mVis-VUE]]</f>
        <v>0</v>
      </c>
      <c r="R217">
        <f>IF(Tabla4[[#This Row],[Global-S1]]&gt;Tabla4[[#This Row],[Global-S2]],1,IF(Tabla4[[#This Row],[Global-S1]]=Tabla4[[#This Row],[Global-S2]],0,-1))</f>
        <v>1</v>
      </c>
      <c r="S217" t="s">
        <v>10</v>
      </c>
    </row>
    <row r="218" spans="2:20" x14ac:dyDescent="0.45">
      <c r="B218">
        <v>216</v>
      </c>
      <c r="C218" t="s">
        <v>192</v>
      </c>
      <c r="D218">
        <v>51</v>
      </c>
      <c r="E218" t="s">
        <v>131</v>
      </c>
      <c r="F218" t="s">
        <v>133</v>
      </c>
      <c r="G218" t="s">
        <v>153</v>
      </c>
      <c r="H218" t="s">
        <v>11</v>
      </c>
      <c r="I218">
        <v>4</v>
      </c>
      <c r="J218" t="s">
        <v>5</v>
      </c>
      <c r="K218">
        <v>7</v>
      </c>
      <c r="L218">
        <v>1</v>
      </c>
      <c r="M218">
        <v>2</v>
      </c>
      <c r="N218">
        <v>3</v>
      </c>
      <c r="O218">
        <v>2</v>
      </c>
      <c r="P218">
        <f>Tabla4[[#This Row],[mVis-IDA]]+Tabla4[[#This Row],[mLoc-VUE]]</f>
        <v>4</v>
      </c>
      <c r="Q218">
        <f>Tabla4[[#This Row],[mLoc-IDA]]+Tabla4[[#This Row],[mVis-VUE]]</f>
        <v>4</v>
      </c>
      <c r="R218">
        <f>IF(Tabla4[[#This Row],[Global-S1]]&gt;Tabla4[[#This Row],[Global-S2]],1,IF(Tabla4[[#This Row],[Global-S1]]=Tabla4[[#This Row],[Global-S2]],0,-1))</f>
        <v>0</v>
      </c>
      <c r="S218" t="s">
        <v>11</v>
      </c>
      <c r="T218" t="s">
        <v>137</v>
      </c>
    </row>
    <row r="219" spans="2:20" x14ac:dyDescent="0.45">
      <c r="B219">
        <v>217</v>
      </c>
      <c r="C219" t="s">
        <v>192</v>
      </c>
      <c r="D219">
        <v>51</v>
      </c>
      <c r="E219" t="s">
        <v>134</v>
      </c>
      <c r="F219" t="s">
        <v>135</v>
      </c>
      <c r="G219" t="s">
        <v>150</v>
      </c>
      <c r="H219" t="s">
        <v>10</v>
      </c>
      <c r="I219">
        <v>3</v>
      </c>
      <c r="J219" t="s">
        <v>11</v>
      </c>
      <c r="K219">
        <v>4</v>
      </c>
      <c r="L219">
        <v>1</v>
      </c>
      <c r="M219">
        <v>0</v>
      </c>
      <c r="N219">
        <v>3</v>
      </c>
      <c r="O219">
        <v>1</v>
      </c>
      <c r="P219">
        <f>Tabla4[[#This Row],[mVis-IDA]]+Tabla4[[#This Row],[mLoc-VUE]]</f>
        <v>4</v>
      </c>
      <c r="Q219">
        <f>Tabla4[[#This Row],[mLoc-IDA]]+Tabla4[[#This Row],[mVis-VUE]]</f>
        <v>1</v>
      </c>
      <c r="R219">
        <f>IF(Tabla4[[#This Row],[Global-S1]]&gt;Tabla4[[#This Row],[Global-S2]],1,IF(Tabla4[[#This Row],[Global-S1]]=Tabla4[[#This Row],[Global-S2]],0,-1))</f>
        <v>1</v>
      </c>
      <c r="S219" t="s">
        <v>10</v>
      </c>
    </row>
    <row r="220" spans="2:20" x14ac:dyDescent="0.45">
      <c r="B220">
        <v>218</v>
      </c>
      <c r="C220" t="s">
        <v>193</v>
      </c>
      <c r="D220">
        <v>52</v>
      </c>
      <c r="E220" t="s">
        <v>118</v>
      </c>
      <c r="F220" t="s">
        <v>120</v>
      </c>
      <c r="G220" t="s">
        <v>120</v>
      </c>
      <c r="H220" t="s">
        <v>11</v>
      </c>
      <c r="I220">
        <v>1</v>
      </c>
      <c r="J220" t="s">
        <v>8</v>
      </c>
      <c r="K220">
        <v>8</v>
      </c>
      <c r="L220">
        <v>4</v>
      </c>
      <c r="M220">
        <v>3</v>
      </c>
      <c r="N220">
        <v>2</v>
      </c>
      <c r="O220">
        <v>1</v>
      </c>
      <c r="P220">
        <f>Tabla4[[#This Row],[mVis-IDA]]+Tabla4[[#This Row],[mLoc-VUE]]</f>
        <v>6</v>
      </c>
      <c r="Q220">
        <f>Tabla4[[#This Row],[mLoc-IDA]]+Tabla4[[#This Row],[mVis-VUE]]</f>
        <v>4</v>
      </c>
      <c r="R220">
        <f>IF(Tabla4[[#This Row],[Global-S1]]&gt;Tabla4[[#This Row],[Global-S2]],1,IF(Tabla4[[#This Row],[Global-S1]]=Tabla4[[#This Row],[Global-S2]],0,-1))</f>
        <v>1</v>
      </c>
      <c r="S220" t="s">
        <v>11</v>
      </c>
    </row>
    <row r="221" spans="2:20" x14ac:dyDescent="0.45">
      <c r="B221">
        <v>219</v>
      </c>
      <c r="C221" t="s">
        <v>193</v>
      </c>
      <c r="D221">
        <v>52</v>
      </c>
      <c r="E221" t="s">
        <v>118</v>
      </c>
      <c r="F221" t="s">
        <v>127</v>
      </c>
      <c r="G221" t="s">
        <v>127</v>
      </c>
      <c r="H221" t="s">
        <v>0</v>
      </c>
      <c r="I221">
        <v>2</v>
      </c>
      <c r="J221" t="s">
        <v>195</v>
      </c>
      <c r="K221">
        <v>7</v>
      </c>
      <c r="L221">
        <v>2</v>
      </c>
      <c r="M221">
        <v>1</v>
      </c>
      <c r="N221">
        <v>2</v>
      </c>
      <c r="O221">
        <v>2</v>
      </c>
      <c r="P221">
        <f>Tabla4[[#This Row],[mVis-IDA]]+Tabla4[[#This Row],[mLoc-VUE]]</f>
        <v>4</v>
      </c>
      <c r="Q221">
        <f>Tabla4[[#This Row],[mLoc-IDA]]+Tabla4[[#This Row],[mVis-VUE]]</f>
        <v>3</v>
      </c>
      <c r="R221">
        <f>IF(Tabla4[[#This Row],[Global-S1]]&gt;Tabla4[[#This Row],[Global-S2]],1,IF(Tabla4[[#This Row],[Global-S1]]=Tabla4[[#This Row],[Global-S2]],0,-1))</f>
        <v>1</v>
      </c>
      <c r="S221" t="s">
        <v>0</v>
      </c>
    </row>
    <row r="222" spans="2:20" x14ac:dyDescent="0.45">
      <c r="B222">
        <v>220</v>
      </c>
      <c r="C222" t="s">
        <v>193</v>
      </c>
      <c r="D222">
        <v>52</v>
      </c>
      <c r="E222" t="s">
        <v>118</v>
      </c>
      <c r="F222" t="s">
        <v>129</v>
      </c>
      <c r="G222" t="s">
        <v>129</v>
      </c>
      <c r="H222" t="s">
        <v>3</v>
      </c>
      <c r="I222">
        <v>3</v>
      </c>
      <c r="J222" t="s">
        <v>17</v>
      </c>
      <c r="K222">
        <v>6</v>
      </c>
      <c r="L222">
        <v>3</v>
      </c>
      <c r="M222">
        <v>1</v>
      </c>
      <c r="N222">
        <v>0</v>
      </c>
      <c r="O222">
        <v>1</v>
      </c>
      <c r="P222">
        <f>Tabla4[[#This Row],[mVis-IDA]]+Tabla4[[#This Row],[mLoc-VUE]]</f>
        <v>3</v>
      </c>
      <c r="Q222">
        <f>Tabla4[[#This Row],[mLoc-IDA]]+Tabla4[[#This Row],[mVis-VUE]]</f>
        <v>2</v>
      </c>
      <c r="R222">
        <f>IF(Tabla4[[#This Row],[Global-S1]]&gt;Tabla4[[#This Row],[Global-S2]],1,IF(Tabla4[[#This Row],[Global-S1]]=Tabla4[[#This Row],[Global-S2]],0,-1))</f>
        <v>1</v>
      </c>
      <c r="S222" t="s">
        <v>3</v>
      </c>
    </row>
    <row r="223" spans="2:20" x14ac:dyDescent="0.45">
      <c r="B223">
        <v>221</v>
      </c>
      <c r="C223" t="s">
        <v>193</v>
      </c>
      <c r="D223">
        <v>52</v>
      </c>
      <c r="E223" t="s">
        <v>118</v>
      </c>
      <c r="F223" t="s">
        <v>130</v>
      </c>
      <c r="G223" t="s">
        <v>130</v>
      </c>
      <c r="H223" t="s">
        <v>5</v>
      </c>
      <c r="I223">
        <v>4</v>
      </c>
      <c r="J223" t="s">
        <v>10</v>
      </c>
      <c r="K223">
        <v>5</v>
      </c>
      <c r="L223">
        <v>0</v>
      </c>
      <c r="M223">
        <v>1</v>
      </c>
      <c r="N223">
        <v>1</v>
      </c>
      <c r="O223">
        <v>4</v>
      </c>
      <c r="P223">
        <f>Tabla4[[#This Row],[mVis-IDA]]+Tabla4[[#This Row],[mLoc-VUE]]</f>
        <v>1</v>
      </c>
      <c r="Q223">
        <f>Tabla4[[#This Row],[mLoc-IDA]]+Tabla4[[#This Row],[mVis-VUE]]</f>
        <v>5</v>
      </c>
      <c r="R223">
        <f>IF(Tabla4[[#This Row],[Global-S1]]&gt;Tabla4[[#This Row],[Global-S2]],1,IF(Tabla4[[#This Row],[Global-S1]]=Tabla4[[#This Row],[Global-S2]],0,-1))</f>
        <v>-1</v>
      </c>
      <c r="S223" t="s">
        <v>10</v>
      </c>
    </row>
    <row r="224" spans="2:20" x14ac:dyDescent="0.45">
      <c r="B224">
        <v>222</v>
      </c>
      <c r="C224" t="s">
        <v>193</v>
      </c>
      <c r="D224">
        <v>52</v>
      </c>
      <c r="E224" t="s">
        <v>131</v>
      </c>
      <c r="F224" t="s">
        <v>132</v>
      </c>
      <c r="G224" t="s">
        <v>154</v>
      </c>
      <c r="H224" t="s">
        <v>11</v>
      </c>
      <c r="I224">
        <v>1</v>
      </c>
      <c r="J224" t="s">
        <v>10</v>
      </c>
      <c r="K224">
        <v>5</v>
      </c>
      <c r="L224">
        <v>1</v>
      </c>
      <c r="M224">
        <v>1</v>
      </c>
      <c r="N224">
        <v>2</v>
      </c>
      <c r="O224">
        <v>2</v>
      </c>
      <c r="P224">
        <f>Tabla4[[#This Row],[mVis-IDA]]+Tabla4[[#This Row],[mLoc-VUE]]</f>
        <v>3</v>
      </c>
      <c r="Q224">
        <f>Tabla4[[#This Row],[mLoc-IDA]]+Tabla4[[#This Row],[mVis-VUE]]</f>
        <v>3</v>
      </c>
      <c r="R224">
        <f>IF(Tabla4[[#This Row],[Global-S1]]&gt;Tabla4[[#This Row],[Global-S2]],1,IF(Tabla4[[#This Row],[Global-S1]]=Tabla4[[#This Row],[Global-S2]],0,-1))</f>
        <v>0</v>
      </c>
      <c r="S224" t="s">
        <v>11</v>
      </c>
      <c r="T224" t="s">
        <v>137</v>
      </c>
    </row>
    <row r="225" spans="2:20" x14ac:dyDescent="0.45">
      <c r="B225">
        <v>223</v>
      </c>
      <c r="C225" t="s">
        <v>193</v>
      </c>
      <c r="D225">
        <v>52</v>
      </c>
      <c r="E225" t="s">
        <v>131</v>
      </c>
      <c r="F225" t="s">
        <v>133</v>
      </c>
      <c r="G225" t="s">
        <v>152</v>
      </c>
      <c r="H225" t="s">
        <v>0</v>
      </c>
      <c r="I225">
        <v>2</v>
      </c>
      <c r="J225" t="s">
        <v>3</v>
      </c>
      <c r="K225">
        <v>4</v>
      </c>
      <c r="L225">
        <v>0</v>
      </c>
      <c r="M225">
        <v>0</v>
      </c>
      <c r="N225">
        <v>2</v>
      </c>
      <c r="O225">
        <v>0</v>
      </c>
      <c r="P225">
        <f>Tabla4[[#This Row],[mVis-IDA]]+Tabla4[[#This Row],[mLoc-VUE]]</f>
        <v>2</v>
      </c>
      <c r="Q225">
        <f>Tabla4[[#This Row],[mLoc-IDA]]+Tabla4[[#This Row],[mVis-VUE]]</f>
        <v>0</v>
      </c>
      <c r="R225">
        <f>IF(Tabla4[[#This Row],[Global-S1]]&gt;Tabla4[[#This Row],[Global-S2]],1,IF(Tabla4[[#This Row],[Global-S1]]=Tabla4[[#This Row],[Global-S2]],0,-1))</f>
        <v>1</v>
      </c>
      <c r="S225" t="s">
        <v>0</v>
      </c>
    </row>
    <row r="226" spans="2:20" x14ac:dyDescent="0.45">
      <c r="B226">
        <v>224</v>
      </c>
      <c r="C226" t="s">
        <v>193</v>
      </c>
      <c r="D226">
        <v>52</v>
      </c>
      <c r="E226" t="s">
        <v>134</v>
      </c>
      <c r="F226" t="s">
        <v>135</v>
      </c>
      <c r="G226" t="s">
        <v>135</v>
      </c>
      <c r="H226" t="s">
        <v>11</v>
      </c>
      <c r="I226">
        <v>1</v>
      </c>
      <c r="J226" t="s">
        <v>0</v>
      </c>
      <c r="K226">
        <v>2</v>
      </c>
      <c r="L226">
        <v>1</v>
      </c>
      <c r="M226">
        <v>1</v>
      </c>
      <c r="N226">
        <v>2</v>
      </c>
      <c r="O226">
        <v>1</v>
      </c>
      <c r="P226">
        <f>Tabla4[[#This Row],[mVis-IDA]]+Tabla4[[#This Row],[mLoc-VUE]]</f>
        <v>3</v>
      </c>
      <c r="Q226">
        <f>Tabla4[[#This Row],[mLoc-IDA]]+Tabla4[[#This Row],[mVis-VUE]]</f>
        <v>2</v>
      </c>
      <c r="R226">
        <f>IF(Tabla4[[#This Row],[Global-S1]]&gt;Tabla4[[#This Row],[Global-S2]],1,IF(Tabla4[[#This Row],[Global-S1]]=Tabla4[[#This Row],[Global-S2]],0,-1))</f>
        <v>1</v>
      </c>
      <c r="S226" t="s">
        <v>11</v>
      </c>
    </row>
    <row r="227" spans="2:20" x14ac:dyDescent="0.45">
      <c r="B227">
        <v>225</v>
      </c>
      <c r="C227" s="3" t="s">
        <v>194</v>
      </c>
      <c r="D227" s="3">
        <v>53</v>
      </c>
      <c r="E227" t="s">
        <v>118</v>
      </c>
      <c r="F227" t="s">
        <v>120</v>
      </c>
      <c r="G227" t="s">
        <v>120</v>
      </c>
      <c r="H227" s="4" t="s">
        <v>4</v>
      </c>
      <c r="I227" s="4">
        <v>1</v>
      </c>
      <c r="J227" s="4" t="s">
        <v>1</v>
      </c>
      <c r="K227">
        <v>8</v>
      </c>
      <c r="L227">
        <v>2</v>
      </c>
      <c r="M227">
        <v>1</v>
      </c>
      <c r="N227">
        <v>3</v>
      </c>
      <c r="O227">
        <v>1</v>
      </c>
      <c r="P227" s="24">
        <f>Tabla4[[#This Row],[mVis-IDA]]+Tabla4[[#This Row],[mLoc-VUE]]</f>
        <v>5</v>
      </c>
      <c r="Q227" s="24">
        <f>Tabla4[[#This Row],[mLoc-IDA]]+Tabla4[[#This Row],[mVis-VUE]]</f>
        <v>2</v>
      </c>
      <c r="R227">
        <f>IF(Tabla4[[#This Row],[Global-S1]]&gt;Tabla4[[#This Row],[Global-S2]],1,IF(Tabla4[[#This Row],[Global-S1]]=Tabla4[[#This Row],[Global-S2]],0,-1))</f>
        <v>1</v>
      </c>
      <c r="S227" t="s">
        <v>4</v>
      </c>
    </row>
    <row r="228" spans="2:20" x14ac:dyDescent="0.45">
      <c r="B228">
        <v>226</v>
      </c>
      <c r="C228" s="3" t="s">
        <v>194</v>
      </c>
      <c r="D228" s="3">
        <v>53</v>
      </c>
      <c r="E228" t="s">
        <v>118</v>
      </c>
      <c r="F228" t="s">
        <v>127</v>
      </c>
      <c r="G228" t="s">
        <v>127</v>
      </c>
      <c r="H228" t="s">
        <v>195</v>
      </c>
      <c r="I228">
        <v>2</v>
      </c>
      <c r="J228" t="s">
        <v>0</v>
      </c>
      <c r="K228">
        <v>7</v>
      </c>
      <c r="L228">
        <v>1</v>
      </c>
      <c r="M228">
        <v>0</v>
      </c>
      <c r="N228">
        <v>1</v>
      </c>
      <c r="O228">
        <v>1</v>
      </c>
      <c r="P228">
        <f>Tabla4[[#This Row],[mVis-IDA]]+Tabla4[[#This Row],[mLoc-VUE]]</f>
        <v>2</v>
      </c>
      <c r="Q228">
        <f>Tabla4[[#This Row],[mLoc-IDA]]+Tabla4[[#This Row],[mVis-VUE]]</f>
        <v>1</v>
      </c>
      <c r="R228">
        <f>IF(Tabla4[[#This Row],[Global-S1]]&gt;Tabla4[[#This Row],[Global-S2]],1,IF(Tabla4[[#This Row],[Global-S1]]=Tabla4[[#This Row],[Global-S2]],0,-1))</f>
        <v>1</v>
      </c>
      <c r="S228" t="s">
        <v>195</v>
      </c>
    </row>
    <row r="229" spans="2:20" x14ac:dyDescent="0.45">
      <c r="B229">
        <v>227</v>
      </c>
      <c r="C229" s="3" t="s">
        <v>194</v>
      </c>
      <c r="D229" s="3">
        <v>53</v>
      </c>
      <c r="E229" t="s">
        <v>118</v>
      </c>
      <c r="F229" t="s">
        <v>129</v>
      </c>
      <c r="G229" t="s">
        <v>129</v>
      </c>
      <c r="H229" t="s">
        <v>15</v>
      </c>
      <c r="I229">
        <v>3</v>
      </c>
      <c r="J229" t="s">
        <v>14</v>
      </c>
      <c r="K229">
        <v>6</v>
      </c>
      <c r="L229">
        <v>1</v>
      </c>
      <c r="M229">
        <v>2</v>
      </c>
      <c r="N229">
        <v>3</v>
      </c>
      <c r="O229">
        <v>0</v>
      </c>
      <c r="P229">
        <f>Tabla4[[#This Row],[mVis-IDA]]+Tabla4[[#This Row],[mLoc-VUE]]</f>
        <v>4</v>
      </c>
      <c r="Q229">
        <f>Tabla4[[#This Row],[mLoc-IDA]]+Tabla4[[#This Row],[mVis-VUE]]</f>
        <v>2</v>
      </c>
      <c r="R229">
        <f>IF(Tabla4[[#This Row],[Global-S1]]&gt;Tabla4[[#This Row],[Global-S2]],1,IF(Tabla4[[#This Row],[Global-S1]]=Tabla4[[#This Row],[Global-S2]],0,-1))</f>
        <v>1</v>
      </c>
      <c r="S229" t="s">
        <v>15</v>
      </c>
    </row>
    <row r="230" spans="2:20" x14ac:dyDescent="0.45">
      <c r="B230">
        <v>228</v>
      </c>
      <c r="C230" s="3" t="s">
        <v>194</v>
      </c>
      <c r="D230" s="3">
        <v>53</v>
      </c>
      <c r="E230" t="s">
        <v>118</v>
      </c>
      <c r="F230" t="s">
        <v>130</v>
      </c>
      <c r="G230" t="s">
        <v>130</v>
      </c>
      <c r="H230" t="s">
        <v>3</v>
      </c>
      <c r="I230">
        <v>4</v>
      </c>
      <c r="J230" t="s">
        <v>5</v>
      </c>
      <c r="K230">
        <v>5</v>
      </c>
      <c r="L230">
        <v>2</v>
      </c>
      <c r="M230">
        <v>0</v>
      </c>
      <c r="N230">
        <v>1</v>
      </c>
      <c r="O230">
        <v>2</v>
      </c>
      <c r="P230">
        <f>Tabla4[[#This Row],[mVis-IDA]]+Tabla4[[#This Row],[mLoc-VUE]]</f>
        <v>3</v>
      </c>
      <c r="Q230">
        <f>Tabla4[[#This Row],[mLoc-IDA]]+Tabla4[[#This Row],[mVis-VUE]]</f>
        <v>2</v>
      </c>
      <c r="R230">
        <f>IF(Tabla4[[#This Row],[Global-S1]]&gt;Tabla4[[#This Row],[Global-S2]],1,IF(Tabla4[[#This Row],[Global-S1]]=Tabla4[[#This Row],[Global-S2]],0,-1))</f>
        <v>1</v>
      </c>
      <c r="S230" t="s">
        <v>3</v>
      </c>
    </row>
    <row r="231" spans="2:20" x14ac:dyDescent="0.45">
      <c r="B231">
        <v>229</v>
      </c>
      <c r="C231" s="3" t="s">
        <v>194</v>
      </c>
      <c r="D231" s="3">
        <v>53</v>
      </c>
      <c r="E231" t="s">
        <v>131</v>
      </c>
      <c r="F231" t="s">
        <v>132</v>
      </c>
      <c r="G231" t="s">
        <v>132</v>
      </c>
      <c r="H231" t="s">
        <v>4</v>
      </c>
      <c r="I231">
        <v>1</v>
      </c>
      <c r="J231" t="s">
        <v>3</v>
      </c>
      <c r="K231">
        <v>4</v>
      </c>
      <c r="L231">
        <v>2</v>
      </c>
      <c r="M231">
        <v>0</v>
      </c>
      <c r="N231">
        <v>1</v>
      </c>
      <c r="O231">
        <v>2</v>
      </c>
      <c r="P231">
        <f>Tabla4[[#This Row],[mVis-IDA]]+Tabla4[[#This Row],[mLoc-VUE]]</f>
        <v>3</v>
      </c>
      <c r="Q231">
        <f>Tabla4[[#This Row],[mLoc-IDA]]+Tabla4[[#This Row],[mVis-VUE]]</f>
        <v>2</v>
      </c>
      <c r="R231">
        <f>IF(Tabla4[[#This Row],[Global-S1]]&gt;Tabla4[[#This Row],[Global-S2]],1,IF(Tabla4[[#This Row],[Global-S1]]=Tabla4[[#This Row],[Global-S2]],0,-1))</f>
        <v>1</v>
      </c>
      <c r="S231" t="s">
        <v>4</v>
      </c>
    </row>
    <row r="232" spans="2:20" x14ac:dyDescent="0.45">
      <c r="B232">
        <v>230</v>
      </c>
      <c r="C232" s="3" t="s">
        <v>194</v>
      </c>
      <c r="D232" s="3">
        <v>53</v>
      </c>
      <c r="E232" t="s">
        <v>131</v>
      </c>
      <c r="F232" t="s">
        <v>133</v>
      </c>
      <c r="G232" t="s">
        <v>133</v>
      </c>
      <c r="H232" t="s">
        <v>195</v>
      </c>
      <c r="I232">
        <v>2</v>
      </c>
      <c r="J232" t="s">
        <v>15</v>
      </c>
      <c r="K232">
        <v>3</v>
      </c>
      <c r="L232">
        <v>0</v>
      </c>
      <c r="M232">
        <v>2</v>
      </c>
      <c r="N232">
        <v>3</v>
      </c>
      <c r="O232">
        <v>0</v>
      </c>
      <c r="P232">
        <f>Tabla4[[#This Row],[mVis-IDA]]+Tabla4[[#This Row],[mLoc-VUE]]</f>
        <v>3</v>
      </c>
      <c r="Q232">
        <f>Tabla4[[#This Row],[mLoc-IDA]]+Tabla4[[#This Row],[mVis-VUE]]</f>
        <v>2</v>
      </c>
      <c r="R232">
        <f>IF(Tabla4[[#This Row],[Global-S1]]&gt;Tabla4[[#This Row],[Global-S2]],1,IF(Tabla4[[#This Row],[Global-S1]]=Tabla4[[#This Row],[Global-S2]],0,-1))</f>
        <v>1</v>
      </c>
      <c r="S232" t="s">
        <v>195</v>
      </c>
    </row>
    <row r="233" spans="2:20" x14ac:dyDescent="0.45">
      <c r="B233">
        <v>231</v>
      </c>
      <c r="C233" s="3" t="s">
        <v>194</v>
      </c>
      <c r="D233" s="3">
        <v>53</v>
      </c>
      <c r="E233" s="7" t="s">
        <v>134</v>
      </c>
      <c r="F233" t="s">
        <v>135</v>
      </c>
      <c r="G233" t="s">
        <v>135</v>
      </c>
      <c r="H233" t="s">
        <v>4</v>
      </c>
      <c r="I233">
        <v>1</v>
      </c>
      <c r="J233" t="s">
        <v>195</v>
      </c>
      <c r="K233">
        <v>2</v>
      </c>
      <c r="L233">
        <v>1</v>
      </c>
      <c r="M233">
        <v>2</v>
      </c>
      <c r="N233">
        <v>0</v>
      </c>
      <c r="O233">
        <v>2</v>
      </c>
      <c r="P233">
        <f>Tabla4[[#This Row],[mVis-IDA]]+Tabla4[[#This Row],[mLoc-VUE]]</f>
        <v>1</v>
      </c>
      <c r="Q233">
        <f>Tabla4[[#This Row],[mLoc-IDA]]+Tabla4[[#This Row],[mVis-VUE]]</f>
        <v>4</v>
      </c>
      <c r="R233">
        <f>IF(Tabla4[[#This Row],[Global-S1]]&gt;Tabla4[[#This Row],[Global-S2]],1,IF(Tabla4[[#This Row],[Global-S1]]=Tabla4[[#This Row],[Global-S2]],0,-1))</f>
        <v>-1</v>
      </c>
      <c r="S233" t="s">
        <v>195</v>
      </c>
    </row>
    <row r="234" spans="2:20" x14ac:dyDescent="0.45">
      <c r="B234">
        <v>232</v>
      </c>
      <c r="C234" s="3" t="s">
        <v>196</v>
      </c>
      <c r="D234" s="3">
        <v>54</v>
      </c>
      <c r="E234" t="s">
        <v>118</v>
      </c>
      <c r="F234" t="s">
        <v>120</v>
      </c>
      <c r="G234" t="s">
        <v>120</v>
      </c>
      <c r="H234" t="s">
        <v>10</v>
      </c>
      <c r="I234" s="4">
        <v>1</v>
      </c>
      <c r="J234" s="1" t="s">
        <v>0</v>
      </c>
      <c r="K234">
        <v>8</v>
      </c>
      <c r="L234">
        <v>0</v>
      </c>
      <c r="M234">
        <v>1</v>
      </c>
      <c r="N234">
        <v>1</v>
      </c>
      <c r="O234">
        <v>1</v>
      </c>
      <c r="P234" s="24">
        <f>Tabla4[[#This Row],[mVis-IDA]]+Tabla4[[#This Row],[mLoc-VUE]]</f>
        <v>1</v>
      </c>
      <c r="Q234" s="24">
        <f>Tabla4[[#This Row],[mLoc-IDA]]+Tabla4[[#This Row],[mVis-VUE]]</f>
        <v>2</v>
      </c>
      <c r="R234">
        <f>IF(Tabla4[[#This Row],[Global-S1]]&gt;Tabla4[[#This Row],[Global-S2]],1,IF(Tabla4[[#This Row],[Global-S1]]=Tabla4[[#This Row],[Global-S2]],0,-1))</f>
        <v>-1</v>
      </c>
      <c r="S234" t="s">
        <v>0</v>
      </c>
    </row>
    <row r="235" spans="2:20" x14ac:dyDescent="0.45">
      <c r="B235">
        <v>233</v>
      </c>
      <c r="C235" s="3" t="s">
        <v>196</v>
      </c>
      <c r="D235" s="3">
        <v>54</v>
      </c>
      <c r="E235" t="s">
        <v>118</v>
      </c>
      <c r="F235" t="s">
        <v>127</v>
      </c>
      <c r="G235" t="s">
        <v>127</v>
      </c>
      <c r="H235" t="s">
        <v>3</v>
      </c>
      <c r="I235">
        <v>2</v>
      </c>
      <c r="J235" t="s">
        <v>13</v>
      </c>
      <c r="K235">
        <v>7</v>
      </c>
      <c r="L235">
        <v>1</v>
      </c>
      <c r="M235">
        <v>0</v>
      </c>
      <c r="N235">
        <v>2</v>
      </c>
      <c r="O235">
        <v>1</v>
      </c>
      <c r="P235">
        <f>Tabla4[[#This Row],[mVis-IDA]]+Tabla4[[#This Row],[mLoc-VUE]]</f>
        <v>3</v>
      </c>
      <c r="Q235">
        <f>Tabla4[[#This Row],[mLoc-IDA]]+Tabla4[[#This Row],[mVis-VUE]]</f>
        <v>1</v>
      </c>
      <c r="R235">
        <f>IF(Tabla4[[#This Row],[Global-S1]]&gt;Tabla4[[#This Row],[Global-S2]],1,IF(Tabla4[[#This Row],[Global-S1]]=Tabla4[[#This Row],[Global-S2]],0,-1))</f>
        <v>1</v>
      </c>
      <c r="S235" t="s">
        <v>3</v>
      </c>
    </row>
    <row r="236" spans="2:20" x14ac:dyDescent="0.45">
      <c r="B236">
        <v>234</v>
      </c>
      <c r="C236" s="3" t="s">
        <v>196</v>
      </c>
      <c r="D236" s="3">
        <v>54</v>
      </c>
      <c r="E236" t="s">
        <v>118</v>
      </c>
      <c r="F236" t="s">
        <v>129</v>
      </c>
      <c r="G236" t="s">
        <v>129</v>
      </c>
      <c r="H236" t="s">
        <v>9</v>
      </c>
      <c r="I236">
        <v>3</v>
      </c>
      <c r="J236" t="s">
        <v>11</v>
      </c>
      <c r="K236">
        <v>6</v>
      </c>
      <c r="L236">
        <v>0</v>
      </c>
      <c r="M236">
        <v>0</v>
      </c>
      <c r="N236">
        <v>1</v>
      </c>
      <c r="O236">
        <v>3</v>
      </c>
      <c r="P236">
        <f>Tabla4[[#This Row],[mVis-IDA]]+Tabla4[[#This Row],[mLoc-VUE]]</f>
        <v>1</v>
      </c>
      <c r="Q236">
        <f>Tabla4[[#This Row],[mLoc-IDA]]+Tabla4[[#This Row],[mVis-VUE]]</f>
        <v>3</v>
      </c>
      <c r="R236">
        <f>IF(Tabla4[[#This Row],[Global-S1]]&gt;Tabla4[[#This Row],[Global-S2]],1,IF(Tabla4[[#This Row],[Global-S1]]=Tabla4[[#This Row],[Global-S2]],0,-1))</f>
        <v>-1</v>
      </c>
      <c r="S236" t="s">
        <v>11</v>
      </c>
    </row>
    <row r="237" spans="2:20" x14ac:dyDescent="0.45">
      <c r="B237">
        <v>235</v>
      </c>
      <c r="C237" s="3" t="s">
        <v>196</v>
      </c>
      <c r="D237" s="3">
        <v>54</v>
      </c>
      <c r="E237" t="s">
        <v>118</v>
      </c>
      <c r="F237" t="s">
        <v>130</v>
      </c>
      <c r="G237" t="s">
        <v>130</v>
      </c>
      <c r="H237" t="s">
        <v>5</v>
      </c>
      <c r="I237">
        <v>4</v>
      </c>
      <c r="J237" t="s">
        <v>14</v>
      </c>
      <c r="K237">
        <v>5</v>
      </c>
      <c r="L237">
        <v>2</v>
      </c>
      <c r="M237">
        <v>4</v>
      </c>
      <c r="N237">
        <v>1</v>
      </c>
      <c r="O237">
        <v>0</v>
      </c>
      <c r="P237">
        <f>Tabla4[[#This Row],[mVis-IDA]]+Tabla4[[#This Row],[mLoc-VUE]]</f>
        <v>3</v>
      </c>
      <c r="Q237">
        <f>Tabla4[[#This Row],[mLoc-IDA]]+Tabla4[[#This Row],[mVis-VUE]]</f>
        <v>4</v>
      </c>
      <c r="R237">
        <f>IF(Tabla4[[#This Row],[Global-S1]]&gt;Tabla4[[#This Row],[Global-S2]],1,IF(Tabla4[[#This Row],[Global-S1]]=Tabla4[[#This Row],[Global-S2]],0,-1))</f>
        <v>-1</v>
      </c>
      <c r="S237" t="s">
        <v>14</v>
      </c>
    </row>
    <row r="238" spans="2:20" x14ac:dyDescent="0.45">
      <c r="B238">
        <v>236</v>
      </c>
      <c r="C238" s="3" t="s">
        <v>196</v>
      </c>
      <c r="D238" s="3">
        <v>54</v>
      </c>
      <c r="E238" t="s">
        <v>131</v>
      </c>
      <c r="F238" t="s">
        <v>132</v>
      </c>
      <c r="G238" t="s">
        <v>146</v>
      </c>
      <c r="H238" t="s">
        <v>3</v>
      </c>
      <c r="I238">
        <v>2</v>
      </c>
      <c r="J238" t="s">
        <v>0</v>
      </c>
      <c r="K238">
        <v>8</v>
      </c>
      <c r="L238">
        <v>2</v>
      </c>
      <c r="M238">
        <v>2</v>
      </c>
      <c r="N238">
        <v>2</v>
      </c>
      <c r="O238">
        <v>1</v>
      </c>
      <c r="P238">
        <f>Tabla4[[#This Row],[mVis-IDA]]+Tabla4[[#This Row],[mLoc-VUE]]</f>
        <v>4</v>
      </c>
      <c r="Q238">
        <f>Tabla4[[#This Row],[mLoc-IDA]]+Tabla4[[#This Row],[mVis-VUE]]</f>
        <v>3</v>
      </c>
      <c r="R238">
        <f>IF(Tabla4[[#This Row],[Global-S1]]&gt;Tabla4[[#This Row],[Global-S2]],1,IF(Tabla4[[#This Row],[Global-S1]]=Tabla4[[#This Row],[Global-S2]],0,-1))</f>
        <v>1</v>
      </c>
      <c r="S238" t="s">
        <v>3</v>
      </c>
    </row>
    <row r="239" spans="2:20" x14ac:dyDescent="0.45">
      <c r="B239">
        <v>237</v>
      </c>
      <c r="C239" s="3" t="s">
        <v>196</v>
      </c>
      <c r="D239" s="3">
        <v>54</v>
      </c>
      <c r="E239" t="s">
        <v>131</v>
      </c>
      <c r="F239" t="s">
        <v>133</v>
      </c>
      <c r="G239" t="s">
        <v>161</v>
      </c>
      <c r="H239" t="s">
        <v>14</v>
      </c>
      <c r="I239">
        <v>5</v>
      </c>
      <c r="J239" t="s">
        <v>11</v>
      </c>
      <c r="K239">
        <v>6</v>
      </c>
      <c r="L239">
        <v>3</v>
      </c>
      <c r="M239">
        <v>0</v>
      </c>
      <c r="N239">
        <v>2</v>
      </c>
      <c r="O239">
        <v>1</v>
      </c>
      <c r="P239">
        <f>Tabla4[[#This Row],[mVis-IDA]]+Tabla4[[#This Row],[mLoc-VUE]]</f>
        <v>5</v>
      </c>
      <c r="Q239">
        <f>Tabla4[[#This Row],[mLoc-IDA]]+Tabla4[[#This Row],[mVis-VUE]]</f>
        <v>1</v>
      </c>
      <c r="R239">
        <f>IF(Tabla4[[#This Row],[Global-S1]]&gt;Tabla4[[#This Row],[Global-S2]],1,IF(Tabla4[[#This Row],[Global-S1]]=Tabla4[[#This Row],[Global-S2]],0,-1))</f>
        <v>1</v>
      </c>
      <c r="S239" t="s">
        <v>14</v>
      </c>
    </row>
    <row r="240" spans="2:20" x14ac:dyDescent="0.45">
      <c r="B240">
        <v>238</v>
      </c>
      <c r="C240" s="3" t="s">
        <v>196</v>
      </c>
      <c r="D240" s="3">
        <v>54</v>
      </c>
      <c r="E240" s="7" t="s">
        <v>134</v>
      </c>
      <c r="F240" t="s">
        <v>135</v>
      </c>
      <c r="G240" t="s">
        <v>162</v>
      </c>
      <c r="H240" t="s">
        <v>3</v>
      </c>
      <c r="I240">
        <v>2</v>
      </c>
      <c r="J240" t="s">
        <v>14</v>
      </c>
      <c r="K240">
        <v>5</v>
      </c>
      <c r="L240">
        <v>0</v>
      </c>
      <c r="M240">
        <v>1</v>
      </c>
      <c r="N240">
        <v>2</v>
      </c>
      <c r="O240">
        <v>1</v>
      </c>
      <c r="P240">
        <f>Tabla4[[#This Row],[mVis-IDA]]+Tabla4[[#This Row],[mLoc-VUE]]</f>
        <v>2</v>
      </c>
      <c r="Q240">
        <f>Tabla4[[#This Row],[mLoc-IDA]]+Tabla4[[#This Row],[mVis-VUE]]</f>
        <v>2</v>
      </c>
      <c r="R240">
        <f>IF(Tabla4[[#This Row],[Global-S1]]&gt;Tabla4[[#This Row],[Global-S2]],1,IF(Tabla4[[#This Row],[Global-S1]]=Tabla4[[#This Row],[Global-S2]],0,-1))</f>
        <v>0</v>
      </c>
      <c r="S240" t="s">
        <v>3</v>
      </c>
      <c r="T240" t="s">
        <v>144</v>
      </c>
    </row>
    <row r="241" spans="2:20" x14ac:dyDescent="0.45">
      <c r="B241">
        <v>239</v>
      </c>
      <c r="C241" s="3" t="s">
        <v>198</v>
      </c>
      <c r="D241" s="3">
        <v>55</v>
      </c>
      <c r="E241" t="s">
        <v>118</v>
      </c>
      <c r="F241" t="s">
        <v>120</v>
      </c>
      <c r="G241" t="s">
        <v>120</v>
      </c>
      <c r="H241" t="s">
        <v>3</v>
      </c>
      <c r="I241" s="4">
        <v>1</v>
      </c>
      <c r="J241" t="s">
        <v>10</v>
      </c>
      <c r="K241">
        <v>8</v>
      </c>
      <c r="L241">
        <v>2</v>
      </c>
      <c r="M241">
        <v>2</v>
      </c>
      <c r="N241">
        <v>1</v>
      </c>
      <c r="O241">
        <v>1</v>
      </c>
      <c r="P241" s="24">
        <f>Tabla4[[#This Row],[mVis-IDA]]+Tabla4[[#This Row],[mLoc-VUE]]</f>
        <v>3</v>
      </c>
      <c r="Q241" s="24">
        <f>Tabla4[[#This Row],[mLoc-IDA]]+Tabla4[[#This Row],[mVis-VUE]]</f>
        <v>3</v>
      </c>
      <c r="R241">
        <f>IF(Tabla4[[#This Row],[Global-S1]]&gt;Tabla4[[#This Row],[Global-S2]],1,IF(Tabla4[[#This Row],[Global-S1]]=Tabla4[[#This Row],[Global-S2]],0,-1))</f>
        <v>0</v>
      </c>
      <c r="S241" t="s">
        <v>3</v>
      </c>
      <c r="T241" t="s">
        <v>199</v>
      </c>
    </row>
    <row r="242" spans="2:20" x14ac:dyDescent="0.45">
      <c r="B242">
        <v>240</v>
      </c>
      <c r="C242" s="3" t="s">
        <v>198</v>
      </c>
      <c r="D242" s="3">
        <v>55</v>
      </c>
      <c r="E242" t="s">
        <v>118</v>
      </c>
      <c r="F242" t="s">
        <v>127</v>
      </c>
      <c r="G242" t="s">
        <v>127</v>
      </c>
      <c r="H242" t="s">
        <v>11</v>
      </c>
      <c r="I242">
        <v>2</v>
      </c>
      <c r="J242" t="s">
        <v>197</v>
      </c>
      <c r="K242">
        <v>7</v>
      </c>
      <c r="L242">
        <v>3</v>
      </c>
      <c r="M242">
        <v>2</v>
      </c>
      <c r="N242">
        <v>3</v>
      </c>
      <c r="O242">
        <v>1</v>
      </c>
      <c r="P242">
        <f>Tabla4[[#This Row],[mVis-IDA]]+Tabla4[[#This Row],[mLoc-VUE]]</f>
        <v>6</v>
      </c>
      <c r="Q242">
        <f>Tabla4[[#This Row],[mLoc-IDA]]+Tabla4[[#This Row],[mVis-VUE]]</f>
        <v>3</v>
      </c>
      <c r="R242">
        <f>IF(Tabla4[[#This Row],[Global-S1]]&gt;Tabla4[[#This Row],[Global-S2]],1,IF(Tabla4[[#This Row],[Global-S1]]=Tabla4[[#This Row],[Global-S2]],0,-1))</f>
        <v>1</v>
      </c>
      <c r="S242" t="s">
        <v>11</v>
      </c>
    </row>
    <row r="243" spans="2:20" x14ac:dyDescent="0.45">
      <c r="B243">
        <v>241</v>
      </c>
      <c r="C243" s="3" t="s">
        <v>198</v>
      </c>
      <c r="D243" s="3">
        <v>55</v>
      </c>
      <c r="E243" t="s">
        <v>118</v>
      </c>
      <c r="F243" t="s">
        <v>129</v>
      </c>
      <c r="G243" t="s">
        <v>129</v>
      </c>
      <c r="H243" t="s">
        <v>15</v>
      </c>
      <c r="I243">
        <v>3</v>
      </c>
      <c r="J243" t="s">
        <v>5</v>
      </c>
      <c r="K243">
        <v>6</v>
      </c>
      <c r="L243">
        <v>3</v>
      </c>
      <c r="M243">
        <v>3</v>
      </c>
      <c r="N243">
        <v>4</v>
      </c>
      <c r="O243">
        <v>0</v>
      </c>
      <c r="P243">
        <f>Tabla4[[#This Row],[mVis-IDA]]+Tabla4[[#This Row],[mLoc-VUE]]</f>
        <v>7</v>
      </c>
      <c r="Q243">
        <f>Tabla4[[#This Row],[mLoc-IDA]]+Tabla4[[#This Row],[mVis-VUE]]</f>
        <v>3</v>
      </c>
      <c r="R243">
        <f>IF(Tabla4[[#This Row],[Global-S1]]&gt;Tabla4[[#This Row],[Global-S2]],1,IF(Tabla4[[#This Row],[Global-S1]]=Tabla4[[#This Row],[Global-S2]],0,-1))</f>
        <v>1</v>
      </c>
      <c r="S243" t="s">
        <v>15</v>
      </c>
    </row>
    <row r="244" spans="2:20" x14ac:dyDescent="0.45">
      <c r="B244">
        <v>242</v>
      </c>
      <c r="C244" s="3" t="s">
        <v>198</v>
      </c>
      <c r="D244" s="3">
        <v>55</v>
      </c>
      <c r="E244" t="s">
        <v>118</v>
      </c>
      <c r="F244" t="s">
        <v>130</v>
      </c>
      <c r="G244" t="s">
        <v>130</v>
      </c>
      <c r="H244" t="s">
        <v>14</v>
      </c>
      <c r="I244">
        <v>4</v>
      </c>
      <c r="J244" t="s">
        <v>4</v>
      </c>
      <c r="K244">
        <v>5</v>
      </c>
      <c r="L244">
        <v>0</v>
      </c>
      <c r="M244">
        <v>3</v>
      </c>
      <c r="N244">
        <v>1</v>
      </c>
      <c r="O244">
        <v>1</v>
      </c>
      <c r="P244">
        <f>Tabla4[[#This Row],[mVis-IDA]]+Tabla4[[#This Row],[mLoc-VUE]]</f>
        <v>1</v>
      </c>
      <c r="Q244">
        <f>Tabla4[[#This Row],[mLoc-IDA]]+Tabla4[[#This Row],[mVis-VUE]]</f>
        <v>4</v>
      </c>
      <c r="R244">
        <f>IF(Tabla4[[#This Row],[Global-S1]]&gt;Tabla4[[#This Row],[Global-S2]],1,IF(Tabla4[[#This Row],[Global-S1]]=Tabla4[[#This Row],[Global-S2]],0,-1))</f>
        <v>-1</v>
      </c>
      <c r="S244" t="s">
        <v>4</v>
      </c>
    </row>
    <row r="245" spans="2:20" x14ac:dyDescent="0.45">
      <c r="B245">
        <v>243</v>
      </c>
      <c r="C245" s="3" t="s">
        <v>198</v>
      </c>
      <c r="D245" s="3">
        <v>55</v>
      </c>
      <c r="E245" t="s">
        <v>131</v>
      </c>
      <c r="F245" t="s">
        <v>132</v>
      </c>
      <c r="G245" t="s">
        <v>154</v>
      </c>
      <c r="H245" t="s">
        <v>3</v>
      </c>
      <c r="I245">
        <v>1</v>
      </c>
      <c r="J245" t="s">
        <v>4</v>
      </c>
      <c r="K245">
        <v>5</v>
      </c>
      <c r="L245">
        <v>1</v>
      </c>
      <c r="M245">
        <v>2</v>
      </c>
      <c r="N245">
        <v>2</v>
      </c>
      <c r="O245">
        <v>0</v>
      </c>
      <c r="P245">
        <f>Tabla4[[#This Row],[mVis-IDA]]+Tabla4[[#This Row],[mLoc-VUE]]</f>
        <v>3</v>
      </c>
      <c r="Q245">
        <f>Tabla4[[#This Row],[mLoc-IDA]]+Tabla4[[#This Row],[mVis-VUE]]</f>
        <v>2</v>
      </c>
      <c r="R245">
        <f>IF(Tabla4[[#This Row],[Global-S1]]&gt;Tabla4[[#This Row],[Global-S2]],1,IF(Tabla4[[#This Row],[Global-S1]]=Tabla4[[#This Row],[Global-S2]],0,-1))</f>
        <v>1</v>
      </c>
      <c r="S245" t="s">
        <v>3</v>
      </c>
    </row>
    <row r="246" spans="2:20" x14ac:dyDescent="0.45">
      <c r="B246">
        <v>244</v>
      </c>
      <c r="C246" s="3" t="s">
        <v>198</v>
      </c>
      <c r="D246" s="3">
        <v>55</v>
      </c>
      <c r="E246" t="s">
        <v>131</v>
      </c>
      <c r="F246" t="s">
        <v>133</v>
      </c>
      <c r="G246" t="s">
        <v>133</v>
      </c>
      <c r="H246" t="s">
        <v>11</v>
      </c>
      <c r="I246">
        <v>2</v>
      </c>
      <c r="J246" t="s">
        <v>15</v>
      </c>
      <c r="K246">
        <v>3</v>
      </c>
      <c r="L246">
        <v>3</v>
      </c>
      <c r="M246">
        <v>1</v>
      </c>
      <c r="N246">
        <v>2</v>
      </c>
      <c r="O246">
        <v>2</v>
      </c>
      <c r="P246">
        <f>Tabla4[[#This Row],[mVis-IDA]]+Tabla4[[#This Row],[mLoc-VUE]]</f>
        <v>5</v>
      </c>
      <c r="Q246">
        <f>Tabla4[[#This Row],[mLoc-IDA]]+Tabla4[[#This Row],[mVis-VUE]]</f>
        <v>3</v>
      </c>
      <c r="R246">
        <f>IF(Tabla4[[#This Row],[Global-S1]]&gt;Tabla4[[#This Row],[Global-S2]],1,IF(Tabla4[[#This Row],[Global-S1]]=Tabla4[[#This Row],[Global-S2]],0,-1))</f>
        <v>1</v>
      </c>
      <c r="S246" t="s">
        <v>15</v>
      </c>
    </row>
    <row r="247" spans="2:20" x14ac:dyDescent="0.45">
      <c r="B247">
        <v>245</v>
      </c>
      <c r="C247" s="3" t="s">
        <v>198</v>
      </c>
      <c r="D247" s="3">
        <v>55</v>
      </c>
      <c r="E247" s="7" t="s">
        <v>134</v>
      </c>
      <c r="F247" t="s">
        <v>135</v>
      </c>
      <c r="G247" t="s">
        <v>165</v>
      </c>
      <c r="H247" t="s">
        <v>3</v>
      </c>
      <c r="I247">
        <v>1</v>
      </c>
      <c r="J247" t="s">
        <v>15</v>
      </c>
      <c r="K247">
        <v>3</v>
      </c>
      <c r="L247">
        <v>0</v>
      </c>
      <c r="M247">
        <v>2</v>
      </c>
      <c r="N247">
        <v>1</v>
      </c>
      <c r="O247">
        <v>3</v>
      </c>
      <c r="P247">
        <f>Tabla4[[#This Row],[mVis-IDA]]+Tabla4[[#This Row],[mLoc-VUE]]</f>
        <v>1</v>
      </c>
      <c r="Q247">
        <f>Tabla4[[#This Row],[mLoc-IDA]]+Tabla4[[#This Row],[mVis-VUE]]</f>
        <v>5</v>
      </c>
      <c r="R247">
        <f>IF(Tabla4[[#This Row],[Global-S1]]&gt;Tabla4[[#This Row],[Global-S2]],1,IF(Tabla4[[#This Row],[Global-S1]]=Tabla4[[#This Row],[Global-S2]],0,-1))</f>
        <v>-1</v>
      </c>
      <c r="S247" t="s">
        <v>15</v>
      </c>
    </row>
    <row r="248" spans="2:20" x14ac:dyDescent="0.45">
      <c r="B248">
        <v>246</v>
      </c>
      <c r="C248" s="3" t="s">
        <v>200</v>
      </c>
      <c r="D248" s="3">
        <v>56</v>
      </c>
      <c r="E248" t="s">
        <v>118</v>
      </c>
      <c r="F248" t="s">
        <v>120</v>
      </c>
      <c r="G248" t="s">
        <v>120</v>
      </c>
      <c r="H248" t="s">
        <v>14</v>
      </c>
      <c r="I248" s="4">
        <v>1</v>
      </c>
      <c r="J248" t="s">
        <v>15</v>
      </c>
      <c r="K248">
        <v>8</v>
      </c>
      <c r="L248">
        <v>1</v>
      </c>
      <c r="M248">
        <v>1</v>
      </c>
      <c r="N248">
        <v>2</v>
      </c>
      <c r="O248">
        <v>2</v>
      </c>
      <c r="P248" s="24">
        <f>Tabla4[[#This Row],[mVis-IDA]]+Tabla4[[#This Row],[mLoc-VUE]]</f>
        <v>3</v>
      </c>
      <c r="Q248" s="24">
        <f>Tabla4[[#This Row],[mLoc-IDA]]+Tabla4[[#This Row],[mVis-VUE]]</f>
        <v>3</v>
      </c>
      <c r="R248">
        <f>IF(Tabla4[[#This Row],[Global-S1]]&gt;Tabla4[[#This Row],[Global-S2]],1,IF(Tabla4[[#This Row],[Global-S1]]=Tabla4[[#This Row],[Global-S2]],0,-1))</f>
        <v>0</v>
      </c>
      <c r="S248" t="s">
        <v>15</v>
      </c>
      <c r="T248" t="s">
        <v>199</v>
      </c>
    </row>
    <row r="249" spans="2:20" x14ac:dyDescent="0.45">
      <c r="B249">
        <v>247</v>
      </c>
      <c r="C249" s="3" t="s">
        <v>200</v>
      </c>
      <c r="D249" s="3">
        <v>56</v>
      </c>
      <c r="E249" t="s">
        <v>118</v>
      </c>
      <c r="F249" t="s">
        <v>127</v>
      </c>
      <c r="G249" t="s">
        <v>127</v>
      </c>
      <c r="H249" t="s">
        <v>4</v>
      </c>
      <c r="I249">
        <v>2</v>
      </c>
      <c r="J249" t="s">
        <v>195</v>
      </c>
      <c r="K249">
        <v>7</v>
      </c>
      <c r="L249">
        <v>0</v>
      </c>
      <c r="M249">
        <v>0</v>
      </c>
      <c r="N249">
        <v>3</v>
      </c>
      <c r="O249">
        <v>1</v>
      </c>
      <c r="P249">
        <f>Tabla4[[#This Row],[mVis-IDA]]+Tabla4[[#This Row],[mLoc-VUE]]</f>
        <v>3</v>
      </c>
      <c r="Q249">
        <f>Tabla4[[#This Row],[mLoc-IDA]]+Tabla4[[#This Row],[mVis-VUE]]</f>
        <v>1</v>
      </c>
      <c r="R249">
        <f>IF(Tabla4[[#This Row],[Global-S1]]&gt;Tabla4[[#This Row],[Global-S2]],1,IF(Tabla4[[#This Row],[Global-S1]]=Tabla4[[#This Row],[Global-S2]],0,-1))</f>
        <v>1</v>
      </c>
      <c r="S249" t="s">
        <v>4</v>
      </c>
    </row>
    <row r="250" spans="2:20" x14ac:dyDescent="0.45">
      <c r="B250">
        <v>248</v>
      </c>
      <c r="C250" s="3" t="s">
        <v>200</v>
      </c>
      <c r="D250" s="3">
        <v>56</v>
      </c>
      <c r="E250" t="s">
        <v>118</v>
      </c>
      <c r="F250" t="s">
        <v>129</v>
      </c>
      <c r="G250" t="s">
        <v>129</v>
      </c>
      <c r="H250" t="s">
        <v>13</v>
      </c>
      <c r="I250">
        <v>3</v>
      </c>
      <c r="J250" t="s">
        <v>17</v>
      </c>
      <c r="K250">
        <v>6</v>
      </c>
      <c r="L250">
        <v>1</v>
      </c>
      <c r="M250">
        <v>1</v>
      </c>
      <c r="N250">
        <v>2</v>
      </c>
      <c r="O250">
        <v>4</v>
      </c>
      <c r="P250">
        <f>Tabla4[[#This Row],[mVis-IDA]]+Tabla4[[#This Row],[mLoc-VUE]]</f>
        <v>3</v>
      </c>
      <c r="Q250">
        <f>Tabla4[[#This Row],[mLoc-IDA]]+Tabla4[[#This Row],[mVis-VUE]]</f>
        <v>5</v>
      </c>
      <c r="R250">
        <f>IF(Tabla4[[#This Row],[Global-S1]]&gt;Tabla4[[#This Row],[Global-S2]],1,IF(Tabla4[[#This Row],[Global-S1]]=Tabla4[[#This Row],[Global-S2]],0,-1))</f>
        <v>-1</v>
      </c>
      <c r="S250" t="s">
        <v>17</v>
      </c>
    </row>
    <row r="251" spans="2:20" x14ac:dyDescent="0.45">
      <c r="B251">
        <v>249</v>
      </c>
      <c r="C251" s="3" t="s">
        <v>200</v>
      </c>
      <c r="D251" s="3">
        <v>56</v>
      </c>
      <c r="E251" t="s">
        <v>118</v>
      </c>
      <c r="F251" t="s">
        <v>130</v>
      </c>
      <c r="G251" t="s">
        <v>130</v>
      </c>
      <c r="H251" t="s">
        <v>11</v>
      </c>
      <c r="I251">
        <v>4</v>
      </c>
      <c r="J251" t="s">
        <v>3</v>
      </c>
      <c r="K251">
        <v>5</v>
      </c>
      <c r="L251">
        <v>3</v>
      </c>
      <c r="M251">
        <v>5</v>
      </c>
      <c r="N251">
        <v>3</v>
      </c>
      <c r="O251">
        <v>1</v>
      </c>
      <c r="P251">
        <f>Tabla4[[#This Row],[mVis-IDA]]+Tabla4[[#This Row],[mLoc-VUE]]</f>
        <v>6</v>
      </c>
      <c r="Q251">
        <f>Tabla4[[#This Row],[mLoc-IDA]]+Tabla4[[#This Row],[mVis-VUE]]</f>
        <v>6</v>
      </c>
      <c r="R251">
        <f>IF(Tabla4[[#This Row],[Global-S1]]&gt;Tabla4[[#This Row],[Global-S2]],1,IF(Tabla4[[#This Row],[Global-S1]]=Tabla4[[#This Row],[Global-S2]],0,-1))</f>
        <v>0</v>
      </c>
      <c r="S251" t="s">
        <v>11</v>
      </c>
      <c r="T251" t="s">
        <v>199</v>
      </c>
    </row>
    <row r="252" spans="2:20" x14ac:dyDescent="0.45">
      <c r="B252">
        <v>250</v>
      </c>
      <c r="C252" s="3" t="s">
        <v>200</v>
      </c>
      <c r="D252" s="3">
        <v>56</v>
      </c>
      <c r="E252" t="s">
        <v>131</v>
      </c>
      <c r="F252" t="s">
        <v>132</v>
      </c>
      <c r="G252" t="s">
        <v>146</v>
      </c>
      <c r="H252" t="s">
        <v>4</v>
      </c>
      <c r="I252">
        <v>2</v>
      </c>
      <c r="J252" t="s">
        <v>15</v>
      </c>
      <c r="K252">
        <v>8</v>
      </c>
      <c r="L252">
        <v>0</v>
      </c>
      <c r="M252">
        <v>1</v>
      </c>
      <c r="N252">
        <v>0</v>
      </c>
      <c r="O252">
        <v>1</v>
      </c>
      <c r="P252">
        <f>Tabla4[[#This Row],[mVis-IDA]]+Tabla4[[#This Row],[mLoc-VUE]]</f>
        <v>0</v>
      </c>
      <c r="Q252">
        <f>Tabla4[[#This Row],[mLoc-IDA]]+Tabla4[[#This Row],[mVis-VUE]]</f>
        <v>2</v>
      </c>
      <c r="R252">
        <f>IF(Tabla4[[#This Row],[Global-S1]]&gt;Tabla4[[#This Row],[Global-S2]],1,IF(Tabla4[[#This Row],[Global-S1]]=Tabla4[[#This Row],[Global-S2]],0,-1))</f>
        <v>-1</v>
      </c>
      <c r="S252" t="s">
        <v>15</v>
      </c>
    </row>
    <row r="253" spans="2:20" x14ac:dyDescent="0.45">
      <c r="B253">
        <v>251</v>
      </c>
      <c r="C253" s="3" t="s">
        <v>200</v>
      </c>
      <c r="D253" s="3">
        <v>56</v>
      </c>
      <c r="E253" t="s">
        <v>131</v>
      </c>
      <c r="F253" t="s">
        <v>133</v>
      </c>
      <c r="G253" t="s">
        <v>147</v>
      </c>
      <c r="H253" t="s">
        <v>11</v>
      </c>
      <c r="I253">
        <v>4</v>
      </c>
      <c r="J253" t="s">
        <v>17</v>
      </c>
      <c r="K253">
        <v>6</v>
      </c>
      <c r="L253">
        <v>0</v>
      </c>
      <c r="M253">
        <v>2</v>
      </c>
      <c r="N253">
        <v>4</v>
      </c>
      <c r="O253">
        <v>2</v>
      </c>
      <c r="P253">
        <f>Tabla4[[#This Row],[mVis-IDA]]+Tabla4[[#This Row],[mLoc-VUE]]</f>
        <v>4</v>
      </c>
      <c r="Q253">
        <f>Tabla4[[#This Row],[mLoc-IDA]]+Tabla4[[#This Row],[mVis-VUE]]</f>
        <v>4</v>
      </c>
      <c r="R253">
        <f>IF(Tabla4[[#This Row],[Global-S1]]&gt;Tabla4[[#This Row],[Global-S2]],1,IF(Tabla4[[#This Row],[Global-S1]]=Tabla4[[#This Row],[Global-S2]],0,-1))</f>
        <v>0</v>
      </c>
      <c r="S253" t="s">
        <v>17</v>
      </c>
      <c r="T253" t="s">
        <v>199</v>
      </c>
    </row>
    <row r="254" spans="2:20" x14ac:dyDescent="0.45">
      <c r="B254">
        <v>252</v>
      </c>
      <c r="C254" s="3" t="s">
        <v>200</v>
      </c>
      <c r="D254" s="3">
        <v>56</v>
      </c>
      <c r="E254" s="7" t="s">
        <v>134</v>
      </c>
      <c r="F254" t="s">
        <v>135</v>
      </c>
      <c r="G254" t="s">
        <v>176</v>
      </c>
      <c r="H254" t="s">
        <v>17</v>
      </c>
      <c r="I254">
        <v>6</v>
      </c>
      <c r="J254" t="s">
        <v>15</v>
      </c>
      <c r="K254">
        <v>8</v>
      </c>
      <c r="L254">
        <v>3</v>
      </c>
      <c r="M254">
        <v>2</v>
      </c>
      <c r="N254">
        <v>0</v>
      </c>
      <c r="O254">
        <v>2</v>
      </c>
      <c r="P254">
        <f>Tabla4[[#This Row],[mVis-IDA]]+Tabla4[[#This Row],[mLoc-VUE]]</f>
        <v>3</v>
      </c>
      <c r="Q254">
        <f>Tabla4[[#This Row],[mLoc-IDA]]+Tabla4[[#This Row],[mVis-VUE]]</f>
        <v>4</v>
      </c>
      <c r="R254">
        <f>IF(Tabla4[[#This Row],[Global-S1]]&gt;Tabla4[[#This Row],[Global-S2]],1,IF(Tabla4[[#This Row],[Global-S1]]=Tabla4[[#This Row],[Global-S2]],0,-1))</f>
        <v>-1</v>
      </c>
      <c r="S254" t="s">
        <v>15</v>
      </c>
    </row>
    <row r="255" spans="2:20" x14ac:dyDescent="0.45">
      <c r="B255">
        <v>253</v>
      </c>
      <c r="C255" s="3" t="s">
        <v>201</v>
      </c>
      <c r="D255" s="3">
        <v>57</v>
      </c>
      <c r="E255" t="s">
        <v>118</v>
      </c>
      <c r="F255" t="s">
        <v>120</v>
      </c>
      <c r="G255" t="s">
        <v>120</v>
      </c>
      <c r="H255" t="s">
        <v>3</v>
      </c>
      <c r="I255" s="4">
        <v>1</v>
      </c>
      <c r="J255" t="s">
        <v>13</v>
      </c>
      <c r="K255">
        <v>8</v>
      </c>
      <c r="L255">
        <v>0</v>
      </c>
      <c r="M255">
        <v>1</v>
      </c>
      <c r="N255">
        <v>1</v>
      </c>
      <c r="O255">
        <v>0</v>
      </c>
      <c r="P255" s="24">
        <f>Tabla4[[#This Row],[mVis-IDA]]+Tabla4[[#This Row],[mLoc-VUE]]</f>
        <v>1</v>
      </c>
      <c r="Q255" s="24">
        <f>Tabla4[[#This Row],[mLoc-IDA]]+Tabla4[[#This Row],[mVis-VUE]]</f>
        <v>1</v>
      </c>
      <c r="R255">
        <f>IF(Tabla4[[#This Row],[Global-S1]]&gt;Tabla4[[#This Row],[Global-S2]],1,IF(Tabla4[[#This Row],[Global-S1]]=Tabla4[[#This Row],[Global-S2]],0,-1))</f>
        <v>0</v>
      </c>
      <c r="S255" t="s">
        <v>3</v>
      </c>
      <c r="T255" t="s">
        <v>137</v>
      </c>
    </row>
    <row r="256" spans="2:20" x14ac:dyDescent="0.45">
      <c r="B256">
        <v>254</v>
      </c>
      <c r="C256" s="3" t="s">
        <v>201</v>
      </c>
      <c r="D256" s="3">
        <v>57</v>
      </c>
      <c r="E256" t="s">
        <v>118</v>
      </c>
      <c r="F256" t="s">
        <v>127</v>
      </c>
      <c r="G256" t="s">
        <v>127</v>
      </c>
      <c r="H256" t="s">
        <v>10</v>
      </c>
      <c r="I256">
        <v>2</v>
      </c>
      <c r="J256" t="s">
        <v>17</v>
      </c>
      <c r="K256">
        <v>7</v>
      </c>
      <c r="L256">
        <v>1</v>
      </c>
      <c r="M256">
        <v>1</v>
      </c>
      <c r="N256">
        <v>1</v>
      </c>
      <c r="O256">
        <v>1</v>
      </c>
      <c r="P256">
        <f>Tabla4[[#This Row],[mVis-IDA]]+Tabla4[[#This Row],[mLoc-VUE]]</f>
        <v>2</v>
      </c>
      <c r="Q256">
        <f>Tabla4[[#This Row],[mLoc-IDA]]+Tabla4[[#This Row],[mVis-VUE]]</f>
        <v>2</v>
      </c>
      <c r="R256">
        <f>IF(Tabla4[[#This Row],[Global-S1]]&gt;Tabla4[[#This Row],[Global-S2]],1,IF(Tabla4[[#This Row],[Global-S1]]=Tabla4[[#This Row],[Global-S2]],0,-1))</f>
        <v>0</v>
      </c>
      <c r="S256" t="s">
        <v>10</v>
      </c>
      <c r="T256" t="s">
        <v>137</v>
      </c>
    </row>
    <row r="257" spans="2:20" x14ac:dyDescent="0.45">
      <c r="B257">
        <v>255</v>
      </c>
      <c r="C257" s="3" t="s">
        <v>201</v>
      </c>
      <c r="D257" s="3">
        <v>57</v>
      </c>
      <c r="E257" t="s">
        <v>118</v>
      </c>
      <c r="F257" t="s">
        <v>129</v>
      </c>
      <c r="G257" t="s">
        <v>129</v>
      </c>
      <c r="H257" t="s">
        <v>9</v>
      </c>
      <c r="I257">
        <v>3</v>
      </c>
      <c r="J257" t="s">
        <v>0</v>
      </c>
      <c r="K257">
        <v>6</v>
      </c>
      <c r="L257">
        <v>1</v>
      </c>
      <c r="M257">
        <v>0</v>
      </c>
      <c r="N257">
        <v>0</v>
      </c>
      <c r="O257">
        <v>2</v>
      </c>
      <c r="P257" s="23">
        <f>Tabla4[[#This Row],[mVis-IDA]]+Tabla4[[#This Row],[mLoc-VUE]]</f>
        <v>1</v>
      </c>
      <c r="Q257" s="23">
        <f>Tabla4[[#This Row],[mLoc-IDA]]+Tabla4[[#This Row],[mVis-VUE]]</f>
        <v>2</v>
      </c>
      <c r="R257" s="23">
        <f>IF(Tabla4[[#This Row],[Global-S1]]&gt;Tabla4[[#This Row],[Global-S2]],1,IF(Tabla4[[#This Row],[Global-S1]]=Tabla4[[#This Row],[Global-S2]],0,-1))</f>
        <v>-1</v>
      </c>
      <c r="S257" t="s">
        <v>0</v>
      </c>
    </row>
    <row r="258" spans="2:20" x14ac:dyDescent="0.45">
      <c r="B258">
        <v>256</v>
      </c>
      <c r="C258" s="3" t="s">
        <v>201</v>
      </c>
      <c r="D258" s="3">
        <v>57</v>
      </c>
      <c r="E258" t="s">
        <v>118</v>
      </c>
      <c r="F258" t="s">
        <v>130</v>
      </c>
      <c r="G258" t="s">
        <v>130</v>
      </c>
      <c r="H258" t="s">
        <v>4</v>
      </c>
      <c r="I258">
        <v>4</v>
      </c>
      <c r="J258" t="s">
        <v>8</v>
      </c>
      <c r="K258">
        <v>5</v>
      </c>
      <c r="L258">
        <v>1</v>
      </c>
      <c r="M258">
        <v>1</v>
      </c>
      <c r="N258">
        <v>1</v>
      </c>
      <c r="O258">
        <v>1</v>
      </c>
      <c r="P258">
        <f>Tabla4[[#This Row],[mVis-IDA]]+Tabla4[[#This Row],[mLoc-VUE]]</f>
        <v>2</v>
      </c>
      <c r="Q258">
        <f>Tabla4[[#This Row],[mLoc-IDA]]+Tabla4[[#This Row],[mVis-VUE]]</f>
        <v>2</v>
      </c>
      <c r="R258">
        <f>IF(Tabla4[[#This Row],[Global-S1]]&gt;Tabla4[[#This Row],[Global-S2]],1,IF(Tabla4[[#This Row],[Global-S1]]=Tabla4[[#This Row],[Global-S2]],0,-1))</f>
        <v>0</v>
      </c>
      <c r="S258" t="s">
        <v>4</v>
      </c>
      <c r="T258" t="s">
        <v>137</v>
      </c>
    </row>
    <row r="259" spans="2:20" x14ac:dyDescent="0.45">
      <c r="B259">
        <v>257</v>
      </c>
      <c r="C259" s="3" t="s">
        <v>201</v>
      </c>
      <c r="D259" s="3">
        <v>57</v>
      </c>
      <c r="E259" t="s">
        <v>131</v>
      </c>
      <c r="F259" t="s">
        <v>132</v>
      </c>
      <c r="G259" t="s">
        <v>151</v>
      </c>
      <c r="H259" t="s">
        <v>3</v>
      </c>
      <c r="I259">
        <v>1</v>
      </c>
      <c r="J259" t="s">
        <v>0</v>
      </c>
      <c r="K259">
        <v>6</v>
      </c>
      <c r="L259">
        <v>3</v>
      </c>
      <c r="M259">
        <v>0</v>
      </c>
      <c r="N259">
        <v>0</v>
      </c>
      <c r="O259">
        <v>0</v>
      </c>
      <c r="P259">
        <f>Tabla4[[#This Row],[mVis-IDA]]+Tabla4[[#This Row],[mLoc-VUE]]</f>
        <v>3</v>
      </c>
      <c r="Q259">
        <f>Tabla4[[#This Row],[mLoc-IDA]]+Tabla4[[#This Row],[mVis-VUE]]</f>
        <v>0</v>
      </c>
      <c r="R259">
        <f>IF(Tabla4[[#This Row],[Global-S1]]&gt;Tabla4[[#This Row],[Global-S2]],1,IF(Tabla4[[#This Row],[Global-S1]]=Tabla4[[#This Row],[Global-S2]],0,-1))</f>
        <v>1</v>
      </c>
      <c r="S259" t="s">
        <v>3</v>
      </c>
    </row>
    <row r="260" spans="2:20" x14ac:dyDescent="0.45">
      <c r="B260">
        <v>258</v>
      </c>
      <c r="C260" s="3" t="s">
        <v>201</v>
      </c>
      <c r="D260" s="3">
        <v>57</v>
      </c>
      <c r="E260" t="s">
        <v>131</v>
      </c>
      <c r="F260" t="s">
        <v>133</v>
      </c>
      <c r="G260" t="s">
        <v>152</v>
      </c>
      <c r="H260" t="s">
        <v>10</v>
      </c>
      <c r="I260">
        <v>2</v>
      </c>
      <c r="J260" t="s">
        <v>4</v>
      </c>
      <c r="K260">
        <v>4</v>
      </c>
      <c r="L260">
        <v>0</v>
      </c>
      <c r="M260">
        <v>0</v>
      </c>
      <c r="N260">
        <v>0</v>
      </c>
      <c r="O260">
        <v>0</v>
      </c>
      <c r="P260">
        <f>Tabla4[[#This Row],[mVis-IDA]]+Tabla4[[#This Row],[mLoc-VUE]]</f>
        <v>0</v>
      </c>
      <c r="Q260">
        <f>Tabla4[[#This Row],[mLoc-IDA]]+Tabla4[[#This Row],[mVis-VUE]]</f>
        <v>0</v>
      </c>
      <c r="R260">
        <f>IF(Tabla4[[#This Row],[Global-S1]]&gt;Tabla4[[#This Row],[Global-S2]],1,IF(Tabla4[[#This Row],[Global-S1]]=Tabla4[[#This Row],[Global-S2]],0,-1))</f>
        <v>0</v>
      </c>
      <c r="S260" t="s">
        <v>10</v>
      </c>
      <c r="T260" t="s">
        <v>137</v>
      </c>
    </row>
    <row r="261" spans="2:20" x14ac:dyDescent="0.45">
      <c r="B261">
        <v>259</v>
      </c>
      <c r="C261" s="3" t="s">
        <v>201</v>
      </c>
      <c r="D261" s="3">
        <v>57</v>
      </c>
      <c r="E261" s="7" t="s">
        <v>134</v>
      </c>
      <c r="F261" t="s">
        <v>135</v>
      </c>
      <c r="G261" t="s">
        <v>135</v>
      </c>
      <c r="H261" t="s">
        <v>3</v>
      </c>
      <c r="I261">
        <v>1</v>
      </c>
      <c r="J261" t="s">
        <v>10</v>
      </c>
      <c r="K261">
        <v>2</v>
      </c>
      <c r="L261">
        <v>0</v>
      </c>
      <c r="M261">
        <v>1</v>
      </c>
      <c r="N261">
        <v>3</v>
      </c>
      <c r="O261">
        <v>0</v>
      </c>
      <c r="P261">
        <f>Tabla4[[#This Row],[mVis-IDA]]+Tabla4[[#This Row],[mLoc-VUE]]</f>
        <v>3</v>
      </c>
      <c r="Q261">
        <f>Tabla4[[#This Row],[mLoc-IDA]]+Tabla4[[#This Row],[mVis-VUE]]</f>
        <v>1</v>
      </c>
      <c r="R261">
        <f>IF(Tabla4[[#This Row],[Global-S1]]&gt;Tabla4[[#This Row],[Global-S2]],1,IF(Tabla4[[#This Row],[Global-S1]]=Tabla4[[#This Row],[Global-S2]],0,-1))</f>
        <v>1</v>
      </c>
      <c r="S261" t="s">
        <v>3</v>
      </c>
    </row>
    <row r="262" spans="2:20" x14ac:dyDescent="0.45">
      <c r="B262">
        <v>260</v>
      </c>
      <c r="C262" s="3" t="s">
        <v>202</v>
      </c>
      <c r="D262" s="3">
        <v>58</v>
      </c>
      <c r="E262" t="s">
        <v>118</v>
      </c>
      <c r="F262" t="s">
        <v>120</v>
      </c>
      <c r="G262" t="s">
        <v>120</v>
      </c>
      <c r="H262" t="s">
        <v>10</v>
      </c>
      <c r="I262" s="4">
        <v>1</v>
      </c>
      <c r="J262" t="s">
        <v>11</v>
      </c>
      <c r="K262">
        <v>8</v>
      </c>
      <c r="L262">
        <v>1</v>
      </c>
      <c r="M262">
        <v>1</v>
      </c>
      <c r="N262">
        <v>0</v>
      </c>
      <c r="O262">
        <v>1</v>
      </c>
      <c r="P262" s="24">
        <f>Tabla4[[#This Row],[mVis-IDA]]+Tabla4[[#This Row],[mLoc-VUE]]</f>
        <v>1</v>
      </c>
      <c r="Q262" s="24">
        <f>Tabla4[[#This Row],[mLoc-IDA]]+Tabla4[[#This Row],[mVis-VUE]]</f>
        <v>2</v>
      </c>
      <c r="R262">
        <f>IF(Tabla4[[#This Row],[Global-S1]]&gt;Tabla4[[#This Row],[Global-S2]],1,IF(Tabla4[[#This Row],[Global-S1]]=Tabla4[[#This Row],[Global-S2]],0,-1))</f>
        <v>-1</v>
      </c>
      <c r="S262" t="s">
        <v>11</v>
      </c>
    </row>
    <row r="263" spans="2:20" x14ac:dyDescent="0.45">
      <c r="B263">
        <v>261</v>
      </c>
      <c r="C263" s="3" t="s">
        <v>202</v>
      </c>
      <c r="D263" s="3">
        <v>58</v>
      </c>
      <c r="E263" t="s">
        <v>118</v>
      </c>
      <c r="F263" t="s">
        <v>127</v>
      </c>
      <c r="G263" t="s">
        <v>127</v>
      </c>
      <c r="H263" t="s">
        <v>3</v>
      </c>
      <c r="I263">
        <v>2</v>
      </c>
      <c r="J263" t="s">
        <v>17</v>
      </c>
      <c r="K263">
        <v>7</v>
      </c>
      <c r="L263">
        <v>2</v>
      </c>
      <c r="M263">
        <v>3</v>
      </c>
      <c r="N263">
        <v>3</v>
      </c>
      <c r="O263">
        <v>4</v>
      </c>
      <c r="P263">
        <f>Tabla4[[#This Row],[mVis-IDA]]+Tabla4[[#This Row],[mLoc-VUE]]</f>
        <v>5</v>
      </c>
      <c r="Q263">
        <f>Tabla4[[#This Row],[mLoc-IDA]]+Tabla4[[#This Row],[mVis-VUE]]</f>
        <v>7</v>
      </c>
      <c r="R263">
        <f>IF(Tabla4[[#This Row],[Global-S1]]&gt;Tabla4[[#This Row],[Global-S2]],1,IF(Tabla4[[#This Row],[Global-S1]]=Tabla4[[#This Row],[Global-S2]],0,-1))</f>
        <v>-1</v>
      </c>
      <c r="S263" t="s">
        <v>17</v>
      </c>
    </row>
    <row r="264" spans="2:20" x14ac:dyDescent="0.45">
      <c r="B264">
        <v>262</v>
      </c>
      <c r="C264" s="3" t="s">
        <v>202</v>
      </c>
      <c r="D264" s="3">
        <v>58</v>
      </c>
      <c r="E264" t="s">
        <v>118</v>
      </c>
      <c r="F264" t="s">
        <v>129</v>
      </c>
      <c r="G264" t="s">
        <v>129</v>
      </c>
      <c r="H264" t="s">
        <v>12</v>
      </c>
      <c r="I264">
        <v>3</v>
      </c>
      <c r="J264" t="s">
        <v>197</v>
      </c>
      <c r="K264">
        <v>6</v>
      </c>
      <c r="L264">
        <v>1</v>
      </c>
      <c r="M264">
        <v>2</v>
      </c>
      <c r="N264">
        <v>2</v>
      </c>
      <c r="O264">
        <v>2</v>
      </c>
      <c r="P264">
        <f>Tabla4[[#This Row],[mVis-IDA]]+Tabla4[[#This Row],[mLoc-VUE]]</f>
        <v>3</v>
      </c>
      <c r="Q264">
        <f>Tabla4[[#This Row],[mLoc-IDA]]+Tabla4[[#This Row],[mVis-VUE]]</f>
        <v>4</v>
      </c>
      <c r="R264">
        <f>IF(Tabla4[[#This Row],[Global-S1]]&gt;Tabla4[[#This Row],[Global-S2]],1,IF(Tabla4[[#This Row],[Global-S1]]=Tabla4[[#This Row],[Global-S2]],0,-1))</f>
        <v>-1</v>
      </c>
      <c r="S264" t="s">
        <v>197</v>
      </c>
    </row>
    <row r="265" spans="2:20" x14ac:dyDescent="0.45">
      <c r="B265">
        <v>263</v>
      </c>
      <c r="C265" s="3" t="s">
        <v>202</v>
      </c>
      <c r="D265" s="3">
        <v>58</v>
      </c>
      <c r="E265" t="s">
        <v>118</v>
      </c>
      <c r="F265" t="s">
        <v>130</v>
      </c>
      <c r="G265" t="s">
        <v>130</v>
      </c>
      <c r="H265" t="s">
        <v>9</v>
      </c>
      <c r="I265">
        <v>4</v>
      </c>
      <c r="J265" t="s">
        <v>1</v>
      </c>
      <c r="K265">
        <v>5</v>
      </c>
      <c r="L265">
        <v>0</v>
      </c>
      <c r="M265">
        <v>0</v>
      </c>
      <c r="N265">
        <v>1</v>
      </c>
      <c r="O265">
        <v>4</v>
      </c>
      <c r="P265">
        <f>Tabla4[[#This Row],[mVis-IDA]]+Tabla4[[#This Row],[mLoc-VUE]]</f>
        <v>1</v>
      </c>
      <c r="Q265">
        <f>Tabla4[[#This Row],[mLoc-IDA]]+Tabla4[[#This Row],[mVis-VUE]]</f>
        <v>4</v>
      </c>
      <c r="R265">
        <f>IF(Tabla4[[#This Row],[Global-S1]]&gt;Tabla4[[#This Row],[Global-S2]],1,IF(Tabla4[[#This Row],[Global-S1]]=Tabla4[[#This Row],[Global-S2]],0,-1))</f>
        <v>-1</v>
      </c>
      <c r="S265" t="s">
        <v>1</v>
      </c>
    </row>
    <row r="266" spans="2:20" x14ac:dyDescent="0.45">
      <c r="B266">
        <v>264</v>
      </c>
      <c r="C266" s="3" t="s">
        <v>202</v>
      </c>
      <c r="D266" s="3">
        <v>58</v>
      </c>
      <c r="E266" t="s">
        <v>131</v>
      </c>
      <c r="F266" t="s">
        <v>132</v>
      </c>
      <c r="G266" t="s">
        <v>267</v>
      </c>
      <c r="H266" t="s">
        <v>1</v>
      </c>
      <c r="I266">
        <v>5</v>
      </c>
      <c r="J266" t="s">
        <v>11</v>
      </c>
      <c r="K266">
        <v>8</v>
      </c>
      <c r="L266">
        <v>0</v>
      </c>
      <c r="M266">
        <v>0</v>
      </c>
      <c r="N266">
        <v>0</v>
      </c>
      <c r="O266">
        <v>3</v>
      </c>
      <c r="P266">
        <f>Tabla4[[#This Row],[mVis-IDA]]+Tabla4[[#This Row],[mLoc-VUE]]</f>
        <v>0</v>
      </c>
      <c r="Q266">
        <f>Tabla4[[#This Row],[mLoc-IDA]]+Tabla4[[#This Row],[mVis-VUE]]</f>
        <v>3</v>
      </c>
      <c r="R266">
        <f>IF(Tabla4[[#This Row],[Global-S1]]&gt;Tabla4[[#This Row],[Global-S2]],1,IF(Tabla4[[#This Row],[Global-S1]]=Tabla4[[#This Row],[Global-S2]],0,-1))</f>
        <v>-1</v>
      </c>
      <c r="S266" t="s">
        <v>11</v>
      </c>
    </row>
    <row r="267" spans="2:20" x14ac:dyDescent="0.45">
      <c r="B267">
        <v>265</v>
      </c>
      <c r="C267" s="3" t="s">
        <v>202</v>
      </c>
      <c r="D267" s="3">
        <v>58</v>
      </c>
      <c r="E267" t="s">
        <v>131</v>
      </c>
      <c r="F267" t="s">
        <v>133</v>
      </c>
      <c r="G267" t="s">
        <v>157</v>
      </c>
      <c r="H267" t="s">
        <v>197</v>
      </c>
      <c r="I267">
        <v>6</v>
      </c>
      <c r="J267" t="s">
        <v>17</v>
      </c>
      <c r="K267">
        <v>7</v>
      </c>
      <c r="L267">
        <v>0</v>
      </c>
      <c r="M267">
        <v>2</v>
      </c>
      <c r="N267">
        <v>2</v>
      </c>
      <c r="O267">
        <v>0</v>
      </c>
      <c r="P267">
        <f>Tabla4[[#This Row],[mVis-IDA]]+Tabla4[[#This Row],[mLoc-VUE]]</f>
        <v>2</v>
      </c>
      <c r="Q267">
        <f>Tabla4[[#This Row],[mLoc-IDA]]+Tabla4[[#This Row],[mVis-VUE]]</f>
        <v>2</v>
      </c>
      <c r="R267">
        <f>IF(Tabla4[[#This Row],[Global-S1]]&gt;Tabla4[[#This Row],[Global-S2]],1,IF(Tabla4[[#This Row],[Global-S1]]=Tabla4[[#This Row],[Global-S2]],0,-1))</f>
        <v>0</v>
      </c>
      <c r="S267" t="s">
        <v>197</v>
      </c>
      <c r="T267" t="s">
        <v>137</v>
      </c>
    </row>
    <row r="268" spans="2:20" x14ac:dyDescent="0.45">
      <c r="B268">
        <v>266</v>
      </c>
      <c r="C268" s="3" t="s">
        <v>202</v>
      </c>
      <c r="D268" s="3">
        <v>58</v>
      </c>
      <c r="E268" t="s">
        <v>134</v>
      </c>
      <c r="F268" t="s">
        <v>135</v>
      </c>
      <c r="G268" t="s">
        <v>176</v>
      </c>
      <c r="H268" t="s">
        <v>197</v>
      </c>
      <c r="I268">
        <v>6</v>
      </c>
      <c r="J268" t="s">
        <v>11</v>
      </c>
      <c r="K268">
        <v>8</v>
      </c>
      <c r="L268">
        <v>0</v>
      </c>
      <c r="M268">
        <v>5</v>
      </c>
      <c r="N268">
        <v>3</v>
      </c>
      <c r="O268">
        <v>0</v>
      </c>
      <c r="P268">
        <f>Tabla4[[#This Row],[mVis-IDA]]+Tabla4[[#This Row],[mLoc-VUE]]</f>
        <v>3</v>
      </c>
      <c r="Q268">
        <f>Tabla4[[#This Row],[mLoc-IDA]]+Tabla4[[#This Row],[mVis-VUE]]</f>
        <v>5</v>
      </c>
      <c r="R268">
        <f>IF(Tabla4[[#This Row],[Global-S1]]&gt;Tabla4[[#This Row],[Global-S2]],1,IF(Tabla4[[#This Row],[Global-S1]]=Tabla4[[#This Row],[Global-S2]],0,-1))</f>
        <v>-1</v>
      </c>
      <c r="S268" t="s">
        <v>11</v>
      </c>
    </row>
    <row r="269" spans="2:20" x14ac:dyDescent="0.45">
      <c r="D269" s="3"/>
      <c r="P269">
        <f>Tabla4[[#This Row],[mVis-IDA]]+Tabla4[[#This Row],[mLoc-VUE]]</f>
        <v>0</v>
      </c>
      <c r="Q269">
        <f>Tabla4[[#This Row],[mLoc-IDA]]+Tabla4[[#This Row],[mVis-VUE]]</f>
        <v>0</v>
      </c>
      <c r="R269">
        <f>IF(Tabla4[[#This Row],[Global-S1]]&gt;Tabla4[[#This Row],[Global-S2]],1,IF(Tabla4[[#This Row],[Global-S1]]=Tabla4[[#This Row],[Global-S2]],0,-1))</f>
        <v>0</v>
      </c>
    </row>
    <row r="270" spans="2:20" x14ac:dyDescent="0.45">
      <c r="T270">
        <f>SUBTOTAL(103,Tabla4[Criterio de desempate])</f>
        <v>46</v>
      </c>
    </row>
    <row r="273" spans="5:5" x14ac:dyDescent="0.45">
      <c r="E273" t="s">
        <v>270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54"/>
  <sheetViews>
    <sheetView workbookViewId="0">
      <selection activeCell="Q21" sqref="Q21"/>
    </sheetView>
  </sheetViews>
  <sheetFormatPr defaultColWidth="10.6640625" defaultRowHeight="14.25" x14ac:dyDescent="0.45"/>
  <cols>
    <col min="24" max="24" width="4.1328125" customWidth="1"/>
    <col min="28" max="28" width="4.3984375" customWidth="1"/>
    <col min="29" max="29" width="18" customWidth="1"/>
    <col min="34" max="34" width="4.86328125" customWidth="1"/>
    <col min="35" max="35" width="16.265625" bestFit="1" customWidth="1"/>
    <col min="36" max="36" width="12.86328125" customWidth="1"/>
    <col min="37" max="37" width="11.59765625" customWidth="1"/>
    <col min="38" max="38" width="12" customWidth="1"/>
    <col min="39" max="39" width="11.1328125" customWidth="1"/>
  </cols>
  <sheetData>
    <row r="2" spans="2:39" ht="14.65" thickBot="1" x14ac:dyDescent="0.5">
      <c r="B2" t="s">
        <v>225</v>
      </c>
      <c r="L2" t="s">
        <v>216</v>
      </c>
    </row>
    <row r="3" spans="2:39" ht="14.65" thickBot="1" x14ac:dyDescent="0.5">
      <c r="L3">
        <v>128</v>
      </c>
      <c r="AJ3" s="30" t="s">
        <v>257</v>
      </c>
      <c r="AK3" s="31"/>
      <c r="AL3" s="31" t="s">
        <v>258</v>
      </c>
      <c r="AM3" s="36"/>
    </row>
    <row r="4" spans="2:39" x14ac:dyDescent="0.45">
      <c r="B4" t="s">
        <v>203</v>
      </c>
      <c r="L4" t="s">
        <v>215</v>
      </c>
      <c r="R4" t="s">
        <v>233</v>
      </c>
      <c r="AD4" s="30" t="s">
        <v>257</v>
      </c>
      <c r="AE4" s="31"/>
      <c r="AF4" s="31" t="s">
        <v>258</v>
      </c>
      <c r="AG4" s="36"/>
      <c r="AJ4" s="32"/>
      <c r="AK4" s="33"/>
      <c r="AL4" s="33"/>
      <c r="AM4" s="37"/>
    </row>
    <row r="5" spans="2:39" ht="14.65" thickBot="1" x14ac:dyDescent="0.5">
      <c r="B5">
        <v>224</v>
      </c>
      <c r="L5">
        <v>64</v>
      </c>
      <c r="R5">
        <v>192</v>
      </c>
      <c r="AD5" s="32"/>
      <c r="AE5" s="33"/>
      <c r="AF5" s="33"/>
      <c r="AG5" s="37"/>
      <c r="AJ5" s="34"/>
      <c r="AK5" s="35"/>
      <c r="AL5" s="35"/>
      <c r="AM5" s="38"/>
    </row>
    <row r="6" spans="2:39" ht="18" customHeight="1" thickBot="1" x14ac:dyDescent="0.5">
      <c r="B6" t="s">
        <v>204</v>
      </c>
      <c r="L6" t="s">
        <v>205</v>
      </c>
      <c r="AD6" s="34"/>
      <c r="AE6" s="35"/>
      <c r="AF6" s="35"/>
      <c r="AG6" s="38"/>
      <c r="AJ6" s="39" t="s">
        <v>259</v>
      </c>
      <c r="AK6" s="43" t="s">
        <v>260</v>
      </c>
      <c r="AL6" s="41" t="s">
        <v>259</v>
      </c>
      <c r="AM6" s="28" t="s">
        <v>260</v>
      </c>
    </row>
    <row r="7" spans="2:39" ht="17.25" thickBot="1" x14ac:dyDescent="0.55000000000000004">
      <c r="B7">
        <f>B5-L7</f>
        <v>192</v>
      </c>
      <c r="L7">
        <v>32</v>
      </c>
      <c r="R7" t="s">
        <v>234</v>
      </c>
      <c r="V7" t="s">
        <v>238</v>
      </c>
      <c r="Y7" t="s">
        <v>246</v>
      </c>
      <c r="AC7" s="9"/>
      <c r="AD7" s="19" t="s">
        <v>246</v>
      </c>
      <c r="AE7" s="19" t="s">
        <v>256</v>
      </c>
      <c r="AF7" s="19" t="s">
        <v>246</v>
      </c>
      <c r="AG7" s="20" t="s">
        <v>256</v>
      </c>
      <c r="AJ7" s="40"/>
      <c r="AK7" s="44"/>
      <c r="AL7" s="42"/>
      <c r="AM7" s="29"/>
    </row>
    <row r="8" spans="2:39" ht="15" thickTop="1" thickBot="1" x14ac:dyDescent="0.5">
      <c r="R8">
        <f>SUM(B10,G10)</f>
        <v>230</v>
      </c>
      <c r="T8" s="5">
        <f>230/R5</f>
        <v>1.1979166666666667</v>
      </c>
      <c r="V8" t="s">
        <v>121</v>
      </c>
      <c r="Y8" t="s">
        <v>247</v>
      </c>
      <c r="AC8" s="10" t="s">
        <v>254</v>
      </c>
      <c r="AD8" s="11">
        <v>494</v>
      </c>
      <c r="AE8" s="11">
        <v>2.57</v>
      </c>
      <c r="AF8" s="11">
        <v>77</v>
      </c>
      <c r="AG8" s="12">
        <v>2.2599999999999998</v>
      </c>
      <c r="AI8" s="25" t="s">
        <v>261</v>
      </c>
      <c r="AJ8" s="21"/>
      <c r="AK8" s="22"/>
      <c r="AL8" s="21"/>
      <c r="AM8" s="22"/>
    </row>
    <row r="9" spans="2:39" x14ac:dyDescent="0.45">
      <c r="B9" t="s">
        <v>207</v>
      </c>
      <c r="G9" t="s">
        <v>210</v>
      </c>
      <c r="L9" t="s">
        <v>217</v>
      </c>
      <c r="R9" t="s">
        <v>235</v>
      </c>
      <c r="T9" s="5"/>
      <c r="V9">
        <f>B20+G20</f>
        <v>100</v>
      </c>
      <c r="W9" s="6">
        <f>100/192</f>
        <v>0.52083333333333337</v>
      </c>
      <c r="Y9">
        <f>R8+R10</f>
        <v>494</v>
      </c>
      <c r="Z9" s="5">
        <f>494/192</f>
        <v>2.5729166666666665</v>
      </c>
      <c r="AC9" s="13" t="s">
        <v>255</v>
      </c>
      <c r="AD9" s="14">
        <v>606</v>
      </c>
      <c r="AE9" s="14">
        <v>3.16</v>
      </c>
      <c r="AF9" s="14">
        <v>101</v>
      </c>
      <c r="AG9" s="15">
        <v>2.97</v>
      </c>
    </row>
    <row r="10" spans="2:39" ht="14.65" thickBot="1" x14ac:dyDescent="0.5">
      <c r="B10">
        <v>159</v>
      </c>
      <c r="D10" s="5">
        <f>159/128</f>
        <v>1.2421875</v>
      </c>
      <c r="G10">
        <v>71</v>
      </c>
      <c r="I10" s="5">
        <f>71/64</f>
        <v>1.109375</v>
      </c>
      <c r="L10">
        <v>38</v>
      </c>
      <c r="N10" s="5">
        <f>38/32</f>
        <v>1.1875</v>
      </c>
      <c r="R10">
        <f>B12+G12</f>
        <v>264</v>
      </c>
      <c r="T10" s="5">
        <f>R10/R5</f>
        <v>1.375</v>
      </c>
      <c r="V10" t="s">
        <v>103</v>
      </c>
      <c r="W10" s="6"/>
      <c r="Y10" t="s">
        <v>248</v>
      </c>
      <c r="Z10" s="5"/>
      <c r="AC10" s="16" t="s">
        <v>249</v>
      </c>
      <c r="AD10" s="17">
        <v>1100</v>
      </c>
      <c r="AE10" s="17">
        <v>2.86</v>
      </c>
      <c r="AF10" s="17">
        <v>178</v>
      </c>
      <c r="AG10" s="18">
        <v>2.62</v>
      </c>
    </row>
    <row r="11" spans="2:39" x14ac:dyDescent="0.45">
      <c r="B11" t="s">
        <v>208</v>
      </c>
      <c r="D11" s="5"/>
      <c r="G11" t="s">
        <v>211</v>
      </c>
      <c r="I11" s="5"/>
      <c r="L11" t="s">
        <v>218</v>
      </c>
      <c r="N11" s="5"/>
      <c r="R11" t="s">
        <v>239</v>
      </c>
      <c r="T11" s="5"/>
      <c r="V11">
        <f>C20+H20</f>
        <v>30</v>
      </c>
      <c r="W11" s="6">
        <f>30/192</f>
        <v>0.15625</v>
      </c>
      <c r="Y11">
        <f>R14+R16</f>
        <v>606</v>
      </c>
      <c r="Z11" s="5">
        <f>606/192</f>
        <v>3.15625</v>
      </c>
    </row>
    <row r="12" spans="2:39" x14ac:dyDescent="0.45">
      <c r="B12">
        <v>185</v>
      </c>
      <c r="D12" s="5">
        <f>185/128</f>
        <v>1.4453125</v>
      </c>
      <c r="E12" s="5">
        <f>D12-D10</f>
        <v>0.203125</v>
      </c>
      <c r="G12">
        <v>79</v>
      </c>
      <c r="I12" s="5">
        <f>79/64</f>
        <v>1.234375</v>
      </c>
      <c r="J12" s="5">
        <f>I12-I10</f>
        <v>0.125</v>
      </c>
      <c r="L12">
        <v>46</v>
      </c>
      <c r="N12" s="5">
        <f>46/32</f>
        <v>1.4375</v>
      </c>
      <c r="O12" s="5">
        <f>N12-N10</f>
        <v>0.25</v>
      </c>
      <c r="R12" s="5">
        <f>T10-T8</f>
        <v>0.17708333333333326</v>
      </c>
      <c r="S12" t="s">
        <v>241</v>
      </c>
      <c r="T12" s="5"/>
      <c r="V12" t="s">
        <v>122</v>
      </c>
      <c r="W12" s="6"/>
      <c r="Y12" t="s">
        <v>249</v>
      </c>
    </row>
    <row r="13" spans="2:39" x14ac:dyDescent="0.45">
      <c r="B13" t="s">
        <v>209</v>
      </c>
      <c r="D13" s="5"/>
      <c r="G13" t="s">
        <v>213</v>
      </c>
      <c r="I13" s="5"/>
      <c r="L13" t="s">
        <v>219</v>
      </c>
      <c r="N13" s="5"/>
      <c r="R13" t="s">
        <v>236</v>
      </c>
      <c r="T13" s="5"/>
      <c r="V13">
        <f>D20+I20</f>
        <v>62</v>
      </c>
      <c r="W13" s="6">
        <f>62/192</f>
        <v>0.32291666666666669</v>
      </c>
      <c r="Y13">
        <f>494+606</f>
        <v>1100</v>
      </c>
      <c r="Z13" s="5">
        <f>1100/384</f>
        <v>2.8645833333333335</v>
      </c>
    </row>
    <row r="14" spans="2:39" x14ac:dyDescent="0.45">
      <c r="B14">
        <v>170</v>
      </c>
      <c r="D14" s="5">
        <f>170/128</f>
        <v>1.328125</v>
      </c>
      <c r="G14">
        <v>71</v>
      </c>
      <c r="I14" s="5">
        <f>71/64</f>
        <v>1.109375</v>
      </c>
      <c r="L14">
        <v>38</v>
      </c>
      <c r="N14" s="5">
        <f>38/32</f>
        <v>1.1875</v>
      </c>
      <c r="R14">
        <f>B14+G14</f>
        <v>241</v>
      </c>
      <c r="T14" s="5">
        <f>R14/R5</f>
        <v>1.2552083333333333</v>
      </c>
    </row>
    <row r="15" spans="2:39" x14ac:dyDescent="0.45">
      <c r="B15" t="s">
        <v>212</v>
      </c>
      <c r="D15" s="5"/>
      <c r="G15" t="s">
        <v>214</v>
      </c>
      <c r="I15" s="5"/>
      <c r="L15" t="s">
        <v>220</v>
      </c>
      <c r="N15" s="5"/>
      <c r="R15" t="s">
        <v>206</v>
      </c>
      <c r="T15" s="5"/>
      <c r="V15" t="s">
        <v>244</v>
      </c>
      <c r="W15" s="8">
        <f>W9+W11</f>
        <v>0.67708333333333337</v>
      </c>
    </row>
    <row r="16" spans="2:39" x14ac:dyDescent="0.45">
      <c r="B16">
        <v>246</v>
      </c>
      <c r="D16" s="5">
        <f>246/128</f>
        <v>1.921875</v>
      </c>
      <c r="E16" s="5">
        <f>D16-D14</f>
        <v>0.59375</v>
      </c>
      <c r="G16">
        <v>119</v>
      </c>
      <c r="I16" s="5">
        <f>119/64</f>
        <v>1.859375</v>
      </c>
      <c r="J16" s="5">
        <f>I16-I14</f>
        <v>0.75</v>
      </c>
      <c r="L16">
        <v>59</v>
      </c>
      <c r="N16" s="5">
        <f>59/32</f>
        <v>1.84375</v>
      </c>
      <c r="O16" s="5">
        <f>N16-N14</f>
        <v>0.65625</v>
      </c>
      <c r="R16">
        <f>B16+G16</f>
        <v>365</v>
      </c>
      <c r="T16" s="5">
        <f>R16/R5</f>
        <v>1.9010416666666667</v>
      </c>
      <c r="V16" t="s">
        <v>245</v>
      </c>
      <c r="W16" s="8">
        <f>W13</f>
        <v>0.32291666666666669</v>
      </c>
    </row>
    <row r="17" spans="2:33" ht="14.65" thickBot="1" x14ac:dyDescent="0.5">
      <c r="R17" t="s">
        <v>240</v>
      </c>
    </row>
    <row r="18" spans="2:33" ht="16.5" customHeight="1" thickTop="1" x14ac:dyDescent="0.45">
      <c r="B18" t="s">
        <v>221</v>
      </c>
      <c r="G18" t="s">
        <v>221</v>
      </c>
      <c r="L18" t="s">
        <v>221</v>
      </c>
      <c r="R18" s="5">
        <f>T16-T14</f>
        <v>0.64583333333333348</v>
      </c>
      <c r="S18" t="s">
        <v>242</v>
      </c>
      <c r="AD18" s="47" t="s">
        <v>257</v>
      </c>
      <c r="AE18" s="48"/>
      <c r="AF18" s="47" t="s">
        <v>258</v>
      </c>
      <c r="AG18" s="48"/>
    </row>
    <row r="19" spans="2:33" x14ac:dyDescent="0.45">
      <c r="B19" t="s">
        <v>121</v>
      </c>
      <c r="C19" t="s">
        <v>103</v>
      </c>
      <c r="D19" t="s">
        <v>122</v>
      </c>
      <c r="G19" t="s">
        <v>121</v>
      </c>
      <c r="H19" t="s">
        <v>103</v>
      </c>
      <c r="I19" t="s">
        <v>122</v>
      </c>
      <c r="L19" t="s">
        <v>121</v>
      </c>
      <c r="M19" t="s">
        <v>222</v>
      </c>
      <c r="N19" t="s">
        <v>223</v>
      </c>
      <c r="O19" t="s">
        <v>122</v>
      </c>
      <c r="Q19" t="s">
        <v>243</v>
      </c>
      <c r="R19" s="5">
        <f>R18-R12</f>
        <v>0.46875000000000022</v>
      </c>
      <c r="S19" t="s">
        <v>242</v>
      </c>
      <c r="AD19" s="49"/>
      <c r="AE19" s="50"/>
      <c r="AF19" s="49"/>
      <c r="AG19" s="50"/>
    </row>
    <row r="20" spans="2:33" ht="14.65" thickBot="1" x14ac:dyDescent="0.5">
      <c r="B20">
        <v>61</v>
      </c>
      <c r="C20">
        <v>20</v>
      </c>
      <c r="D20">
        <v>47</v>
      </c>
      <c r="G20">
        <v>39</v>
      </c>
      <c r="H20">
        <v>10</v>
      </c>
      <c r="I20">
        <v>15</v>
      </c>
      <c r="L20">
        <v>15</v>
      </c>
      <c r="M20">
        <v>4</v>
      </c>
      <c r="N20">
        <v>2</v>
      </c>
      <c r="O20">
        <v>11</v>
      </c>
      <c r="AD20" s="51"/>
      <c r="AE20" s="52"/>
      <c r="AF20" s="51"/>
      <c r="AG20" s="52"/>
    </row>
    <row r="21" spans="2:33" ht="14.65" thickTop="1" x14ac:dyDescent="0.45">
      <c r="B21" s="6">
        <f>61/128</f>
        <v>0.4765625</v>
      </c>
      <c r="C21" s="6">
        <f>20/128</f>
        <v>0.15625</v>
      </c>
      <c r="D21" s="6">
        <f>47/128</f>
        <v>0.3671875</v>
      </c>
      <c r="G21" s="6">
        <f>39/64</f>
        <v>0.609375</v>
      </c>
      <c r="H21" s="6">
        <f>10/64</f>
        <v>0.15625</v>
      </c>
      <c r="I21" s="6">
        <f>15/64</f>
        <v>0.234375</v>
      </c>
      <c r="L21" s="6">
        <f>15/32</f>
        <v>0.46875</v>
      </c>
      <c r="M21" s="6">
        <f>4/32</f>
        <v>0.125</v>
      </c>
      <c r="N21" s="6">
        <f>2/32</f>
        <v>6.25E-2</v>
      </c>
      <c r="O21" s="6">
        <f>11/32</f>
        <v>0.34375</v>
      </c>
      <c r="R21" t="s">
        <v>237</v>
      </c>
      <c r="Y21" t="s">
        <v>246</v>
      </c>
      <c r="AC21" s="27" t="s">
        <v>263</v>
      </c>
      <c r="AD21" s="57">
        <v>0.18</v>
      </c>
      <c r="AE21" s="58"/>
      <c r="AF21" s="57">
        <v>0.32</v>
      </c>
      <c r="AG21" s="58"/>
    </row>
    <row r="22" spans="2:33" x14ac:dyDescent="0.45">
      <c r="C22" s="2"/>
      <c r="R22">
        <v>36</v>
      </c>
      <c r="Y22" t="s">
        <v>247</v>
      </c>
      <c r="AC22" s="26" t="s">
        <v>262</v>
      </c>
      <c r="AD22" s="59">
        <v>0.65</v>
      </c>
      <c r="AE22" s="60"/>
      <c r="AF22" s="59">
        <v>0.38</v>
      </c>
      <c r="AG22" s="60"/>
    </row>
    <row r="23" spans="2:33" ht="15" customHeight="1" x14ac:dyDescent="0.45">
      <c r="Y23">
        <f>R25+R27</f>
        <v>79</v>
      </c>
      <c r="Z23" s="5">
        <f>77/36</f>
        <v>2.1388888888888888</v>
      </c>
      <c r="AA23" s="6">
        <f>Z23/Z9</f>
        <v>0.8313090418353577</v>
      </c>
      <c r="AC23" s="45" t="s">
        <v>264</v>
      </c>
      <c r="AD23" s="61" t="s">
        <v>266</v>
      </c>
      <c r="AE23" s="62"/>
      <c r="AF23" s="65" t="s">
        <v>265</v>
      </c>
      <c r="AG23" s="66"/>
    </row>
    <row r="24" spans="2:33" ht="15" customHeight="1" x14ac:dyDescent="0.45">
      <c r="B24" t="s">
        <v>226</v>
      </c>
      <c r="L24" t="s">
        <v>228</v>
      </c>
      <c r="R24" t="s">
        <v>234</v>
      </c>
      <c r="V24" t="s">
        <v>238</v>
      </c>
      <c r="Y24" t="s">
        <v>248</v>
      </c>
      <c r="Z24" s="5"/>
      <c r="AC24" s="45"/>
      <c r="AD24" s="61"/>
      <c r="AE24" s="62"/>
      <c r="AF24" s="65"/>
      <c r="AG24" s="66"/>
    </row>
    <row r="25" spans="2:33" ht="15.75" customHeight="1" thickBot="1" x14ac:dyDescent="0.5">
      <c r="L25">
        <v>24</v>
      </c>
      <c r="R25">
        <f>B32+G32</f>
        <v>35</v>
      </c>
      <c r="T25" s="5">
        <f>R25/R22</f>
        <v>0.97222222222222221</v>
      </c>
      <c r="V25" t="s">
        <v>121</v>
      </c>
      <c r="Y25">
        <f>R31+R33</f>
        <v>106</v>
      </c>
      <c r="Z25" s="5">
        <f>101/36</f>
        <v>2.8055555555555554</v>
      </c>
      <c r="AA25" s="6">
        <f>Z25/Z11</f>
        <v>0.88888888888888884</v>
      </c>
      <c r="AC25" s="46"/>
      <c r="AD25" s="63"/>
      <c r="AE25" s="64"/>
      <c r="AF25" s="67"/>
      <c r="AG25" s="68"/>
    </row>
    <row r="26" spans="2:33" x14ac:dyDescent="0.45">
      <c r="B26" t="s">
        <v>224</v>
      </c>
      <c r="L26" t="s">
        <v>229</v>
      </c>
      <c r="R26" t="s">
        <v>235</v>
      </c>
      <c r="T26" s="5"/>
      <c r="V26">
        <f>A42+G42</f>
        <v>15</v>
      </c>
      <c r="W26" s="6">
        <f>15/36</f>
        <v>0.41666666666666669</v>
      </c>
      <c r="Y26" t="s">
        <v>249</v>
      </c>
    </row>
    <row r="27" spans="2:33" ht="14.65" thickBot="1" x14ac:dyDescent="0.5">
      <c r="B27">
        <v>39</v>
      </c>
      <c r="L27">
        <v>10</v>
      </c>
      <c r="R27">
        <f>B34+G34</f>
        <v>44</v>
      </c>
      <c r="T27" s="5">
        <f>R27/R22</f>
        <v>1.2222222222222223</v>
      </c>
      <c r="V27" t="s">
        <v>232</v>
      </c>
      <c r="W27" s="6"/>
      <c r="Y27">
        <f>77+101</f>
        <v>178</v>
      </c>
      <c r="Z27" s="5">
        <f>178/72</f>
        <v>2.4722222222222223</v>
      </c>
      <c r="AA27" s="6">
        <f>Z27/Z13</f>
        <v>0.86303030303030304</v>
      </c>
    </row>
    <row r="28" spans="2:33" x14ac:dyDescent="0.45">
      <c r="B28" t="s">
        <v>227</v>
      </c>
      <c r="L28" t="s">
        <v>230</v>
      </c>
      <c r="R28" t="s">
        <v>239</v>
      </c>
      <c r="T28" s="5"/>
      <c r="V28">
        <f>B42+H42</f>
        <v>2</v>
      </c>
      <c r="W28" s="6">
        <f>2/36</f>
        <v>5.5555555555555552E-2</v>
      </c>
      <c r="AD28" s="30" t="s">
        <v>257</v>
      </c>
      <c r="AE28" s="36"/>
      <c r="AF28" s="53" t="s">
        <v>258</v>
      </c>
      <c r="AG28" s="36"/>
    </row>
    <row r="29" spans="2:33" x14ac:dyDescent="0.45">
      <c r="B29">
        <v>34</v>
      </c>
      <c r="L29">
        <v>5</v>
      </c>
      <c r="R29" s="5">
        <f>T27-T25</f>
        <v>0.25000000000000011</v>
      </c>
      <c r="S29" t="s">
        <v>241</v>
      </c>
      <c r="T29" s="5"/>
      <c r="V29" t="s">
        <v>222</v>
      </c>
      <c r="W29" s="6"/>
      <c r="AD29" s="32"/>
      <c r="AE29" s="37"/>
      <c r="AF29" s="54"/>
      <c r="AG29" s="37"/>
    </row>
    <row r="30" spans="2:33" ht="14.65" thickBot="1" x14ac:dyDescent="0.5">
      <c r="R30" t="s">
        <v>236</v>
      </c>
      <c r="T30" s="5"/>
      <c r="V30">
        <f>C42+I42</f>
        <v>5</v>
      </c>
      <c r="W30" s="6">
        <f>5/36</f>
        <v>0.1388888888888889</v>
      </c>
      <c r="AD30" s="34"/>
      <c r="AE30" s="38"/>
      <c r="AF30" s="55"/>
      <c r="AG30" s="56"/>
    </row>
    <row r="31" spans="2:33" x14ac:dyDescent="0.45">
      <c r="B31" t="s">
        <v>207</v>
      </c>
      <c r="G31" t="s">
        <v>210</v>
      </c>
      <c r="L31" t="s">
        <v>217</v>
      </c>
      <c r="R31">
        <f>B36+G36</f>
        <v>47</v>
      </c>
      <c r="T31" s="5">
        <f>R31/R22</f>
        <v>1.3055555555555556</v>
      </c>
      <c r="V31" t="s">
        <v>231</v>
      </c>
      <c r="W31" s="6"/>
      <c r="AC31" s="71" t="s">
        <v>268</v>
      </c>
      <c r="AD31" s="71"/>
      <c r="AE31" s="72"/>
      <c r="AF31" s="71"/>
      <c r="AG31" s="72"/>
    </row>
    <row r="32" spans="2:33" x14ac:dyDescent="0.45">
      <c r="B32">
        <v>29</v>
      </c>
      <c r="D32" s="5">
        <f>28/24</f>
        <v>1.1666666666666667</v>
      </c>
      <c r="G32">
        <v>6</v>
      </c>
      <c r="I32" s="5"/>
      <c r="L32">
        <v>4</v>
      </c>
      <c r="N32" s="5"/>
      <c r="R32" t="s">
        <v>206</v>
      </c>
      <c r="T32" s="5"/>
      <c r="V32">
        <f>D42+J42</f>
        <v>2</v>
      </c>
      <c r="W32" s="6">
        <f>2/36</f>
        <v>5.5555555555555552E-2</v>
      </c>
      <c r="AC32" s="69"/>
      <c r="AD32" s="69"/>
      <c r="AE32" s="73"/>
      <c r="AF32" s="69"/>
      <c r="AG32" s="73"/>
    </row>
    <row r="33" spans="1:33" ht="14.65" thickBot="1" x14ac:dyDescent="0.5">
      <c r="B33" t="s">
        <v>208</v>
      </c>
      <c r="D33" s="5"/>
      <c r="G33" t="s">
        <v>211</v>
      </c>
      <c r="I33" s="5"/>
      <c r="L33" t="s">
        <v>218</v>
      </c>
      <c r="N33" s="5"/>
      <c r="R33">
        <f>B38+G38</f>
        <v>59</v>
      </c>
      <c r="T33" s="5">
        <f>R33/R22</f>
        <v>1.6388888888888888</v>
      </c>
      <c r="V33" t="s">
        <v>122</v>
      </c>
      <c r="W33" s="6"/>
      <c r="AC33" s="70"/>
      <c r="AD33" s="70"/>
      <c r="AE33" s="74"/>
      <c r="AF33" s="70"/>
      <c r="AG33" s="74"/>
    </row>
    <row r="34" spans="1:33" x14ac:dyDescent="0.45">
      <c r="B34">
        <v>34</v>
      </c>
      <c r="D34" s="5">
        <f>35/24</f>
        <v>1.4583333333333333</v>
      </c>
      <c r="G34">
        <v>10</v>
      </c>
      <c r="I34" s="5"/>
      <c r="L34">
        <v>8</v>
      </c>
      <c r="N34" s="5"/>
      <c r="R34" t="s">
        <v>240</v>
      </c>
      <c r="V34">
        <f>E42+K42</f>
        <v>12</v>
      </c>
      <c r="W34" s="6">
        <f>12/36</f>
        <v>0.33333333333333331</v>
      </c>
      <c r="AC34" s="69" t="s">
        <v>269</v>
      </c>
      <c r="AD34" s="69"/>
      <c r="AE34" s="73"/>
      <c r="AF34" s="69"/>
      <c r="AG34" s="73"/>
    </row>
    <row r="35" spans="1:33" x14ac:dyDescent="0.45">
      <c r="B35" t="s">
        <v>209</v>
      </c>
      <c r="D35" s="5"/>
      <c r="G35" t="s">
        <v>213</v>
      </c>
      <c r="I35" s="5"/>
      <c r="L35" t="s">
        <v>219</v>
      </c>
      <c r="N35" s="5"/>
      <c r="R35" s="5">
        <f>T33-T31</f>
        <v>0.33333333333333326</v>
      </c>
      <c r="S35" t="s">
        <v>242</v>
      </c>
      <c r="AC35" s="69"/>
      <c r="AD35" s="69"/>
      <c r="AE35" s="73"/>
      <c r="AF35" s="69"/>
      <c r="AG35" s="73"/>
    </row>
    <row r="36" spans="1:33" ht="14.65" thickBot="1" x14ac:dyDescent="0.5">
      <c r="B36">
        <v>35</v>
      </c>
      <c r="D36" s="5">
        <f>35/24</f>
        <v>1.4583333333333333</v>
      </c>
      <c r="G36">
        <v>12</v>
      </c>
      <c r="I36" s="5"/>
      <c r="L36">
        <v>6</v>
      </c>
      <c r="N36" s="5"/>
      <c r="Q36" t="s">
        <v>243</v>
      </c>
      <c r="R36" s="5">
        <f>R35-R29</f>
        <v>8.3333333333333148E-2</v>
      </c>
      <c r="V36" t="s">
        <v>244</v>
      </c>
      <c r="W36" s="8">
        <f>W26+W28+W30</f>
        <v>0.61111111111111116</v>
      </c>
      <c r="AC36" s="70"/>
      <c r="AD36" s="70"/>
      <c r="AE36" s="74"/>
      <c r="AF36" s="70"/>
      <c r="AG36" s="74"/>
    </row>
    <row r="37" spans="1:33" x14ac:dyDescent="0.45">
      <c r="B37" t="s">
        <v>212</v>
      </c>
      <c r="D37" s="5"/>
      <c r="G37" t="s">
        <v>214</v>
      </c>
      <c r="I37" s="5"/>
      <c r="L37" t="s">
        <v>220</v>
      </c>
      <c r="N37" s="5"/>
      <c r="V37" t="s">
        <v>245</v>
      </c>
      <c r="W37" s="8">
        <f>W32+W34</f>
        <v>0.38888888888888884</v>
      </c>
    </row>
    <row r="38" spans="1:33" x14ac:dyDescent="0.45">
      <c r="B38">
        <v>41</v>
      </c>
      <c r="D38" s="5">
        <f>41/24</f>
        <v>1.7083333333333333</v>
      </c>
      <c r="G38">
        <v>18</v>
      </c>
      <c r="I38" s="5"/>
      <c r="L38">
        <v>8</v>
      </c>
      <c r="N38" s="5"/>
    </row>
    <row r="39" spans="1:33" x14ac:dyDescent="0.45">
      <c r="R39" t="s">
        <v>250</v>
      </c>
      <c r="Y39" t="s">
        <v>246</v>
      </c>
    </row>
    <row r="40" spans="1:33" x14ac:dyDescent="0.45">
      <c r="B40" t="s">
        <v>221</v>
      </c>
      <c r="G40" t="s">
        <v>221</v>
      </c>
      <c r="M40" t="s">
        <v>221</v>
      </c>
      <c r="R40">
        <v>37</v>
      </c>
      <c r="Y40" t="s">
        <v>247</v>
      </c>
    </row>
    <row r="41" spans="1:33" x14ac:dyDescent="0.45">
      <c r="A41" t="s">
        <v>121</v>
      </c>
      <c r="B41" t="s">
        <v>232</v>
      </c>
      <c r="C41" t="s">
        <v>222</v>
      </c>
      <c r="D41" t="s">
        <v>231</v>
      </c>
      <c r="E41" t="s">
        <v>122</v>
      </c>
      <c r="G41" t="s">
        <v>121</v>
      </c>
      <c r="H41" t="s">
        <v>232</v>
      </c>
      <c r="I41" t="s">
        <v>222</v>
      </c>
      <c r="J41" t="s">
        <v>231</v>
      </c>
      <c r="K41" t="s">
        <v>122</v>
      </c>
      <c r="M41" t="s">
        <v>121</v>
      </c>
      <c r="N41" t="s">
        <v>222</v>
      </c>
      <c r="O41" t="s">
        <v>223</v>
      </c>
      <c r="P41" t="s">
        <v>122</v>
      </c>
      <c r="Y41">
        <f>R43+R45</f>
        <v>96</v>
      </c>
      <c r="Z41" s="5">
        <f>96/37</f>
        <v>2.5945945945945947</v>
      </c>
      <c r="AA41" s="6">
        <f>Z41/Z9</f>
        <v>1.0084254294780612</v>
      </c>
    </row>
    <row r="42" spans="1:33" x14ac:dyDescent="0.45">
      <c r="A42">
        <v>8</v>
      </c>
      <c r="B42">
        <v>2</v>
      </c>
      <c r="C42">
        <v>3</v>
      </c>
      <c r="D42">
        <v>1</v>
      </c>
      <c r="E42">
        <v>10</v>
      </c>
      <c r="G42">
        <v>7</v>
      </c>
      <c r="H42">
        <v>0</v>
      </c>
      <c r="I42">
        <v>2</v>
      </c>
      <c r="J42">
        <v>1</v>
      </c>
      <c r="K42">
        <v>2</v>
      </c>
      <c r="M42">
        <v>1</v>
      </c>
      <c r="N42">
        <v>1</v>
      </c>
      <c r="O42">
        <v>0</v>
      </c>
      <c r="P42">
        <v>3</v>
      </c>
      <c r="R42" t="s">
        <v>234</v>
      </c>
      <c r="V42" t="s">
        <v>238</v>
      </c>
      <c r="Y42" t="s">
        <v>248</v>
      </c>
    </row>
    <row r="43" spans="1:33" x14ac:dyDescent="0.45">
      <c r="B43" s="6"/>
      <c r="C43" s="6"/>
      <c r="D43" s="6"/>
      <c r="G43" s="6"/>
      <c r="H43" s="6"/>
      <c r="I43" s="6"/>
      <c r="L43" s="6"/>
      <c r="M43" s="6"/>
      <c r="N43" s="6"/>
      <c r="O43" s="6"/>
      <c r="R43">
        <f>L10+L32</f>
        <v>42</v>
      </c>
      <c r="T43" s="5">
        <f>42/37</f>
        <v>1.1351351351351351</v>
      </c>
      <c r="V43" t="s">
        <v>121</v>
      </c>
      <c r="Y43">
        <f>R49+R51</f>
        <v>111</v>
      </c>
      <c r="Z43" s="5">
        <f>111/37</f>
        <v>3</v>
      </c>
      <c r="AA43" s="6">
        <f>Z43/Z11</f>
        <v>0.95049504950495045</v>
      </c>
    </row>
    <row r="44" spans="1:33" x14ac:dyDescent="0.45">
      <c r="R44" t="s">
        <v>251</v>
      </c>
      <c r="T44" s="5"/>
      <c r="V44">
        <f>L20+M42</f>
        <v>16</v>
      </c>
      <c r="W44" s="6">
        <f>16/37</f>
        <v>0.43243243243243246</v>
      </c>
      <c r="Y44" t="s">
        <v>249</v>
      </c>
    </row>
    <row r="45" spans="1:33" x14ac:dyDescent="0.45">
      <c r="R45">
        <f>L12+L34</f>
        <v>54</v>
      </c>
      <c r="T45" s="5">
        <f>54/37</f>
        <v>1.4594594594594594</v>
      </c>
      <c r="V45" t="s">
        <v>222</v>
      </c>
      <c r="W45" s="6"/>
      <c r="Y45">
        <f>Y41+Y43</f>
        <v>207</v>
      </c>
      <c r="Z45" s="5">
        <f>Y45/(37*2)</f>
        <v>2.7972972972972974</v>
      </c>
      <c r="AA45" s="6">
        <f>Z45/Z13</f>
        <v>0.97651105651105652</v>
      </c>
    </row>
    <row r="46" spans="1:33" x14ac:dyDescent="0.45">
      <c r="R46" t="s">
        <v>239</v>
      </c>
      <c r="T46" s="5"/>
      <c r="V46">
        <f>M20+N42</f>
        <v>5</v>
      </c>
      <c r="W46" s="6">
        <f>5/37</f>
        <v>0.13513513513513514</v>
      </c>
    </row>
    <row r="47" spans="1:33" x14ac:dyDescent="0.45">
      <c r="R47" s="5">
        <f>T45-T43</f>
        <v>0.32432432432432434</v>
      </c>
      <c r="S47" t="s">
        <v>241</v>
      </c>
      <c r="T47" s="5"/>
      <c r="V47" t="s">
        <v>223</v>
      </c>
      <c r="W47" s="6"/>
    </row>
    <row r="48" spans="1:33" x14ac:dyDescent="0.45">
      <c r="R48" t="s">
        <v>252</v>
      </c>
      <c r="T48" s="5"/>
      <c r="V48">
        <f>N20+O42</f>
        <v>2</v>
      </c>
      <c r="W48" s="6">
        <f>2/37</f>
        <v>5.4054054054054057E-2</v>
      </c>
    </row>
    <row r="49" spans="17:23" x14ac:dyDescent="0.45">
      <c r="R49">
        <f>L14+L36</f>
        <v>44</v>
      </c>
      <c r="T49" s="5">
        <f>44/37</f>
        <v>1.1891891891891893</v>
      </c>
      <c r="V49" t="s">
        <v>122</v>
      </c>
      <c r="W49" s="6"/>
    </row>
    <row r="50" spans="17:23" x14ac:dyDescent="0.45">
      <c r="R50" t="s">
        <v>206</v>
      </c>
      <c r="T50" s="5"/>
      <c r="V50">
        <f>O20+P42</f>
        <v>14</v>
      </c>
      <c r="W50" s="6">
        <f>14/37</f>
        <v>0.3783783783783784</v>
      </c>
    </row>
    <row r="51" spans="17:23" x14ac:dyDescent="0.45">
      <c r="R51">
        <f>L16+L38</f>
        <v>67</v>
      </c>
      <c r="T51" s="5">
        <f>67/37</f>
        <v>1.8108108108108107</v>
      </c>
    </row>
    <row r="52" spans="17:23" x14ac:dyDescent="0.45">
      <c r="R52" t="s">
        <v>253</v>
      </c>
      <c r="V52" t="s">
        <v>244</v>
      </c>
      <c r="W52" s="8">
        <f>W44+W46</f>
        <v>0.56756756756756754</v>
      </c>
    </row>
    <row r="53" spans="17:23" x14ac:dyDescent="0.45">
      <c r="R53" s="5">
        <f>T51-T49</f>
        <v>0.62162162162162149</v>
      </c>
      <c r="S53" t="s">
        <v>242</v>
      </c>
      <c r="V53" t="s">
        <v>245</v>
      </c>
      <c r="W53" s="8">
        <f>W48+W50</f>
        <v>0.43243243243243246</v>
      </c>
    </row>
    <row r="54" spans="17:23" x14ac:dyDescent="0.45">
      <c r="Q54" t="s">
        <v>243</v>
      </c>
      <c r="R54" s="5">
        <f>R53-R47</f>
        <v>0.29729729729729715</v>
      </c>
      <c r="S54" t="s">
        <v>242</v>
      </c>
    </row>
  </sheetData>
  <mergeCells count="25">
    <mergeCell ref="AC34:AC36"/>
    <mergeCell ref="AD31:AE33"/>
    <mergeCell ref="AD34:AE36"/>
    <mergeCell ref="AF31:AG33"/>
    <mergeCell ref="AF34:AG36"/>
    <mergeCell ref="AC31:AC33"/>
    <mergeCell ref="AC23:AC25"/>
    <mergeCell ref="AD18:AE20"/>
    <mergeCell ref="AF18:AG20"/>
    <mergeCell ref="AD28:AE30"/>
    <mergeCell ref="AF28:AG30"/>
    <mergeCell ref="AD21:AE21"/>
    <mergeCell ref="AD22:AE22"/>
    <mergeCell ref="AF21:AG21"/>
    <mergeCell ref="AF22:AG22"/>
    <mergeCell ref="AD23:AE25"/>
    <mergeCell ref="AF23:AG25"/>
    <mergeCell ref="AM6:AM7"/>
    <mergeCell ref="AJ3:AK5"/>
    <mergeCell ref="AL3:AM5"/>
    <mergeCell ref="AD4:AE6"/>
    <mergeCell ref="AF4:AG6"/>
    <mergeCell ref="AJ6:AJ7"/>
    <mergeCell ref="AL6:AL7"/>
    <mergeCell ref="AK6:AK7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C2BF0-28A8-4E33-B696-8FCE4C6EECEF}">
  <dimension ref="C1:H47"/>
  <sheetViews>
    <sheetView tabSelected="1" workbookViewId="0">
      <selection activeCell="E2" sqref="E2"/>
    </sheetView>
  </sheetViews>
  <sheetFormatPr defaultRowHeight="14.25" x14ac:dyDescent="0.45"/>
  <cols>
    <col min="7" max="7" width="19.3984375" bestFit="1" customWidth="1"/>
  </cols>
  <sheetData>
    <row r="1" spans="3:8" x14ac:dyDescent="0.45">
      <c r="G1" t="s">
        <v>271</v>
      </c>
      <c r="H1" t="s">
        <v>272</v>
      </c>
    </row>
    <row r="2" spans="3:8" x14ac:dyDescent="0.45">
      <c r="C2" t="s">
        <v>137</v>
      </c>
      <c r="G2" t="s">
        <v>137</v>
      </c>
      <c r="H2">
        <f>COUNTIF(C2:C47,G2)</f>
        <v>35</v>
      </c>
    </row>
    <row r="3" spans="3:8" x14ac:dyDescent="0.45">
      <c r="C3" t="s">
        <v>137</v>
      </c>
      <c r="G3" t="s">
        <v>144</v>
      </c>
      <c r="H3">
        <f>COUNTIF(C3:C48,G3)</f>
        <v>6</v>
      </c>
    </row>
    <row r="4" spans="3:8" x14ac:dyDescent="0.45">
      <c r="C4" t="s">
        <v>137</v>
      </c>
      <c r="G4" t="s">
        <v>158</v>
      </c>
      <c r="H4">
        <f>COUNTIF(C4:C49,G4)</f>
        <v>1</v>
      </c>
    </row>
    <row r="5" spans="3:8" x14ac:dyDescent="0.45">
      <c r="C5" t="s">
        <v>137</v>
      </c>
      <c r="G5" t="s">
        <v>199</v>
      </c>
      <c r="H5">
        <f>COUNTIF(C5:C50,G5)</f>
        <v>4</v>
      </c>
    </row>
    <row r="6" spans="3:8" x14ac:dyDescent="0.45">
      <c r="C6" t="s">
        <v>144</v>
      </c>
    </row>
    <row r="7" spans="3:8" x14ac:dyDescent="0.45">
      <c r="C7" t="s">
        <v>158</v>
      </c>
    </row>
    <row r="8" spans="3:8" x14ac:dyDescent="0.45">
      <c r="C8" t="s">
        <v>137</v>
      </c>
    </row>
    <row r="9" spans="3:8" x14ac:dyDescent="0.45">
      <c r="C9" t="s">
        <v>137</v>
      </c>
    </row>
    <row r="10" spans="3:8" x14ac:dyDescent="0.45">
      <c r="C10" t="s">
        <v>137</v>
      </c>
    </row>
    <row r="11" spans="3:8" x14ac:dyDescent="0.45">
      <c r="C11" t="s">
        <v>144</v>
      </c>
    </row>
    <row r="12" spans="3:8" x14ac:dyDescent="0.45">
      <c r="C12" t="s">
        <v>137</v>
      </c>
    </row>
    <row r="13" spans="3:8" x14ac:dyDescent="0.45">
      <c r="C13" t="s">
        <v>137</v>
      </c>
    </row>
    <row r="14" spans="3:8" x14ac:dyDescent="0.45">
      <c r="C14" t="s">
        <v>137</v>
      </c>
    </row>
    <row r="15" spans="3:8" x14ac:dyDescent="0.45">
      <c r="C15" t="s">
        <v>137</v>
      </c>
    </row>
    <row r="16" spans="3:8" x14ac:dyDescent="0.45">
      <c r="C16" t="s">
        <v>137</v>
      </c>
    </row>
    <row r="17" spans="3:3" x14ac:dyDescent="0.45">
      <c r="C17" t="s">
        <v>137</v>
      </c>
    </row>
    <row r="18" spans="3:3" x14ac:dyDescent="0.45">
      <c r="C18" t="s">
        <v>144</v>
      </c>
    </row>
    <row r="19" spans="3:3" x14ac:dyDescent="0.45">
      <c r="C19" t="s">
        <v>137</v>
      </c>
    </row>
    <row r="20" spans="3:3" x14ac:dyDescent="0.45">
      <c r="C20" t="s">
        <v>137</v>
      </c>
    </row>
    <row r="21" spans="3:3" x14ac:dyDescent="0.45">
      <c r="C21" t="s">
        <v>137</v>
      </c>
    </row>
    <row r="22" spans="3:3" x14ac:dyDescent="0.45">
      <c r="C22" t="s">
        <v>137</v>
      </c>
    </row>
    <row r="23" spans="3:3" x14ac:dyDescent="0.45">
      <c r="C23" t="s">
        <v>137</v>
      </c>
    </row>
    <row r="24" spans="3:3" x14ac:dyDescent="0.45">
      <c r="C24" t="s">
        <v>137</v>
      </c>
    </row>
    <row r="25" spans="3:3" x14ac:dyDescent="0.45">
      <c r="C25" t="s">
        <v>137</v>
      </c>
    </row>
    <row r="26" spans="3:3" x14ac:dyDescent="0.45">
      <c r="C26" t="s">
        <v>137</v>
      </c>
    </row>
    <row r="27" spans="3:3" x14ac:dyDescent="0.45">
      <c r="C27" t="s">
        <v>137</v>
      </c>
    </row>
    <row r="28" spans="3:3" x14ac:dyDescent="0.45">
      <c r="C28" t="s">
        <v>137</v>
      </c>
    </row>
    <row r="29" spans="3:3" x14ac:dyDescent="0.45">
      <c r="C29" t="s">
        <v>137</v>
      </c>
    </row>
    <row r="30" spans="3:3" x14ac:dyDescent="0.45">
      <c r="C30" t="s">
        <v>144</v>
      </c>
    </row>
    <row r="31" spans="3:3" x14ac:dyDescent="0.45">
      <c r="C31" t="s">
        <v>137</v>
      </c>
    </row>
    <row r="32" spans="3:3" x14ac:dyDescent="0.45">
      <c r="C32" t="s">
        <v>137</v>
      </c>
    </row>
    <row r="33" spans="3:3" x14ac:dyDescent="0.45">
      <c r="C33" t="s">
        <v>144</v>
      </c>
    </row>
    <row r="34" spans="3:3" x14ac:dyDescent="0.45">
      <c r="C34" t="s">
        <v>137</v>
      </c>
    </row>
    <row r="35" spans="3:3" x14ac:dyDescent="0.45">
      <c r="C35" t="s">
        <v>137</v>
      </c>
    </row>
    <row r="36" spans="3:3" x14ac:dyDescent="0.45">
      <c r="C36" t="s">
        <v>137</v>
      </c>
    </row>
    <row r="37" spans="3:3" x14ac:dyDescent="0.45">
      <c r="C37" t="s">
        <v>137</v>
      </c>
    </row>
    <row r="38" spans="3:3" x14ac:dyDescent="0.45">
      <c r="C38" t="s">
        <v>144</v>
      </c>
    </row>
    <row r="39" spans="3:3" x14ac:dyDescent="0.45">
      <c r="C39" t="s">
        <v>199</v>
      </c>
    </row>
    <row r="40" spans="3:3" x14ac:dyDescent="0.45">
      <c r="C40" t="s">
        <v>199</v>
      </c>
    </row>
    <row r="41" spans="3:3" x14ac:dyDescent="0.45">
      <c r="C41" t="s">
        <v>199</v>
      </c>
    </row>
    <row r="42" spans="3:3" x14ac:dyDescent="0.45">
      <c r="C42" t="s">
        <v>199</v>
      </c>
    </row>
    <row r="43" spans="3:3" x14ac:dyDescent="0.45">
      <c r="C43" t="s">
        <v>137</v>
      </c>
    </row>
    <row r="44" spans="3:3" x14ac:dyDescent="0.45">
      <c r="C44" t="s">
        <v>137</v>
      </c>
    </row>
    <row r="45" spans="3:3" x14ac:dyDescent="0.45">
      <c r="C45" t="s">
        <v>137</v>
      </c>
    </row>
    <row r="46" spans="3:3" x14ac:dyDescent="0.45">
      <c r="C46" t="s">
        <v>137</v>
      </c>
    </row>
    <row r="47" spans="3:3" x14ac:dyDescent="0.45">
      <c r="C47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Fase regular</vt:lpstr>
      <vt:lpstr>Liguilla</vt:lpstr>
      <vt:lpstr>Análisis-criterio-desempate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2015-05-22T19:45:06Z</dcterms:created>
  <dcterms:modified xsi:type="dcterms:W3CDTF">2022-05-26T06:18:28Z</dcterms:modified>
</cp:coreProperties>
</file>